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WIN\Downloads\data analyst projects\Excel project\"/>
    </mc:Choice>
  </mc:AlternateContent>
  <xr:revisionPtr revIDLastSave="0" documentId="13_ncr:1_{E422381C-8576-4BAC-9F36-99FEC89D6989}" xr6:coauthVersionLast="47" xr6:coauthVersionMax="47" xr10:uidLastSave="{00000000-0000-0000-0000-000000000000}"/>
  <bookViews>
    <workbookView xWindow="-120" yWindow="-120" windowWidth="20730" windowHeight="11160" xr2:uid="{26D4546B-D2A1-4444-8EAF-A6228F96F0C1}"/>
  </bookViews>
  <sheets>
    <sheet name="Customer center Report" sheetId="5" r:id="rId1"/>
    <sheet name="Data" sheetId="2" r:id="rId2"/>
    <sheet name="Assets" sheetId="4" r:id="rId3"/>
    <sheet name="Pivots" sheetId="6" r:id="rId4"/>
  </sheets>
  <definedNames>
    <definedName name="_xlnm._FilterDatabase" localSheetId="1" hidden="1">Data!$B$3:$H$1003</definedName>
    <definedName name="_xlcn.WorksheetConnection_callcenterdashboard.xlsxcalls" hidden="1">calls[]</definedName>
    <definedName name="_xlcn.WorksheetConnection_callcenterdashboard.xlsxcustomers" hidden="1">customers[]</definedName>
    <definedName name="Slicer_Representative">#N/A</definedName>
  </definedNames>
  <calcPr calcId="191029"/>
  <pivotCaches>
    <pivotCache cacheId="10" r:id="rId5"/>
    <pivotCache cacheId="11" r:id="rId6"/>
    <pivotCache cacheId="12" r:id="rId7"/>
    <pivotCache cacheId="13" r:id="rId8"/>
    <pivotCache cacheId="14" r:id="rId9"/>
    <pivotCache cacheId="15" r:id="rId10"/>
    <pivotCache cacheId="16" r:id="rId11"/>
    <pivotCache cacheId="17" r:id="rId12"/>
    <pivotCache cacheId="18" r:id="rId13"/>
  </pivotCaches>
  <extLst>
    <ext xmlns:x14="http://schemas.microsoft.com/office/spreadsheetml/2009/9/main" uri="{876F7934-8845-4945-9796-88D515C7AA90}">
      <x14:pivotCaches>
        <pivotCache cacheId="1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dashboard.xlsx!customers"/>
          <x15:modelTable id="calls" name="calls" connection="WorksheetConnection_call center dashboar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9" i="6" l="1"/>
  <c r="H68" i="6"/>
  <c r="H72" i="6" s="1"/>
  <c r="H77" i="6" s="1"/>
  <c r="N35" i="5" s="1"/>
  <c r="H67" i="6"/>
  <c r="H71" i="6" s="1"/>
  <c r="H76" i="6" s="1"/>
  <c r="N34" i="5" s="1"/>
  <c r="H66" i="6"/>
  <c r="H75" i="6" s="1"/>
  <c r="N33" i="5" s="1"/>
  <c r="S19" i="5" a="1"/>
  <c r="S19" i="5" s="1"/>
  <c r="R20" i="5" a="1"/>
  <c r="R20" i="5" s="1"/>
  <c r="L8" i="2"/>
  <c r="K50" i="6"/>
  <c r="G53" i="6" a="1"/>
  <c r="G53" i="6" s="1"/>
  <c r="L4" i="2"/>
  <c r="L5" i="2"/>
  <c r="L6" i="2"/>
  <c r="L7"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4" i="6" l="1"/>
  <c r="K56" i="6"/>
  <c r="K54" i="6"/>
  <c r="K57" i="6"/>
  <c r="K55" i="6"/>
  <c r="K53" i="6"/>
  <c r="J57" i="6"/>
  <c r="J55" i="6"/>
  <c r="J53" i="6"/>
  <c r="J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8B41D5-67CB-4863-AE6A-4577556CE41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6DF12D-E772-47E8-8009-2902B51571D9}" name="WorksheetConnection_call center dashboard.xlsx!calls" type="102" refreshedVersion="7" minRefreshableVersion="5">
    <extLst>
      <ext xmlns:x15="http://schemas.microsoft.com/office/spreadsheetml/2010/11/main" uri="{DE250136-89BD-433C-8126-D09CA5730AF9}">
        <x15:connection id="calls" autoDelete="1">
          <x15:rangePr sourceName="_xlcn.WorksheetConnection_callcenterdashboard.xlsxcalls"/>
        </x15:connection>
      </ext>
    </extLst>
  </connection>
  <connection id="3" xr16:uid="{FCE30B10-6ED5-4DDA-B6CD-2ABE9ABBE071}" name="WorksheetConnection_call center dashboard.xlsx!customers" type="102" refreshedVersion="7" minRefreshableVersion="5">
    <extLst>
      <ext xmlns:x15="http://schemas.microsoft.com/office/spreadsheetml/2010/11/main" uri="{DE250136-89BD-433C-8126-D09CA5730AF9}">
        <x15:connection id="customers">
          <x15:rangePr sourceName="_xlcn.WorksheetConnection_callcenterdashboard.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<sst xmlns="http://schemas.openxmlformats.org/spreadsheetml/2006/main" count="3176" uniqueCount="1085">
  <si>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</si>
  <si>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</si>
  <si>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</si>
  <si>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</si>
  <si>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</si>
  <si>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</si>
  <si>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</si>
  <si>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</si>
  <si>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</si>
  <si>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</si>
  <si>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</si>
  <si>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</si>
  <si>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</si>
  <si>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</si>
  <si>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</si>
  <si>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</si>
  <si>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</si>
  <si>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</si>
  <si>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</si>
  <si>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</si>
  <si>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</si>
  <si>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</si>
  <si>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</si>
  <si>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</si>
  <si>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</si>
  <si>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</si>
  <si>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</si>
  <si>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</si>
  <si>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</si>
  <si>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</si>
  <si>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</si>
  <si>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</si>
  <si>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</si>
  <si>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</si>
  <si>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</si>
  <si>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</si>
  <si>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</si>
  <si>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</si>
  <si>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</si>
  <si>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</si>
  <si>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</si>
  <si>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</si>
  <si>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</si>
  <si>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</si>
  <si>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</si>
  <si>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</si>
  <si>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</si>
  <si>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</si>
  <si>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</si>
  <si>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</si>
  <si>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</si>
  <si>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</si>
  <si>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</si>
  <si>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</si>
  <si>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</si>
  <si>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</si>
  <si>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</si>
  <si>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</si>
  <si>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</si>
  <si>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</si>
  <si>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</si>
  <si>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</si>
  <si>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</si>
  <si>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</si>
  <si>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</si>
  <si>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</si>
  <si>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</si>
  <si>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</si>
  <si>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</si>
  <si>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</si>
  <si>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</si>
  <si>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</si>
  <si>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</si>
  <si>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</si>
  <si>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</si>
  <si>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</si>
  <si>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</si>
  <si>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</si>
  <si>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</si>
  <si>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</si>
  <si>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</si>
  <si>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</si>
  <si>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</si>
  <si>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</si>
  <si>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</si>
  <si>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</si>
  <si>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</si>
  <si>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</si>
  <si>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</si>
  <si>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</si>
  <si>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</si>
  <si>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</si>
  <si>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</si>
  <si>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</si>
  <si>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</si>
  <si>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</si>
  <si>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</si>
  <si>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</si>
  <si>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</si>
  <si>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</si>
  <si>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</si>
  <si>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</si>
  <si>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</si>
  <si>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</si>
  <si>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</si>
  <si>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</si>
  <si>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</si>
  <si>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</si>
  <si>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</si>
  <si>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</si>
  <si>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</si>
  <si>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</si>
  <si>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</si>
  <si>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</si>
  <si>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</si>
  <si>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</si>
  <si>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</si>
  <si>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</si>
  <si>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</si>
  <si>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</si>
  <si>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</si>
  <si>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</si>
  <si>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</si>
  <si>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</si>
  <si>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</si>
  <si>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</si>
  <si>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</si>
  <si>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</si>
  <si>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</si>
  <si>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</si>
  <si>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</si>
  <si>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</si>
  <si>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</si>
  <si>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</si>
  <si>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</si>
  <si>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</si>
  <si>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</si>
  <si>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</si>
  <si>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</si>
  <si>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</si>
  <si>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</si>
  <si>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</si>
  <si>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</si>
  <si>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</si>
  <si>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</si>
  <si>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</si>
  <si>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</si>
  <si>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</si>
  <si>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</si>
  <si>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</si>
  <si>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</si>
  <si>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</si>
  <si>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</si>
  <si>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</si>
  <si>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</si>
  <si>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</si>
  <si>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</si>
  <si>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</si>
  <si>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</si>
  <si>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</si>
  <si>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</si>
  <si>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</si>
  <si>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</si>
  <si>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</si>
  <si>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</si>
  <si>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</si>
  <si>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</si>
  <si>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</si>
  <si>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</si>
  <si>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</si>
  <si>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</si>
  <si>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</si>
  <si>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</si>
  <si>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</si>
  <si>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</si>
  <si>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</si>
  <si>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</si>
  <si>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</si>
  <si>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</si>
  <si>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</si>
  <si>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</si>
  <si>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</si>
  <si>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</si>
  <si>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</si>
  <si>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</si>
  <si>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</si>
  <si>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</si>
  <si>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</si>
  <si>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</si>
  <si>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</si>
  <si>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</si>
  <si>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</si>
  <si>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</si>
  <si>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</si>
  <si>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</si>
  <si>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</si>
  <si>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</si>
  <si>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</si>
  <si>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</si>
  <si>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</si>
  <si>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</si>
  <si>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</si>
  <si>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</si>
  <si>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</si>
  <si>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</si>
  <si>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</si>
  <si>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</si>
  <si>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</si>
  <si>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</si>
  <si>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</si>
  <si>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</si>
  <si>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</si>
  <si>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</si>
  <si>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</si>
  <si>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</si>
  <si>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</si>
  <si>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</si>
  <si>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</si>
  <si>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</si>
  <si>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</si>
  <si>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</si>
  <si>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</si>
  <si>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</si>
  <si>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</si>
  <si>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</si>
  <si>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</si>
  <si>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</si>
  <si>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</si>
  <si>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</si>
  <si>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</si>
  <si>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</si>
  <si>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</si>
  <si>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</si>
  <si>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</si>
  <si>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</si>
  <si>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</si>
  <si>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</si>
  <si>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</si>
  <si>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</si>
  <si>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</si>
  <si>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</si>
  <si>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</si>
  <si>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</si>
  <si>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</si>
  <si>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</si>
  <si>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</si>
  <si>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</si>
  <si>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</si>
  <si>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</si>
  <si>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</si>
  <si>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</si>
  <si>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</si>
  <si>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</si>
  <si>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</si>
  <si>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</si>
  <si>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</si>
  <si>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</si>
  <si>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</si>
  <si>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</si>
  <si>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</si>
  <si>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</si>
  <si>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</si>
  <si>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</si>
  <si>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</si>
  <si>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</si>
  <si>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</si>
  <si>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</si>
  <si>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</si>
  <si>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</si>
  <si>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</si>
  <si>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</si>
  <si>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</si>
  <si>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</si>
  <si>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</si>
  <si>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</si>
  <si>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</si>
  <si>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</si>
  <si>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</si>
  <si>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</si>
  <si>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</si>
  <si>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</si>
  <si>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</si>
  <si>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</si>
  <si>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</si>
  <si>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</si>
  <si>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</si>
  <si>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</si>
  <si>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</si>
  <si>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</si>
  <si>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</si>
  <si>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</si>
  <si>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</si>
  <si>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</si>
  <si>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</si>
  <si>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</si>
  <si>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</si>
  <si>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</si>
  <si>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</si>
  <si>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</si>
  <si>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</si>
  <si>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</si>
  <si>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</si>
  <si>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</si>
  <si>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</si>
  <si>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</si>
  <si>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</si>
  <si>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</si>
  <si>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</si>
  <si>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</si>
  <si>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</si>
  <si>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</si>
  <si>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</si>
  <si>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</si>
  <si>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</si>
  <si>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</si>
  <si>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</si>
  <si>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</si>
  <si>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</si>
  <si>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</si>
  <si>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</si>
  <si>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</si>
  <si>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</si>
  <si>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</si>
  <si>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</si>
  <si>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</si>
  <si>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</si>
  <si>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</si>
  <si>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</si>
  <si>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</si>
  <si>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</si>
  <si>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</si>
  <si>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</si>
  <si>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</si>
  <si>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</si>
  <si>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</si>
  <si>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</si>
  <si>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</si>
  <si>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</si>
  <si>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</si>
  <si>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</si>
  <si>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</si>
  <si>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</si>
  <si>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</si>
  <si>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</si>
  <si>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</si>
  <si>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</si>
  <si>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</si>
  <si>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</si>
  <si>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</si>
  <si>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</si>
  <si>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</si>
  <si>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</si>
  <si>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</si>
  <si>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</si>
  <si>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</si>
  <si>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</si>
  <si>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</si>
  <si>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</si>
  <si>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</si>
  <si>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</si>
  <si>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</si>
  <si>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</si>
  <si>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</si>
  <si>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</si>
  <si>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</si>
  <si>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</si>
  <si>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</si>
  <si>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</si>
  <si>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</si>
  <si>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</si>
  <si>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</si>
  <si>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</si>
  <si>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</si>
  <si>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</si>
  <si>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</si>
  <si>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</si>
  <si>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</si>
  <si>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</si>
  <si>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</si>
  <si>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</si>
  <si>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</si>
  <si>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</si>
  <si>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</si>
  <si>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</si>
  <si>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</si>
  <si>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</si>
  <si>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</si>
  <si>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</si>
  <si>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</si>
  <si>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</si>
  <si>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</si>
  <si>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</si>
  <si>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</si>
  <si>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</si>
  <si>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</si>
  <si>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</si>
  <si>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</si>
  <si>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</si>
  <si>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</si>
  <si>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</si>
  <si>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</si>
  <si>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</si>
  <si>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</si>
  <si>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</si>
  <si>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</si>
  <si>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</si>
  <si>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</si>
  <si>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</si>
  <si>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</si>
  <si>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</si>
  <si>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</si>
  <si>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</si>
  <si>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</si>
  <si>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</si>
  <si>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</si>
  <si>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</si>
  <si>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</si>
  <si>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</si>
  <si>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</si>
  <si>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</si>
  <si>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</si>
  <si>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</si>
  <si>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</si>
  <si>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</si>
  <si>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</si>
  <si>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</si>
  <si>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</si>
  <si>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</si>
  <si>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</si>
  <si>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</si>
  <si>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</si>
  <si>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</si>
  <si>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</si>
  <si>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</si>
  <si>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</si>
  <si>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</si>
  <si>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</si>
  <si>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</si>
  <si>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</si>
  <si>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</si>
  <si>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</si>
  <si>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</si>
  <si>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</si>
  <si>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</si>
  <si>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</si>
  <si>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</si>
  <si>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</si>
  <si>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</si>
  <si>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</si>
  <si>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</si>
  <si>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</si>
  <si>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</si>
  <si>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</si>
  <si>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</si>
  <si>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</si>
  <si>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</si>
  <si>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</si>
  <si>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</si>
  <si>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</si>
  <si>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</si>
  <si>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</si>
  <si>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</si>
  <si>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</si>
  <si>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</si>
  <si>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</si>
  <si>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</si>
  <si>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</si>
  <si>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</si>
  <si>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</si>
  <si>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</si>
  <si>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</si>
  <si>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</si>
  <si>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</si>
  <si>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</si>
  <si>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</si>
  <si>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</si>
  <si>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</si>
  <si>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</si>
  <si>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</si>
  <si>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</si>
  <si>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</si>
  <si>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</si>
  <si>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</si>
  <si>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</si>
  <si>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</si>
  <si>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</si>
  <si>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</si>
  <si>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</si>
  <si>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</si>
  <si>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</si>
  <si>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</si>
  <si>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</si>
  <si>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</si>
  <si>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</si>
  <si>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</si>
  <si>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</si>
  <si>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</si>
  <si>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</si>
  <si>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</si>
  <si>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</si>
  <si>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</si>
  <si>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</si>
  <si>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</si>
  <si>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</si>
  <si>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</si>
  <si>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</si>
  <si>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</si>
  <si>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</si>
  <si>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</si>
  <si>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</si>
  <si>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</si>
  <si>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</si>
  <si>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</si>
  <si>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</si>
  <si>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</si>
  <si>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</si>
  <si>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</si>
  <si>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</si>
  <si>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</si>
  <si>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</si>
  <si>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</si>
  <si>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</si>
  <si>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</si>
  <si>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</si>
  <si>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</si>
  <si>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</si>
  <si>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</si>
  <si>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</si>
  <si>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</si>
  <si>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</si>
  <si>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</si>
  <si>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</si>
  <si>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</si>
  <si>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</si>
  <si>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</si>
  <si>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</si>
  <si>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</si>
  <si>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</si>
  <si>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</si>
  <si>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</si>
  <si>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</si>
  <si>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</si>
  <si>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</si>
  <si>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</si>
  <si>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</si>
  <si>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</si>
  <si>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</si>
  <si>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</si>
  <si>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</si>
  <si>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</si>
  <si>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</si>
  <si>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</si>
  <si>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</si>
  <si>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</si>
  <si>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</si>
  <si>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</si>
  <si>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</si>
  <si>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</si>
  <si>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</si>
  <si>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</si>
  <si>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</si>
  <si>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</si>
  <si>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</si>
  <si>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</si>
  <si>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</si>
  <si>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</si>
  <si>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</si>
  <si>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</si>
  <si>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</si>
  <si>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</si>
  <si>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</si>
  <si>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</si>
  <si>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</si>
  <si>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</si>
  <si>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</si>
  <si>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</si>
  <si>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</si>
  <si>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</si>
  <si>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</si>
  <si>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</si>
  <si>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</si>
  <si>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</si>
  <si>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</si>
  <si>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</si>
  <si>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</si>
  <si>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</si>
  <si>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</si>
  <si>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</si>
  <si>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</si>
  <si>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</si>
  <si>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</si>
  <si>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</si>
  <si>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</si>
  <si>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</si>
  <si>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</si>
  <si>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</si>
  <si>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</si>
  <si>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</si>
  <si>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</si>
  <si>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</si>
  <si>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</si>
  <si>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</si>
  <si>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</si>
  <si>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</si>
  <si>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</si>
  <si>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</si>
  <si>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</si>
  <si>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</si>
  <si>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</si>
  <si>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</si>
  <si>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</si>
  <si>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</si>
  <si>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</si>
  <si>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</si>
  <si>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</si>
  <si>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</si>
  <si>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</si>
  <si>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</si>
  <si>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</si>
  <si>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</si>
  <si>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</si>
  <si>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</si>
  <si>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</si>
  <si>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</si>
  <si>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</si>
  <si>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</si>
  <si>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</si>
  <si>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</si>
  <si>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</si>
  <si>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</si>
  <si>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</si>
  <si>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</si>
  <si>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</si>
  <si>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</si>
  <si>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</si>
  <si>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</si>
  <si>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</si>
  <si>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</si>
  <si>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</si>
  <si>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</si>
  <si>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</si>
  <si>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</si>
  <si>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</si>
  <si>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</si>
  <si>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</si>
  <si>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</si>
  <si>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</si>
  <si>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</si>
  <si>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</si>
  <si>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</si>
  <si>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</si>
  <si>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</si>
  <si>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</si>
  <si>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</si>
  <si>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</si>
  <si>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</si>
  <si>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</si>
  <si>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</si>
  <si>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</si>
  <si>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</si>
  <si>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</si>
  <si>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</si>
  <si>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</si>
  <si>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</si>
  <si>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</si>
  <si>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</si>
  <si>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</si>
  <si>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</si>
  <si>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</si>
  <si>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</si>
  <si>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</si>
  <si>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</si>
  <si>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</si>
  <si>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</si>
  <si>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</si>
  <si>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</si>
  <si>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</si>
  <si>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</si>
  <si>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</si>
  <si>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</si>
  <si>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</si>
  <si>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</si>
  <si>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</si>
  <si>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</si>
  <si>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</si>
  <si>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</si>
  <si>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</si>
  <si>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</si>
  <si>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</si>
  <si>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</si>
  <si>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</si>
  <si>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</si>
  <si>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</si>
  <si>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</si>
  <si>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</si>
  <si>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</si>
  <si>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</si>
  <si>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</si>
  <si>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</si>
  <si>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</si>
  <si>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</si>
  <si>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</si>
  <si>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</si>
  <si>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</si>
  <si>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</si>
  <si>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</si>
  <si>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</si>
  <si>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</si>
  <si>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</si>
  <si>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</si>
  <si>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</si>
  <si>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</si>
  <si>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</si>
  <si>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</si>
  <si>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</si>
  <si>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</si>
  <si>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</si>
  <si>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</si>
  <si>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</si>
  <si>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</si>
  <si>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</si>
  <si>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</si>
  <si>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</si>
  <si>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</si>
  <si>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</si>
  <si>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</si>
  <si>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</si>
  <si>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</si>
  <si>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</si>
  <si>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</si>
  <si>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</si>
  <si>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</si>
  <si>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</si>
  <si>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</si>
  <si>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</si>
  <si>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</si>
  <si>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</si>
  <si>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</si>
  <si>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</si>
  <si>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</si>
  <si>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</si>
  <si>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</si>
  <si>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</si>
  <si>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</si>
  <si>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</si>
  <si>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</si>
  <si>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</si>
  <si>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</si>
  <si>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</si>
  <si>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</si>
  <si>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</si>
  <si>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</si>
  <si>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</si>
  <si>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</si>
  <si>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</si>
  <si>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</si>
  <si>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</si>
  <si>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</si>
  <si>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</si>
  <si>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</si>
  <si>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</si>
  <si>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</si>
  <si>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</si>
  <si>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</si>
  <si>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</si>
  <si>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</si>
  <si>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</si>
  <si>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</si>
  <si>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</si>
  <si>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</si>
  <si>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</si>
  <si>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</si>
  <si>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</si>
  <si>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</si>
  <si>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</si>
  <si>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</si>
  <si>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</si>
  <si>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</si>
  <si>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</si>
  <si>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</si>
  <si>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</si>
  <si>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</si>
  <si>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</si>
  <si>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</si>
  <si>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</si>
  <si>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</si>
  <si>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</si>
  <si>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</si>
  <si>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</si>
  <si>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</si>
  <si>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</si>
  <si>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</si>
  <si>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</si>
  <si>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</si>
  <si>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</si>
  <si>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</si>
  <si>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</si>
  <si>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</si>
  <si>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</si>
  <si>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</si>
  <si>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</si>
  <si>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</si>
  <si>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</si>
  <si>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</si>
  <si>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</si>
  <si>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</si>
  <si>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</si>
  <si>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</si>
  <si>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</si>
  <si>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</si>
  <si>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</si>
  <si>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</si>
  <si>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</si>
  <si>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</si>
  <si>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</si>
  <si>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</si>
  <si>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</si>
  <si>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</si>
  <si>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</si>
  <si>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</si>
  <si>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</si>
  <si>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</si>
  <si>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</si>
  <si>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</si>
  <si>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</si>
  <si>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</si>
  <si>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</si>
  <si>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</si>
  <si>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</si>
  <si>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</si>
  <si>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</si>
  <si>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</si>
  <si>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</si>
  <si>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</si>
  <si>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</si>
  <si>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</si>
  <si>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</si>
  <si>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</si>
  <si>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</si>
  <si>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</si>
  <si>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</si>
  <si>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</si>
  <si>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</si>
  <si>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</si>
  <si>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</si>
  <si>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</si>
  <si>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</si>
  <si>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</si>
  <si>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</si>
  <si>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</si>
  <si>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</si>
  <si>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</si>
  <si>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</si>
  <si>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</si>
  <si>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</si>
  <si>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</si>
  <si>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</si>
  <si>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</si>
  <si>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</si>
  <si>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</si>
  <si>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</si>
  <si>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</si>
  <si>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</si>
  <si>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</si>
  <si>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</si>
  <si>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</si>
  <si>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</si>
  <si>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</si>
  <si>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</si>
  <si>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</si>
  <si>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</si>
  <si>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</si>
  <si>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</si>
  <si>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</si>
  <si>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</si>
  <si>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</si>
  <si>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</si>
  <si>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</si>
  <si>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</si>
  <si>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</si>
  <si>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</si>
  <si>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</si>
  <si>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</si>
  <si>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</si>
  <si>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</si>
  <si>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</si>
  <si>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</si>
  <si>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</si>
  <si>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</si>
  <si>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</si>
  <si>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</si>
  <si>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</si>
  <si>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</si>
  <si>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</si>
  <si>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</si>
  <si>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</si>
  <si>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</si>
  <si>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</si>
  <si>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</si>
  <si>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</si>
  <si>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</si>
  <si>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</si>
  <si>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</si>
  <si>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</si>
  <si>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</si>
  <si>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</si>
  <si>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</si>
  <si>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</si>
  <si>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</si>
  <si>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</si>
  <si>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</si>
  <si>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</si>
  <si>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</si>
  <si>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</si>
  <si>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</si>
  <si>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</si>
  <si>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</si>
  <si>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</si>
  <si>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</si>
  <si>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</si>
  <si>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</si>
  <si>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</si>
  <si>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</si>
  <si>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</si>
  <si>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</si>
  <si>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</si>
  <si>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</si>
  <si>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</si>
  <si>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</si>
  <si>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</si>
  <si>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</si>
  <si>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</si>
  <si>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</si>
  <si>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</si>
  <si>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</si>
  <si>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</si>
  <si>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</si>
  <si>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</si>
  <si>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</si>
  <si>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</si>
  <si>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</si>
  <si>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</si>
  <si>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</si>
  <si>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</si>
  <si>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</si>
  <si>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</si>
  <si>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</si>
  <si>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</si>
  <si>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</si>
  <si>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</si>
  <si>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</si>
  <si>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</si>
  <si>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</si>
  <si>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</si>
  <si>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</si>
  <si>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</si>
  <si>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</si>
  <si>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</si>
  <si>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</si>
  <si>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</si>
  <si>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</si>
  <si>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</si>
  <si>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</si>
  <si>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</si>
  <si>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</si>
  <si>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</si>
  <si>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</si>
  <si>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</si>
  <si>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</si>
  <si>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</si>
  <si>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</si>
  <si>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</si>
  <si>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</si>
  <si>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</si>
  <si>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</si>
  <si>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</si>
  <si>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</si>
  <si>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</si>
  <si>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</si>
  <si>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</si>
  <si>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</si>
  <si>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</si>
  <si>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</si>
  <si>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</si>
  <si>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</si>
  <si>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</si>
  <si>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</si>
  <si>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</si>
  <si>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</si>
  <si>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</si>
  <si>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</si>
  <si>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</si>
  <si>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</si>
  <si>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</si>
  <si>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</si>
  <si>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</si>
  <si>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</si>
  <si>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</si>
  <si>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</si>
  <si>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</si>
  <si>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</si>
  <si>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</si>
  <si>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</si>
  <si>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</si>
  <si>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</si>
  <si>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</si>
  <si>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</si>
  <si>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</si>
  <si>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</si>
  <si>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</si>
  <si>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</si>
  <si>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</si>
  <si>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</si>
  <si>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</si>
  <si>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</si>
  <si>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</si>
  <si>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</si>
  <si>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</si>
  <si>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</si>
  <si>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</si>
  <si>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</si>
  <si>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</si>
  <si>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</si>
  <si>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</si>
  <si>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</si>
  <si>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</si>
  <si>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</si>
  <si>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</si>
  <si>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</si>
  <si>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</si>
  <si>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</si>
  <si>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</si>
  <si>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</si>
  <si>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</si>
  <si>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</si>
  <si>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</si>
  <si>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</si>
  <si>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</si>
  <si>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</si>
  <si>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</si>
  <si>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</si>
  <si>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</si>
  <si>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</si>
  <si>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</si>
  <si>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</si>
  <si>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</si>
  <si>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</si>
  <si>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</si>
  <si>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</si>
  <si>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</si>
  <si>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</si>
  <si>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</si>
  <si>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</si>
  <si>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</si>
  <si>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</si>
  <si>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</si>
  <si>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</si>
  <si>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</si>
  <si>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</si>
  <si>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</si>
  <si>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</si>
  <si>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</si>
  <si>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</si>
  <si>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</si>
  <si>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</si>
  <si>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</si>
  <si>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</si>
  <si>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</si>
  <si>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Call Count2</t>
  </si>
  <si>
    <t>For graph</t>
  </si>
  <si>
    <t>Rep</t>
  </si>
  <si>
    <t>Calls</t>
  </si>
  <si>
    <t>Amount</t>
  </si>
  <si>
    <t>Sell. Amount</t>
  </si>
  <si>
    <t xml:space="preserve">Sel. calls </t>
  </si>
  <si>
    <t>Selected rep</t>
  </si>
  <si>
    <t>Column Labels</t>
  </si>
  <si>
    <t>TOTAL</t>
  </si>
  <si>
    <t>Rep Summary</t>
  </si>
  <si>
    <t>%  of calls</t>
  </si>
  <si>
    <t>Call rank</t>
  </si>
  <si>
    <t>Amount rank</t>
  </si>
  <si>
    <t>Labels:</t>
  </si>
  <si>
    <t>Image:</t>
  </si>
  <si>
    <t>CALL CENTER REPORT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</si>
</sst>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 #,##0;#,##0\ \-&quot;₹&quot;;&quot;₹&quot;\ #,##0"/>
    <numFmt numFmtId="167" formatCode="&quot;₹&quot;\ #,###.0,\k"/>
    <numFmt numFmtId="168" formatCode="&quot;₹&quot;\ #,##0"/>
  </numFmts>
  <fonts count="8">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11"/>
      <color theme="1"/>
      <name val="Franklin Gothic Book"/>
      <family val="2"/>
      <scheme val="minor"/>
    </font>
    <font>
      <sz val="14"/>
      <color theme="1"/>
      <name val="Georgia"/>
      <family val="1"/>
      <scheme val="major"/>
    </font>
    <font>
      <sz val="14"/>
      <color theme="1" tint="0.249977111117893"/>
      <name val="Franklin Gothic Book"/>
      <family val="2"/>
      <scheme val="minor"/>
    </font>
    <font>
      <u/>
      <sz val="36"/>
      <color theme="1" tint="0.499984740745262"/>
      <name val="Bahnschrift SemiBold"/>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166" fontId="0" fillId="0" borderId="0" xfId="0" applyNumberFormat="1"/>
    <xf numFmtId="0" fontId="0" fillId="5" borderId="0" xfId="0" applyFill="1" applyBorder="1"/>
    <xf numFmtId="0" fontId="0" fillId="5" borderId="14" xfId="0" applyFill="1" applyBorder="1"/>
    <xf numFmtId="0" fontId="0" fillId="5" borderId="13" xfId="0" applyFill="1" applyBorder="1" applyAlignment="1">
      <alignment horizontal="center"/>
    </xf>
    <xf numFmtId="168" fontId="0" fillId="5" borderId="0" xfId="0" applyNumberFormat="1" applyFill="1" applyBorder="1"/>
    <xf numFmtId="168" fontId="0" fillId="5" borderId="14" xfId="0" applyNumberFormat="1" applyFill="1" applyBorder="1"/>
    <xf numFmtId="0" fontId="0" fillId="5" borderId="15" xfId="0" applyFill="1" applyBorder="1" applyAlignment="1">
      <alignment horizontal="center"/>
    </xf>
    <xf numFmtId="168" fontId="0" fillId="5" borderId="16" xfId="0" applyNumberFormat="1" applyFill="1" applyBorder="1"/>
    <xf numFmtId="168" fontId="0" fillId="5" borderId="17" xfId="0" applyNumberFormat="1" applyFill="1" applyBorder="1"/>
    <xf numFmtId="0" fontId="1" fillId="5" borderId="13" xfId="0" applyFont="1" applyFill="1" applyBorder="1" applyAlignment="1">
      <alignment horizontal="left"/>
    </xf>
    <xf numFmtId="0" fontId="1" fillId="5" borderId="13" xfId="0" applyFont="1" applyFill="1" applyBorder="1"/>
    <xf numFmtId="0" fontId="1" fillId="5" borderId="10" xfId="0" applyFont="1" applyFill="1" applyBorder="1"/>
    <xf numFmtId="0" fontId="1" fillId="5" borderId="11" xfId="0" applyFont="1" applyFill="1" applyBorder="1"/>
    <xf numFmtId="0" fontId="1" fillId="5" borderId="12" xfId="0" applyFont="1" applyFill="1" applyBorder="1"/>
    <xf numFmtId="0" fontId="5" fillId="0" borderId="0" xfId="0" applyFont="1"/>
    <xf numFmtId="9" fontId="0" fillId="0" borderId="0" xfId="1" applyFont="1"/>
    <xf numFmtId="0" fontId="0" fillId="0" borderId="0" xfId="0" applyAlignment="1" applyProtection="1">
      <alignment horizontal="center"/>
      <protection locked="0"/>
    </xf>
    <xf numFmtId="0" fontId="0" fillId="0" borderId="0" xfId="0" applyProtection="1">
      <protection locked="0"/>
    </xf>
    <xf numFmtId="0" fontId="7" fillId="3" borderId="0" xfId="0" applyFont="1" applyFill="1"/>
    <xf numFmtId="166" fontId="0" fillId="0" borderId="0" xfId="0" applyNumberFormat="1"/>
    <xf numFmtId="0" fontId="6" fillId="3" borderId="0" xfId="0" applyFont="1" applyFill="1" applyAlignment="1">
      <alignment horizontal="center"/>
    </xf>
  </cellXfs>
  <cellStyles count="2">
    <cellStyle name="Normal" xfId="0" builtinId="0"/>
    <cellStyle name="Per cent" xfId="1" builtinId="5"/>
  </cellStyles>
  <dxfs count="22">
    <dxf>
      <fill>
        <patternFill>
          <bgColor theme="8"/>
        </patternFill>
      </fill>
    </dxf>
    <dxf>
      <fill>
        <patternFill patternType="solid">
          <bgColor rgb="FFFFFF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8" tint="0.59996337778862885"/>
        </patternFill>
      </fill>
      <border>
        <left style="thin">
          <color theme="1" tint="0.499984740745262"/>
        </left>
        <right style="thin">
          <color theme="1" tint="0.499984740745262"/>
        </right>
        <vertical/>
        <horizontal/>
      </border>
    </dxf>
    <dxf>
      <font>
        <b/>
        <color theme="1"/>
      </font>
      <border>
        <bottom style="thin">
          <color theme="8"/>
        </bottom>
        <vertical/>
        <horizontal/>
      </border>
    </dxf>
    <dxf>
      <font>
        <color theme="1"/>
      </font>
      <border>
        <left/>
        <right/>
        <top/>
        <bottom/>
        <vertical/>
        <horizontal/>
      </border>
    </dxf>
    <dxf>
      <font>
        <b/>
        <color theme="1"/>
      </font>
      <border>
        <bottom style="thin">
          <color theme="8"/>
        </bottom>
        <vertical/>
        <horizontal/>
      </border>
    </dxf>
    <dxf>
      <font>
        <color theme="1"/>
      </font>
      <border>
        <left style="thin">
          <color theme="0" tint="-0.34998626667073579"/>
        </left>
        <right style="thin">
          <color theme="0" tint="-0.34998626667073579"/>
        </right>
        <top style="thin">
          <color theme="0" tint="-0.34998626667073579"/>
        </top>
        <bottom style="thin">
          <color theme="0" tint="-0.34998626667073579"/>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5 2" pivot="0" table="0" count="10" xr9:uid="{484D81E1-334D-46E0-8C7E-33E69C9E78AA}">
      <tableStyleElement type="wholeTable" dxfId="20"/>
      <tableStyleElement type="headerRow" dxfId="19"/>
    </tableStyle>
    <tableStyle name="SlicerStyleDark5 3" pivot="0" table="0" count="10" xr9:uid="{658E67FF-E59C-4D4A-A875-1591372DD517}">
      <tableStyleElement type="wholeTable" dxfId="18"/>
      <tableStyleElement type="headerRow" dxfId="17"/>
    </tableStyle>
  </tableStyles>
  <colors>
    <mruColors>
      <color rgb="FFFF9647"/>
      <color rgb="FF374A9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dashboard.xlsx]Pivots!weekly treand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ahnschrift Semi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ahnschrift Semi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Pivots!$G$27:$G$34</c:f>
              <c:strCache>
                <c:ptCount val="7"/>
                <c:pt idx="0">
                  <c:v>Monday</c:v>
                </c:pt>
                <c:pt idx="1">
                  <c:v>Tuesday</c:v>
                </c:pt>
                <c:pt idx="2">
                  <c:v>Wednesday</c:v>
                </c:pt>
                <c:pt idx="3">
                  <c:v>Thursday</c:v>
                </c:pt>
                <c:pt idx="4">
                  <c:v>Friday</c:v>
                </c:pt>
                <c:pt idx="5">
                  <c:v>Saturday</c:v>
                </c:pt>
                <c:pt idx="6">
                  <c:v>Sunday</c:v>
                </c:pt>
              </c:strCache>
            </c:strRef>
          </c:cat>
          <c:val>
            <c:numRef>
              <c:f>Pivots!$H$27:$H$34</c:f>
              <c:numCache>
                <c:formatCode>#,##0</c:formatCode>
                <c:ptCount val="7"/>
                <c:pt idx="0">
                  <c:v>133</c:v>
                </c:pt>
                <c:pt idx="1">
                  <c:v>138</c:v>
                </c:pt>
                <c:pt idx="2">
                  <c:v>153</c:v>
                </c:pt>
                <c:pt idx="3">
                  <c:v>128</c:v>
                </c:pt>
                <c:pt idx="4">
                  <c:v>141</c:v>
                </c:pt>
                <c:pt idx="5">
                  <c:v>161</c:v>
                </c:pt>
                <c:pt idx="6">
                  <c:v>146</c:v>
                </c:pt>
              </c:numCache>
            </c:numRef>
          </c:val>
          <c:extLst>
            <c:ext xmlns:c16="http://schemas.microsoft.com/office/drawing/2014/chart" uri="{C3380CC4-5D6E-409C-BE32-E72D297353CC}">
              <c16:uniqueId val="{00000000-4F59-4804-A0EF-0C063C84570E}"/>
            </c:ext>
          </c:extLst>
        </c:ser>
        <c:dLbls>
          <c:showLegendKey val="0"/>
          <c:showVal val="0"/>
          <c:showCatName val="0"/>
          <c:showSerName val="0"/>
          <c:showPercent val="0"/>
          <c:showBubbleSize val="0"/>
        </c:dLbls>
        <c:gapWidth val="25"/>
        <c:axId val="470054208"/>
        <c:axId val="470054624"/>
      </c:barChart>
      <c:catAx>
        <c:axId val="470054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4624"/>
        <c:crosses val="autoZero"/>
        <c:auto val="1"/>
        <c:lblAlgn val="ctr"/>
        <c:lblOffset val="100"/>
        <c:noMultiLvlLbl val="0"/>
      </c:catAx>
      <c:valAx>
        <c:axId val="470054624"/>
        <c:scaling>
          <c:orientation val="minMax"/>
        </c:scaling>
        <c:delete val="1"/>
        <c:axPos val="b"/>
        <c:numFmt formatCode="#,##0" sourceLinked="1"/>
        <c:majorTickMark val="out"/>
        <c:minorTickMark val="none"/>
        <c:tickLblPos val="nextTo"/>
        <c:crossAx val="47005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dashboard.xlsx]Pivots!monthly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800" b="1">
                <a:solidFill>
                  <a:schemeClr val="accent5"/>
                </a:solidFill>
                <a:latin typeface="Arial Black" panose="020B0A04020102020204" pitchFamily="34" charset="0"/>
              </a:rPr>
              <a:t>Call</a:t>
            </a:r>
            <a:r>
              <a:rPr lang="en-IN" sz="1800" b="1" baseline="0">
                <a:solidFill>
                  <a:schemeClr val="accent5"/>
                </a:solidFill>
                <a:latin typeface="Arial Black" panose="020B0A04020102020204" pitchFamily="34" charset="0"/>
              </a:rPr>
              <a:t> Trend</a:t>
            </a:r>
            <a:endParaRPr lang="en-IN" sz="1800" b="1">
              <a:solidFill>
                <a:schemeClr val="accent5"/>
              </a:solidFill>
              <a:latin typeface="Arial Black" panose="020B0A04020102020204" pitchFamily="34" charset="0"/>
            </a:endParaRPr>
          </a:p>
        </c:rich>
      </c:tx>
      <c:layout>
        <c:manualLayout>
          <c:xMode val="edge"/>
          <c:yMode val="edge"/>
          <c:x val="3.1111095611446853E-2"/>
          <c:y val="2.8010113047639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lumMod val="99000"/>
                  <a:lumOff val="1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Pivots!$C$26</c:f>
              <c:strCache>
                <c:ptCount val="1"/>
                <c:pt idx="0">
                  <c:v>Call Count2</c:v>
                </c:pt>
              </c:strCache>
            </c:strRef>
          </c:tx>
          <c:spPr>
            <a:gradFill flip="none" rotWithShape="1">
              <a:gsLst>
                <a:gs pos="0">
                  <a:schemeClr val="accent6">
                    <a:lumMod val="60000"/>
                    <a:lumOff val="40000"/>
                    <a:alpha val="50000"/>
                  </a:schemeClr>
                </a:gs>
                <a:gs pos="100000">
                  <a:schemeClr val="accent6">
                    <a:lumMod val="99000"/>
                    <a:lumOff val="1000"/>
                  </a:schemeClr>
                </a:gs>
              </a:gsLst>
              <a:lin ang="16200000" scaled="1"/>
              <a:tileRect/>
            </a:gradFill>
            <a:ln>
              <a:noFill/>
            </a:ln>
            <a:effectLst/>
          </c:spP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Pivots!$C$27:$C$39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A254-4D6F-A94B-7EF542269B19}"/>
            </c:ext>
          </c:extLst>
        </c:ser>
        <c:dLbls>
          <c:showLegendKey val="0"/>
          <c:showVal val="0"/>
          <c:showCatName val="0"/>
          <c:showSerName val="0"/>
          <c:showPercent val="0"/>
          <c:showBubbleSize val="0"/>
        </c:dLbls>
        <c:axId val="1964427504"/>
        <c:axId val="1964414608"/>
      </c:areaChart>
      <c:lineChart>
        <c:grouping val="standard"/>
        <c:varyColors val="0"/>
        <c:ser>
          <c:idx val="0"/>
          <c:order val="0"/>
          <c:tx>
            <c:strRef>
              <c:f>Pivots!$B$26</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Pivots!$B$27:$B$39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A254-4D6F-A94B-7EF542269B19}"/>
            </c:ext>
          </c:extLst>
        </c:ser>
        <c:dLbls>
          <c:showLegendKey val="0"/>
          <c:showVal val="0"/>
          <c:showCatName val="0"/>
          <c:showSerName val="0"/>
          <c:showPercent val="0"/>
          <c:showBubbleSize val="0"/>
        </c:dLbls>
        <c:marker val="1"/>
        <c:smooth val="0"/>
        <c:axId val="1964427504"/>
        <c:axId val="1964414608"/>
      </c:lineChart>
      <c:catAx>
        <c:axId val="19644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414608"/>
        <c:crosses val="autoZero"/>
        <c:auto val="1"/>
        <c:lblAlgn val="ctr"/>
        <c:lblOffset val="100"/>
        <c:noMultiLvlLbl val="0"/>
      </c:catAx>
      <c:valAx>
        <c:axId val="196441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42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solidFill>
                <a:latin typeface="Arial Black" panose="020B0A04020102020204" pitchFamily="34" charset="0"/>
                <a:ea typeface="+mn-ea"/>
                <a:cs typeface="+mn-cs"/>
              </a:defRPr>
            </a:pPr>
            <a:r>
              <a:rPr lang="en-IN" sz="2000" b="1" i="0">
                <a:solidFill>
                  <a:schemeClr val="accent5"/>
                </a:solidFill>
                <a:latin typeface="Arial Black" panose="020B0A04020102020204" pitchFamily="34" charset="0"/>
              </a:rPr>
              <a:t>Calls</a:t>
            </a:r>
          </a:p>
        </c:rich>
      </c:tx>
      <c:layout>
        <c:manualLayout>
          <c:xMode val="edge"/>
          <c:yMode val="edge"/>
          <c:x val="7.9518437342269876E-2"/>
          <c:y val="3.442405165640106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5"/>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Pivots!$G$53:$G$57</c:f>
              <c:strCache>
                <c:ptCount val="5"/>
                <c:pt idx="0">
                  <c:v>R01</c:v>
                </c:pt>
                <c:pt idx="1">
                  <c:v>R02</c:v>
                </c:pt>
                <c:pt idx="2">
                  <c:v>R03</c:v>
                </c:pt>
                <c:pt idx="3">
                  <c:v>R04</c:v>
                </c:pt>
                <c:pt idx="4">
                  <c:v>R05</c:v>
                </c:pt>
              </c:strCache>
            </c:strRef>
          </c:cat>
          <c:val>
            <c:numRef>
              <c:f>Pivots!$H$53:$H$57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6E3-483F-8086-CFAC0291C54F}"/>
            </c:ext>
          </c:extLst>
        </c:ser>
        <c:ser>
          <c:idx val="1"/>
          <c:order val="1"/>
          <c:tx>
            <c:strRef>
              <c:f>Pivots!$J$52</c:f>
              <c:strCache>
                <c:ptCount val="1"/>
                <c:pt idx="0">
                  <c:v>Sel. calls </c:v>
                </c:pt>
              </c:strCache>
            </c:strRef>
          </c:tx>
          <c:spPr>
            <a:gradFill flip="none" rotWithShape="1">
              <a:gsLst>
                <a:gs pos="0">
                  <a:schemeClr val="accent1">
                    <a:lumMod val="5000"/>
                    <a:lumOff val="95000"/>
                  </a:schemeClr>
                </a:gs>
                <a:gs pos="68000">
                  <a:srgbClr val="FF9647"/>
                </a:gs>
                <a:gs pos="91000">
                  <a:schemeClr val="accent5"/>
                </a:gs>
                <a:gs pos="100000">
                  <a:schemeClr val="accent5"/>
                </a:gs>
              </a:gsLst>
              <a:lin ang="2700000" scaled="1"/>
              <a:tileRect/>
            </a:gradFill>
            <a:ln>
              <a:noFill/>
            </a:ln>
            <a:effectLst/>
          </c:spPr>
          <c:invertIfNegative val="0"/>
          <c:val>
            <c:numRef>
              <c:f>Pivots!$J$53:$J$57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6E3-483F-8086-CFAC0291C54F}"/>
            </c:ext>
          </c:extLst>
        </c:ser>
        <c:dLbls>
          <c:showLegendKey val="0"/>
          <c:showVal val="0"/>
          <c:showCatName val="0"/>
          <c:showSerName val="0"/>
          <c:showPercent val="0"/>
          <c:showBubbleSize val="0"/>
        </c:dLbls>
        <c:gapWidth val="25"/>
        <c:overlap val="100"/>
        <c:axId val="1939997184"/>
        <c:axId val="1940006752"/>
      </c:barChart>
      <c:catAx>
        <c:axId val="1939997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0006752"/>
        <c:crosses val="autoZero"/>
        <c:auto val="1"/>
        <c:lblAlgn val="ctr"/>
        <c:lblOffset val="100"/>
        <c:noMultiLvlLbl val="0"/>
      </c:catAx>
      <c:valAx>
        <c:axId val="1940006752"/>
        <c:scaling>
          <c:orientation val="minMax"/>
        </c:scaling>
        <c:delete val="1"/>
        <c:axPos val="t"/>
        <c:numFmt formatCode="General" sourceLinked="1"/>
        <c:majorTickMark val="none"/>
        <c:minorTickMark val="none"/>
        <c:tickLblPos val="nextTo"/>
        <c:crossAx val="193999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6"/>
                </a:solidFill>
                <a:latin typeface="Arial Black" panose="020B0A04020102020204" pitchFamily="34" charset="0"/>
                <a:ea typeface="+mn-ea"/>
                <a:cs typeface="+mn-cs"/>
              </a:defRPr>
            </a:pPr>
            <a:r>
              <a:rPr lang="en-IN" sz="2000" b="1">
                <a:solidFill>
                  <a:schemeClr val="accent6"/>
                </a:solidFill>
                <a:latin typeface="Arial Black" panose="020B0A04020102020204" pitchFamily="34" charset="0"/>
              </a:rPr>
              <a:t>Amount</a:t>
            </a:r>
          </a:p>
        </c:rich>
      </c:tx>
      <c:layout>
        <c:manualLayout>
          <c:xMode val="edge"/>
          <c:yMode val="edge"/>
          <c:x val="3.6767989398494308E-2"/>
          <c:y val="2.996687716234909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6"/>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Pivots!$G$53:$G$57</c:f>
              <c:strCache>
                <c:ptCount val="5"/>
                <c:pt idx="0">
                  <c:v>R01</c:v>
                </c:pt>
                <c:pt idx="1">
                  <c:v>R02</c:v>
                </c:pt>
                <c:pt idx="2">
                  <c:v>R03</c:v>
                </c:pt>
                <c:pt idx="3">
                  <c:v>R04</c:v>
                </c:pt>
                <c:pt idx="4">
                  <c:v>R05</c:v>
                </c:pt>
              </c:strCache>
            </c:strRef>
          </c:cat>
          <c:val>
            <c:numRef>
              <c:f>Pivots!$I$53:$I$57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D92-47A9-B151-FA291A34AB9C}"/>
            </c:ext>
          </c:extLst>
        </c:ser>
        <c:ser>
          <c:idx val="1"/>
          <c:order val="1"/>
          <c:tx>
            <c:strRef>
              <c:f>Pivots!$K$52</c:f>
              <c:strCache>
                <c:ptCount val="1"/>
                <c:pt idx="0">
                  <c:v>Sell. Amount</c:v>
                </c:pt>
              </c:strCache>
            </c:strRef>
          </c:tx>
          <c:spPr>
            <a:gradFill>
              <a:gsLst>
                <a:gs pos="0">
                  <a:schemeClr val="accent1">
                    <a:lumMod val="5000"/>
                    <a:lumOff val="95000"/>
                  </a:schemeClr>
                </a:gs>
                <a:gs pos="68000">
                  <a:schemeClr val="accent6"/>
                </a:gs>
                <a:gs pos="91000">
                  <a:srgbClr val="FF0000"/>
                </a:gs>
                <a:gs pos="100000">
                  <a:schemeClr val="accent6"/>
                </a:gs>
              </a:gsLst>
              <a:lin ang="2700000" scaled="1"/>
            </a:gradFill>
            <a:ln>
              <a:noFill/>
            </a:ln>
            <a:effectLst/>
          </c:spPr>
          <c:invertIfNegative val="0"/>
          <c:val>
            <c:numRef>
              <c:f>Pivots!$K$53:$K$57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FD92-47A9-B151-FA291A34AB9C}"/>
            </c:ext>
          </c:extLst>
        </c:ser>
        <c:dLbls>
          <c:showLegendKey val="0"/>
          <c:showVal val="0"/>
          <c:showCatName val="0"/>
          <c:showSerName val="0"/>
          <c:showPercent val="0"/>
          <c:showBubbleSize val="0"/>
        </c:dLbls>
        <c:gapWidth val="25"/>
        <c:overlap val="100"/>
        <c:axId val="1939997184"/>
        <c:axId val="1940006752"/>
      </c:barChart>
      <c:catAx>
        <c:axId val="1939997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0006752"/>
        <c:crosses val="autoZero"/>
        <c:auto val="1"/>
        <c:lblAlgn val="ctr"/>
        <c:lblOffset val="100"/>
        <c:noMultiLvlLbl val="0"/>
      </c:catAx>
      <c:valAx>
        <c:axId val="1940006752"/>
        <c:scaling>
          <c:orientation val="minMax"/>
        </c:scaling>
        <c:delete val="1"/>
        <c:axPos val="t"/>
        <c:numFmt formatCode="&quot;₹&quot;\ #,###.0,\k" sourceLinked="1"/>
        <c:majorTickMark val="none"/>
        <c:minorTickMark val="none"/>
        <c:tickLblPos val="nextTo"/>
        <c:crossAx val="193999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ok Antiqua" panose="02040602050305030304" pitchFamily="18" charset="0"/>
                <a:ea typeface="+mn-ea"/>
                <a:cs typeface="+mn-cs"/>
              </a:defRPr>
            </a:pPr>
            <a:r>
              <a:rPr lang="en-IN" sz="1400" b="1">
                <a:latin typeface="Book Antiqua" panose="02040602050305030304" pitchFamily="18" charset="0"/>
              </a:rPr>
              <a:t>Male</a:t>
            </a:r>
            <a:r>
              <a:rPr lang="en-IN" sz="1400" b="1" baseline="0">
                <a:latin typeface="Book Antiqua" panose="02040602050305030304" pitchFamily="18" charset="0"/>
              </a:rPr>
              <a:t> vs Female Callers</a:t>
            </a:r>
            <a:endParaRPr lang="en-IN" sz="1400" b="1">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49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Pivots!$B$75:$B$76</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Pivots!$B$77:$B$80</c:f>
              <c:numCache>
                <c:formatCode>#,##0</c:formatCode>
                <c:ptCount val="3"/>
                <c:pt idx="0">
                  <c:v>144</c:v>
                </c:pt>
                <c:pt idx="1">
                  <c:v>326</c:v>
                </c:pt>
                <c:pt idx="2">
                  <c:v>129</c:v>
                </c:pt>
              </c:numCache>
            </c:numRef>
          </c:val>
          <c:extLst>
            <c:ext xmlns:c16="http://schemas.microsoft.com/office/drawing/2014/chart" uri="{C3380CC4-5D6E-409C-BE32-E72D297353CC}">
              <c16:uniqueId val="{00000000-7988-4889-BFD8-A7ED393B5E74}"/>
            </c:ext>
          </c:extLst>
        </c:ser>
        <c:ser>
          <c:idx val="1"/>
          <c:order val="1"/>
          <c:tx>
            <c:strRef>
              <c:f>Pivots!$C$75:$C$76</c:f>
              <c:strCache>
                <c:ptCount val="1"/>
                <c:pt idx="0">
                  <c:v>Male</c:v>
                </c:pt>
              </c:strCache>
            </c:strRef>
          </c:tx>
          <c:spPr>
            <a:solidFill>
              <a:schemeClr val="accent4"/>
            </a:solidFill>
            <a:ln>
              <a:noFill/>
            </a:ln>
            <a:effectLst/>
          </c:spPr>
          <c:invertIfNegative val="0"/>
          <c:dLbls>
            <c:spPr>
              <a:solidFill>
                <a:schemeClr val="bg1">
                  <a:alpha val="49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Pivots!$C$77:$C$80</c:f>
              <c:numCache>
                <c:formatCode>#,##0</c:formatCode>
                <c:ptCount val="3"/>
                <c:pt idx="0">
                  <c:v>132</c:v>
                </c:pt>
                <c:pt idx="1">
                  <c:v>63</c:v>
                </c:pt>
                <c:pt idx="2">
                  <c:v>206</c:v>
                </c:pt>
              </c:numCache>
            </c:numRef>
          </c:val>
          <c:extLst>
            <c:ext xmlns:c16="http://schemas.microsoft.com/office/drawing/2014/chart" uri="{C3380CC4-5D6E-409C-BE32-E72D297353CC}">
              <c16:uniqueId val="{00000001-7988-4889-BFD8-A7ED393B5E74}"/>
            </c:ext>
          </c:extLst>
        </c:ser>
        <c:dLbls>
          <c:dLblPos val="ctr"/>
          <c:showLegendKey val="0"/>
          <c:showVal val="1"/>
          <c:showCatName val="0"/>
          <c:showSerName val="0"/>
          <c:showPercent val="0"/>
          <c:showBubbleSize val="0"/>
        </c:dLbls>
        <c:gapWidth val="27"/>
        <c:overlap val="100"/>
        <c:axId val="1176433679"/>
        <c:axId val="1176450319"/>
      </c:barChart>
      <c:catAx>
        <c:axId val="11764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50319"/>
        <c:crosses val="autoZero"/>
        <c:auto val="1"/>
        <c:lblAlgn val="ctr"/>
        <c:lblOffset val="100"/>
        <c:noMultiLvlLbl val="0"/>
      </c:catAx>
      <c:valAx>
        <c:axId val="1176450319"/>
        <c:scaling>
          <c:orientation val="minMax"/>
        </c:scaling>
        <c:delete val="1"/>
        <c:axPos val="l"/>
        <c:numFmt formatCode="0%" sourceLinked="1"/>
        <c:majorTickMark val="none"/>
        <c:minorTickMark val="none"/>
        <c:tickLblPos val="nextTo"/>
        <c:crossAx val="117643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dashboard.xlsx]Pivots!rep satisaction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none">
                <a:solidFill>
                  <a:schemeClr val="accent1"/>
                </a:solidFill>
                <a:latin typeface="+mj-lt"/>
              </a:rPr>
              <a:t>Rating</a:t>
            </a:r>
            <a:endParaRPr lang="en-IN" b="1" u="none">
              <a:solidFill>
                <a:schemeClr val="accent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Pivots!$B$87</c:f>
              <c:strCache>
                <c:ptCount val="1"/>
                <c:pt idx="0">
                  <c:v>Total</c:v>
                </c:pt>
              </c:strCache>
            </c:strRef>
          </c:tx>
          <c:spPr>
            <a:solidFill>
              <a:schemeClr val="accent1"/>
            </a:solidFill>
            <a:ln>
              <a:noFill/>
            </a:ln>
            <a:effectLst/>
            <a:sp3d/>
          </c:spPr>
          <c:invertIfNegative val="0"/>
          <c:cat>
            <c:strRef>
              <c:f>Pivots!$A$88:$A$94</c:f>
              <c:strCache>
                <c:ptCount val="6"/>
                <c:pt idx="0">
                  <c:v>0</c:v>
                </c:pt>
                <c:pt idx="1">
                  <c:v>1</c:v>
                </c:pt>
                <c:pt idx="2">
                  <c:v>2</c:v>
                </c:pt>
                <c:pt idx="3">
                  <c:v>3</c:v>
                </c:pt>
                <c:pt idx="4">
                  <c:v>4</c:v>
                </c:pt>
                <c:pt idx="5">
                  <c:v>5</c:v>
                </c:pt>
              </c:strCache>
            </c:strRef>
          </c:cat>
          <c:val>
            <c:numRef>
              <c:f>Pivots!$B$88:$B$94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B271-46AE-80F9-AD3C7525BD19}"/>
            </c:ext>
          </c:extLst>
        </c:ser>
        <c:dLbls>
          <c:showLegendKey val="0"/>
          <c:showVal val="0"/>
          <c:showCatName val="0"/>
          <c:showSerName val="0"/>
          <c:showPercent val="0"/>
          <c:showBubbleSize val="0"/>
        </c:dLbls>
        <c:gapWidth val="78"/>
        <c:gapDepth val="54"/>
        <c:shape val="box"/>
        <c:axId val="1176430351"/>
        <c:axId val="1176431183"/>
        <c:axId val="0"/>
      </c:bar3DChart>
      <c:catAx>
        <c:axId val="1176430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31183"/>
        <c:crosses val="autoZero"/>
        <c:auto val="1"/>
        <c:lblAlgn val="ctr"/>
        <c:lblOffset val="100"/>
        <c:noMultiLvlLbl val="0"/>
      </c:catAx>
      <c:valAx>
        <c:axId val="117643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3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7.png"/><Relationship Id="rId2" Type="http://schemas.openxmlformats.org/officeDocument/2006/relationships/image" Target="../media/image12.svg"/><Relationship Id="rId16" Type="http://schemas.openxmlformats.org/officeDocument/2006/relationships/image" Target="../media/image26.jpe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11</xdr:col>
      <xdr:colOff>52193</xdr:colOff>
      <xdr:row>3</xdr:row>
      <xdr:rowOff>6744</xdr:rowOff>
    </xdr:from>
    <xdr:to>
      <xdr:col>14</xdr:col>
      <xdr:colOff>631432</xdr:colOff>
      <xdr:row>16</xdr:row>
      <xdr:rowOff>79607</xdr:rowOff>
    </xdr:to>
    <xdr:graphicFrame macro="">
      <xdr:nvGraphicFramePr>
        <xdr:cNvPr id="35" name="Chart 34">
          <a:extLst>
            <a:ext uri="{FF2B5EF4-FFF2-40B4-BE49-F238E27FC236}">
              <a16:creationId xmlns:a16="http://schemas.microsoft.com/office/drawing/2014/main" id="{EE089816-150F-484F-B120-FEC7D121A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42778</xdr:colOff>
      <xdr:row>3</xdr:row>
      <xdr:rowOff>85725</xdr:rowOff>
    </xdr:from>
    <xdr:to>
      <xdr:col>3</xdr:col>
      <xdr:colOff>633328</xdr:colOff>
      <xdr:row>8</xdr:row>
      <xdr:rowOff>0</xdr:rowOff>
    </xdr:to>
    <xdr:sp macro="" textlink="Pivots!A4">
      <xdr:nvSpPr>
        <xdr:cNvPr id="2" name="Rectangle 1">
          <a:extLst>
            <a:ext uri="{FF2B5EF4-FFF2-40B4-BE49-F238E27FC236}">
              <a16:creationId xmlns:a16="http://schemas.microsoft.com/office/drawing/2014/main" id="{140C73BB-E9ED-4BFE-8DE8-96AF59F6E471}"/>
            </a:ext>
          </a:extLst>
        </xdr:cNvPr>
        <xdr:cNvSpPr/>
      </xdr:nvSpPr>
      <xdr:spPr>
        <a:xfrm>
          <a:off x="642853" y="685800"/>
          <a:ext cx="1362075"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97CFF99-4FA4-49C8-B85A-9B34781007A8}" type="TxLink">
            <a:rPr lang="en-US" sz="1600" b="0" i="0" u="none" strike="noStrike">
              <a:solidFill>
                <a:schemeClr val="bg1"/>
              </a:solidFill>
              <a:latin typeface="Arial Black" panose="020B0A04020102020204" pitchFamily="34" charset="0"/>
            </a:rPr>
            <a:pPr algn="ctr"/>
            <a:t>1,000</a:t>
          </a:fld>
          <a:endParaRPr lang="en-IN" sz="1600">
            <a:solidFill>
              <a:schemeClr val="bg1"/>
            </a:solidFill>
            <a:latin typeface="Arial Black" panose="020B0A04020102020204" pitchFamily="34" charset="0"/>
          </a:endParaRPr>
        </a:p>
      </xdr:txBody>
    </xdr:sp>
    <xdr:clientData/>
  </xdr:twoCellAnchor>
  <xdr:oneCellAnchor>
    <xdr:from>
      <xdr:col>2</xdr:col>
      <xdr:colOff>438150</xdr:colOff>
      <xdr:row>4</xdr:row>
      <xdr:rowOff>104775</xdr:rowOff>
    </xdr:from>
    <xdr:ext cx="184731" cy="252249"/>
    <xdr:sp macro="" textlink="">
      <xdr:nvSpPr>
        <xdr:cNvPr id="3" name="TextBox 2">
          <a:extLst>
            <a:ext uri="{FF2B5EF4-FFF2-40B4-BE49-F238E27FC236}">
              <a16:creationId xmlns:a16="http://schemas.microsoft.com/office/drawing/2014/main" id="{B5CF4F5C-6972-4934-A955-E5673CE71D37}"/>
            </a:ext>
          </a:extLst>
        </xdr:cNvPr>
        <xdr:cNvSpPr txBox="1"/>
      </xdr:nvSpPr>
      <xdr:spPr>
        <a:xfrm>
          <a:off x="1038225" y="904875"/>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180975</xdr:colOff>
      <xdr:row>3</xdr:row>
      <xdr:rowOff>133350</xdr:rowOff>
    </xdr:from>
    <xdr:to>
      <xdr:col>3</xdr:col>
      <xdr:colOff>590550</xdr:colOff>
      <xdr:row>4</xdr:row>
      <xdr:rowOff>161924</xdr:rowOff>
    </xdr:to>
    <xdr:sp macro="" textlink="">
      <xdr:nvSpPr>
        <xdr:cNvPr id="5" name="TextBox 4">
          <a:extLst>
            <a:ext uri="{FF2B5EF4-FFF2-40B4-BE49-F238E27FC236}">
              <a16:creationId xmlns:a16="http://schemas.microsoft.com/office/drawing/2014/main" id="{BA0ACA09-58BE-4A21-A42D-A276AF66B748}"/>
            </a:ext>
          </a:extLst>
        </xdr:cNvPr>
        <xdr:cNvSpPr txBox="1"/>
      </xdr:nvSpPr>
      <xdr:spPr>
        <a:xfrm>
          <a:off x="781050" y="733425"/>
          <a:ext cx="118110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Calls</a:t>
          </a:r>
        </a:p>
        <a:p>
          <a:pPr algn="ctr"/>
          <a:endParaRPr lang="en-IN" sz="1100">
            <a:solidFill>
              <a:schemeClr val="bg1">
                <a:lumMod val="95000"/>
              </a:schemeClr>
            </a:solidFill>
            <a:latin typeface="+mj-lt"/>
          </a:endParaRPr>
        </a:p>
      </xdr:txBody>
    </xdr:sp>
    <xdr:clientData/>
  </xdr:twoCellAnchor>
  <xdr:twoCellAnchor editAs="oneCell">
    <xdr:from>
      <xdr:col>2</xdr:col>
      <xdr:colOff>145478</xdr:colOff>
      <xdr:row>3</xdr:row>
      <xdr:rowOff>114629</xdr:rowOff>
    </xdr:from>
    <xdr:to>
      <xdr:col>2</xdr:col>
      <xdr:colOff>347556</xdr:colOff>
      <xdr:row>4</xdr:row>
      <xdr:rowOff>124852</xdr:rowOff>
    </xdr:to>
    <xdr:pic>
      <xdr:nvPicPr>
        <xdr:cNvPr id="6" name="Graphic 5" descr="Receiver with solid fill">
          <a:extLst>
            <a:ext uri="{FF2B5EF4-FFF2-40B4-BE49-F238E27FC236}">
              <a16:creationId xmlns:a16="http://schemas.microsoft.com/office/drawing/2014/main" id="{616CA4F1-6774-40F5-9090-F58AE1B7832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850670">
          <a:off x="745553" y="714704"/>
          <a:ext cx="202078" cy="210249"/>
        </a:xfrm>
        <a:prstGeom prst="rect">
          <a:avLst/>
        </a:prstGeom>
      </xdr:spPr>
    </xdr:pic>
    <xdr:clientData/>
  </xdr:twoCellAnchor>
  <xdr:twoCellAnchor>
    <xdr:from>
      <xdr:col>2</xdr:col>
      <xdr:colOff>276225</xdr:colOff>
      <xdr:row>6</xdr:row>
      <xdr:rowOff>171449</xdr:rowOff>
    </xdr:from>
    <xdr:to>
      <xdr:col>3</xdr:col>
      <xdr:colOff>466725</xdr:colOff>
      <xdr:row>7</xdr:row>
      <xdr:rowOff>171449</xdr:rowOff>
    </xdr:to>
    <xdr:sp macro="" textlink="Pivots!A17">
      <xdr:nvSpPr>
        <xdr:cNvPr id="7" name="TextBox 6">
          <a:extLst>
            <a:ext uri="{FF2B5EF4-FFF2-40B4-BE49-F238E27FC236}">
              <a16:creationId xmlns:a16="http://schemas.microsoft.com/office/drawing/2014/main" id="{A6F0B73D-9E10-4732-A46E-9B4F811FEAF8}"/>
            </a:ext>
          </a:extLst>
        </xdr:cNvPr>
        <xdr:cNvSpPr txBox="1"/>
      </xdr:nvSpPr>
      <xdr:spPr>
        <a:xfrm>
          <a:off x="876300" y="1371599"/>
          <a:ext cx="9620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52126F-6A99-47A7-879A-1B35A2CEFFAA}" type="TxLink">
            <a:rPr lang="en-US" sz="1100" b="0" i="0" u="none" strike="noStrike">
              <a:solidFill>
                <a:schemeClr val="bg1">
                  <a:lumMod val="95000"/>
                </a:schemeClr>
              </a:solidFill>
              <a:latin typeface="Arial" panose="020B0604020202020204" pitchFamily="34" charset="0"/>
              <a:cs typeface="Arial" panose="020B0604020202020204" pitchFamily="34" charset="0"/>
            </a:rPr>
            <a:pPr algn="ctr"/>
            <a:t>1,000</a:t>
          </a:fld>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2</xdr:col>
      <xdr:colOff>0</xdr:colOff>
      <xdr:row>10</xdr:row>
      <xdr:rowOff>0</xdr:rowOff>
    </xdr:from>
    <xdr:to>
      <xdr:col>3</xdr:col>
      <xdr:colOff>590550</xdr:colOff>
      <xdr:row>14</xdr:row>
      <xdr:rowOff>114300</xdr:rowOff>
    </xdr:to>
    <xdr:sp macro="" textlink="Pivots!B4">
      <xdr:nvSpPr>
        <xdr:cNvPr id="8" name="Rectangle 7">
          <a:extLst>
            <a:ext uri="{FF2B5EF4-FFF2-40B4-BE49-F238E27FC236}">
              <a16:creationId xmlns:a16="http://schemas.microsoft.com/office/drawing/2014/main" id="{885F66AC-0069-4358-80DF-E3B5FD77F303}"/>
            </a:ext>
          </a:extLst>
        </xdr:cNvPr>
        <xdr:cNvSpPr/>
      </xdr:nvSpPr>
      <xdr:spPr>
        <a:xfrm>
          <a:off x="600075" y="2000250"/>
          <a:ext cx="1362075"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16C41E6-22DA-4D11-A4A0-9818658877BE}" type="TxLink">
            <a:rPr lang="en-US" sz="1800" b="0" i="0" u="none" strike="noStrike">
              <a:solidFill>
                <a:schemeClr val="bg1"/>
              </a:solidFill>
              <a:latin typeface="Arial Black" panose="020B0A04020102020204" pitchFamily="34" charset="0"/>
              <a:ea typeface="+mn-ea"/>
              <a:cs typeface="+mn-cs"/>
            </a:rPr>
            <a:pPr marL="0" indent="0" algn="ctr"/>
            <a:t>₹ 96,623</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361951</xdr:colOff>
      <xdr:row>11</xdr:row>
      <xdr:rowOff>19050</xdr:rowOff>
    </xdr:from>
    <xdr:ext cx="184731" cy="252249"/>
    <xdr:sp macro="" textlink="">
      <xdr:nvSpPr>
        <xdr:cNvPr id="9" name="TextBox 8">
          <a:extLst>
            <a:ext uri="{FF2B5EF4-FFF2-40B4-BE49-F238E27FC236}">
              <a16:creationId xmlns:a16="http://schemas.microsoft.com/office/drawing/2014/main" id="{C2F26FEC-3EC2-4B84-89BF-551D276ABC36}"/>
            </a:ext>
          </a:extLst>
        </xdr:cNvPr>
        <xdr:cNvSpPr txBox="1"/>
      </xdr:nvSpPr>
      <xdr:spPr>
        <a:xfrm>
          <a:off x="962026" y="2219325"/>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104776</xdr:colOff>
      <xdr:row>10</xdr:row>
      <xdr:rowOff>47625</xdr:rowOff>
    </xdr:from>
    <xdr:to>
      <xdr:col>3</xdr:col>
      <xdr:colOff>514351</xdr:colOff>
      <xdr:row>11</xdr:row>
      <xdr:rowOff>76199</xdr:rowOff>
    </xdr:to>
    <xdr:sp macro="" textlink="">
      <xdr:nvSpPr>
        <xdr:cNvPr id="10" name="TextBox 9">
          <a:extLst>
            <a:ext uri="{FF2B5EF4-FFF2-40B4-BE49-F238E27FC236}">
              <a16:creationId xmlns:a16="http://schemas.microsoft.com/office/drawing/2014/main" id="{A894D611-EC69-4A5D-8D2D-09786A54C2E5}"/>
            </a:ext>
          </a:extLst>
        </xdr:cNvPr>
        <xdr:cNvSpPr txBox="1"/>
      </xdr:nvSpPr>
      <xdr:spPr>
        <a:xfrm>
          <a:off x="704851" y="2047875"/>
          <a:ext cx="118110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Amount</a:t>
          </a:r>
        </a:p>
        <a:p>
          <a:pPr algn="ctr"/>
          <a:endParaRPr lang="en-IN" sz="1100">
            <a:solidFill>
              <a:schemeClr val="bg1">
                <a:lumMod val="95000"/>
              </a:schemeClr>
            </a:solidFill>
            <a:latin typeface="+mj-lt"/>
          </a:endParaRPr>
        </a:p>
      </xdr:txBody>
    </xdr:sp>
    <xdr:clientData/>
  </xdr:twoCellAnchor>
  <xdr:twoCellAnchor editAs="oneCell">
    <xdr:from>
      <xdr:col>2</xdr:col>
      <xdr:colOff>78804</xdr:colOff>
      <xdr:row>10</xdr:row>
      <xdr:rowOff>71089</xdr:rowOff>
    </xdr:from>
    <xdr:to>
      <xdr:col>2</xdr:col>
      <xdr:colOff>280882</xdr:colOff>
      <xdr:row>11</xdr:row>
      <xdr:rowOff>73141</xdr:rowOff>
    </xdr:to>
    <xdr:pic>
      <xdr:nvPicPr>
        <xdr:cNvPr id="11" name="Graphic 10">
          <a:extLst>
            <a:ext uri="{FF2B5EF4-FFF2-40B4-BE49-F238E27FC236}">
              <a16:creationId xmlns:a16="http://schemas.microsoft.com/office/drawing/2014/main" id="{5910497E-3ADB-415D-8CA5-92F20701E2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rot="21426866">
          <a:off x="678879" y="2071339"/>
          <a:ext cx="202078" cy="202078"/>
        </a:xfrm>
        <a:prstGeom prst="rect">
          <a:avLst/>
        </a:prstGeom>
      </xdr:spPr>
    </xdr:pic>
    <xdr:clientData/>
  </xdr:twoCellAnchor>
  <xdr:twoCellAnchor>
    <xdr:from>
      <xdr:col>2</xdr:col>
      <xdr:colOff>200026</xdr:colOff>
      <xdr:row>13</xdr:row>
      <xdr:rowOff>85724</xdr:rowOff>
    </xdr:from>
    <xdr:to>
      <xdr:col>3</xdr:col>
      <xdr:colOff>390526</xdr:colOff>
      <xdr:row>14</xdr:row>
      <xdr:rowOff>85724</xdr:rowOff>
    </xdr:to>
    <xdr:sp macro="" textlink="Pivots!B17">
      <xdr:nvSpPr>
        <xdr:cNvPr id="12" name="TextBox 11">
          <a:extLst>
            <a:ext uri="{FF2B5EF4-FFF2-40B4-BE49-F238E27FC236}">
              <a16:creationId xmlns:a16="http://schemas.microsoft.com/office/drawing/2014/main" id="{16865063-41DD-4546-B9B0-45E075D3CC25}"/>
            </a:ext>
          </a:extLst>
        </xdr:cNvPr>
        <xdr:cNvSpPr txBox="1"/>
      </xdr:nvSpPr>
      <xdr:spPr>
        <a:xfrm>
          <a:off x="800101" y="2686049"/>
          <a:ext cx="9620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AD271D-B864-4483-A53D-F6BF5C3E0176}" type="TxLink">
            <a:rPr lang="en-US" sz="1100" b="0" i="0" u="none" strike="noStrike">
              <a:solidFill>
                <a:schemeClr val="bg1">
                  <a:lumMod val="95000"/>
                </a:schemeClr>
              </a:solidFill>
              <a:latin typeface="Arial" panose="020B0604020202020204" pitchFamily="34" charset="0"/>
              <a:ea typeface="+mn-ea"/>
              <a:cs typeface="Arial" panose="020B0604020202020204" pitchFamily="34" charset="0"/>
            </a:rPr>
            <a:pPr marL="0" indent="0" algn="ctr"/>
            <a:t>₹ 96,623</a:t>
          </a:fld>
          <a:endParaRPr lang="en-IN" sz="110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0</xdr:colOff>
      <xdr:row>16</xdr:row>
      <xdr:rowOff>171450</xdr:rowOff>
    </xdr:from>
    <xdr:to>
      <xdr:col>3</xdr:col>
      <xdr:colOff>590550</xdr:colOff>
      <xdr:row>21</xdr:row>
      <xdr:rowOff>86226</xdr:rowOff>
    </xdr:to>
    <xdr:sp macro="" textlink="Pivots!C4">
      <xdr:nvSpPr>
        <xdr:cNvPr id="18" name="Rectangle 17">
          <a:extLst>
            <a:ext uri="{FF2B5EF4-FFF2-40B4-BE49-F238E27FC236}">
              <a16:creationId xmlns:a16="http://schemas.microsoft.com/office/drawing/2014/main" id="{9260CD07-27B3-4B2A-B3EF-C20B9B9A000A}"/>
            </a:ext>
          </a:extLst>
        </xdr:cNvPr>
        <xdr:cNvSpPr/>
      </xdr:nvSpPr>
      <xdr:spPr>
        <a:xfrm>
          <a:off x="600075" y="3371850"/>
          <a:ext cx="1362075" cy="914901"/>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BF0DA5-9171-461C-A371-A88ABAD16983}" type="TxLink">
            <a:rPr lang="en-US" sz="1800" b="0" i="0" u="none" strike="noStrike">
              <a:solidFill>
                <a:schemeClr val="bg1"/>
              </a:solidFill>
              <a:latin typeface="Arial Black" panose="020B0A04020102020204" pitchFamily="34" charset="0"/>
              <a:ea typeface="+mn-ea"/>
              <a:cs typeface="+mn-cs"/>
            </a:rPr>
            <a:pPr marL="0" indent="0" algn="ctr"/>
            <a:t>89,850</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361951</xdr:colOff>
      <xdr:row>18</xdr:row>
      <xdr:rowOff>19049</xdr:rowOff>
    </xdr:from>
    <xdr:ext cx="184731" cy="252249"/>
    <xdr:sp macro="" textlink="">
      <xdr:nvSpPr>
        <xdr:cNvPr id="19" name="TextBox 18">
          <a:extLst>
            <a:ext uri="{FF2B5EF4-FFF2-40B4-BE49-F238E27FC236}">
              <a16:creationId xmlns:a16="http://schemas.microsoft.com/office/drawing/2014/main" id="{2F8482B1-83C9-4F0C-BEAC-4BB4A903AE82}"/>
            </a:ext>
          </a:extLst>
        </xdr:cNvPr>
        <xdr:cNvSpPr txBox="1"/>
      </xdr:nvSpPr>
      <xdr:spPr>
        <a:xfrm>
          <a:off x="962026" y="3619499"/>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104776</xdr:colOff>
      <xdr:row>17</xdr:row>
      <xdr:rowOff>47625</xdr:rowOff>
    </xdr:from>
    <xdr:to>
      <xdr:col>3</xdr:col>
      <xdr:colOff>514351</xdr:colOff>
      <xdr:row>18</xdr:row>
      <xdr:rowOff>76198</xdr:rowOff>
    </xdr:to>
    <xdr:sp macro="" textlink="">
      <xdr:nvSpPr>
        <xdr:cNvPr id="20" name="TextBox 19">
          <a:extLst>
            <a:ext uri="{FF2B5EF4-FFF2-40B4-BE49-F238E27FC236}">
              <a16:creationId xmlns:a16="http://schemas.microsoft.com/office/drawing/2014/main" id="{6A0DB537-BBAE-4A8A-AE43-FCEECCD55BB6}"/>
            </a:ext>
          </a:extLst>
        </xdr:cNvPr>
        <xdr:cNvSpPr txBox="1"/>
      </xdr:nvSpPr>
      <xdr:spPr>
        <a:xfrm>
          <a:off x="706355" y="3456572"/>
          <a:ext cx="1178259" cy="22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Duration</a:t>
          </a:r>
        </a:p>
        <a:p>
          <a:pPr algn="ctr"/>
          <a:endParaRPr lang="en-IN" sz="1100">
            <a:solidFill>
              <a:schemeClr val="bg1">
                <a:lumMod val="95000"/>
              </a:schemeClr>
            </a:solidFill>
            <a:latin typeface="+mj-lt"/>
          </a:endParaRPr>
        </a:p>
      </xdr:txBody>
    </xdr:sp>
    <xdr:clientData/>
  </xdr:twoCellAnchor>
  <xdr:twoCellAnchor editAs="oneCell">
    <xdr:from>
      <xdr:col>2</xdr:col>
      <xdr:colOff>88329</xdr:colOff>
      <xdr:row>17</xdr:row>
      <xdr:rowOff>61563</xdr:rowOff>
    </xdr:from>
    <xdr:to>
      <xdr:col>2</xdr:col>
      <xdr:colOff>290407</xdr:colOff>
      <xdr:row>18</xdr:row>
      <xdr:rowOff>63615</xdr:rowOff>
    </xdr:to>
    <xdr:pic>
      <xdr:nvPicPr>
        <xdr:cNvPr id="21" name="Graphic 20">
          <a:extLst>
            <a:ext uri="{FF2B5EF4-FFF2-40B4-BE49-F238E27FC236}">
              <a16:creationId xmlns:a16="http://schemas.microsoft.com/office/drawing/2014/main" id="{5C47A85F-AAD5-4C8B-A29A-A3141ED1CF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688404" y="3461988"/>
          <a:ext cx="202078" cy="202078"/>
        </a:xfrm>
        <a:prstGeom prst="rect">
          <a:avLst/>
        </a:prstGeom>
      </xdr:spPr>
    </xdr:pic>
    <xdr:clientData/>
  </xdr:twoCellAnchor>
  <xdr:twoCellAnchor>
    <xdr:from>
      <xdr:col>2</xdr:col>
      <xdr:colOff>200026</xdr:colOff>
      <xdr:row>20</xdr:row>
      <xdr:rowOff>85724</xdr:rowOff>
    </xdr:from>
    <xdr:to>
      <xdr:col>3</xdr:col>
      <xdr:colOff>390526</xdr:colOff>
      <xdr:row>21</xdr:row>
      <xdr:rowOff>85723</xdr:rowOff>
    </xdr:to>
    <xdr:sp macro="" textlink="Pivots!C17">
      <xdr:nvSpPr>
        <xdr:cNvPr id="22" name="TextBox 21">
          <a:extLst>
            <a:ext uri="{FF2B5EF4-FFF2-40B4-BE49-F238E27FC236}">
              <a16:creationId xmlns:a16="http://schemas.microsoft.com/office/drawing/2014/main" id="{9400169B-5939-4203-B219-631B760F2E16}"/>
            </a:ext>
          </a:extLst>
        </xdr:cNvPr>
        <xdr:cNvSpPr txBox="1"/>
      </xdr:nvSpPr>
      <xdr:spPr>
        <a:xfrm>
          <a:off x="801605" y="4096250"/>
          <a:ext cx="959184" cy="20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4D989F-1EA7-44AF-B4D0-0B31ED6ACDA2}" type="TxLink">
            <a:rPr lang="en-US" sz="1100" b="0" i="0" u="none" strike="noStrike">
              <a:solidFill>
                <a:schemeClr val="bg1">
                  <a:lumMod val="95000"/>
                </a:schemeClr>
              </a:solidFill>
              <a:latin typeface="Arial" panose="020B0604020202020204" pitchFamily="34" charset="0"/>
              <a:ea typeface="+mn-ea"/>
              <a:cs typeface="Arial" panose="020B0604020202020204" pitchFamily="34" charset="0"/>
            </a:rPr>
            <a:pPr marL="0" indent="0" algn="ctr"/>
            <a:t>89,850</a:t>
          </a:fld>
          <a:endParaRPr lang="en-IN" sz="110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0</xdr:colOff>
      <xdr:row>24</xdr:row>
      <xdr:rowOff>0</xdr:rowOff>
    </xdr:from>
    <xdr:to>
      <xdr:col>3</xdr:col>
      <xdr:colOff>590550</xdr:colOff>
      <xdr:row>28</xdr:row>
      <xdr:rowOff>114802</xdr:rowOff>
    </xdr:to>
    <xdr:sp macro="" textlink="Pivots!D4">
      <xdr:nvSpPr>
        <xdr:cNvPr id="23" name="Rectangle 22">
          <a:extLst>
            <a:ext uri="{FF2B5EF4-FFF2-40B4-BE49-F238E27FC236}">
              <a16:creationId xmlns:a16="http://schemas.microsoft.com/office/drawing/2014/main" id="{B056FBC4-2C76-417B-9249-5E3E548EC28A}"/>
            </a:ext>
          </a:extLst>
        </xdr:cNvPr>
        <xdr:cNvSpPr/>
      </xdr:nvSpPr>
      <xdr:spPr>
        <a:xfrm>
          <a:off x="601579" y="4812632"/>
          <a:ext cx="1359234" cy="916907"/>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54CADDF-F193-4940-9CE8-01EBF2DC56E1}" type="TxLink">
            <a:rPr lang="en-US" sz="1800" b="0" i="0" u="none" strike="noStrike">
              <a:solidFill>
                <a:schemeClr val="bg1"/>
              </a:solidFill>
              <a:latin typeface="Arial Black" panose="020B0A04020102020204" pitchFamily="34" charset="0"/>
              <a:ea typeface="+mn-ea"/>
              <a:cs typeface="+mn-cs"/>
            </a:rPr>
            <a:pPr marL="0" indent="0" algn="ctr"/>
            <a:t>3.9</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361951</xdr:colOff>
      <xdr:row>25</xdr:row>
      <xdr:rowOff>19050</xdr:rowOff>
    </xdr:from>
    <xdr:ext cx="184731" cy="252249"/>
    <xdr:sp macro="" textlink="">
      <xdr:nvSpPr>
        <xdr:cNvPr id="24" name="TextBox 23">
          <a:extLst>
            <a:ext uri="{FF2B5EF4-FFF2-40B4-BE49-F238E27FC236}">
              <a16:creationId xmlns:a16="http://schemas.microsoft.com/office/drawing/2014/main" id="{AB9DCC71-4AAB-4E17-9229-645A8F9D638E}"/>
            </a:ext>
          </a:extLst>
        </xdr:cNvPr>
        <xdr:cNvSpPr txBox="1"/>
      </xdr:nvSpPr>
      <xdr:spPr>
        <a:xfrm>
          <a:off x="963530" y="5032208"/>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104776</xdr:colOff>
      <xdr:row>24</xdr:row>
      <xdr:rowOff>47625</xdr:rowOff>
    </xdr:from>
    <xdr:to>
      <xdr:col>3</xdr:col>
      <xdr:colOff>514351</xdr:colOff>
      <xdr:row>25</xdr:row>
      <xdr:rowOff>76199</xdr:rowOff>
    </xdr:to>
    <xdr:sp macro="" textlink="">
      <xdr:nvSpPr>
        <xdr:cNvPr id="25" name="TextBox 24">
          <a:extLst>
            <a:ext uri="{FF2B5EF4-FFF2-40B4-BE49-F238E27FC236}">
              <a16:creationId xmlns:a16="http://schemas.microsoft.com/office/drawing/2014/main" id="{8783A6DF-418F-46B5-B8D5-B49A2338A2A6}"/>
            </a:ext>
          </a:extLst>
        </xdr:cNvPr>
        <xdr:cNvSpPr txBox="1"/>
      </xdr:nvSpPr>
      <xdr:spPr>
        <a:xfrm>
          <a:off x="706355" y="4860257"/>
          <a:ext cx="1178259" cy="22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Avg</a:t>
          </a:r>
          <a:r>
            <a:rPr lang="en-IN" sz="1100" baseline="0">
              <a:solidFill>
                <a:schemeClr val="bg1">
                  <a:lumMod val="95000"/>
                </a:schemeClr>
              </a:solidFill>
              <a:latin typeface="+mj-lt"/>
            </a:rPr>
            <a:t> Rating</a:t>
          </a:r>
          <a:endParaRPr lang="en-IN" sz="1100">
            <a:solidFill>
              <a:schemeClr val="bg1">
                <a:lumMod val="95000"/>
              </a:schemeClr>
            </a:solidFill>
            <a:latin typeface="+mj-lt"/>
          </a:endParaRPr>
        </a:p>
        <a:p>
          <a:pPr algn="ctr"/>
          <a:endParaRPr lang="en-IN" sz="1100">
            <a:solidFill>
              <a:schemeClr val="bg1">
                <a:lumMod val="95000"/>
              </a:schemeClr>
            </a:solidFill>
            <a:latin typeface="+mj-lt"/>
          </a:endParaRPr>
        </a:p>
      </xdr:txBody>
    </xdr:sp>
    <xdr:clientData/>
  </xdr:twoCellAnchor>
  <xdr:twoCellAnchor editAs="oneCell">
    <xdr:from>
      <xdr:col>2</xdr:col>
      <xdr:colOff>88329</xdr:colOff>
      <xdr:row>24</xdr:row>
      <xdr:rowOff>61564</xdr:rowOff>
    </xdr:from>
    <xdr:to>
      <xdr:col>2</xdr:col>
      <xdr:colOff>290407</xdr:colOff>
      <xdr:row>25</xdr:row>
      <xdr:rowOff>63616</xdr:rowOff>
    </xdr:to>
    <xdr:pic>
      <xdr:nvPicPr>
        <xdr:cNvPr id="26" name="Graphic 25">
          <a:extLst>
            <a:ext uri="{FF2B5EF4-FFF2-40B4-BE49-F238E27FC236}">
              <a16:creationId xmlns:a16="http://schemas.microsoft.com/office/drawing/2014/main" id="{891F3642-6419-4D51-8676-293407105A3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688404" y="4862164"/>
          <a:ext cx="202078" cy="202078"/>
        </a:xfrm>
        <a:prstGeom prst="rect">
          <a:avLst/>
        </a:prstGeom>
      </xdr:spPr>
    </xdr:pic>
    <xdr:clientData/>
  </xdr:twoCellAnchor>
  <xdr:twoCellAnchor>
    <xdr:from>
      <xdr:col>2</xdr:col>
      <xdr:colOff>200026</xdr:colOff>
      <xdr:row>27</xdr:row>
      <xdr:rowOff>85724</xdr:rowOff>
    </xdr:from>
    <xdr:to>
      <xdr:col>3</xdr:col>
      <xdr:colOff>390526</xdr:colOff>
      <xdr:row>28</xdr:row>
      <xdr:rowOff>85724</xdr:rowOff>
    </xdr:to>
    <xdr:sp macro="" textlink="Pivots!D17">
      <xdr:nvSpPr>
        <xdr:cNvPr id="27" name="TextBox 26">
          <a:extLst>
            <a:ext uri="{FF2B5EF4-FFF2-40B4-BE49-F238E27FC236}">
              <a16:creationId xmlns:a16="http://schemas.microsoft.com/office/drawing/2014/main" id="{DE3F6ECF-2576-4570-9D84-4769CC322282}"/>
            </a:ext>
          </a:extLst>
        </xdr:cNvPr>
        <xdr:cNvSpPr txBox="1"/>
      </xdr:nvSpPr>
      <xdr:spPr>
        <a:xfrm>
          <a:off x="801605" y="5499935"/>
          <a:ext cx="959184" cy="20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1C9B6B-FC1C-42E3-A52C-4006DFEC6A02}" type="TxLink">
            <a:rPr lang="en-US" sz="1100" b="0" i="0" u="none" strike="noStrike">
              <a:solidFill>
                <a:schemeClr val="bg1">
                  <a:lumMod val="95000"/>
                </a:schemeClr>
              </a:solidFill>
              <a:latin typeface="Arial" panose="020B0604020202020204" pitchFamily="34" charset="0"/>
              <a:ea typeface="+mn-ea"/>
              <a:cs typeface="Arial" panose="020B0604020202020204" pitchFamily="34" charset="0"/>
            </a:rPr>
            <a:pPr marL="0" indent="0" algn="ctr"/>
            <a:t>3.9</a:t>
          </a:fld>
          <a:endParaRPr lang="en-IN" sz="110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0</xdr:colOff>
      <xdr:row>31</xdr:row>
      <xdr:rowOff>0</xdr:rowOff>
    </xdr:from>
    <xdr:to>
      <xdr:col>3</xdr:col>
      <xdr:colOff>590550</xdr:colOff>
      <xdr:row>35</xdr:row>
      <xdr:rowOff>114802</xdr:rowOff>
    </xdr:to>
    <xdr:sp macro="" textlink="Pivots!E4">
      <xdr:nvSpPr>
        <xdr:cNvPr id="28" name="Rectangle 27">
          <a:extLst>
            <a:ext uri="{FF2B5EF4-FFF2-40B4-BE49-F238E27FC236}">
              <a16:creationId xmlns:a16="http://schemas.microsoft.com/office/drawing/2014/main" id="{C96F3488-69E9-4EF3-BB31-F26A29D4BDFD}"/>
            </a:ext>
          </a:extLst>
        </xdr:cNvPr>
        <xdr:cNvSpPr/>
      </xdr:nvSpPr>
      <xdr:spPr>
        <a:xfrm>
          <a:off x="601579" y="6216316"/>
          <a:ext cx="1359234" cy="916907"/>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78DCD8E-13FD-44B9-8F2B-9B49D4C64173}" type="TxLink">
            <a:rPr lang="en-US" sz="1600" b="0" i="0" u="none" strike="noStrike">
              <a:solidFill>
                <a:schemeClr val="bg1"/>
              </a:solidFill>
              <a:latin typeface="Arial Black" panose="020B0A04020102020204" pitchFamily="34" charset="0"/>
              <a:ea typeface="+mn-ea"/>
              <a:cs typeface="+mn-cs"/>
            </a:rPr>
            <a:pPr marL="0" indent="0" algn="ctr"/>
            <a:t>307</a:t>
          </a:fld>
          <a:endParaRPr lang="en-IN" sz="16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361951</xdr:colOff>
      <xdr:row>32</xdr:row>
      <xdr:rowOff>19050</xdr:rowOff>
    </xdr:from>
    <xdr:ext cx="184731" cy="252249"/>
    <xdr:sp macro="" textlink="">
      <xdr:nvSpPr>
        <xdr:cNvPr id="29" name="TextBox 28">
          <a:extLst>
            <a:ext uri="{FF2B5EF4-FFF2-40B4-BE49-F238E27FC236}">
              <a16:creationId xmlns:a16="http://schemas.microsoft.com/office/drawing/2014/main" id="{5C18B15E-D9AF-48EE-B6B0-7F8D4E911E7E}"/>
            </a:ext>
          </a:extLst>
        </xdr:cNvPr>
        <xdr:cNvSpPr txBox="1"/>
      </xdr:nvSpPr>
      <xdr:spPr>
        <a:xfrm>
          <a:off x="963530" y="6435892"/>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104776</xdr:colOff>
      <xdr:row>31</xdr:row>
      <xdr:rowOff>47625</xdr:rowOff>
    </xdr:from>
    <xdr:to>
      <xdr:col>3</xdr:col>
      <xdr:colOff>514351</xdr:colOff>
      <xdr:row>32</xdr:row>
      <xdr:rowOff>76199</xdr:rowOff>
    </xdr:to>
    <xdr:sp macro="" textlink="">
      <xdr:nvSpPr>
        <xdr:cNvPr id="30" name="TextBox 29">
          <a:extLst>
            <a:ext uri="{FF2B5EF4-FFF2-40B4-BE49-F238E27FC236}">
              <a16:creationId xmlns:a16="http://schemas.microsoft.com/office/drawing/2014/main" id="{F7619759-3042-4535-9883-7D6457D41CCB}"/>
            </a:ext>
          </a:extLst>
        </xdr:cNvPr>
        <xdr:cNvSpPr txBox="1"/>
      </xdr:nvSpPr>
      <xdr:spPr>
        <a:xfrm>
          <a:off x="706355" y="6263941"/>
          <a:ext cx="1178259" cy="22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Happy</a:t>
          </a:r>
          <a:r>
            <a:rPr lang="en-IN" sz="1100" baseline="0">
              <a:solidFill>
                <a:schemeClr val="bg1">
                  <a:lumMod val="95000"/>
                </a:schemeClr>
              </a:solidFill>
              <a:latin typeface="+mj-lt"/>
            </a:rPr>
            <a:t> Callers</a:t>
          </a:r>
          <a:endParaRPr lang="en-IN" sz="1100">
            <a:solidFill>
              <a:schemeClr val="bg1">
                <a:lumMod val="95000"/>
              </a:schemeClr>
            </a:solidFill>
            <a:latin typeface="+mj-lt"/>
          </a:endParaRPr>
        </a:p>
        <a:p>
          <a:pPr algn="ctr"/>
          <a:endParaRPr lang="en-IN" sz="1100">
            <a:solidFill>
              <a:schemeClr val="bg1">
                <a:lumMod val="95000"/>
              </a:schemeClr>
            </a:solidFill>
            <a:latin typeface="+mj-lt"/>
          </a:endParaRPr>
        </a:p>
      </xdr:txBody>
    </xdr:sp>
    <xdr:clientData/>
  </xdr:twoCellAnchor>
  <xdr:twoCellAnchor editAs="oneCell">
    <xdr:from>
      <xdr:col>2</xdr:col>
      <xdr:colOff>31179</xdr:colOff>
      <xdr:row>31</xdr:row>
      <xdr:rowOff>61564</xdr:rowOff>
    </xdr:from>
    <xdr:to>
      <xdr:col>2</xdr:col>
      <xdr:colOff>233257</xdr:colOff>
      <xdr:row>32</xdr:row>
      <xdr:rowOff>63617</xdr:rowOff>
    </xdr:to>
    <xdr:pic>
      <xdr:nvPicPr>
        <xdr:cNvPr id="31" name="Graphic 30">
          <a:extLst>
            <a:ext uri="{FF2B5EF4-FFF2-40B4-BE49-F238E27FC236}">
              <a16:creationId xmlns:a16="http://schemas.microsoft.com/office/drawing/2014/main" id="{1DA2755D-266D-49C3-9569-B4E3EDB106A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631254" y="6262339"/>
          <a:ext cx="202078" cy="202078"/>
        </a:xfrm>
        <a:prstGeom prst="rect">
          <a:avLst/>
        </a:prstGeom>
      </xdr:spPr>
    </xdr:pic>
    <xdr:clientData/>
  </xdr:twoCellAnchor>
  <xdr:twoCellAnchor>
    <xdr:from>
      <xdr:col>2</xdr:col>
      <xdr:colOff>200026</xdr:colOff>
      <xdr:row>34</xdr:row>
      <xdr:rowOff>85724</xdr:rowOff>
    </xdr:from>
    <xdr:to>
      <xdr:col>3</xdr:col>
      <xdr:colOff>390526</xdr:colOff>
      <xdr:row>35</xdr:row>
      <xdr:rowOff>85724</xdr:rowOff>
    </xdr:to>
    <xdr:sp macro="" textlink="Pivots!E17">
      <xdr:nvSpPr>
        <xdr:cNvPr id="32" name="TextBox 31">
          <a:extLst>
            <a:ext uri="{FF2B5EF4-FFF2-40B4-BE49-F238E27FC236}">
              <a16:creationId xmlns:a16="http://schemas.microsoft.com/office/drawing/2014/main" id="{E9814F20-25E8-4D33-B8EE-0FE28705EF88}"/>
            </a:ext>
          </a:extLst>
        </xdr:cNvPr>
        <xdr:cNvSpPr txBox="1"/>
      </xdr:nvSpPr>
      <xdr:spPr>
        <a:xfrm>
          <a:off x="801605" y="6903619"/>
          <a:ext cx="959184" cy="20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D9BE0E-CC31-4601-89C2-F62089E806FD}" type="TxLink">
            <a:rPr lang="en-US" sz="1100" b="0" i="0" u="none" strike="noStrike">
              <a:solidFill>
                <a:schemeClr val="bg1">
                  <a:lumMod val="95000"/>
                </a:schemeClr>
              </a:solidFill>
              <a:latin typeface="Arial" panose="020B0604020202020204" pitchFamily="34" charset="0"/>
              <a:ea typeface="+mn-ea"/>
              <a:cs typeface="Arial" panose="020B0604020202020204" pitchFamily="34" charset="0"/>
            </a:rPr>
            <a:pPr marL="0" indent="0" algn="ctr"/>
            <a:t>307</a:t>
          </a:fld>
          <a:endParaRPr lang="en-IN" sz="110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editAs="oneCell">
    <xdr:from>
      <xdr:col>13</xdr:col>
      <xdr:colOff>13453</xdr:colOff>
      <xdr:row>18</xdr:row>
      <xdr:rowOff>9618</xdr:rowOff>
    </xdr:from>
    <xdr:to>
      <xdr:col>14</xdr:col>
      <xdr:colOff>631432</xdr:colOff>
      <xdr:row>30</xdr:row>
      <xdr:rowOff>59531</xdr:rowOff>
    </xdr:to>
    <mc:AlternateContent xmlns:mc="http://schemas.openxmlformats.org/markup-compatibility/2006" xmlns:a14="http://schemas.microsoft.com/office/drawing/2010/main">
      <mc:Choice Requires="a14">
        <xdr:graphicFrame macro="">
          <xdr:nvGraphicFramePr>
            <xdr:cNvPr id="33" name="Representative">
              <a:extLst>
                <a:ext uri="{FF2B5EF4-FFF2-40B4-BE49-F238E27FC236}">
                  <a16:creationId xmlns:a16="http://schemas.microsoft.com/office/drawing/2014/main" id="{1D482F7B-BEE3-4075-B328-7AC781EFC4C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618060" y="3659920"/>
              <a:ext cx="1388541" cy="2258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39144</xdr:colOff>
      <xdr:row>2</xdr:row>
      <xdr:rowOff>143528</xdr:rowOff>
    </xdr:from>
    <xdr:to>
      <xdr:col>11</xdr:col>
      <xdr:colOff>8085</xdr:colOff>
      <xdr:row>16</xdr:row>
      <xdr:rowOff>123905</xdr:rowOff>
    </xdr:to>
    <xdr:graphicFrame macro="">
      <xdr:nvGraphicFramePr>
        <xdr:cNvPr id="34" name="Chart 33">
          <a:extLst>
            <a:ext uri="{FF2B5EF4-FFF2-40B4-BE49-F238E27FC236}">
              <a16:creationId xmlns:a16="http://schemas.microsoft.com/office/drawing/2014/main" id="{E081137A-DBDB-4099-9743-A2E499C51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267890</xdr:colOff>
      <xdr:row>18</xdr:row>
      <xdr:rowOff>59530</xdr:rowOff>
    </xdr:from>
    <xdr:to>
      <xdr:col>12</xdr:col>
      <xdr:colOff>669727</xdr:colOff>
      <xdr:row>35</xdr:row>
      <xdr:rowOff>148827</xdr:rowOff>
    </xdr:to>
    <xdr:sp macro="" textlink="">
      <xdr:nvSpPr>
        <xdr:cNvPr id="4" name="Rectangle 3">
          <a:extLst>
            <a:ext uri="{FF2B5EF4-FFF2-40B4-BE49-F238E27FC236}">
              <a16:creationId xmlns:a16="http://schemas.microsoft.com/office/drawing/2014/main" id="{F49FF680-B7A5-4B2D-BD6F-EEEA1EBD0EFF}"/>
            </a:ext>
          </a:extLst>
        </xdr:cNvPr>
        <xdr:cNvSpPr/>
      </xdr:nvSpPr>
      <xdr:spPr>
        <a:xfrm>
          <a:off x="2425898" y="3542108"/>
          <a:ext cx="6116837" cy="3378399"/>
        </a:xfrm>
        <a:prstGeom prst="rect">
          <a:avLst/>
        </a:prstGeom>
        <a:solidFill>
          <a:schemeClr val="bg1"/>
        </a:solid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xdr:colOff>
      <xdr:row>18</xdr:row>
      <xdr:rowOff>89947</xdr:rowOff>
    </xdr:from>
    <xdr:to>
      <xdr:col>8</xdr:col>
      <xdr:colOff>312540</xdr:colOff>
      <xdr:row>35</xdr:row>
      <xdr:rowOff>109195</xdr:rowOff>
    </xdr:to>
    <xdr:graphicFrame macro="">
      <xdr:nvGraphicFramePr>
        <xdr:cNvPr id="38" name="Chart 37">
          <a:extLst>
            <a:ext uri="{FF2B5EF4-FFF2-40B4-BE49-F238E27FC236}">
              <a16:creationId xmlns:a16="http://schemas.microsoft.com/office/drawing/2014/main" id="{B41B9C05-AA1E-4C97-B50D-66C081E33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327421</xdr:colOff>
      <xdr:row>18</xdr:row>
      <xdr:rowOff>89297</xdr:rowOff>
    </xdr:from>
    <xdr:to>
      <xdr:col>12</xdr:col>
      <xdr:colOff>416719</xdr:colOff>
      <xdr:row>35</xdr:row>
      <xdr:rowOff>79282</xdr:rowOff>
    </xdr:to>
    <xdr:graphicFrame macro="">
      <xdr:nvGraphicFramePr>
        <xdr:cNvPr id="39" name="Chart 38">
          <a:extLst>
            <a:ext uri="{FF2B5EF4-FFF2-40B4-BE49-F238E27FC236}">
              <a16:creationId xmlns:a16="http://schemas.microsoft.com/office/drawing/2014/main" id="{9E37FAE9-3C2D-4A94-9435-0BA14BEE9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79375</xdr:colOff>
      <xdr:row>3</xdr:row>
      <xdr:rowOff>38099</xdr:rowOff>
    </xdr:from>
    <xdr:to>
      <xdr:col>20</xdr:col>
      <xdr:colOff>603250</xdr:colOff>
      <xdr:row>16</xdr:row>
      <xdr:rowOff>95250</xdr:rowOff>
    </xdr:to>
    <xdr:graphicFrame macro="">
      <xdr:nvGraphicFramePr>
        <xdr:cNvPr id="36" name="Chart 35">
          <a:extLst>
            <a:ext uri="{FF2B5EF4-FFF2-40B4-BE49-F238E27FC236}">
              <a16:creationId xmlns:a16="http://schemas.microsoft.com/office/drawing/2014/main" id="{8104A56A-876C-4192-A0C3-075757339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771337</xdr:colOff>
      <xdr:row>3</xdr:row>
      <xdr:rowOff>49492</xdr:rowOff>
    </xdr:from>
    <xdr:to>
      <xdr:col>24</xdr:col>
      <xdr:colOff>664882</xdr:colOff>
      <xdr:row>16</xdr:row>
      <xdr:rowOff>128867</xdr:rowOff>
    </xdr:to>
    <xdr:graphicFrame macro="">
      <xdr:nvGraphicFramePr>
        <xdr:cNvPr id="37" name="Chart 36">
          <a:extLst>
            <a:ext uri="{FF2B5EF4-FFF2-40B4-BE49-F238E27FC236}">
              <a16:creationId xmlns:a16="http://schemas.microsoft.com/office/drawing/2014/main" id="{EC8DAE07-5744-431C-8865-F6EC6514E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586154</xdr:colOff>
      <xdr:row>7</xdr:row>
      <xdr:rowOff>169033</xdr:rowOff>
    </xdr:from>
    <xdr:to>
      <xdr:col>1</xdr:col>
      <xdr:colOff>238689</xdr:colOff>
      <xdr:row>10</xdr:row>
      <xdr:rowOff>2298</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6154" y="2208360"/>
          <a:ext cx="409650" cy="419419"/>
        </a:xfrm>
        <a:prstGeom prst="rect">
          <a:avLst/>
        </a:prstGeom>
      </xdr:spPr>
    </xdr:pic>
    <xdr:clientData/>
  </xdr:twoCellAnchor>
  <xdr:twoCellAnchor>
    <xdr:from>
      <xdr:col>0</xdr:col>
      <xdr:colOff>586154</xdr:colOff>
      <xdr:row>1</xdr:row>
      <xdr:rowOff>127371</xdr:rowOff>
    </xdr:from>
    <xdr:to>
      <xdr:col>1</xdr:col>
      <xdr:colOff>238689</xdr:colOff>
      <xdr:row>3</xdr:row>
      <xdr:rowOff>16809</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6154" y="322756"/>
          <a:ext cx="409650" cy="414534"/>
        </a:xfrm>
        <a:prstGeom prst="rect">
          <a:avLst/>
        </a:prstGeom>
      </xdr:spPr>
    </xdr:pic>
    <xdr:clientData/>
  </xdr:twoCellAnchor>
  <xdr:twoCellAnchor>
    <xdr:from>
      <xdr:col>0</xdr:col>
      <xdr:colOff>586154</xdr:colOff>
      <xdr:row>14</xdr:row>
      <xdr:rowOff>15312</xdr:rowOff>
    </xdr:from>
    <xdr:to>
      <xdr:col>1</xdr:col>
      <xdr:colOff>238689</xdr:colOff>
      <xdr:row>16</xdr:row>
      <xdr:rowOff>48846</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6154" y="3422331"/>
          <a:ext cx="409650" cy="424303"/>
        </a:xfrm>
        <a:prstGeom prst="rect">
          <a:avLst/>
        </a:prstGeom>
      </xdr:spPr>
    </xdr:pic>
    <xdr:clientData/>
  </xdr:twoCellAnchor>
  <xdr:twoCellAnchor>
    <xdr:from>
      <xdr:col>0</xdr:col>
      <xdr:colOff>586154</xdr:colOff>
      <xdr:row>4</xdr:row>
      <xdr:rowOff>148202</xdr:rowOff>
    </xdr:from>
    <xdr:to>
      <xdr:col>1</xdr:col>
      <xdr:colOff>238689</xdr:colOff>
      <xdr:row>5</xdr:row>
      <xdr:rowOff>232881</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6154" y="1198394"/>
          <a:ext cx="409650" cy="414391"/>
        </a:xfrm>
        <a:prstGeom prst="rect">
          <a:avLst/>
        </a:prstGeom>
      </xdr:spPr>
    </xdr:pic>
    <xdr:clientData/>
  </xdr:twoCellAnchor>
  <xdr:twoCellAnchor>
    <xdr:from>
      <xdr:col>0</xdr:col>
      <xdr:colOff>751806</xdr:colOff>
      <xdr:row>10</xdr:row>
      <xdr:rowOff>115321</xdr:rowOff>
    </xdr:from>
    <xdr:to>
      <xdr:col>1</xdr:col>
      <xdr:colOff>404341</xdr:colOff>
      <xdr:row>12</xdr:row>
      <xdr:rowOff>143971</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1806" y="2740802"/>
          <a:ext cx="409650" cy="419419"/>
        </a:xfrm>
        <a:prstGeom prst="rect">
          <a:avLst/>
        </a:prstGeom>
      </xdr:spPr>
    </xdr:pic>
    <xdr:clientData/>
  </xdr:twoCellAnchor>
  <xdr:twoCellAnchor>
    <xdr:from>
      <xdr:col>0</xdr:col>
      <xdr:colOff>605203</xdr:colOff>
      <xdr:row>16</xdr:row>
      <xdr:rowOff>174995</xdr:rowOff>
    </xdr:from>
    <xdr:to>
      <xdr:col>1</xdr:col>
      <xdr:colOff>259568</xdr:colOff>
      <xdr:row>19</xdr:row>
      <xdr:rowOff>10091</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05203" y="3972783"/>
          <a:ext cx="411480" cy="421250"/>
        </a:xfrm>
        <a:prstGeom prst="rect">
          <a:avLst/>
        </a:prstGeom>
      </xdr:spPr>
    </xdr:pic>
    <xdr:clientData/>
  </xdr:twoCellAnchor>
  <xdr:twoCellAnchor>
    <xdr:from>
      <xdr:col>5</xdr:col>
      <xdr:colOff>277904</xdr:colOff>
      <xdr:row>1</xdr:row>
      <xdr:rowOff>177945</xdr:rowOff>
    </xdr:from>
    <xdr:to>
      <xdr:col>5</xdr:col>
      <xdr:colOff>580435</xdr:colOff>
      <xdr:row>2</xdr:row>
      <xdr:rowOff>292712</xdr:rowOff>
    </xdr:to>
    <xdr:pic>
      <xdr:nvPicPr>
        <xdr:cNvPr id="11" name="Picture 10" descr="Businesswoman sitting with hands on lap">
          <a:extLst>
            <a:ext uri="{FF2B5EF4-FFF2-40B4-BE49-F238E27FC236}">
              <a16:creationId xmlns:a16="http://schemas.microsoft.com/office/drawing/2014/main" id="{A2108AE2-388F-47A9-944A-2BC22D76802B}"/>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2629" t="-3697" r="16397" b="71584"/>
        <a:stretch/>
      </xdr:blipFill>
      <xdr:spPr>
        <a:xfrm>
          <a:off x="4259354" y="377970"/>
          <a:ext cx="302531" cy="314792"/>
        </a:xfrm>
        <a:prstGeom prst="ellipse">
          <a:avLst/>
        </a:prstGeom>
      </xdr:spPr>
    </xdr:pic>
    <xdr:clientData/>
  </xdr:twoCellAnchor>
  <xdr:twoCellAnchor>
    <xdr:from>
      <xdr:col>5</xdr:col>
      <xdr:colOff>243713</xdr:colOff>
      <xdr:row>3</xdr:row>
      <xdr:rowOff>309517</xdr:rowOff>
    </xdr:from>
    <xdr:to>
      <xdr:col>5</xdr:col>
      <xdr:colOff>578232</xdr:colOff>
      <xdr:row>4</xdr:row>
      <xdr:rowOff>311395</xdr:rowOff>
    </xdr:to>
    <xdr:pic>
      <xdr:nvPicPr>
        <xdr:cNvPr id="13" name="Picture 12" descr="Customer service man talking happily">
          <a:extLst>
            <a:ext uri="{FF2B5EF4-FFF2-40B4-BE49-F238E27FC236}">
              <a16:creationId xmlns:a16="http://schemas.microsoft.com/office/drawing/2014/main" id="{37123EDF-FAB5-4AA5-9ECE-5AB658039B8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0837" t="-3500" r="-5585" b="64314"/>
        <a:stretch/>
      </xdr:blipFill>
      <xdr:spPr>
        <a:xfrm>
          <a:off x="4218569" y="1037630"/>
          <a:ext cx="334519" cy="327010"/>
        </a:xfrm>
        <a:prstGeom prst="ellipse">
          <a:avLst/>
        </a:prstGeom>
      </xdr:spPr>
    </xdr:pic>
    <xdr:clientData/>
  </xdr:twoCellAnchor>
  <xdr:twoCellAnchor editAs="oneCell">
    <xdr:from>
      <xdr:col>5</xdr:col>
      <xdr:colOff>232600</xdr:colOff>
      <xdr:row>4</xdr:row>
      <xdr:rowOff>299937</xdr:rowOff>
    </xdr:from>
    <xdr:to>
      <xdr:col>5</xdr:col>
      <xdr:colOff>606160</xdr:colOff>
      <xdr:row>6</xdr:row>
      <xdr:rowOff>4579</xdr:rowOff>
    </xdr:to>
    <xdr:pic>
      <xdr:nvPicPr>
        <xdr:cNvPr id="15" name="Picture 14" descr="Elderly woman with hands on waist smiling">
          <a:extLst>
            <a:ext uri="{FF2B5EF4-FFF2-40B4-BE49-F238E27FC236}">
              <a16:creationId xmlns:a16="http://schemas.microsoft.com/office/drawing/2014/main" id="{C1297945-D408-4EB5-B6F6-63DE5491737F}"/>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1555" t="-2948" r="20219" b="73798"/>
        <a:stretch/>
      </xdr:blipFill>
      <xdr:spPr>
        <a:xfrm>
          <a:off x="4207456" y="1353182"/>
          <a:ext cx="373560" cy="354907"/>
        </a:xfrm>
        <a:prstGeom prst="ellipse">
          <a:avLst/>
        </a:prstGeom>
      </xdr:spPr>
    </xdr:pic>
    <xdr:clientData/>
  </xdr:twoCellAnchor>
  <xdr:twoCellAnchor>
    <xdr:from>
      <xdr:col>5</xdr:col>
      <xdr:colOff>299007</xdr:colOff>
      <xdr:row>6</xdr:row>
      <xdr:rowOff>41326</xdr:rowOff>
    </xdr:from>
    <xdr:to>
      <xdr:col>5</xdr:col>
      <xdr:colOff>592016</xdr:colOff>
      <xdr:row>7</xdr:row>
      <xdr:rowOff>9357</xdr:rowOff>
    </xdr:to>
    <xdr:pic>
      <xdr:nvPicPr>
        <xdr:cNvPr id="17" name="Picture 16" descr="Smiling businesswoman with digital tablet looking out office window">
          <a:extLst>
            <a:ext uri="{FF2B5EF4-FFF2-40B4-BE49-F238E27FC236}">
              <a16:creationId xmlns:a16="http://schemas.microsoft.com/office/drawing/2014/main" id="{43DA057B-20CE-463F-B5E6-99EACD34F2C0}"/>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3132" t="-194" r="27299" b="25821"/>
        <a:stretch/>
      </xdr:blipFill>
      <xdr:spPr>
        <a:xfrm>
          <a:off x="4347132" y="2413051"/>
          <a:ext cx="293009" cy="453806"/>
        </a:xfrm>
        <a:prstGeom prst="ellipse">
          <a:avLst/>
        </a:prstGeom>
      </xdr:spPr>
    </xdr:pic>
    <xdr:clientData/>
  </xdr:twoCellAnchor>
  <xdr:twoCellAnchor>
    <xdr:from>
      <xdr:col>5</xdr:col>
      <xdr:colOff>259739</xdr:colOff>
      <xdr:row>2</xdr:row>
      <xdr:rowOff>306999</xdr:rowOff>
    </xdr:from>
    <xdr:to>
      <xdr:col>5</xdr:col>
      <xdr:colOff>594458</xdr:colOff>
      <xdr:row>3</xdr:row>
      <xdr:rowOff>304800</xdr:rowOff>
    </xdr:to>
    <xdr:pic>
      <xdr:nvPicPr>
        <xdr:cNvPr id="21" name="Picture 20" descr="Businessman hands behind back">
          <a:extLst>
            <a:ext uri="{FF2B5EF4-FFF2-40B4-BE49-F238E27FC236}">
              <a16:creationId xmlns:a16="http://schemas.microsoft.com/office/drawing/2014/main" id="{AC594013-944A-4F52-8A56-A5A9E93A97F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0309" t="-3120" r="-2685" b="75861"/>
        <a:stretch/>
      </xdr:blipFill>
      <xdr:spPr>
        <a:xfrm>
          <a:off x="4241189" y="707049"/>
          <a:ext cx="334719" cy="321651"/>
        </a:xfrm>
        <a:prstGeom prst="ellipse">
          <a:avLst/>
        </a:prstGeom>
      </xdr:spPr>
    </xdr:pic>
    <xdr:clientData fLocksWithSheet="0" fPrintsWithSheet="0"/>
  </xdr:twoCellAnchor>
  <xdr:twoCellAnchor>
    <xdr:from>
      <xdr:col>7</xdr:col>
      <xdr:colOff>277904</xdr:colOff>
      <xdr:row>4</xdr:row>
      <xdr:rowOff>177945</xdr:rowOff>
    </xdr:from>
    <xdr:to>
      <xdr:col>7</xdr:col>
      <xdr:colOff>580435</xdr:colOff>
      <xdr:row>5</xdr:row>
      <xdr:rowOff>292712</xdr:rowOff>
    </xdr:to>
    <xdr:pic>
      <xdr:nvPicPr>
        <xdr:cNvPr id="57" name="Picture 56" descr="Businesswoman sitting with hands on lap">
          <a:extLst>
            <a:ext uri="{FF2B5EF4-FFF2-40B4-BE49-F238E27FC236}">
              <a16:creationId xmlns:a16="http://schemas.microsoft.com/office/drawing/2014/main" id="{BB4B5975-BE60-4E43-8D55-40B98E0B400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2629" t="-3697" r="16397" b="71584"/>
        <a:stretch/>
      </xdr:blipFill>
      <xdr:spPr>
        <a:xfrm>
          <a:off x="4259354" y="377970"/>
          <a:ext cx="302531" cy="314792"/>
        </a:xfrm>
        <a:prstGeom prst="ellipse">
          <a:avLst/>
        </a:prstGeom>
      </xdr:spPr>
    </xdr:pic>
    <xdr:clientData/>
  </xdr:twoCellAnchor>
  <xdr:twoCellAnchor>
    <xdr:from>
      <xdr:col>7</xdr:col>
      <xdr:colOff>259739</xdr:colOff>
      <xdr:row>5</xdr:row>
      <xdr:rowOff>306999</xdr:rowOff>
    </xdr:from>
    <xdr:to>
      <xdr:col>7</xdr:col>
      <xdr:colOff>594458</xdr:colOff>
      <xdr:row>6</xdr:row>
      <xdr:rowOff>304800</xdr:rowOff>
    </xdr:to>
    <xdr:pic>
      <xdr:nvPicPr>
        <xdr:cNvPr id="58" name="Picture 57" descr="Businessman hands behind back">
          <a:extLst>
            <a:ext uri="{FF2B5EF4-FFF2-40B4-BE49-F238E27FC236}">
              <a16:creationId xmlns:a16="http://schemas.microsoft.com/office/drawing/2014/main" id="{15B6142C-0AA7-401B-9DB1-60F0B4BF3650}"/>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0309" t="-3120" r="-2685" b="75861"/>
        <a:stretch/>
      </xdr:blipFill>
      <xdr:spPr>
        <a:xfrm>
          <a:off x="4241189" y="707049"/>
          <a:ext cx="334719" cy="321651"/>
        </a:xfrm>
        <a:prstGeom prst="ellipse">
          <a:avLst/>
        </a:prstGeom>
      </xdr:spPr>
    </xdr:pic>
    <xdr:clientData fLocksWithSheet="0"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75.475643865742" backgroundQuery="1" createdVersion="7" refreshedVersion="7" minRefreshableVersion="3" recordCount="0" supportSubquery="1" supportAdvancedDrill="1" xr:uid="{31A1E2E6-C6B7-4744-8C78-D19025B9661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75.609646874997" backgroundQuery="1" createdVersion="7" refreshedVersion="7" minRefreshableVersion="3" recordCount="0" supportSubquery="1" supportAdvancedDrill="1" xr:uid="{463ECAE5-7ED1-4AFB-A9E8-BC761208F70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76.571994097219" backgroundQuery="1" createdVersion="7" refreshedVersion="7" minRefreshableVersion="3" recordCount="0" supportSubquery="1" supportAdvancedDrill="1" xr:uid="{02FCA3EA-636A-4C63-8803-5D7EE6F0BD73}">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76.666425925927" backgroundQuery="1" createdVersion="7" refreshedVersion="7" minRefreshableVersion="3" recordCount="0" supportSubquery="1" supportAdvancedDrill="1" xr:uid="{420F0D88-77FA-4444-831D-1C134B9802A7}">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88.473206365743" backgroundQuery="1" createdVersion="7" refreshedVersion="7" minRefreshableVersion="3" recordCount="0" supportSubquery="1" supportAdvancedDrill="1" xr:uid="{1CF97DEB-00C0-495F-8122-28A50500C1A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88.473207060182" backgroundQuery="1" createdVersion="7" refreshedVersion="7" minRefreshableVersion="3" recordCount="0" supportSubquery="1" supportAdvancedDrill="1" xr:uid="{D1B938B1-9338-4FB3-803A-8BDF88328BF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01-28T00:00:00" count="9">
        <d v="2023-01-03T00:00:00"/>
        <d v="2023-01-07T00:00:00"/>
        <d v="2023-01-08T00:00:00"/>
        <d v="2023-01-10T00:00:00"/>
        <d v="2023-01-17T00:00:00"/>
        <d v="2023-01-21T00:00:00"/>
        <d v="2023-01-24T00:00:00"/>
        <d v="2023-01-25T00:00:00"/>
        <d v="2023-01-27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88.47320763889" backgroundQuery="1" createdVersion="7" refreshedVersion="7" minRefreshableVersion="3" recordCount="0" supportSubquery="1" supportAdvancedDrill="1" xr:uid="{00847850-B4E1-4663-AC31-34EDDC05156B}">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88.473208217591" backgroundQuery="1" createdVersion="7" refreshedVersion="7" minRefreshableVersion="3" recordCount="0" supportSubquery="1" supportAdvancedDrill="1" xr:uid="{A7634A77-C5F9-458D-86C9-6247B4005A51}">
  <cacheSource type="external" connectionId="1"/>
  <cacheFields count="1">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88.473208912037" backgroundQuery="1" createdVersion="7" refreshedVersion="7" minRefreshableVersion="3" recordCount="0" supportSubquery="1" supportAdvancedDrill="1" xr:uid="{E8BF74F1-52A0-4E6A-B43E-6DED45B64A25}">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IN" refreshedDate="45875.475633680559" backgroundQuery="1" createdVersion="3" refreshedVersion="7" minRefreshableVersion="3" recordCount="0" supportSubquery="1" supportAdvancedDrill="1" xr:uid="{EF120825-CCE2-40C9-AE52-56CF8E9ECD24}">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33300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23980-7B02-4D22-8E82-5C9A6E9051B2}" name="weekly treand"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location ref="G26:H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76C93-BC92-4604-B31D-626B7D889C75}" name="rep satisaction"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8">
  <location ref="A87:B94"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3">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CCE4FE-B96C-4D71-BEF4-F1BA93C65EC9}" name="reps pivot"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52:D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3AE8E-4C75-4841-A359-3D4FCA257C52}" name="rep amounts"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8">
  <location ref="A98:G11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92D18-CB4D-4FC5-AB27-19BBDF397211}" name="selected rep" cacheId="1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66:A71"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2">
    <format dxfId="1">
      <pivotArea dataOnly="0" labelOnly="1" fieldPosition="0">
        <references count="1">
          <reference field="0" count="0"/>
        </references>
      </pivotArea>
    </format>
    <format dxfId="0">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0C6E4E-E3F1-4269-87B9-87215EDD78B1}" name="rep pivot"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6:E1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714AF6-7DDA-430B-963F-24D31BFB07D5}"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5:D8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82BDD-32C1-4101-9C7A-8B0346E99F5A}" name="summary pivot"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AA7103-0E72-4305-8D14-13F28801509B}" name="monthly trend"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2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45BF82E-9A09-411D-B415-2184B9587DB6}" sourceName="[calls].[Representative]">
  <pivotTables>
    <pivotTable tabId="6" name="rep pivot"/>
    <pivotTable tabId="6" name="monthly trend"/>
    <pivotTable tabId="6" name="weekly treand"/>
    <pivotTable tabId="6" name="selected rep"/>
    <pivotTable tabId="6" name="rep satisaction"/>
  </pivotTables>
  <data>
    <olap pivotCacheId="186333009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A29C0C-BF2B-4842-81BA-AC81438A04AC}" cache="Slicer_Representative" caption="Representative" level="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Georgia"/>
        <a:ea typeface=""/>
        <a:cs typeface=""/>
      </a:majorFont>
      <a:minorFont>
        <a:latin typeface="Franklin Gothic Book"/>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B8D3-D83D-4D30-9331-1D93CB0DB300}">
  <dimension ref="C1:X37"/>
  <sheetViews>
    <sheetView tabSelected="1" zoomScale="53" zoomScaleNormal="53" workbookViewId="0">
      <selection activeCell="J1" sqref="J1"/>
    </sheetView>
  </sheetViews>
  <sheetFormatPr defaultColWidth="9" defaultRowHeight="15.75"/>
  <cols>
    <col min="1" max="1" width="4.109375" style="20" customWidth="1"/>
    <col min="2" max="2" width="2.88671875" style="20" customWidth="1"/>
    <col min="3" max="4" width="9" style="20"/>
    <col min="5" max="5" width="3.5546875" style="20" customWidth="1"/>
    <col min="6" max="6" width="9" style="20"/>
    <col min="7" max="8" width="9" style="20" customWidth="1"/>
    <col min="9" max="14" width="9" style="20"/>
    <col min="15" max="16" width="8.5546875" style="20" customWidth="1"/>
    <col min="17" max="16384" width="9" style="20"/>
  </cols>
  <sheetData>
    <row r="1" spans="3:3" ht="54.75" customHeight="1">
      <c r="C1" s="49" t="s">
        <v>1084</v>
      </c>
    </row>
    <row r="19" spans="18:24">
      <c r="R19" s="42"/>
      <c r="S19" s="43" t="str" cm="1">
        <f t="array" ref="S19:W19">Pivots!B99:F99</f>
        <v>R01</v>
      </c>
      <c r="T19" s="43" t="str">
        <v>R02</v>
      </c>
      <c r="U19" s="43" t="str">
        <v>R03</v>
      </c>
      <c r="V19" s="43" t="str">
        <v>R04</v>
      </c>
      <c r="W19" s="43" t="str">
        <v>R05</v>
      </c>
      <c r="X19" s="44" t="s">
        <v>1077</v>
      </c>
    </row>
    <row r="20" spans="18:24">
      <c r="R20" s="40" t="str" cm="1">
        <f t="array" ref="R20:X37">IF(Pivots!A100:G117="","",Pivots!A100:G117)</f>
        <v>Cincinnati</v>
      </c>
      <c r="S20" s="32" t="str">
        <v/>
      </c>
      <c r="T20" s="32" t="str">
        <v/>
      </c>
      <c r="U20" s="32" t="str">
        <v/>
      </c>
      <c r="V20" s="32" t="str">
        <v/>
      </c>
      <c r="W20" s="32" t="str">
        <v/>
      </c>
      <c r="X20" s="33" t="str">
        <v/>
      </c>
    </row>
    <row r="21" spans="18:24">
      <c r="R21" s="34" t="str">
        <v>C0003</v>
      </c>
      <c r="S21" s="35">
        <v>891</v>
      </c>
      <c r="T21" s="35">
        <v>1332</v>
      </c>
      <c r="U21" s="35">
        <v>1282</v>
      </c>
      <c r="V21" s="35">
        <v>739</v>
      </c>
      <c r="W21" s="35">
        <v>560</v>
      </c>
      <c r="X21" s="36">
        <v>4804</v>
      </c>
    </row>
    <row r="22" spans="18:24">
      <c r="R22" s="34" t="str">
        <v>C0004</v>
      </c>
      <c r="S22" s="35">
        <v>1991</v>
      </c>
      <c r="T22" s="35">
        <v>1886</v>
      </c>
      <c r="U22" s="35">
        <v>1206</v>
      </c>
      <c r="V22" s="35">
        <v>884</v>
      </c>
      <c r="W22" s="35">
        <v>1722</v>
      </c>
      <c r="X22" s="36">
        <v>7689</v>
      </c>
    </row>
    <row r="23" spans="18:24">
      <c r="R23" s="34" t="str">
        <v>C0011</v>
      </c>
      <c r="S23" s="35">
        <v>1163</v>
      </c>
      <c r="T23" s="35">
        <v>1180</v>
      </c>
      <c r="U23" s="35">
        <v>1616</v>
      </c>
      <c r="V23" s="35">
        <v>1043</v>
      </c>
      <c r="W23" s="35">
        <v>1747</v>
      </c>
      <c r="X23" s="36">
        <v>6749</v>
      </c>
    </row>
    <row r="24" spans="18:24">
      <c r="R24" s="34" t="str">
        <v>C0012</v>
      </c>
      <c r="S24" s="35">
        <v>1438</v>
      </c>
      <c r="T24" s="35">
        <v>1616</v>
      </c>
      <c r="U24" s="35">
        <v>866</v>
      </c>
      <c r="V24" s="35">
        <v>829</v>
      </c>
      <c r="W24" s="35">
        <v>2070</v>
      </c>
      <c r="X24" s="36">
        <v>6819</v>
      </c>
    </row>
    <row r="25" spans="18:24">
      <c r="R25" s="41" t="str">
        <v>Cleveland</v>
      </c>
      <c r="S25" s="35" t="str">
        <v/>
      </c>
      <c r="T25" s="35" t="str">
        <v/>
      </c>
      <c r="U25" s="35" t="str">
        <v/>
      </c>
      <c r="V25" s="35" t="str">
        <v/>
      </c>
      <c r="W25" s="35" t="str">
        <v/>
      </c>
      <c r="X25" s="36" t="str">
        <v/>
      </c>
    </row>
    <row r="26" spans="18:24">
      <c r="R26" s="34" t="str">
        <v>C0002</v>
      </c>
      <c r="S26" s="35">
        <v>1233</v>
      </c>
      <c r="T26" s="35">
        <v>223</v>
      </c>
      <c r="U26" s="35">
        <v>1680</v>
      </c>
      <c r="V26" s="35">
        <v>990</v>
      </c>
      <c r="W26" s="35">
        <v>1508</v>
      </c>
      <c r="X26" s="36">
        <v>5634</v>
      </c>
    </row>
    <row r="27" spans="18:24">
      <c r="R27" s="34" t="str">
        <v>C0007</v>
      </c>
      <c r="S27" s="35">
        <v>1598</v>
      </c>
      <c r="T27" s="35">
        <v>1907</v>
      </c>
      <c r="U27" s="35">
        <v>869</v>
      </c>
      <c r="V27" s="35">
        <v>1426</v>
      </c>
      <c r="W27" s="35">
        <v>1416</v>
      </c>
      <c r="X27" s="36">
        <v>7216</v>
      </c>
    </row>
    <row r="28" spans="18:24">
      <c r="R28" s="34" t="str">
        <v>C0008</v>
      </c>
      <c r="S28" s="35">
        <v>900</v>
      </c>
      <c r="T28" s="35">
        <v>1016</v>
      </c>
      <c r="U28" s="35">
        <v>960</v>
      </c>
      <c r="V28" s="35">
        <v>940</v>
      </c>
      <c r="W28" s="35">
        <v>1193</v>
      </c>
      <c r="X28" s="36">
        <v>5009</v>
      </c>
    </row>
    <row r="29" spans="18:24">
      <c r="R29" s="34" t="str">
        <v>C0010</v>
      </c>
      <c r="S29" s="35">
        <v>900</v>
      </c>
      <c r="T29" s="35">
        <v>1470</v>
      </c>
      <c r="U29" s="35">
        <v>1617</v>
      </c>
      <c r="V29" s="35">
        <v>1314</v>
      </c>
      <c r="W29" s="35">
        <v>941</v>
      </c>
      <c r="X29" s="36">
        <v>6242</v>
      </c>
    </row>
    <row r="30" spans="18:24">
      <c r="R30" s="34" t="str">
        <v>C0013</v>
      </c>
      <c r="S30" s="35">
        <v>1255</v>
      </c>
      <c r="T30" s="35">
        <v>516</v>
      </c>
      <c r="U30" s="35">
        <v>1874</v>
      </c>
      <c r="V30" s="35">
        <v>1863</v>
      </c>
      <c r="W30" s="35">
        <v>1722</v>
      </c>
      <c r="X30" s="36">
        <v>7230</v>
      </c>
    </row>
    <row r="31" spans="18:24">
      <c r="R31" s="34" t="str">
        <v>C0015</v>
      </c>
      <c r="S31" s="35">
        <v>1138</v>
      </c>
      <c r="T31" s="35">
        <v>1898</v>
      </c>
      <c r="U31" s="35">
        <v>1482</v>
      </c>
      <c r="V31" s="35">
        <v>846</v>
      </c>
      <c r="W31" s="35">
        <v>1154</v>
      </c>
      <c r="X31" s="36">
        <v>6518</v>
      </c>
    </row>
    <row r="32" spans="18:24">
      <c r="R32" s="41" t="str">
        <v>Columbus</v>
      </c>
      <c r="S32" s="35" t="str">
        <v/>
      </c>
      <c r="T32" s="35" t="str">
        <v/>
      </c>
      <c r="U32" s="35" t="str">
        <v/>
      </c>
      <c r="V32" s="35" t="str">
        <v/>
      </c>
      <c r="W32" s="35" t="str">
        <v/>
      </c>
      <c r="X32" s="36" t="str">
        <v/>
      </c>
    </row>
    <row r="33" spans="14:24" ht="19.5">
      <c r="N33" s="51" t="str">
        <f>Pivots!H75</f>
        <v>% of calls:100%</v>
      </c>
      <c r="O33" s="51"/>
      <c r="R33" s="34" t="str">
        <v>C0001</v>
      </c>
      <c r="S33" s="35">
        <v>1655</v>
      </c>
      <c r="T33" s="35">
        <v>805</v>
      </c>
      <c r="U33" s="35">
        <v>2263</v>
      </c>
      <c r="V33" s="35">
        <v>987</v>
      </c>
      <c r="W33" s="35">
        <v>1075</v>
      </c>
      <c r="X33" s="36">
        <v>6785</v>
      </c>
    </row>
    <row r="34" spans="14:24" ht="19.5">
      <c r="N34" s="51" t="str">
        <f>Pivots!H76</f>
        <v/>
      </c>
      <c r="O34" s="51"/>
      <c r="R34" s="34" t="str">
        <v>C0005</v>
      </c>
      <c r="S34" s="35">
        <v>1104</v>
      </c>
      <c r="T34" s="35">
        <v>2280</v>
      </c>
      <c r="U34" s="35">
        <v>1445</v>
      </c>
      <c r="V34" s="35">
        <v>1722</v>
      </c>
      <c r="W34" s="35">
        <v>1196</v>
      </c>
      <c r="X34" s="36">
        <v>7747</v>
      </c>
    </row>
    <row r="35" spans="14:24" ht="19.5">
      <c r="N35" s="51" t="str">
        <f>Pivots!H77</f>
        <v/>
      </c>
      <c r="O35" s="51"/>
      <c r="R35" s="34" t="str">
        <v>C0006</v>
      </c>
      <c r="S35" s="35">
        <v>372</v>
      </c>
      <c r="T35" s="35">
        <v>1818</v>
      </c>
      <c r="U35" s="35">
        <v>1346</v>
      </c>
      <c r="V35" s="35">
        <v>1156</v>
      </c>
      <c r="W35" s="35">
        <v>1484</v>
      </c>
      <c r="X35" s="36">
        <v>6176</v>
      </c>
    </row>
    <row r="36" spans="14:24">
      <c r="R36" s="34" t="str">
        <v>C0009</v>
      </c>
      <c r="S36" s="35">
        <v>1415</v>
      </c>
      <c r="T36" s="35">
        <v>1271</v>
      </c>
      <c r="U36" s="35">
        <v>1214</v>
      </c>
      <c r="V36" s="35">
        <v>1135</v>
      </c>
      <c r="W36" s="35">
        <v>1566</v>
      </c>
      <c r="X36" s="36">
        <v>6601</v>
      </c>
    </row>
    <row r="37" spans="14:24">
      <c r="R37" s="37" t="str">
        <v>C0014</v>
      </c>
      <c r="S37" s="38">
        <v>1362</v>
      </c>
      <c r="T37" s="38">
        <v>1363</v>
      </c>
      <c r="U37" s="38">
        <v>1152</v>
      </c>
      <c r="V37" s="38">
        <v>777</v>
      </c>
      <c r="W37" s="38">
        <v>750</v>
      </c>
      <c r="X37" s="39">
        <v>5404</v>
      </c>
    </row>
  </sheetData>
  <mergeCells count="3">
    <mergeCell ref="N33:O33"/>
    <mergeCell ref="N34:O34"/>
    <mergeCell ref="N35:O35"/>
  </mergeCells>
  <conditionalFormatting sqref="S21:W37">
    <cfRule type="dataBar" priority="2">
      <dataBar>
        <cfvo type="num" val="0"/>
        <cfvo type="formula" val="MAX($S$20:$W$37)*2"/>
        <color theme="1" tint="0.34998626667073579"/>
      </dataBar>
      <extLst>
        <ext xmlns:x14="http://schemas.microsoft.com/office/spreadsheetml/2009/9/main" uri="{B025F937-C7B1-47D3-B67F-A62EFF666E3E}">
          <x14:id>{EB90C28E-81E8-4B65-8475-C8A6988DD211}</x14:id>
        </ext>
      </extLst>
    </cfRule>
  </conditionalFormatting>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EB90C28E-81E8-4B65-8475-C8A6988DD211}">
            <x14:dataBar minLength="0" maxLength="100" border="1" negativeBarBorderColorSameAsPositive="0">
              <x14:cfvo type="num">
                <xm:f>0</xm:f>
              </x14:cfvo>
              <x14:cfvo type="formula">
                <xm:f>MAX($S$20:$W$37)*2</xm:f>
              </x14:cfvo>
              <x14:borderColor rgb="FF638EC6"/>
              <x14:negativeFillColor rgb="FFFF0000"/>
              <x14:negativeBorderColor rgb="FFFF0000"/>
              <x14:axisColor rgb="FF000000"/>
            </x14:dataBar>
          </x14:cfRule>
          <xm:sqref>S21:W37</xm:sqref>
        </x14:conditionalFormatting>
        <x14:conditionalFormatting xmlns:xm="http://schemas.microsoft.com/office/excel/2006/main">
          <x14:cfRule type="expression" priority="1" id="{24BDC237-D30D-4993-B9F6-13FC82C5C13E}">
            <xm:f>S$19=Pivots!$A$67</xm:f>
            <x14:dxf>
              <fill>
                <patternFill>
                  <bgColor theme="8" tint="0.59996337778862885"/>
                </patternFill>
              </fill>
              <border>
                <left style="thin">
                  <color theme="1" tint="0.499984740745262"/>
                </left>
                <right style="thin">
                  <color theme="1" tint="0.499984740745262"/>
                </right>
                <vertical/>
                <horizontal/>
              </border>
            </x14:dxf>
          </x14:cfRule>
          <xm:sqref>S19:W37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76" zoomScaleNormal="76" workbookViewId="0">
      <selection activeCell="N20" sqref="N20"/>
    </sheetView>
  </sheetViews>
  <sheetFormatPr defaultRowHeight="15.75"/>
  <cols>
    <col min="1" max="1" width="3.21875" customWidth="1"/>
    <col min="2" max="2" width="14.6640625" customWidth="1"/>
    <col min="3" max="3" width="12.88671875" customWidth="1"/>
    <col min="4" max="4" width="16.6640625" customWidth="1"/>
    <col min="5" max="5" width="15" customWidth="1"/>
    <col min="6" max="6" width="16.109375" customWidth="1"/>
    <col min="7" max="7" width="17.21875" customWidth="1"/>
    <col min="8" max="8" width="18.33203125" customWidth="1"/>
    <col min="9" max="9" width="17.21875" customWidth="1"/>
    <col min="10" max="12" width="15.44140625" customWidth="1"/>
    <col min="13" max="16" width="7.44140625" customWidth="1"/>
    <col min="17" max="17" width="14.6640625" customWidth="1"/>
    <col min="20" max="20" width="10.6640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H7"/>
  <sheetViews>
    <sheetView topLeftCell="C2" zoomScaleNormal="100" workbookViewId="0">
      <selection activeCell="H6" sqref="H6"/>
    </sheetView>
  </sheetViews>
  <sheetFormatPr defaultRowHeight="15.75"/>
  <cols>
    <col min="5" max="5" width="10.88671875" customWidth="1"/>
    <col min="6" max="6" width="9.88671875" customWidth="1"/>
  </cols>
  <sheetData>
    <row r="2" spans="5:8">
      <c r="E2" t="s">
        <v>1040</v>
      </c>
      <c r="F2" t="s">
        <v>1041</v>
      </c>
    </row>
    <row r="3" spans="5:8" ht="25.5" customHeight="1">
      <c r="E3" t="s">
        <v>11</v>
      </c>
      <c r="F3" s="47"/>
    </row>
    <row r="4" spans="5:8" ht="25.5" customHeight="1">
      <c r="E4" t="s">
        <v>9</v>
      </c>
      <c r="F4" s="47"/>
    </row>
    <row r="5" spans="5:8" ht="25.5" customHeight="1">
      <c r="E5" t="s">
        <v>6</v>
      </c>
      <c r="F5" s="48"/>
    </row>
    <row r="6" spans="5:8" ht="25.5" customHeight="1">
      <c r="E6" t="s">
        <v>13</v>
      </c>
      <c r="F6" s="48"/>
      <c r="H6" s="47"/>
    </row>
    <row r="7" spans="5:8" ht="25.5" customHeight="1">
      <c r="E7" t="s">
        <v>10</v>
      </c>
      <c r="F7" s="4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B8AE-9819-4EA4-80AA-741EFAB847EF}">
  <dimension ref="A3:K117"/>
  <sheetViews>
    <sheetView topLeftCell="D57" zoomScale="87" zoomScaleNormal="87" workbookViewId="0">
      <selection activeCell="K76" sqref="K76"/>
    </sheetView>
  </sheetViews>
  <sheetFormatPr defaultRowHeight="15.75"/>
  <cols>
    <col min="1" max="1" width="12.44140625" bestFit="1" customWidth="1"/>
    <col min="2" max="2" width="9.6640625" bestFit="1" customWidth="1"/>
    <col min="3" max="3" width="10.88671875" bestFit="1" customWidth="1"/>
    <col min="4" max="4" width="9.6640625" bestFit="1" customWidth="1"/>
    <col min="5" max="5" width="7.5546875" bestFit="1" customWidth="1"/>
    <col min="6" max="6" width="6.77734375" bestFit="1" customWidth="1"/>
    <col min="7" max="7" width="12.44140625" bestFit="1" customWidth="1"/>
    <col min="8" max="8" width="9.6640625" bestFit="1" customWidth="1"/>
    <col min="9" max="9" width="10.44140625" bestFit="1" customWidth="1"/>
    <col min="10" max="10" width="11.88671875" customWidth="1"/>
    <col min="11" max="11" width="11.5546875" customWidth="1"/>
  </cols>
  <sheetData>
    <row r="3" spans="1:5">
      <c r="A3" t="s">
        <v>1042</v>
      </c>
      <c r="B3" t="s">
        <v>1043</v>
      </c>
      <c r="C3" t="s">
        <v>1044</v>
      </c>
      <c r="D3" t="s">
        <v>1045</v>
      </c>
      <c r="E3" t="s">
        <v>1046</v>
      </c>
    </row>
    <row r="4" spans="1:5">
      <c r="A4" s="21">
        <v>1000</v>
      </c>
      <c r="B4" s="23">
        <v>96623</v>
      </c>
      <c r="C4" s="21">
        <v>89850</v>
      </c>
      <c r="D4" s="22">
        <v>3.8854000000000033</v>
      </c>
      <c r="E4" s="21">
        <v>307</v>
      </c>
    </row>
    <row r="16" spans="1:5">
      <c r="A16" t="s">
        <v>1042</v>
      </c>
      <c r="B16" t="s">
        <v>1043</v>
      </c>
      <c r="C16" t="s">
        <v>1044</v>
      </c>
      <c r="D16" t="s">
        <v>1045</v>
      </c>
      <c r="E16" t="s">
        <v>1046</v>
      </c>
    </row>
    <row r="17" spans="1:8">
      <c r="A17" s="21">
        <v>1000</v>
      </c>
      <c r="B17" s="50">
        <v>96623</v>
      </c>
      <c r="C17" s="21">
        <v>89850</v>
      </c>
      <c r="D17" s="22">
        <v>3.8854000000000033</v>
      </c>
      <c r="E17" s="21">
        <v>307</v>
      </c>
    </row>
    <row r="26" spans="1:8">
      <c r="A26" s="24" t="s">
        <v>1054</v>
      </c>
      <c r="B26" t="s">
        <v>1042</v>
      </c>
      <c r="C26" t="s">
        <v>1068</v>
      </c>
      <c r="G26" s="24" t="s">
        <v>1054</v>
      </c>
      <c r="H26" t="s">
        <v>1042</v>
      </c>
    </row>
    <row r="27" spans="1:8">
      <c r="A27" s="25" t="s">
        <v>1056</v>
      </c>
      <c r="B27" s="21">
        <v>79</v>
      </c>
      <c r="C27" s="21">
        <v>79</v>
      </c>
      <c r="G27" s="25" t="s">
        <v>1048</v>
      </c>
      <c r="H27" s="21">
        <v>133</v>
      </c>
    </row>
    <row r="28" spans="1:8">
      <c r="A28" s="25" t="s">
        <v>1057</v>
      </c>
      <c r="B28" s="21">
        <v>66</v>
      </c>
      <c r="C28" s="21">
        <v>66</v>
      </c>
      <c r="G28" s="25" t="s">
        <v>1049</v>
      </c>
      <c r="H28" s="21">
        <v>138</v>
      </c>
    </row>
    <row r="29" spans="1:8">
      <c r="A29" s="25" t="s">
        <v>1058</v>
      </c>
      <c r="B29" s="21">
        <v>155</v>
      </c>
      <c r="C29" s="21">
        <v>155</v>
      </c>
      <c r="G29" s="25" t="s">
        <v>1050</v>
      </c>
      <c r="H29" s="21">
        <v>153</v>
      </c>
    </row>
    <row r="30" spans="1:8">
      <c r="A30" s="25" t="s">
        <v>1059</v>
      </c>
      <c r="B30" s="21">
        <v>136</v>
      </c>
      <c r="C30" s="21">
        <v>136</v>
      </c>
      <c r="G30" s="25" t="s">
        <v>1051</v>
      </c>
      <c r="H30" s="21">
        <v>128</v>
      </c>
    </row>
    <row r="31" spans="1:8">
      <c r="A31" s="25" t="s">
        <v>1060</v>
      </c>
      <c r="B31" s="21">
        <v>83</v>
      </c>
      <c r="C31" s="21">
        <v>83</v>
      </c>
      <c r="G31" s="25" t="s">
        <v>1052</v>
      </c>
      <c r="H31" s="21">
        <v>141</v>
      </c>
    </row>
    <row r="32" spans="1:8">
      <c r="A32" s="25" t="s">
        <v>1061</v>
      </c>
      <c r="B32" s="21">
        <v>67</v>
      </c>
      <c r="C32" s="21">
        <v>67</v>
      </c>
      <c r="G32" s="25" t="s">
        <v>1053</v>
      </c>
      <c r="H32" s="21">
        <v>161</v>
      </c>
    </row>
    <row r="33" spans="1:8">
      <c r="A33" s="25" t="s">
        <v>1062</v>
      </c>
      <c r="B33" s="21">
        <v>64</v>
      </c>
      <c r="C33" s="21">
        <v>64</v>
      </c>
      <c r="G33" s="25" t="s">
        <v>1047</v>
      </c>
      <c r="H33" s="21">
        <v>146</v>
      </c>
    </row>
    <row r="34" spans="1:8">
      <c r="A34" s="25" t="s">
        <v>1063</v>
      </c>
      <c r="B34" s="21">
        <v>50</v>
      </c>
      <c r="C34" s="21">
        <v>50</v>
      </c>
      <c r="G34" s="25" t="s">
        <v>1055</v>
      </c>
      <c r="H34" s="21">
        <v>1000</v>
      </c>
    </row>
    <row r="35" spans="1:8">
      <c r="A35" s="25" t="s">
        <v>1064</v>
      </c>
      <c r="B35" s="21">
        <v>76</v>
      </c>
      <c r="C35" s="21">
        <v>76</v>
      </c>
    </row>
    <row r="36" spans="1:8">
      <c r="A36" s="25" t="s">
        <v>1065</v>
      </c>
      <c r="B36" s="21">
        <v>114</v>
      </c>
      <c r="C36" s="21">
        <v>114</v>
      </c>
    </row>
    <row r="37" spans="1:8">
      <c r="A37" s="25" t="s">
        <v>1066</v>
      </c>
      <c r="B37" s="21">
        <v>57</v>
      </c>
      <c r="C37" s="21">
        <v>57</v>
      </c>
    </row>
    <row r="38" spans="1:8">
      <c r="A38" s="25" t="s">
        <v>1067</v>
      </c>
      <c r="B38" s="21">
        <v>53</v>
      </c>
      <c r="C38" s="21">
        <v>53</v>
      </c>
    </row>
    <row r="39" spans="1:8">
      <c r="A39" s="25" t="s">
        <v>1055</v>
      </c>
      <c r="B39" s="21">
        <v>1000</v>
      </c>
      <c r="C39" s="21">
        <v>1000</v>
      </c>
    </row>
    <row r="50" spans="2:11">
      <c r="G50" t="s">
        <v>1069</v>
      </c>
      <c r="J50" t="s">
        <v>1075</v>
      </c>
      <c r="K50" t="str">
        <f>A67</f>
        <v>R01</v>
      </c>
    </row>
    <row r="52" spans="2:11">
      <c r="B52" s="24" t="s">
        <v>1054</v>
      </c>
      <c r="C52" t="s">
        <v>1042</v>
      </c>
      <c r="D52" t="s">
        <v>1043</v>
      </c>
      <c r="G52" t="s">
        <v>1070</v>
      </c>
      <c r="H52" t="s">
        <v>1071</v>
      </c>
      <c r="I52" t="s">
        <v>1072</v>
      </c>
      <c r="J52" t="s">
        <v>1074</v>
      </c>
      <c r="K52" t="s">
        <v>1073</v>
      </c>
    </row>
    <row r="53" spans="2:11">
      <c r="B53" s="25" t="s">
        <v>11</v>
      </c>
      <c r="C53" s="21">
        <v>189</v>
      </c>
      <c r="D53" s="26">
        <v>18415</v>
      </c>
      <c r="G53" t="str" cm="1">
        <f t="array" ref="G53:I57">B53:D57</f>
        <v>R01</v>
      </c>
      <c r="H53">
        <v>189</v>
      </c>
      <c r="I53" s="27">
        <v>18415</v>
      </c>
      <c r="J53">
        <f>IF(G53=$K$50,H53,NA())</f>
        <v>189</v>
      </c>
      <c r="K53">
        <f>IF(G53=$K$50,I53,NA())</f>
        <v>18415</v>
      </c>
    </row>
    <row r="54" spans="2:11">
      <c r="B54" s="25" t="s">
        <v>9</v>
      </c>
      <c r="C54" s="21">
        <v>218</v>
      </c>
      <c r="D54" s="26">
        <v>20581</v>
      </c>
      <c r="G54" t="str">
        <v>R02</v>
      </c>
      <c r="H54">
        <v>218</v>
      </c>
      <c r="I54" s="27">
        <v>20581</v>
      </c>
      <c r="J54" t="e">
        <f t="shared" ref="J54:J57" si="0">IF(G54=$K$50,H54,NA())</f>
        <v>#N/A</v>
      </c>
      <c r="K54" t="e">
        <f t="shared" ref="K54:K57" si="1">IF(G54=$K$50,I54,NA())</f>
        <v>#N/A</v>
      </c>
    </row>
    <row r="55" spans="2:11">
      <c r="B55" s="25" t="s">
        <v>6</v>
      </c>
      <c r="C55" s="21">
        <v>207</v>
      </c>
      <c r="D55" s="26">
        <v>20872</v>
      </c>
      <c r="G55" t="str">
        <v>R03</v>
      </c>
      <c r="H55">
        <v>207</v>
      </c>
      <c r="I55" s="27">
        <v>20872</v>
      </c>
      <c r="J55" t="e">
        <f t="shared" si="0"/>
        <v>#N/A</v>
      </c>
      <c r="K55" t="e">
        <f t="shared" si="1"/>
        <v>#N/A</v>
      </c>
    </row>
    <row r="56" spans="2:11">
      <c r="B56" s="25" t="s">
        <v>13</v>
      </c>
      <c r="C56" s="21">
        <v>186</v>
      </c>
      <c r="D56" s="26">
        <v>16651</v>
      </c>
      <c r="G56" t="str">
        <v>R04</v>
      </c>
      <c r="H56">
        <v>186</v>
      </c>
      <c r="I56" s="27">
        <v>16651</v>
      </c>
      <c r="J56" t="e">
        <f t="shared" si="0"/>
        <v>#N/A</v>
      </c>
      <c r="K56" t="e">
        <f t="shared" si="1"/>
        <v>#N/A</v>
      </c>
    </row>
    <row r="57" spans="2:11">
      <c r="B57" s="25" t="s">
        <v>10</v>
      </c>
      <c r="C57" s="21">
        <v>200</v>
      </c>
      <c r="D57" s="26">
        <v>20104</v>
      </c>
      <c r="G57" t="str">
        <v>R05</v>
      </c>
      <c r="H57">
        <v>200</v>
      </c>
      <c r="I57" s="27">
        <v>20104</v>
      </c>
      <c r="J57" t="e">
        <f t="shared" si="0"/>
        <v>#N/A</v>
      </c>
      <c r="K57" t="e">
        <f t="shared" si="1"/>
        <v>#N/A</v>
      </c>
    </row>
    <row r="58" spans="2:11">
      <c r="B58" s="25" t="s">
        <v>1055</v>
      </c>
      <c r="C58" s="21">
        <v>1000</v>
      </c>
      <c r="D58" s="26">
        <v>96623</v>
      </c>
    </row>
    <row r="64" spans="2:11" ht="18.75">
      <c r="G64" s="45" t="s">
        <v>1078</v>
      </c>
    </row>
    <row r="66" spans="1:8">
      <c r="A66" s="24" t="s">
        <v>1054</v>
      </c>
      <c r="G66" t="s">
        <v>1079</v>
      </c>
      <c r="H66" s="46">
        <f>A17/A4</f>
        <v>1</v>
      </c>
    </row>
    <row r="67" spans="1:8">
      <c r="A67" s="28" t="s">
        <v>11</v>
      </c>
      <c r="G67" t="s">
        <v>1071</v>
      </c>
      <c r="H67">
        <f>_xlfn.XLOOKUP(A67,G53:G57,H53:H57)</f>
        <v>189</v>
      </c>
    </row>
    <row r="68" spans="1:8">
      <c r="A68" s="28" t="s">
        <v>9</v>
      </c>
      <c r="G68" t="s">
        <v>1072</v>
      </c>
      <c r="H68">
        <f>_xlfn.XLOOKUP(A67,G53:G57,I53:I57)</f>
        <v>18415</v>
      </c>
    </row>
    <row r="69" spans="1:8">
      <c r="A69" s="28" t="s">
        <v>6</v>
      </c>
    </row>
    <row r="70" spans="1:8">
      <c r="A70" s="28" t="s">
        <v>13</v>
      </c>
    </row>
    <row r="71" spans="1:8">
      <c r="A71" s="28" t="s">
        <v>10</v>
      </c>
      <c r="G71" t="s">
        <v>1080</v>
      </c>
      <c r="H71">
        <f>_xlfn.RANK.AVG(H67,H53:H57)</f>
        <v>4</v>
      </c>
    </row>
    <row r="72" spans="1:8">
      <c r="G72" t="s">
        <v>1081</v>
      </c>
      <c r="H72">
        <f>_xlfn.RANK.AVG(H68,I53:I57)</f>
        <v>4</v>
      </c>
    </row>
    <row r="74" spans="1:8">
      <c r="G74" t="s">
        <v>1082</v>
      </c>
    </row>
    <row r="75" spans="1:8">
      <c r="A75" s="24" t="s">
        <v>1042</v>
      </c>
      <c r="B75" s="24" t="s">
        <v>1076</v>
      </c>
      <c r="H75" t="str">
        <f>"% of calls:"&amp;TEXT(H66,"0%")</f>
        <v>% of calls:100%</v>
      </c>
    </row>
    <row r="76" spans="1:8">
      <c r="A76" s="24" t="s">
        <v>1054</v>
      </c>
      <c r="B76" t="s">
        <v>999</v>
      </c>
      <c r="C76" t="s">
        <v>998</v>
      </c>
      <c r="D76" t="s">
        <v>1055</v>
      </c>
      <c r="H76" t="str">
        <f>IF(COUNTA(A67:A71)&gt;1,"","Call rank:"&amp;H71)</f>
        <v/>
      </c>
    </row>
    <row r="77" spans="1:8">
      <c r="A77" s="25" t="s">
        <v>1002</v>
      </c>
      <c r="B77" s="21">
        <v>144</v>
      </c>
      <c r="C77" s="21">
        <v>132</v>
      </c>
      <c r="D77" s="21">
        <v>276</v>
      </c>
      <c r="H77" t="str">
        <f>IF(COUNTA(A67:A71)&gt;1,"","Amount rank:"&amp;H72)</f>
        <v/>
      </c>
    </row>
    <row r="78" spans="1:8">
      <c r="A78" s="25" t="s">
        <v>1001</v>
      </c>
      <c r="B78" s="21">
        <v>326</v>
      </c>
      <c r="C78" s="21">
        <v>63</v>
      </c>
      <c r="D78" s="21">
        <v>389</v>
      </c>
    </row>
    <row r="79" spans="1:8">
      <c r="A79" s="25" t="s">
        <v>1000</v>
      </c>
      <c r="B79" s="21">
        <v>129</v>
      </c>
      <c r="C79" s="21">
        <v>206</v>
      </c>
      <c r="D79" s="21">
        <v>335</v>
      </c>
      <c r="G79" t="s">
        <v>1083</v>
      </c>
      <c r="H79">
        <f>_xlfn.XLOOKUP(A69,Assets!E3:E7,Assets!F3:F7)</f>
        <v>0</v>
      </c>
    </row>
    <row r="80" spans="1:8">
      <c r="A80" s="25" t="s">
        <v>1055</v>
      </c>
      <c r="B80" s="21">
        <v>599</v>
      </c>
      <c r="C80" s="21">
        <v>401</v>
      </c>
      <c r="D80" s="21">
        <v>1000</v>
      </c>
    </row>
    <row r="87" spans="1:2">
      <c r="A87" s="24" t="s">
        <v>1054</v>
      </c>
      <c r="B87" t="s">
        <v>1042</v>
      </c>
    </row>
    <row r="88" spans="1:2">
      <c r="A88" s="25">
        <v>0</v>
      </c>
      <c r="B88" s="21">
        <v>1</v>
      </c>
    </row>
    <row r="89" spans="1:2">
      <c r="A89" s="25">
        <v>1</v>
      </c>
      <c r="B89" s="21">
        <v>8</v>
      </c>
    </row>
    <row r="90" spans="1:2">
      <c r="A90" s="25">
        <v>2</v>
      </c>
      <c r="B90" s="21">
        <v>59</v>
      </c>
    </row>
    <row r="91" spans="1:2">
      <c r="A91" s="25">
        <v>3</v>
      </c>
      <c r="B91" s="21">
        <v>197</v>
      </c>
    </row>
    <row r="92" spans="1:2">
      <c r="A92" s="25">
        <v>4</v>
      </c>
      <c r="B92" s="21">
        <v>428</v>
      </c>
    </row>
    <row r="93" spans="1:2">
      <c r="A93" s="25">
        <v>5</v>
      </c>
      <c r="B93" s="21">
        <v>307</v>
      </c>
    </row>
    <row r="94" spans="1:2">
      <c r="A94" s="25" t="s">
        <v>1055</v>
      </c>
      <c r="B94" s="21">
        <v>1000</v>
      </c>
    </row>
    <row r="98" spans="1:7">
      <c r="A98" s="24" t="s">
        <v>1043</v>
      </c>
      <c r="B98" s="24" t="s">
        <v>1076</v>
      </c>
    </row>
    <row r="99" spans="1:7">
      <c r="A99" s="24" t="s">
        <v>1054</v>
      </c>
      <c r="B99" t="s">
        <v>11</v>
      </c>
      <c r="C99" t="s">
        <v>9</v>
      </c>
      <c r="D99" t="s">
        <v>6</v>
      </c>
      <c r="E99" t="s">
        <v>13</v>
      </c>
      <c r="F99" t="s">
        <v>10</v>
      </c>
      <c r="G99" t="s">
        <v>1055</v>
      </c>
    </row>
    <row r="100" spans="1:7">
      <c r="A100" s="25" t="s">
        <v>1002</v>
      </c>
      <c r="B100" s="29"/>
      <c r="C100" s="29"/>
      <c r="D100" s="29"/>
      <c r="E100" s="29"/>
      <c r="F100" s="29"/>
      <c r="G100" s="29"/>
    </row>
    <row r="101" spans="1:7">
      <c r="A101" s="30" t="s">
        <v>20</v>
      </c>
      <c r="B101" s="31">
        <v>891</v>
      </c>
      <c r="C101" s="31">
        <v>1332</v>
      </c>
      <c r="D101" s="31">
        <v>1282</v>
      </c>
      <c r="E101" s="31">
        <v>739</v>
      </c>
      <c r="F101" s="31">
        <v>560</v>
      </c>
      <c r="G101" s="31">
        <v>4804</v>
      </c>
    </row>
    <row r="102" spans="1:7">
      <c r="A102" s="30" t="s">
        <v>12</v>
      </c>
      <c r="B102" s="31">
        <v>1991</v>
      </c>
      <c r="C102" s="31">
        <v>1886</v>
      </c>
      <c r="D102" s="31">
        <v>1206</v>
      </c>
      <c r="E102" s="31">
        <v>884</v>
      </c>
      <c r="F102" s="31">
        <v>1722</v>
      </c>
      <c r="G102" s="31">
        <v>7689</v>
      </c>
    </row>
    <row r="103" spans="1:7">
      <c r="A103" s="30" t="s">
        <v>8</v>
      </c>
      <c r="B103" s="31">
        <v>1163</v>
      </c>
      <c r="C103" s="31">
        <v>1180</v>
      </c>
      <c r="D103" s="31">
        <v>1616</v>
      </c>
      <c r="E103" s="31">
        <v>1043</v>
      </c>
      <c r="F103" s="31">
        <v>1747</v>
      </c>
      <c r="G103" s="31">
        <v>6749</v>
      </c>
    </row>
    <row r="104" spans="1:7">
      <c r="A104" s="30" t="s">
        <v>16</v>
      </c>
      <c r="B104" s="31">
        <v>1438</v>
      </c>
      <c r="C104" s="31">
        <v>1616</v>
      </c>
      <c r="D104" s="31">
        <v>866</v>
      </c>
      <c r="E104" s="31">
        <v>829</v>
      </c>
      <c r="F104" s="31">
        <v>2070</v>
      </c>
      <c r="G104" s="31">
        <v>6819</v>
      </c>
    </row>
    <row r="105" spans="1:7">
      <c r="A105" s="25" t="s">
        <v>1001</v>
      </c>
      <c r="B105" s="29"/>
      <c r="C105" s="29"/>
      <c r="D105" s="29"/>
      <c r="E105" s="29"/>
      <c r="F105" s="29"/>
      <c r="G105" s="29"/>
    </row>
    <row r="106" spans="1:7">
      <c r="A106" s="30" t="s">
        <v>24</v>
      </c>
      <c r="B106" s="31">
        <v>1233</v>
      </c>
      <c r="C106" s="31">
        <v>223</v>
      </c>
      <c r="D106" s="31">
        <v>1680</v>
      </c>
      <c r="E106" s="31">
        <v>990</v>
      </c>
      <c r="F106" s="31">
        <v>1508</v>
      </c>
      <c r="G106" s="31">
        <v>5634</v>
      </c>
    </row>
    <row r="107" spans="1:7">
      <c r="A107" s="30" t="s">
        <v>15</v>
      </c>
      <c r="B107" s="31">
        <v>1598</v>
      </c>
      <c r="C107" s="31">
        <v>1907</v>
      </c>
      <c r="D107" s="31">
        <v>869</v>
      </c>
      <c r="E107" s="31">
        <v>1426</v>
      </c>
      <c r="F107" s="31">
        <v>1416</v>
      </c>
      <c r="G107" s="31">
        <v>7216</v>
      </c>
    </row>
    <row r="108" spans="1:7">
      <c r="A108" s="30" t="s">
        <v>5</v>
      </c>
      <c r="B108" s="31">
        <v>900</v>
      </c>
      <c r="C108" s="31">
        <v>1016</v>
      </c>
      <c r="D108" s="31">
        <v>960</v>
      </c>
      <c r="E108" s="31">
        <v>940</v>
      </c>
      <c r="F108" s="31">
        <v>1193</v>
      </c>
      <c r="G108" s="31">
        <v>5009</v>
      </c>
    </row>
    <row r="109" spans="1:7">
      <c r="A109" s="30" t="s">
        <v>18</v>
      </c>
      <c r="B109" s="31">
        <v>900</v>
      </c>
      <c r="C109" s="31">
        <v>1470</v>
      </c>
      <c r="D109" s="31">
        <v>1617</v>
      </c>
      <c r="E109" s="31">
        <v>1314</v>
      </c>
      <c r="F109" s="31">
        <v>941</v>
      </c>
      <c r="G109" s="31">
        <v>6242</v>
      </c>
    </row>
    <row r="110" spans="1:7">
      <c r="A110" s="30" t="s">
        <v>14</v>
      </c>
      <c r="B110" s="31">
        <v>1255</v>
      </c>
      <c r="C110" s="31">
        <v>516</v>
      </c>
      <c r="D110" s="31">
        <v>1874</v>
      </c>
      <c r="E110" s="31">
        <v>1863</v>
      </c>
      <c r="F110" s="31">
        <v>1722</v>
      </c>
      <c r="G110" s="31">
        <v>7230</v>
      </c>
    </row>
    <row r="111" spans="1:7">
      <c r="A111" s="30" t="s">
        <v>19</v>
      </c>
      <c r="B111" s="31">
        <v>1138</v>
      </c>
      <c r="C111" s="31">
        <v>1898</v>
      </c>
      <c r="D111" s="31">
        <v>1482</v>
      </c>
      <c r="E111" s="31">
        <v>846</v>
      </c>
      <c r="F111" s="31">
        <v>1154</v>
      </c>
      <c r="G111" s="31">
        <v>6518</v>
      </c>
    </row>
    <row r="112" spans="1:7">
      <c r="A112" s="25" t="s">
        <v>1000</v>
      </c>
      <c r="B112" s="29"/>
      <c r="C112" s="29"/>
      <c r="D112" s="29"/>
      <c r="E112" s="29"/>
      <c r="F112" s="29"/>
      <c r="G112" s="29"/>
    </row>
    <row r="113" spans="1:7">
      <c r="A113" s="30" t="s">
        <v>17</v>
      </c>
      <c r="B113" s="31">
        <v>1655</v>
      </c>
      <c r="C113" s="31">
        <v>805</v>
      </c>
      <c r="D113" s="31">
        <v>2263</v>
      </c>
      <c r="E113" s="31">
        <v>987</v>
      </c>
      <c r="F113" s="31">
        <v>1075</v>
      </c>
      <c r="G113" s="31">
        <v>6785</v>
      </c>
    </row>
    <row r="114" spans="1:7">
      <c r="A114" s="30" t="s">
        <v>23</v>
      </c>
      <c r="B114" s="31">
        <v>1104</v>
      </c>
      <c r="C114" s="31">
        <v>2280</v>
      </c>
      <c r="D114" s="31">
        <v>1445</v>
      </c>
      <c r="E114" s="31">
        <v>1722</v>
      </c>
      <c r="F114" s="31">
        <v>1196</v>
      </c>
      <c r="G114" s="31">
        <v>7747</v>
      </c>
    </row>
    <row r="115" spans="1:7">
      <c r="A115" s="30" t="s">
        <v>7</v>
      </c>
      <c r="B115" s="31">
        <v>372</v>
      </c>
      <c r="C115" s="31">
        <v>1818</v>
      </c>
      <c r="D115" s="31">
        <v>1346</v>
      </c>
      <c r="E115" s="31">
        <v>1156</v>
      </c>
      <c r="F115" s="31">
        <v>1484</v>
      </c>
      <c r="G115" s="31">
        <v>6176</v>
      </c>
    </row>
    <row r="116" spans="1:7">
      <c r="A116" s="30" t="s">
        <v>22</v>
      </c>
      <c r="B116" s="31">
        <v>1415</v>
      </c>
      <c r="C116" s="31">
        <v>1271</v>
      </c>
      <c r="D116" s="31">
        <v>1214</v>
      </c>
      <c r="E116" s="31">
        <v>1135</v>
      </c>
      <c r="F116" s="31">
        <v>1566</v>
      </c>
      <c r="G116" s="31">
        <v>6601</v>
      </c>
    </row>
    <row r="117" spans="1:7">
      <c r="A117" s="30" t="s">
        <v>21</v>
      </c>
      <c r="B117" s="31">
        <v>1362</v>
      </c>
      <c r="C117" s="31">
        <v>1363</v>
      </c>
      <c r="D117" s="31">
        <v>1152</v>
      </c>
      <c r="E117" s="31">
        <v>777</v>
      </c>
      <c r="F117" s="31">
        <v>750</v>
      </c>
      <c r="G117" s="31">
        <v>5404</v>
      </c>
    </row>
  </sheetData>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center Report</vt:lpstr>
      <vt:lpstr>Data</vt:lpstr>
      <vt:lpstr>Assets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aswin kumar</cp:lastModifiedBy>
  <dcterms:created xsi:type="dcterms:W3CDTF">2021-03-14T20:21:32Z</dcterms:created>
  <dcterms:modified xsi:type="dcterms:W3CDTF">2025-09-21T06:53:59Z</dcterms:modified>
</cp:coreProperties>
</file>