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KRIPSI S1 YIPPI\GITHUB\"/>
    </mc:Choice>
  </mc:AlternateContent>
  <xr:revisionPtr revIDLastSave="0" documentId="13_ncr:1_{9218883F-40D5-4591-AAFF-818D987913ED}" xr6:coauthVersionLast="47" xr6:coauthVersionMax="47" xr10:uidLastSave="{00000000-0000-0000-0000-000000000000}"/>
  <bookViews>
    <workbookView xWindow="-110" yWindow="-110" windowWidth="19420" windowHeight="11020" xr2:uid="{B10BF492-42C4-44E0-B27B-33348DD35B66}"/>
  </bookViews>
  <sheets>
    <sheet name="Suku Bunga" sheetId="1" r:id="rId1"/>
    <sheet name="Mortalitas" sheetId="2" r:id="rId2"/>
    <sheet name="Parameter CIR" sheetId="7" r:id="rId3"/>
    <sheet name="MAPE" sheetId="5" r:id="rId4"/>
    <sheet name="Peramalan CIR" sheetId="9" r:id="rId5"/>
    <sheet name="Mortalitas gabungan" sheetId="13" r:id="rId6"/>
    <sheet name="Premi" sheetId="15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5" l="1"/>
  <c r="D21" i="15" s="1"/>
  <c r="B21" i="15"/>
  <c r="C20" i="15"/>
  <c r="D20" i="15" s="1"/>
  <c r="B20" i="15"/>
  <c r="D19" i="15"/>
  <c r="C19" i="15"/>
  <c r="B19" i="15"/>
  <c r="D18" i="15"/>
  <c r="C18" i="15"/>
  <c r="B18" i="15"/>
  <c r="C17" i="15"/>
  <c r="D17" i="15" s="1"/>
  <c r="B17" i="15"/>
  <c r="C16" i="15"/>
  <c r="D16" i="15" s="1"/>
  <c r="B16" i="15"/>
  <c r="D15" i="15"/>
  <c r="C15" i="15"/>
  <c r="B15" i="15"/>
  <c r="D14" i="15"/>
  <c r="C14" i="15"/>
  <c r="B14" i="15"/>
  <c r="C13" i="15"/>
  <c r="D13" i="15" s="1"/>
  <c r="B13" i="15"/>
  <c r="C12" i="15"/>
  <c r="D12" i="15" s="1"/>
  <c r="B12" i="15"/>
  <c r="D11" i="15"/>
  <c r="C11" i="15"/>
  <c r="B11" i="15"/>
  <c r="D10" i="15"/>
  <c r="C10" i="15"/>
  <c r="B10" i="15"/>
  <c r="C9" i="15"/>
  <c r="D9" i="15" s="1"/>
  <c r="B9" i="15"/>
  <c r="C8" i="15"/>
  <c r="D8" i="15" s="1"/>
  <c r="B8" i="15"/>
  <c r="D7" i="15"/>
  <c r="C7" i="15"/>
  <c r="B7" i="15"/>
  <c r="D6" i="15"/>
  <c r="C6" i="15"/>
  <c r="B6" i="15"/>
  <c r="C5" i="15"/>
  <c r="D5" i="15" s="1"/>
  <c r="B5" i="15"/>
  <c r="C4" i="15"/>
  <c r="D4" i="15" s="1"/>
  <c r="B4" i="15"/>
  <c r="B23" i="15" s="1"/>
  <c r="D3" i="15"/>
  <c r="D23" i="15" s="1"/>
  <c r="C3" i="15"/>
  <c r="V22" i="13"/>
  <c r="G2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4" i="5"/>
  <c r="E5" i="5"/>
  <c r="E6" i="5"/>
  <c r="E7" i="5"/>
  <c r="E8" i="5"/>
  <c r="E9" i="5"/>
  <c r="E10" i="5"/>
  <c r="E11" i="5"/>
  <c r="E3" i="5"/>
  <c r="M8" i="13"/>
  <c r="M3" i="13"/>
  <c r="AL4" i="13"/>
  <c r="AL5" i="13"/>
  <c r="AL6" i="13"/>
  <c r="AL7" i="13"/>
  <c r="AL8" i="13"/>
  <c r="AL9" i="13"/>
  <c r="AL10" i="13"/>
  <c r="AL11" i="13"/>
  <c r="AL12" i="13"/>
  <c r="AL13" i="13"/>
  <c r="AL14" i="13"/>
  <c r="AL15" i="13"/>
  <c r="AL16" i="13"/>
  <c r="AL17" i="13"/>
  <c r="AL18" i="13"/>
  <c r="AL19" i="13"/>
  <c r="AL20" i="13"/>
  <c r="AL21" i="13"/>
  <c r="AL22" i="13"/>
  <c r="AL3" i="13"/>
  <c r="AJ4" i="13"/>
  <c r="AJ5" i="13"/>
  <c r="AJ6" i="13"/>
  <c r="AJ7" i="13"/>
  <c r="AJ8" i="13"/>
  <c r="AJ9" i="13"/>
  <c r="AJ10" i="13"/>
  <c r="AJ11" i="13"/>
  <c r="AJ12" i="13"/>
  <c r="AJ13" i="13"/>
  <c r="AJ14" i="13"/>
  <c r="AJ15" i="13"/>
  <c r="AJ16" i="13"/>
  <c r="AJ17" i="13"/>
  <c r="AJ18" i="13"/>
  <c r="AJ19" i="13"/>
  <c r="AJ20" i="13"/>
  <c r="AJ21" i="13"/>
  <c r="AJ22" i="13"/>
  <c r="AJ3" i="13"/>
  <c r="O3" i="13"/>
  <c r="T4" i="13"/>
  <c r="T5" i="13"/>
  <c r="T6" i="13"/>
  <c r="T7" i="13"/>
  <c r="T8" i="13"/>
  <c r="T9" i="13"/>
  <c r="T10" i="13"/>
  <c r="T11" i="13"/>
  <c r="T12" i="13"/>
  <c r="T13" i="13"/>
  <c r="T14" i="13"/>
  <c r="T15" i="13"/>
  <c r="T16" i="13"/>
  <c r="T17" i="13"/>
  <c r="T18" i="13"/>
  <c r="T19" i="13"/>
  <c r="T20" i="13"/>
  <c r="T21" i="13"/>
  <c r="T22" i="13"/>
  <c r="T23" i="13"/>
  <c r="T24" i="13"/>
  <c r="T25" i="13"/>
  <c r="T26" i="13"/>
  <c r="T27" i="13"/>
  <c r="T28" i="13"/>
  <c r="T29" i="13"/>
  <c r="T30" i="13"/>
  <c r="T31" i="13"/>
  <c r="T32" i="13"/>
  <c r="T33" i="13"/>
  <c r="T34" i="13"/>
  <c r="T35" i="13"/>
  <c r="T36" i="13"/>
  <c r="T37" i="13"/>
  <c r="T38" i="13"/>
  <c r="T39" i="13"/>
  <c r="T40" i="13"/>
  <c r="T41" i="13"/>
  <c r="T42" i="13"/>
  <c r="T43" i="13"/>
  <c r="T44" i="13"/>
  <c r="T45" i="13"/>
  <c r="T46" i="13"/>
  <c r="T47" i="13"/>
  <c r="T48" i="13"/>
  <c r="T49" i="13"/>
  <c r="T50" i="13"/>
  <c r="T51" i="13"/>
  <c r="T52" i="13"/>
  <c r="T53" i="13"/>
  <c r="T54" i="13"/>
  <c r="T55" i="13"/>
  <c r="T56" i="13"/>
  <c r="T57" i="13"/>
  <c r="T58" i="13"/>
  <c r="AF3" i="13" s="1"/>
  <c r="T59" i="13"/>
  <c r="T60" i="13"/>
  <c r="T61" i="13"/>
  <c r="T62" i="13"/>
  <c r="T63" i="13"/>
  <c r="T64" i="13"/>
  <c r="T65" i="13"/>
  <c r="T66" i="13"/>
  <c r="T67" i="13"/>
  <c r="T68" i="13"/>
  <c r="T69" i="13"/>
  <c r="T70" i="13"/>
  <c r="T71" i="13"/>
  <c r="T72" i="13"/>
  <c r="T73" i="13"/>
  <c r="T74" i="13"/>
  <c r="T75" i="13"/>
  <c r="T76" i="13"/>
  <c r="T77" i="13"/>
  <c r="T78" i="13"/>
  <c r="T79" i="13"/>
  <c r="T80" i="13"/>
  <c r="T81" i="13"/>
  <c r="T82" i="13"/>
  <c r="T83" i="13"/>
  <c r="T84" i="13"/>
  <c r="T85" i="13"/>
  <c r="T86" i="13"/>
  <c r="T87" i="13"/>
  <c r="T88" i="13"/>
  <c r="T89" i="13"/>
  <c r="T90" i="13"/>
  <c r="T91" i="13"/>
  <c r="T92" i="13"/>
  <c r="T93" i="13"/>
  <c r="T94" i="13"/>
  <c r="T95" i="13"/>
  <c r="T96" i="13"/>
  <c r="T97" i="13"/>
  <c r="T98" i="13"/>
  <c r="T99" i="13"/>
  <c r="T100" i="13"/>
  <c r="T101" i="13"/>
  <c r="T102" i="13"/>
  <c r="T103" i="13"/>
  <c r="T104" i="13"/>
  <c r="T105" i="13"/>
  <c r="T106" i="13"/>
  <c r="T107" i="13"/>
  <c r="T108" i="13"/>
  <c r="T109" i="13"/>
  <c r="T3" i="13"/>
  <c r="J5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O66" i="13"/>
  <c r="O67" i="13"/>
  <c r="O68" i="13"/>
  <c r="O69" i="13"/>
  <c r="O70" i="13"/>
  <c r="O71" i="13"/>
  <c r="O72" i="13"/>
  <c r="O73" i="13"/>
  <c r="O74" i="13"/>
  <c r="O75" i="13"/>
  <c r="O76" i="13"/>
  <c r="O77" i="13"/>
  <c r="O78" i="13"/>
  <c r="O79" i="13"/>
  <c r="O80" i="13"/>
  <c r="O81" i="13"/>
  <c r="O82" i="13"/>
  <c r="O83" i="13"/>
  <c r="O84" i="13"/>
  <c r="O85" i="13"/>
  <c r="O86" i="13"/>
  <c r="O87" i="13"/>
  <c r="O88" i="13"/>
  <c r="O89" i="13"/>
  <c r="O90" i="13"/>
  <c r="O91" i="13"/>
  <c r="O92" i="13"/>
  <c r="O93" i="13"/>
  <c r="O94" i="13"/>
  <c r="O95" i="13"/>
  <c r="O96" i="13"/>
  <c r="O97" i="13"/>
  <c r="O98" i="13"/>
  <c r="O99" i="13"/>
  <c r="O100" i="13"/>
  <c r="O101" i="13"/>
  <c r="O102" i="13"/>
  <c r="O103" i="13"/>
  <c r="O104" i="13"/>
  <c r="O105" i="13"/>
  <c r="O106" i="13"/>
  <c r="O107" i="13"/>
  <c r="O108" i="13"/>
  <c r="O109" i="13"/>
  <c r="C26" i="15" l="1"/>
  <c r="N3" i="13"/>
  <c r="Y22" i="13" l="1"/>
  <c r="Y4" i="13"/>
  <c r="Y5" i="13"/>
  <c r="Y6" i="13"/>
  <c r="Y7" i="13"/>
  <c r="Y8" i="13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Y3" i="13"/>
  <c r="AF4" i="13"/>
  <c r="AF5" i="13"/>
  <c r="AF6" i="13"/>
  <c r="AF7" i="13"/>
  <c r="AF8" i="13"/>
  <c r="AF9" i="13"/>
  <c r="AF10" i="13"/>
  <c r="AF11" i="13"/>
  <c r="AF12" i="13"/>
  <c r="AF13" i="13"/>
  <c r="AF14" i="13"/>
  <c r="AF15" i="13"/>
  <c r="AF16" i="13"/>
  <c r="AF17" i="13"/>
  <c r="AF18" i="13"/>
  <c r="AF19" i="13"/>
  <c r="AF20" i="13"/>
  <c r="AF21" i="13"/>
  <c r="AF22" i="13"/>
  <c r="J7" i="13"/>
  <c r="J8" i="13" s="1"/>
  <c r="M5" i="13"/>
  <c r="N5" i="13" s="1"/>
  <c r="J3" i="13"/>
  <c r="J4" i="13" s="1"/>
  <c r="F21" i="9"/>
  <c r="H21" i="9" s="1"/>
  <c r="F20" i="9"/>
  <c r="H20" i="9" s="1"/>
  <c r="F19" i="9"/>
  <c r="H19" i="9" s="1"/>
  <c r="F18" i="9"/>
  <c r="H18" i="9" s="1"/>
  <c r="F17" i="9"/>
  <c r="H17" i="9" s="1"/>
  <c r="F16" i="9"/>
  <c r="H16" i="9" s="1"/>
  <c r="F15" i="9"/>
  <c r="H15" i="9" s="1"/>
  <c r="F14" i="9"/>
  <c r="H14" i="9" s="1"/>
  <c r="F13" i="9"/>
  <c r="H13" i="9" s="1"/>
  <c r="F12" i="9"/>
  <c r="H12" i="9" s="1"/>
  <c r="F11" i="9"/>
  <c r="H11" i="9" s="1"/>
  <c r="F10" i="9"/>
  <c r="H10" i="9" s="1"/>
  <c r="F9" i="9"/>
  <c r="H9" i="9" s="1"/>
  <c r="F8" i="9"/>
  <c r="H8" i="9" s="1"/>
  <c r="F7" i="9"/>
  <c r="H7" i="9" s="1"/>
  <c r="F6" i="9"/>
  <c r="H6" i="9" s="1"/>
  <c r="F5" i="9"/>
  <c r="H5" i="9" s="1"/>
  <c r="F4" i="9"/>
  <c r="H4" i="9" s="1"/>
  <c r="F3" i="9"/>
  <c r="H3" i="9" s="1"/>
  <c r="G3" i="5"/>
  <c r="I4" i="9" l="1"/>
  <c r="I6" i="9"/>
  <c r="I5" i="9"/>
  <c r="I3" i="9"/>
  <c r="I10" i="9"/>
  <c r="I14" i="9"/>
  <c r="I15" i="9"/>
  <c r="I18" i="9"/>
  <c r="I7" i="9"/>
  <c r="AA3" i="13"/>
  <c r="N3" i="15"/>
  <c r="M4" i="15"/>
  <c r="AH6" i="13"/>
  <c r="AH5" i="13"/>
  <c r="AH7" i="13"/>
  <c r="AH15" i="13"/>
  <c r="AH19" i="13"/>
  <c r="AH21" i="13"/>
  <c r="AH17" i="13"/>
  <c r="AH13" i="13"/>
  <c r="AH9" i="13"/>
  <c r="AH20" i="13"/>
  <c r="AH16" i="13"/>
  <c r="AH12" i="13"/>
  <c r="AH8" i="13"/>
  <c r="AH3" i="13"/>
  <c r="AH22" i="13"/>
  <c r="AH11" i="13"/>
  <c r="AA5" i="13"/>
  <c r="AH4" i="13"/>
  <c r="AH18" i="13"/>
  <c r="AH14" i="13"/>
  <c r="AH10" i="13"/>
  <c r="AA13" i="13"/>
  <c r="AA19" i="13"/>
  <c r="AA15" i="13"/>
  <c r="AA11" i="13"/>
  <c r="AA7" i="13"/>
  <c r="AA17" i="13"/>
  <c r="AA4" i="13"/>
  <c r="AA18" i="13"/>
  <c r="AA14" i="13"/>
  <c r="AA10" i="13"/>
  <c r="AA6" i="13"/>
  <c r="AA22" i="13"/>
  <c r="AA21" i="13"/>
  <c r="AA9" i="13"/>
  <c r="AA20" i="13"/>
  <c r="AA16" i="13"/>
  <c r="AA12" i="13"/>
  <c r="AA8" i="13"/>
  <c r="M108" i="13"/>
  <c r="N108" i="13" s="1"/>
  <c r="M100" i="13"/>
  <c r="N100" i="13" s="1"/>
  <c r="M96" i="13"/>
  <c r="N96" i="13" s="1"/>
  <c r="M92" i="13"/>
  <c r="N92" i="13" s="1"/>
  <c r="M88" i="13"/>
  <c r="N88" i="13" s="1"/>
  <c r="M84" i="13"/>
  <c r="N84" i="13" s="1"/>
  <c r="M80" i="13"/>
  <c r="N80" i="13" s="1"/>
  <c r="M76" i="13"/>
  <c r="N76" i="13" s="1"/>
  <c r="M72" i="13"/>
  <c r="M68" i="13"/>
  <c r="M64" i="13"/>
  <c r="M60" i="13"/>
  <c r="M56" i="13"/>
  <c r="M52" i="13"/>
  <c r="N52" i="13" s="1"/>
  <c r="M48" i="13"/>
  <c r="N48" i="13" s="1"/>
  <c r="M44" i="13"/>
  <c r="N44" i="13" s="1"/>
  <c r="M40" i="13"/>
  <c r="N40" i="13" s="1"/>
  <c r="M36" i="13"/>
  <c r="N36" i="13" s="1"/>
  <c r="M32" i="13"/>
  <c r="N32" i="13" s="1"/>
  <c r="M28" i="13"/>
  <c r="N28" i="13" s="1"/>
  <c r="M24" i="13"/>
  <c r="N24" i="13" s="1"/>
  <c r="M20" i="13"/>
  <c r="N20" i="13" s="1"/>
  <c r="M16" i="13"/>
  <c r="N16" i="13" s="1"/>
  <c r="M12" i="13"/>
  <c r="N12" i="13" s="1"/>
  <c r="N8" i="13"/>
  <c r="M4" i="13"/>
  <c r="N4" i="13" s="1"/>
  <c r="R108" i="13"/>
  <c r="S108" i="13" s="1"/>
  <c r="R104" i="13"/>
  <c r="S104" i="13" s="1"/>
  <c r="R100" i="13"/>
  <c r="S100" i="13" s="1"/>
  <c r="R96" i="13"/>
  <c r="S96" i="13" s="1"/>
  <c r="R92" i="13"/>
  <c r="S92" i="13" s="1"/>
  <c r="R88" i="13"/>
  <c r="S88" i="13" s="1"/>
  <c r="R84" i="13"/>
  <c r="S84" i="13" s="1"/>
  <c r="R80" i="13"/>
  <c r="S80" i="13" s="1"/>
  <c r="R76" i="13"/>
  <c r="S76" i="13" s="1"/>
  <c r="AC21" i="13" s="1"/>
  <c r="R72" i="13"/>
  <c r="S72" i="13" s="1"/>
  <c r="AC17" i="13" s="1"/>
  <c r="R68" i="13"/>
  <c r="S68" i="13" s="1"/>
  <c r="AC13" i="13" s="1"/>
  <c r="R64" i="13"/>
  <c r="S64" i="13" s="1"/>
  <c r="AC9" i="13" s="1"/>
  <c r="R60" i="13"/>
  <c r="S60" i="13" s="1"/>
  <c r="AC5" i="13" s="1"/>
  <c r="R56" i="13"/>
  <c r="S56" i="13" s="1"/>
  <c r="R52" i="13"/>
  <c r="S52" i="13" s="1"/>
  <c r="R48" i="13"/>
  <c r="S48" i="13" s="1"/>
  <c r="R44" i="13"/>
  <c r="S44" i="13" s="1"/>
  <c r="R40" i="13"/>
  <c r="S40" i="13" s="1"/>
  <c r="R36" i="13"/>
  <c r="S36" i="13" s="1"/>
  <c r="R32" i="13"/>
  <c r="S32" i="13" s="1"/>
  <c r="R28" i="13"/>
  <c r="S28" i="13" s="1"/>
  <c r="R24" i="13"/>
  <c r="S24" i="13" s="1"/>
  <c r="R20" i="13"/>
  <c r="S20" i="13" s="1"/>
  <c r="R16" i="13"/>
  <c r="S16" i="13" s="1"/>
  <c r="R12" i="13"/>
  <c r="S12" i="13" s="1"/>
  <c r="R8" i="13"/>
  <c r="S8" i="13" s="1"/>
  <c r="R4" i="13"/>
  <c r="S4" i="13" s="1"/>
  <c r="R7" i="13"/>
  <c r="S7" i="13" s="1"/>
  <c r="M104" i="13"/>
  <c r="N104" i="13" s="1"/>
  <c r="M107" i="13"/>
  <c r="N107" i="13" s="1"/>
  <c r="M99" i="13"/>
  <c r="N99" i="13" s="1"/>
  <c r="M91" i="13"/>
  <c r="N91" i="13" s="1"/>
  <c r="M83" i="13"/>
  <c r="N83" i="13" s="1"/>
  <c r="M75" i="13"/>
  <c r="N75" i="13" s="1"/>
  <c r="M67" i="13"/>
  <c r="M59" i="13"/>
  <c r="M55" i="13"/>
  <c r="M47" i="13"/>
  <c r="N47" i="13" s="1"/>
  <c r="M39" i="13"/>
  <c r="N39" i="13" s="1"/>
  <c r="M31" i="13"/>
  <c r="N31" i="13" s="1"/>
  <c r="M23" i="13"/>
  <c r="N23" i="13" s="1"/>
  <c r="M15" i="13"/>
  <c r="N15" i="13" s="1"/>
  <c r="R103" i="13"/>
  <c r="S103" i="13" s="1"/>
  <c r="R95" i="13"/>
  <c r="S95" i="13" s="1"/>
  <c r="R87" i="13"/>
  <c r="S87" i="13" s="1"/>
  <c r="R79" i="13"/>
  <c r="S79" i="13" s="1"/>
  <c r="R71" i="13"/>
  <c r="S71" i="13" s="1"/>
  <c r="AC16" i="13" s="1"/>
  <c r="R67" i="13"/>
  <c r="S67" i="13" s="1"/>
  <c r="AC12" i="13" s="1"/>
  <c r="R59" i="13"/>
  <c r="S59" i="13" s="1"/>
  <c r="AC4" i="13" s="1"/>
  <c r="R47" i="13"/>
  <c r="S47" i="13" s="1"/>
  <c r="R43" i="13"/>
  <c r="S43" i="13" s="1"/>
  <c r="R35" i="13"/>
  <c r="S35" i="13" s="1"/>
  <c r="R27" i="13"/>
  <c r="S27" i="13" s="1"/>
  <c r="R23" i="13"/>
  <c r="S23" i="13" s="1"/>
  <c r="R19" i="13"/>
  <c r="S19" i="13" s="1"/>
  <c r="R11" i="13"/>
  <c r="S11" i="13" s="1"/>
  <c r="M106" i="13"/>
  <c r="N106" i="13" s="1"/>
  <c r="M102" i="13"/>
  <c r="N102" i="13" s="1"/>
  <c r="M98" i="13"/>
  <c r="N98" i="13" s="1"/>
  <c r="M94" i="13"/>
  <c r="N94" i="13" s="1"/>
  <c r="M90" i="13"/>
  <c r="N90" i="13" s="1"/>
  <c r="M86" i="13"/>
  <c r="N86" i="13" s="1"/>
  <c r="M82" i="13"/>
  <c r="N82" i="13" s="1"/>
  <c r="M78" i="13"/>
  <c r="N78" i="13" s="1"/>
  <c r="M74" i="13"/>
  <c r="N74" i="13" s="1"/>
  <c r="M70" i="13"/>
  <c r="M66" i="13"/>
  <c r="M62" i="13"/>
  <c r="M58" i="13"/>
  <c r="M54" i="13"/>
  <c r="M50" i="13"/>
  <c r="N50" i="13" s="1"/>
  <c r="M46" i="13"/>
  <c r="N46" i="13" s="1"/>
  <c r="M42" i="13"/>
  <c r="N42" i="13" s="1"/>
  <c r="M38" i="13"/>
  <c r="N38" i="13" s="1"/>
  <c r="M34" i="13"/>
  <c r="N34" i="13" s="1"/>
  <c r="M30" i="13"/>
  <c r="N30" i="13" s="1"/>
  <c r="M26" i="13"/>
  <c r="N26" i="13" s="1"/>
  <c r="M22" i="13"/>
  <c r="N22" i="13" s="1"/>
  <c r="M18" i="13"/>
  <c r="N18" i="13" s="1"/>
  <c r="M14" i="13"/>
  <c r="N14" i="13" s="1"/>
  <c r="M10" i="13"/>
  <c r="N10" i="13" s="1"/>
  <c r="M6" i="13"/>
  <c r="N6" i="13" s="1"/>
  <c r="R3" i="13"/>
  <c r="S3" i="13" s="1"/>
  <c r="R106" i="13"/>
  <c r="S106" i="13" s="1"/>
  <c r="R102" i="13"/>
  <c r="S102" i="13" s="1"/>
  <c r="R98" i="13"/>
  <c r="S98" i="13" s="1"/>
  <c r="R94" i="13"/>
  <c r="S94" i="13" s="1"/>
  <c r="R90" i="13"/>
  <c r="S90" i="13" s="1"/>
  <c r="R86" i="13"/>
  <c r="S86" i="13" s="1"/>
  <c r="R82" i="13"/>
  <c r="S82" i="13" s="1"/>
  <c r="R78" i="13"/>
  <c r="S78" i="13" s="1"/>
  <c r="R74" i="13"/>
  <c r="S74" i="13" s="1"/>
  <c r="AC19" i="13" s="1"/>
  <c r="R70" i="13"/>
  <c r="S70" i="13" s="1"/>
  <c r="AC15" i="13" s="1"/>
  <c r="R66" i="13"/>
  <c r="S66" i="13" s="1"/>
  <c r="AC11" i="13" s="1"/>
  <c r="R62" i="13"/>
  <c r="S62" i="13" s="1"/>
  <c r="AC7" i="13" s="1"/>
  <c r="R58" i="13"/>
  <c r="S58" i="13" s="1"/>
  <c r="AC3" i="13" s="1"/>
  <c r="R54" i="13"/>
  <c r="S54" i="13" s="1"/>
  <c r="R50" i="13"/>
  <c r="S50" i="13" s="1"/>
  <c r="R46" i="13"/>
  <c r="S46" i="13" s="1"/>
  <c r="R42" i="13"/>
  <c r="S42" i="13" s="1"/>
  <c r="R38" i="13"/>
  <c r="S38" i="13" s="1"/>
  <c r="R34" i="13"/>
  <c r="S34" i="13" s="1"/>
  <c r="R30" i="13"/>
  <c r="S30" i="13" s="1"/>
  <c r="R26" i="13"/>
  <c r="S26" i="13" s="1"/>
  <c r="R22" i="13"/>
  <c r="S22" i="13" s="1"/>
  <c r="R18" i="13"/>
  <c r="S18" i="13" s="1"/>
  <c r="R14" i="13"/>
  <c r="S14" i="13" s="1"/>
  <c r="R10" i="13"/>
  <c r="S10" i="13" s="1"/>
  <c r="R6" i="13"/>
  <c r="S6" i="13" s="1"/>
  <c r="M103" i="13"/>
  <c r="N103" i="13" s="1"/>
  <c r="M95" i="13"/>
  <c r="N95" i="13" s="1"/>
  <c r="M87" i="13"/>
  <c r="N87" i="13" s="1"/>
  <c r="M79" i="13"/>
  <c r="N79" i="13" s="1"/>
  <c r="M71" i="13"/>
  <c r="M63" i="13"/>
  <c r="M51" i="13"/>
  <c r="N51" i="13" s="1"/>
  <c r="M43" i="13"/>
  <c r="N43" i="13" s="1"/>
  <c r="M35" i="13"/>
  <c r="N35" i="13" s="1"/>
  <c r="M27" i="13"/>
  <c r="N27" i="13" s="1"/>
  <c r="M19" i="13"/>
  <c r="N19" i="13" s="1"/>
  <c r="M11" i="13"/>
  <c r="N11" i="13" s="1"/>
  <c r="M7" i="13"/>
  <c r="N7" i="13" s="1"/>
  <c r="R107" i="13"/>
  <c r="S107" i="13" s="1"/>
  <c r="R99" i="13"/>
  <c r="S99" i="13" s="1"/>
  <c r="R91" i="13"/>
  <c r="S91" i="13" s="1"/>
  <c r="R83" i="13"/>
  <c r="S83" i="13" s="1"/>
  <c r="R75" i="13"/>
  <c r="S75" i="13" s="1"/>
  <c r="AC20" i="13" s="1"/>
  <c r="R63" i="13"/>
  <c r="S63" i="13" s="1"/>
  <c r="AC8" i="13" s="1"/>
  <c r="R55" i="13"/>
  <c r="S55" i="13" s="1"/>
  <c r="R51" i="13"/>
  <c r="S51" i="13" s="1"/>
  <c r="R39" i="13"/>
  <c r="S39" i="13" s="1"/>
  <c r="R31" i="13"/>
  <c r="S31" i="13" s="1"/>
  <c r="R15" i="13"/>
  <c r="S15" i="13" s="1"/>
  <c r="J6" i="13"/>
  <c r="M109" i="13"/>
  <c r="N109" i="13" s="1"/>
  <c r="M105" i="13"/>
  <c r="N105" i="13" s="1"/>
  <c r="M101" i="13"/>
  <c r="N101" i="13" s="1"/>
  <c r="M97" i="13"/>
  <c r="N97" i="13" s="1"/>
  <c r="M93" i="13"/>
  <c r="N93" i="13" s="1"/>
  <c r="M89" i="13"/>
  <c r="N89" i="13" s="1"/>
  <c r="M85" i="13"/>
  <c r="N85" i="13" s="1"/>
  <c r="M81" i="13"/>
  <c r="N81" i="13" s="1"/>
  <c r="M77" i="13"/>
  <c r="N77" i="13" s="1"/>
  <c r="M73" i="13"/>
  <c r="N73" i="13" s="1"/>
  <c r="M69" i="13"/>
  <c r="M65" i="13"/>
  <c r="M61" i="13"/>
  <c r="M57" i="13"/>
  <c r="M53" i="13"/>
  <c r="M49" i="13"/>
  <c r="N49" i="13" s="1"/>
  <c r="M45" i="13"/>
  <c r="N45" i="13" s="1"/>
  <c r="M41" i="13"/>
  <c r="N41" i="13" s="1"/>
  <c r="M37" i="13"/>
  <c r="N37" i="13" s="1"/>
  <c r="M33" i="13"/>
  <c r="N33" i="13" s="1"/>
  <c r="M29" i="13"/>
  <c r="N29" i="13" s="1"/>
  <c r="M25" i="13"/>
  <c r="N25" i="13" s="1"/>
  <c r="M21" i="13"/>
  <c r="N21" i="13" s="1"/>
  <c r="M17" i="13"/>
  <c r="N17" i="13" s="1"/>
  <c r="M13" i="13"/>
  <c r="N13" i="13" s="1"/>
  <c r="M9" i="13"/>
  <c r="N9" i="13" s="1"/>
  <c r="R109" i="13"/>
  <c r="S109" i="13" s="1"/>
  <c r="R105" i="13"/>
  <c r="S105" i="13" s="1"/>
  <c r="R101" i="13"/>
  <c r="S101" i="13" s="1"/>
  <c r="R97" i="13"/>
  <c r="S97" i="13" s="1"/>
  <c r="R93" i="13"/>
  <c r="S93" i="13" s="1"/>
  <c r="R89" i="13"/>
  <c r="S89" i="13" s="1"/>
  <c r="R85" i="13"/>
  <c r="S85" i="13" s="1"/>
  <c r="R81" i="13"/>
  <c r="S81" i="13" s="1"/>
  <c r="R77" i="13"/>
  <c r="S77" i="13" s="1"/>
  <c r="AC22" i="13" s="1"/>
  <c r="R73" i="13"/>
  <c r="S73" i="13" s="1"/>
  <c r="AC18" i="13" s="1"/>
  <c r="R69" i="13"/>
  <c r="S69" i="13" s="1"/>
  <c r="AC14" i="13" s="1"/>
  <c r="R65" i="13"/>
  <c r="S65" i="13" s="1"/>
  <c r="AC10" i="13" s="1"/>
  <c r="R61" i="13"/>
  <c r="S61" i="13" s="1"/>
  <c r="AC6" i="13" s="1"/>
  <c r="R57" i="13"/>
  <c r="S57" i="13" s="1"/>
  <c r="R53" i="13"/>
  <c r="S53" i="13" s="1"/>
  <c r="R49" i="13"/>
  <c r="S49" i="13" s="1"/>
  <c r="R45" i="13"/>
  <c r="S45" i="13" s="1"/>
  <c r="R41" i="13"/>
  <c r="S41" i="13" s="1"/>
  <c r="R37" i="13"/>
  <c r="S37" i="13" s="1"/>
  <c r="R33" i="13"/>
  <c r="S33" i="13" s="1"/>
  <c r="R29" i="13"/>
  <c r="S29" i="13" s="1"/>
  <c r="R25" i="13"/>
  <c r="S25" i="13" s="1"/>
  <c r="R21" i="13"/>
  <c r="S21" i="13" s="1"/>
  <c r="R17" i="13"/>
  <c r="S17" i="13" s="1"/>
  <c r="R13" i="13"/>
  <c r="S13" i="13" s="1"/>
  <c r="R9" i="13"/>
  <c r="S9" i="13" s="1"/>
  <c r="R5" i="13"/>
  <c r="S5" i="13" s="1"/>
  <c r="I21" i="9"/>
  <c r="I17" i="9"/>
  <c r="I13" i="9"/>
  <c r="I9" i="9"/>
  <c r="I20" i="9"/>
  <c r="I16" i="9"/>
  <c r="I12" i="9"/>
  <c r="I8" i="9"/>
  <c r="I19" i="9"/>
  <c r="I11" i="9"/>
  <c r="O3" i="15" l="1"/>
  <c r="N21" i="15"/>
  <c r="O21" i="15" s="1"/>
  <c r="N12" i="15"/>
  <c r="O12" i="15" s="1"/>
  <c r="M13" i="15"/>
  <c r="N14" i="15"/>
  <c r="O14" i="15" s="1"/>
  <c r="M15" i="15"/>
  <c r="N7" i="15"/>
  <c r="O7" i="15" s="1"/>
  <c r="M8" i="15"/>
  <c r="N13" i="15"/>
  <c r="O13" i="15" s="1"/>
  <c r="M14" i="15"/>
  <c r="N20" i="15"/>
  <c r="O20" i="15" s="1"/>
  <c r="M21" i="15"/>
  <c r="N6" i="15"/>
  <c r="O6" i="15" s="1"/>
  <c r="M7" i="15"/>
  <c r="N4" i="15"/>
  <c r="O4" i="15" s="1"/>
  <c r="M5" i="15"/>
  <c r="N15" i="15"/>
  <c r="O15" i="15" s="1"/>
  <c r="M16" i="15"/>
  <c r="M17" i="15"/>
  <c r="N16" i="15"/>
  <c r="O16" i="15" s="1"/>
  <c r="N18" i="15"/>
  <c r="O18" i="15" s="1"/>
  <c r="M19" i="15"/>
  <c r="N11" i="15"/>
  <c r="O11" i="15" s="1"/>
  <c r="M12" i="15"/>
  <c r="N5" i="15"/>
  <c r="O5" i="15" s="1"/>
  <c r="M6" i="15"/>
  <c r="M9" i="15"/>
  <c r="N8" i="15"/>
  <c r="O8" i="15" s="1"/>
  <c r="M10" i="15"/>
  <c r="N9" i="15"/>
  <c r="O9" i="15" s="1"/>
  <c r="N10" i="15"/>
  <c r="O10" i="15" s="1"/>
  <c r="M11" i="15"/>
  <c r="M18" i="15"/>
  <c r="N17" i="15"/>
  <c r="O17" i="15" s="1"/>
  <c r="N19" i="15"/>
  <c r="O19" i="15" s="1"/>
  <c r="M20" i="15"/>
  <c r="Y14" i="15"/>
  <c r="Z14" i="15" s="1"/>
  <c r="X15" i="15"/>
  <c r="Y11" i="15"/>
  <c r="Z11" i="15" s="1"/>
  <c r="X12" i="15"/>
  <c r="Y12" i="15"/>
  <c r="Z12" i="15" s="1"/>
  <c r="X13" i="15"/>
  <c r="Y13" i="15"/>
  <c r="Z13" i="15" s="1"/>
  <c r="X14" i="15"/>
  <c r="Y15" i="15"/>
  <c r="Z15" i="15" s="1"/>
  <c r="X16" i="15"/>
  <c r="Y18" i="15"/>
  <c r="Z18" i="15" s="1"/>
  <c r="X19" i="15"/>
  <c r="Y16" i="15"/>
  <c r="Z16" i="15" s="1"/>
  <c r="X17" i="15"/>
  <c r="X18" i="15"/>
  <c r="Y17" i="15"/>
  <c r="Z17" i="15" s="1"/>
  <c r="Y7" i="15"/>
  <c r="Z7" i="15" s="1"/>
  <c r="X8" i="15"/>
  <c r="Y4" i="15"/>
  <c r="Z4" i="15" s="1"/>
  <c r="X5" i="15"/>
  <c r="Y3" i="15"/>
  <c r="Z3" i="15" s="1"/>
  <c r="X4" i="15"/>
  <c r="Y20" i="15"/>
  <c r="Z20" i="15" s="1"/>
  <c r="X21" i="15"/>
  <c r="Y21" i="15"/>
  <c r="Z21" i="15" s="1"/>
  <c r="X6" i="15"/>
  <c r="Y5" i="15"/>
  <c r="Z5" i="15" s="1"/>
  <c r="Y10" i="15"/>
  <c r="Z10" i="15" s="1"/>
  <c r="X11" i="15"/>
  <c r="Y8" i="15"/>
  <c r="Z8" i="15" s="1"/>
  <c r="X9" i="15"/>
  <c r="Y9" i="15"/>
  <c r="Z9" i="15" s="1"/>
  <c r="X10" i="15"/>
  <c r="Y19" i="15"/>
  <c r="Z19" i="15" s="1"/>
  <c r="X20" i="15"/>
  <c r="Y6" i="15"/>
  <c r="Z6" i="15" s="1"/>
  <c r="X7" i="15"/>
  <c r="AE22" i="13"/>
  <c r="AE3" i="13"/>
  <c r="AE8" i="13"/>
  <c r="AE12" i="13"/>
  <c r="AE16" i="13"/>
  <c r="AE20" i="13"/>
  <c r="AE5" i="13"/>
  <c r="AE9" i="13"/>
  <c r="AE13" i="13"/>
  <c r="AE17" i="13"/>
  <c r="AE21" i="13"/>
  <c r="T21" i="15" s="1"/>
  <c r="U21" i="15" s="1"/>
  <c r="AE6" i="13"/>
  <c r="AE10" i="13"/>
  <c r="AE14" i="13"/>
  <c r="AE18" i="13"/>
  <c r="AE4" i="13"/>
  <c r="AE7" i="13"/>
  <c r="AE11" i="13"/>
  <c r="AE15" i="13"/>
  <c r="AE19" i="13"/>
  <c r="N53" i="13"/>
  <c r="N69" i="13"/>
  <c r="N58" i="13"/>
  <c r="N55" i="13"/>
  <c r="N64" i="13"/>
  <c r="N61" i="13"/>
  <c r="N63" i="13"/>
  <c r="N66" i="13"/>
  <c r="N67" i="13"/>
  <c r="N56" i="13"/>
  <c r="N72" i="13"/>
  <c r="N65" i="13"/>
  <c r="N71" i="13"/>
  <c r="N54" i="13"/>
  <c r="N70" i="13"/>
  <c r="N60" i="13"/>
  <c r="N57" i="13"/>
  <c r="N62" i="13"/>
  <c r="N59" i="13"/>
  <c r="N68" i="13"/>
  <c r="N3" i="7"/>
  <c r="R3" i="7"/>
  <c r="F8" i="7"/>
  <c r="F2" i="7"/>
  <c r="F5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K181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K145" i="7"/>
  <c r="L144" i="7"/>
  <c r="K144" i="7"/>
  <c r="J145" i="7"/>
  <c r="H144" i="7"/>
  <c r="L143" i="7"/>
  <c r="K143" i="7"/>
  <c r="J144" i="7"/>
  <c r="H143" i="7"/>
  <c r="L142" i="7"/>
  <c r="K142" i="7"/>
  <c r="J143" i="7"/>
  <c r="H142" i="7"/>
  <c r="L141" i="7"/>
  <c r="K141" i="7"/>
  <c r="J142" i="7"/>
  <c r="H141" i="7"/>
  <c r="L140" i="7"/>
  <c r="K140" i="7"/>
  <c r="J141" i="7"/>
  <c r="H140" i="7"/>
  <c r="L139" i="7"/>
  <c r="K139" i="7"/>
  <c r="J140" i="7"/>
  <c r="H139" i="7"/>
  <c r="L138" i="7"/>
  <c r="K138" i="7"/>
  <c r="J139" i="7"/>
  <c r="H138" i="7"/>
  <c r="L137" i="7"/>
  <c r="K137" i="7"/>
  <c r="J138" i="7"/>
  <c r="H137" i="7"/>
  <c r="L136" i="7"/>
  <c r="K136" i="7"/>
  <c r="J137" i="7"/>
  <c r="H136" i="7"/>
  <c r="L135" i="7"/>
  <c r="K135" i="7"/>
  <c r="J136" i="7"/>
  <c r="H135" i="7"/>
  <c r="L134" i="7"/>
  <c r="K134" i="7"/>
  <c r="J135" i="7"/>
  <c r="H134" i="7"/>
  <c r="L133" i="7"/>
  <c r="K133" i="7"/>
  <c r="J134" i="7"/>
  <c r="H133" i="7"/>
  <c r="L132" i="7"/>
  <c r="K132" i="7"/>
  <c r="J133" i="7"/>
  <c r="H132" i="7"/>
  <c r="L131" i="7"/>
  <c r="K131" i="7"/>
  <c r="J132" i="7"/>
  <c r="H131" i="7"/>
  <c r="L130" i="7"/>
  <c r="K130" i="7"/>
  <c r="J131" i="7"/>
  <c r="H130" i="7"/>
  <c r="L129" i="7"/>
  <c r="K129" i="7"/>
  <c r="J130" i="7"/>
  <c r="H129" i="7"/>
  <c r="L128" i="7"/>
  <c r="K128" i="7"/>
  <c r="J129" i="7"/>
  <c r="H128" i="7"/>
  <c r="L127" i="7"/>
  <c r="K127" i="7"/>
  <c r="J128" i="7"/>
  <c r="H127" i="7"/>
  <c r="L126" i="7"/>
  <c r="K126" i="7"/>
  <c r="J127" i="7"/>
  <c r="H126" i="7"/>
  <c r="L125" i="7"/>
  <c r="K125" i="7"/>
  <c r="J126" i="7"/>
  <c r="H125" i="7"/>
  <c r="L124" i="7"/>
  <c r="K124" i="7"/>
  <c r="J125" i="7"/>
  <c r="H124" i="7"/>
  <c r="L123" i="7"/>
  <c r="K123" i="7"/>
  <c r="J124" i="7"/>
  <c r="H123" i="7"/>
  <c r="L122" i="7"/>
  <c r="K122" i="7"/>
  <c r="J123" i="7"/>
  <c r="H122" i="7"/>
  <c r="L121" i="7"/>
  <c r="K121" i="7"/>
  <c r="J122" i="7"/>
  <c r="H121" i="7"/>
  <c r="L120" i="7"/>
  <c r="K120" i="7"/>
  <c r="J121" i="7"/>
  <c r="H120" i="7"/>
  <c r="L119" i="7"/>
  <c r="K119" i="7"/>
  <c r="J120" i="7"/>
  <c r="H119" i="7"/>
  <c r="L118" i="7"/>
  <c r="K118" i="7"/>
  <c r="J119" i="7"/>
  <c r="H118" i="7"/>
  <c r="L117" i="7"/>
  <c r="K117" i="7"/>
  <c r="J118" i="7"/>
  <c r="H117" i="7"/>
  <c r="L116" i="7"/>
  <c r="K116" i="7"/>
  <c r="J117" i="7"/>
  <c r="H116" i="7"/>
  <c r="L115" i="7"/>
  <c r="K115" i="7"/>
  <c r="J116" i="7"/>
  <c r="H115" i="7"/>
  <c r="L114" i="7"/>
  <c r="K114" i="7"/>
  <c r="J115" i="7"/>
  <c r="H114" i="7"/>
  <c r="L113" i="7"/>
  <c r="K113" i="7"/>
  <c r="J114" i="7"/>
  <c r="H113" i="7"/>
  <c r="L112" i="7"/>
  <c r="K112" i="7"/>
  <c r="J113" i="7"/>
  <c r="H112" i="7"/>
  <c r="L111" i="7"/>
  <c r="K111" i="7"/>
  <c r="J112" i="7"/>
  <c r="H111" i="7"/>
  <c r="L110" i="7"/>
  <c r="K110" i="7"/>
  <c r="J111" i="7"/>
  <c r="H110" i="7"/>
  <c r="L109" i="7"/>
  <c r="K109" i="7"/>
  <c r="J110" i="7"/>
  <c r="H109" i="7"/>
  <c r="L108" i="7"/>
  <c r="K108" i="7"/>
  <c r="J109" i="7"/>
  <c r="H108" i="7"/>
  <c r="L107" i="7"/>
  <c r="K107" i="7"/>
  <c r="J108" i="7"/>
  <c r="H107" i="7"/>
  <c r="L106" i="7"/>
  <c r="K106" i="7"/>
  <c r="J107" i="7"/>
  <c r="H106" i="7"/>
  <c r="L105" i="7"/>
  <c r="K105" i="7"/>
  <c r="J106" i="7"/>
  <c r="H105" i="7"/>
  <c r="L104" i="7"/>
  <c r="K104" i="7"/>
  <c r="J105" i="7"/>
  <c r="H104" i="7"/>
  <c r="L103" i="7"/>
  <c r="K103" i="7"/>
  <c r="J104" i="7"/>
  <c r="H103" i="7"/>
  <c r="L102" i="7"/>
  <c r="K102" i="7"/>
  <c r="J103" i="7"/>
  <c r="H102" i="7"/>
  <c r="L101" i="7"/>
  <c r="K101" i="7"/>
  <c r="J102" i="7"/>
  <c r="H101" i="7"/>
  <c r="L100" i="7"/>
  <c r="K100" i="7"/>
  <c r="J101" i="7"/>
  <c r="H100" i="7"/>
  <c r="L99" i="7"/>
  <c r="K99" i="7"/>
  <c r="J100" i="7"/>
  <c r="H99" i="7"/>
  <c r="L98" i="7"/>
  <c r="K98" i="7"/>
  <c r="J99" i="7"/>
  <c r="H98" i="7"/>
  <c r="L97" i="7"/>
  <c r="K97" i="7"/>
  <c r="J98" i="7"/>
  <c r="H97" i="7"/>
  <c r="L96" i="7"/>
  <c r="K96" i="7"/>
  <c r="J97" i="7"/>
  <c r="H96" i="7"/>
  <c r="L95" i="7"/>
  <c r="K95" i="7"/>
  <c r="J96" i="7"/>
  <c r="H95" i="7"/>
  <c r="L94" i="7"/>
  <c r="K94" i="7"/>
  <c r="J95" i="7"/>
  <c r="H94" i="7"/>
  <c r="L93" i="7"/>
  <c r="K93" i="7"/>
  <c r="J94" i="7"/>
  <c r="H93" i="7"/>
  <c r="L92" i="7"/>
  <c r="K92" i="7"/>
  <c r="J93" i="7"/>
  <c r="H92" i="7"/>
  <c r="L91" i="7"/>
  <c r="K91" i="7"/>
  <c r="J92" i="7"/>
  <c r="H91" i="7"/>
  <c r="L90" i="7"/>
  <c r="K90" i="7"/>
  <c r="J91" i="7"/>
  <c r="H90" i="7"/>
  <c r="L89" i="7"/>
  <c r="K89" i="7"/>
  <c r="J90" i="7"/>
  <c r="H89" i="7"/>
  <c r="L88" i="7"/>
  <c r="K88" i="7"/>
  <c r="J89" i="7"/>
  <c r="H88" i="7"/>
  <c r="L87" i="7"/>
  <c r="K87" i="7"/>
  <c r="J88" i="7"/>
  <c r="H87" i="7"/>
  <c r="L86" i="7"/>
  <c r="K86" i="7"/>
  <c r="J87" i="7"/>
  <c r="H86" i="7"/>
  <c r="L85" i="7"/>
  <c r="K85" i="7"/>
  <c r="J86" i="7"/>
  <c r="H85" i="7"/>
  <c r="L84" i="7"/>
  <c r="K84" i="7"/>
  <c r="J85" i="7"/>
  <c r="H84" i="7"/>
  <c r="L83" i="7"/>
  <c r="K83" i="7"/>
  <c r="J84" i="7"/>
  <c r="H83" i="7"/>
  <c r="L82" i="7"/>
  <c r="K82" i="7"/>
  <c r="J83" i="7"/>
  <c r="H82" i="7"/>
  <c r="L81" i="7"/>
  <c r="K81" i="7"/>
  <c r="J82" i="7"/>
  <c r="H81" i="7"/>
  <c r="L80" i="7"/>
  <c r="K80" i="7"/>
  <c r="J81" i="7"/>
  <c r="H80" i="7"/>
  <c r="L79" i="7"/>
  <c r="K79" i="7"/>
  <c r="J80" i="7"/>
  <c r="H79" i="7"/>
  <c r="L78" i="7"/>
  <c r="K78" i="7"/>
  <c r="J79" i="7"/>
  <c r="H78" i="7"/>
  <c r="L77" i="7"/>
  <c r="K77" i="7"/>
  <c r="J78" i="7"/>
  <c r="H77" i="7"/>
  <c r="L76" i="7"/>
  <c r="K76" i="7"/>
  <c r="J77" i="7"/>
  <c r="H76" i="7"/>
  <c r="L75" i="7"/>
  <c r="K75" i="7"/>
  <c r="J76" i="7"/>
  <c r="H75" i="7"/>
  <c r="L74" i="7"/>
  <c r="K74" i="7"/>
  <c r="J75" i="7"/>
  <c r="H74" i="7"/>
  <c r="L73" i="7"/>
  <c r="K73" i="7"/>
  <c r="J74" i="7"/>
  <c r="H73" i="7"/>
  <c r="L72" i="7"/>
  <c r="K72" i="7"/>
  <c r="J73" i="7"/>
  <c r="H72" i="7"/>
  <c r="L71" i="7"/>
  <c r="K71" i="7"/>
  <c r="J72" i="7"/>
  <c r="H71" i="7"/>
  <c r="L70" i="7"/>
  <c r="K70" i="7"/>
  <c r="J71" i="7"/>
  <c r="H70" i="7"/>
  <c r="L69" i="7"/>
  <c r="K69" i="7"/>
  <c r="J70" i="7"/>
  <c r="H69" i="7"/>
  <c r="L68" i="7"/>
  <c r="K68" i="7"/>
  <c r="J69" i="7"/>
  <c r="H68" i="7"/>
  <c r="L67" i="7"/>
  <c r="K67" i="7"/>
  <c r="J68" i="7"/>
  <c r="H67" i="7"/>
  <c r="L66" i="7"/>
  <c r="K66" i="7"/>
  <c r="J67" i="7"/>
  <c r="H66" i="7"/>
  <c r="L65" i="7"/>
  <c r="K65" i="7"/>
  <c r="J66" i="7"/>
  <c r="H65" i="7"/>
  <c r="L64" i="7"/>
  <c r="K64" i="7"/>
  <c r="J65" i="7"/>
  <c r="H64" i="7"/>
  <c r="L63" i="7"/>
  <c r="K63" i="7"/>
  <c r="J64" i="7"/>
  <c r="H63" i="7"/>
  <c r="L62" i="7"/>
  <c r="K62" i="7"/>
  <c r="J63" i="7"/>
  <c r="H62" i="7"/>
  <c r="L61" i="7"/>
  <c r="K61" i="7"/>
  <c r="J62" i="7"/>
  <c r="H61" i="7"/>
  <c r="L60" i="7"/>
  <c r="K60" i="7"/>
  <c r="J61" i="7"/>
  <c r="H60" i="7"/>
  <c r="L59" i="7"/>
  <c r="K59" i="7"/>
  <c r="J60" i="7"/>
  <c r="H59" i="7"/>
  <c r="L58" i="7"/>
  <c r="K58" i="7"/>
  <c r="J59" i="7"/>
  <c r="H58" i="7"/>
  <c r="L57" i="7"/>
  <c r="K57" i="7"/>
  <c r="J58" i="7"/>
  <c r="H57" i="7"/>
  <c r="L56" i="7"/>
  <c r="K56" i="7"/>
  <c r="J57" i="7"/>
  <c r="H56" i="7"/>
  <c r="L55" i="7"/>
  <c r="K55" i="7"/>
  <c r="J56" i="7"/>
  <c r="H55" i="7"/>
  <c r="L54" i="7"/>
  <c r="K54" i="7"/>
  <c r="J55" i="7"/>
  <c r="H54" i="7"/>
  <c r="L53" i="7"/>
  <c r="K53" i="7"/>
  <c r="J54" i="7"/>
  <c r="H53" i="7"/>
  <c r="L52" i="7"/>
  <c r="K52" i="7"/>
  <c r="J53" i="7"/>
  <c r="H52" i="7"/>
  <c r="L51" i="7"/>
  <c r="K51" i="7"/>
  <c r="J52" i="7"/>
  <c r="H51" i="7"/>
  <c r="L50" i="7"/>
  <c r="K50" i="7"/>
  <c r="J51" i="7"/>
  <c r="H50" i="7"/>
  <c r="L49" i="7"/>
  <c r="K49" i="7"/>
  <c r="J50" i="7"/>
  <c r="H49" i="7"/>
  <c r="L48" i="7"/>
  <c r="K48" i="7"/>
  <c r="J49" i="7"/>
  <c r="H48" i="7"/>
  <c r="L47" i="7"/>
  <c r="K47" i="7"/>
  <c r="J48" i="7"/>
  <c r="H47" i="7"/>
  <c r="L46" i="7"/>
  <c r="K46" i="7"/>
  <c r="J47" i="7"/>
  <c r="H46" i="7"/>
  <c r="L45" i="7"/>
  <c r="K45" i="7"/>
  <c r="J46" i="7"/>
  <c r="H45" i="7"/>
  <c r="L44" i="7"/>
  <c r="K44" i="7"/>
  <c r="J45" i="7"/>
  <c r="H44" i="7"/>
  <c r="L43" i="7"/>
  <c r="K43" i="7"/>
  <c r="J44" i="7"/>
  <c r="H43" i="7"/>
  <c r="L42" i="7"/>
  <c r="K42" i="7"/>
  <c r="J43" i="7"/>
  <c r="H42" i="7"/>
  <c r="L41" i="7"/>
  <c r="K41" i="7"/>
  <c r="J42" i="7"/>
  <c r="H41" i="7"/>
  <c r="L40" i="7"/>
  <c r="K40" i="7"/>
  <c r="J41" i="7"/>
  <c r="H40" i="7"/>
  <c r="L39" i="7"/>
  <c r="K39" i="7"/>
  <c r="J40" i="7"/>
  <c r="H39" i="7"/>
  <c r="L38" i="7"/>
  <c r="K38" i="7"/>
  <c r="J39" i="7"/>
  <c r="H38" i="7"/>
  <c r="L37" i="7"/>
  <c r="K37" i="7"/>
  <c r="J38" i="7"/>
  <c r="H37" i="7"/>
  <c r="L36" i="7"/>
  <c r="K36" i="7"/>
  <c r="J37" i="7"/>
  <c r="H36" i="7"/>
  <c r="L35" i="7"/>
  <c r="K35" i="7"/>
  <c r="J36" i="7"/>
  <c r="H35" i="7"/>
  <c r="L34" i="7"/>
  <c r="K34" i="7"/>
  <c r="J35" i="7"/>
  <c r="H34" i="7"/>
  <c r="L33" i="7"/>
  <c r="K33" i="7"/>
  <c r="J34" i="7"/>
  <c r="H33" i="7"/>
  <c r="L32" i="7"/>
  <c r="K32" i="7"/>
  <c r="J33" i="7"/>
  <c r="H32" i="7"/>
  <c r="L31" i="7"/>
  <c r="K31" i="7"/>
  <c r="J32" i="7"/>
  <c r="H31" i="7"/>
  <c r="L30" i="7"/>
  <c r="K30" i="7"/>
  <c r="J31" i="7"/>
  <c r="H30" i="7"/>
  <c r="L29" i="7"/>
  <c r="K29" i="7"/>
  <c r="J30" i="7"/>
  <c r="H29" i="7"/>
  <c r="L28" i="7"/>
  <c r="K28" i="7"/>
  <c r="J29" i="7"/>
  <c r="H28" i="7"/>
  <c r="L27" i="7"/>
  <c r="K27" i="7"/>
  <c r="J28" i="7"/>
  <c r="H27" i="7"/>
  <c r="L26" i="7"/>
  <c r="K26" i="7"/>
  <c r="J27" i="7"/>
  <c r="H26" i="7"/>
  <c r="L25" i="7"/>
  <c r="K25" i="7"/>
  <c r="J26" i="7"/>
  <c r="H25" i="7"/>
  <c r="L24" i="7"/>
  <c r="K24" i="7"/>
  <c r="J25" i="7"/>
  <c r="H24" i="7"/>
  <c r="L23" i="7"/>
  <c r="K23" i="7"/>
  <c r="J24" i="7"/>
  <c r="H23" i="7"/>
  <c r="L22" i="7"/>
  <c r="K22" i="7"/>
  <c r="J23" i="7"/>
  <c r="H22" i="7"/>
  <c r="L21" i="7"/>
  <c r="K21" i="7"/>
  <c r="J22" i="7"/>
  <c r="H21" i="7"/>
  <c r="L20" i="7"/>
  <c r="K20" i="7"/>
  <c r="J21" i="7"/>
  <c r="H20" i="7"/>
  <c r="L19" i="7"/>
  <c r="K19" i="7"/>
  <c r="J20" i="7"/>
  <c r="H19" i="7"/>
  <c r="L18" i="7"/>
  <c r="K18" i="7"/>
  <c r="J19" i="7"/>
  <c r="H18" i="7"/>
  <c r="L17" i="7"/>
  <c r="K17" i="7"/>
  <c r="J18" i="7"/>
  <c r="H17" i="7"/>
  <c r="L16" i="7"/>
  <c r="K16" i="7"/>
  <c r="J17" i="7"/>
  <c r="H16" i="7"/>
  <c r="L15" i="7"/>
  <c r="K15" i="7"/>
  <c r="J16" i="7"/>
  <c r="H15" i="7"/>
  <c r="L14" i="7"/>
  <c r="K14" i="7"/>
  <c r="J15" i="7"/>
  <c r="H14" i="7"/>
  <c r="L13" i="7"/>
  <c r="K13" i="7"/>
  <c r="J14" i="7"/>
  <c r="H13" i="7"/>
  <c r="L12" i="7"/>
  <c r="K12" i="7"/>
  <c r="J13" i="7"/>
  <c r="H12" i="7"/>
  <c r="L11" i="7"/>
  <c r="K11" i="7"/>
  <c r="J12" i="7"/>
  <c r="H11" i="7"/>
  <c r="L10" i="7"/>
  <c r="K10" i="7"/>
  <c r="J11" i="7"/>
  <c r="H10" i="7"/>
  <c r="L9" i="7"/>
  <c r="K9" i="7"/>
  <c r="J10" i="7"/>
  <c r="H9" i="7"/>
  <c r="L8" i="7"/>
  <c r="K8" i="7"/>
  <c r="J9" i="7"/>
  <c r="H8" i="7"/>
  <c r="L7" i="7"/>
  <c r="K7" i="7"/>
  <c r="J8" i="7"/>
  <c r="H7" i="7"/>
  <c r="L6" i="7"/>
  <c r="K6" i="7"/>
  <c r="J7" i="7"/>
  <c r="H6" i="7"/>
  <c r="L5" i="7"/>
  <c r="K5" i="7"/>
  <c r="J6" i="7"/>
  <c r="H5" i="7"/>
  <c r="L4" i="7"/>
  <c r="K4" i="7"/>
  <c r="J5" i="7"/>
  <c r="H4" i="7"/>
  <c r="L3" i="7"/>
  <c r="K3" i="7"/>
  <c r="J4" i="7"/>
  <c r="H3" i="7"/>
  <c r="L2" i="7"/>
  <c r="J3" i="7"/>
  <c r="F11" i="7" s="1"/>
  <c r="H2" i="7"/>
  <c r="V13" i="13" l="1"/>
  <c r="V12" i="13"/>
  <c r="V4" i="13"/>
  <c r="X8" i="13" s="1"/>
  <c r="H9" i="15" s="1"/>
  <c r="V6" i="13"/>
  <c r="V11" i="13"/>
  <c r="V19" i="13"/>
  <c r="V9" i="13"/>
  <c r="V7" i="13"/>
  <c r="V21" i="13"/>
  <c r="V17" i="13"/>
  <c r="V14" i="13"/>
  <c r="V3" i="13"/>
  <c r="V20" i="13"/>
  <c r="V8" i="13"/>
  <c r="V18" i="13"/>
  <c r="V10" i="13"/>
  <c r="V15" i="13"/>
  <c r="V16" i="13"/>
  <c r="V5" i="13"/>
  <c r="Z23" i="15"/>
  <c r="O23" i="15"/>
  <c r="M23" i="15"/>
  <c r="T15" i="15"/>
  <c r="U15" i="15" s="1"/>
  <c r="S16" i="15"/>
  <c r="T18" i="15"/>
  <c r="U18" i="15" s="1"/>
  <c r="S19" i="15"/>
  <c r="T8" i="15"/>
  <c r="U8" i="15" s="1"/>
  <c r="S9" i="15"/>
  <c r="T11" i="15"/>
  <c r="U11" i="15" s="1"/>
  <c r="S12" i="15"/>
  <c r="T17" i="15"/>
  <c r="U17" i="15" s="1"/>
  <c r="S18" i="15"/>
  <c r="T20" i="15"/>
  <c r="U20" i="15" s="1"/>
  <c r="S21" i="15"/>
  <c r="S8" i="15"/>
  <c r="T7" i="15"/>
  <c r="U7" i="15" s="1"/>
  <c r="T10" i="15"/>
  <c r="U10" i="15" s="1"/>
  <c r="S11" i="15"/>
  <c r="T13" i="15"/>
  <c r="U13" i="15" s="1"/>
  <c r="S14" i="15"/>
  <c r="T16" i="15"/>
  <c r="U16" i="15" s="1"/>
  <c r="S17" i="15"/>
  <c r="T5" i="15"/>
  <c r="U5" i="15" s="1"/>
  <c r="S6" i="15"/>
  <c r="T14" i="15"/>
  <c r="U14" i="15" s="1"/>
  <c r="S15" i="15"/>
  <c r="S4" i="15"/>
  <c r="T3" i="15"/>
  <c r="U3" i="15" s="1"/>
  <c r="T19" i="15"/>
  <c r="U19" i="15" s="1"/>
  <c r="S20" i="15"/>
  <c r="S5" i="15"/>
  <c r="T4" i="15"/>
  <c r="U4" i="15" s="1"/>
  <c r="T6" i="15"/>
  <c r="U6" i="15" s="1"/>
  <c r="S7" i="15"/>
  <c r="T9" i="15"/>
  <c r="U9" i="15" s="1"/>
  <c r="S10" i="15"/>
  <c r="T12" i="15"/>
  <c r="U12" i="15" s="1"/>
  <c r="S13" i="15"/>
  <c r="X23" i="15"/>
  <c r="X4" i="13"/>
  <c r="H5" i="15" s="1"/>
  <c r="X3" i="13"/>
  <c r="X14" i="13"/>
  <c r="H15" i="15" s="1"/>
  <c r="X5" i="13"/>
  <c r="H6" i="15" s="1"/>
  <c r="X11" i="13"/>
  <c r="H12" i="15" s="1"/>
  <c r="F15" i="7"/>
  <c r="F16" i="7"/>
  <c r="Y26" i="15" l="1"/>
  <c r="X22" i="13"/>
  <c r="X7" i="13"/>
  <c r="X6" i="13"/>
  <c r="H7" i="15" s="1"/>
  <c r="X13" i="13"/>
  <c r="N26" i="15"/>
  <c r="X17" i="13"/>
  <c r="H18" i="15" s="1"/>
  <c r="X9" i="13"/>
  <c r="X21" i="13"/>
  <c r="X10" i="13"/>
  <c r="X20" i="13"/>
  <c r="H21" i="15" s="1"/>
  <c r="X15" i="13"/>
  <c r="H16" i="15" s="1"/>
  <c r="H4" i="15"/>
  <c r="I3" i="15"/>
  <c r="J3" i="15" s="1"/>
  <c r="X19" i="13"/>
  <c r="I20" i="15" s="1"/>
  <c r="J20" i="15" s="1"/>
  <c r="X16" i="13"/>
  <c r="I17" i="15" s="1"/>
  <c r="J17" i="15" s="1"/>
  <c r="X18" i="13"/>
  <c r="X12" i="13"/>
  <c r="I13" i="15" s="1"/>
  <c r="J13" i="15" s="1"/>
  <c r="U23" i="15"/>
  <c r="S23" i="15"/>
  <c r="H14" i="15"/>
  <c r="I15" i="15"/>
  <c r="J15" i="15" s="1"/>
  <c r="H8" i="15"/>
  <c r="I9" i="15"/>
  <c r="J9" i="15" s="1"/>
  <c r="H10" i="15"/>
  <c r="H13" i="15"/>
  <c r="I6" i="15"/>
  <c r="J6" i="15" s="1"/>
  <c r="I5" i="15"/>
  <c r="J5" i="15" s="1"/>
  <c r="I14" i="15"/>
  <c r="J14" i="15" s="1"/>
  <c r="I8" i="15"/>
  <c r="J8" i="15" s="1"/>
  <c r="I4" i="15"/>
  <c r="J4" i="15" s="1"/>
  <c r="N181" i="7"/>
  <c r="O181" i="7" s="1"/>
  <c r="N148" i="7"/>
  <c r="O148" i="7" s="1"/>
  <c r="N152" i="7"/>
  <c r="O152" i="7" s="1"/>
  <c r="N156" i="7"/>
  <c r="O156" i="7" s="1"/>
  <c r="N160" i="7"/>
  <c r="O160" i="7" s="1"/>
  <c r="N164" i="7"/>
  <c r="O164" i="7" s="1"/>
  <c r="N168" i="7"/>
  <c r="O168" i="7" s="1"/>
  <c r="N172" i="7"/>
  <c r="O172" i="7" s="1"/>
  <c r="N176" i="7"/>
  <c r="O176" i="7" s="1"/>
  <c r="N180" i="7"/>
  <c r="O180" i="7" s="1"/>
  <c r="N155" i="7"/>
  <c r="O155" i="7" s="1"/>
  <c r="N167" i="7"/>
  <c r="O167" i="7" s="1"/>
  <c r="N145" i="7"/>
  <c r="O145" i="7" s="1"/>
  <c r="N149" i="7"/>
  <c r="O149" i="7" s="1"/>
  <c r="N153" i="7"/>
  <c r="O153" i="7" s="1"/>
  <c r="N157" i="7"/>
  <c r="O157" i="7" s="1"/>
  <c r="N161" i="7"/>
  <c r="O161" i="7" s="1"/>
  <c r="N165" i="7"/>
  <c r="O165" i="7" s="1"/>
  <c r="N169" i="7"/>
  <c r="O169" i="7" s="1"/>
  <c r="N173" i="7"/>
  <c r="O173" i="7" s="1"/>
  <c r="N177" i="7"/>
  <c r="O177" i="7" s="1"/>
  <c r="N147" i="7"/>
  <c r="O147" i="7" s="1"/>
  <c r="N159" i="7"/>
  <c r="O159" i="7" s="1"/>
  <c r="N175" i="7"/>
  <c r="O175" i="7" s="1"/>
  <c r="N146" i="7"/>
  <c r="O146" i="7" s="1"/>
  <c r="N150" i="7"/>
  <c r="O150" i="7" s="1"/>
  <c r="N154" i="7"/>
  <c r="O154" i="7" s="1"/>
  <c r="N158" i="7"/>
  <c r="O158" i="7" s="1"/>
  <c r="N162" i="7"/>
  <c r="O162" i="7" s="1"/>
  <c r="N166" i="7"/>
  <c r="O166" i="7" s="1"/>
  <c r="N170" i="7"/>
  <c r="O170" i="7" s="1"/>
  <c r="N174" i="7"/>
  <c r="O174" i="7" s="1"/>
  <c r="N178" i="7"/>
  <c r="O178" i="7" s="1"/>
  <c r="N151" i="7"/>
  <c r="O151" i="7" s="1"/>
  <c r="N163" i="7"/>
  <c r="O163" i="7" s="1"/>
  <c r="N171" i="7"/>
  <c r="O171" i="7" s="1"/>
  <c r="N179" i="7"/>
  <c r="O179" i="7" s="1"/>
  <c r="N75" i="7"/>
  <c r="O75" i="7" s="1"/>
  <c r="N143" i="7"/>
  <c r="O143" i="7" s="1"/>
  <c r="N15" i="7"/>
  <c r="O15" i="7" s="1"/>
  <c r="N103" i="7"/>
  <c r="O103" i="7" s="1"/>
  <c r="N119" i="7"/>
  <c r="O119" i="7" s="1"/>
  <c r="N135" i="7"/>
  <c r="O135" i="7" s="1"/>
  <c r="N9" i="7"/>
  <c r="O9" i="7" s="1"/>
  <c r="N57" i="7"/>
  <c r="O57" i="7" s="1"/>
  <c r="N59" i="7"/>
  <c r="O59" i="7" s="1"/>
  <c r="N6" i="7"/>
  <c r="O6" i="7" s="1"/>
  <c r="N23" i="7"/>
  <c r="O23" i="7" s="1"/>
  <c r="N45" i="7"/>
  <c r="O45" i="7" s="1"/>
  <c r="N31" i="7"/>
  <c r="O31" i="7" s="1"/>
  <c r="N105" i="7"/>
  <c r="O105" i="7" s="1"/>
  <c r="N121" i="7"/>
  <c r="O121" i="7" s="1"/>
  <c r="N129" i="7"/>
  <c r="O129" i="7" s="1"/>
  <c r="N25" i="7"/>
  <c r="O25" i="7" s="1"/>
  <c r="N5" i="7"/>
  <c r="O5" i="7" s="1"/>
  <c r="N35" i="7"/>
  <c r="O35" i="7" s="1"/>
  <c r="N29" i="7"/>
  <c r="O29" i="7" s="1"/>
  <c r="O3" i="7"/>
  <c r="N87" i="7"/>
  <c r="O87" i="7" s="1"/>
  <c r="N21" i="7"/>
  <c r="O21" i="7" s="1"/>
  <c r="N85" i="7"/>
  <c r="O85" i="7" s="1"/>
  <c r="N71" i="7"/>
  <c r="O71" i="7" s="1"/>
  <c r="N111" i="7"/>
  <c r="O111" i="7" s="1"/>
  <c r="N127" i="7"/>
  <c r="O127" i="7" s="1"/>
  <c r="N89" i="7"/>
  <c r="O89" i="7" s="1"/>
  <c r="N27" i="7"/>
  <c r="O27" i="7" s="1"/>
  <c r="N91" i="7"/>
  <c r="O91" i="7" s="1"/>
  <c r="N37" i="7"/>
  <c r="O37" i="7" s="1"/>
  <c r="N97" i="7"/>
  <c r="O97" i="7" s="1"/>
  <c r="N10" i="7"/>
  <c r="O10" i="7" s="1"/>
  <c r="N93" i="7"/>
  <c r="O93" i="7" s="1"/>
  <c r="N79" i="7"/>
  <c r="O79" i="7" s="1"/>
  <c r="N113" i="7"/>
  <c r="O113" i="7" s="1"/>
  <c r="N139" i="7"/>
  <c r="O139" i="7" s="1"/>
  <c r="N65" i="7"/>
  <c r="O65" i="7" s="1"/>
  <c r="N67" i="7"/>
  <c r="O67" i="7" s="1"/>
  <c r="N144" i="7"/>
  <c r="O144" i="7" s="1"/>
  <c r="N136" i="7"/>
  <c r="O136" i="7" s="1"/>
  <c r="N130" i="7"/>
  <c r="O130" i="7" s="1"/>
  <c r="N122" i="7"/>
  <c r="O122" i="7" s="1"/>
  <c r="N120" i="7"/>
  <c r="O120" i="7" s="1"/>
  <c r="N118" i="7"/>
  <c r="O118" i="7" s="1"/>
  <c r="N112" i="7"/>
  <c r="O112" i="7" s="1"/>
  <c r="N110" i="7"/>
  <c r="O110" i="7" s="1"/>
  <c r="N106" i="7"/>
  <c r="O106" i="7" s="1"/>
  <c r="N98" i="7"/>
  <c r="O98" i="7" s="1"/>
  <c r="N132" i="7"/>
  <c r="O132" i="7" s="1"/>
  <c r="N128" i="7"/>
  <c r="O128" i="7" s="1"/>
  <c r="N100" i="7"/>
  <c r="O100" i="7" s="1"/>
  <c r="N142" i="7"/>
  <c r="O142" i="7" s="1"/>
  <c r="N140" i="7"/>
  <c r="O140" i="7" s="1"/>
  <c r="N138" i="7"/>
  <c r="O138" i="7" s="1"/>
  <c r="N134" i="7"/>
  <c r="O134" i="7" s="1"/>
  <c r="N126" i="7"/>
  <c r="O126" i="7" s="1"/>
  <c r="N124" i="7"/>
  <c r="O124" i="7" s="1"/>
  <c r="N116" i="7"/>
  <c r="O116" i="7" s="1"/>
  <c r="N114" i="7"/>
  <c r="O114" i="7" s="1"/>
  <c r="N108" i="7"/>
  <c r="O108" i="7" s="1"/>
  <c r="N104" i="7"/>
  <c r="O104" i="7" s="1"/>
  <c r="N102" i="7"/>
  <c r="O102" i="7" s="1"/>
  <c r="N96" i="7"/>
  <c r="O96" i="7" s="1"/>
  <c r="N88" i="7"/>
  <c r="O88" i="7" s="1"/>
  <c r="N80" i="7"/>
  <c r="O80" i="7" s="1"/>
  <c r="N72" i="7"/>
  <c r="O72" i="7" s="1"/>
  <c r="N64" i="7"/>
  <c r="O64" i="7" s="1"/>
  <c r="N56" i="7"/>
  <c r="O56" i="7" s="1"/>
  <c r="N48" i="7"/>
  <c r="O48" i="7" s="1"/>
  <c r="N40" i="7"/>
  <c r="O40" i="7" s="1"/>
  <c r="N32" i="7"/>
  <c r="O32" i="7" s="1"/>
  <c r="N24" i="7"/>
  <c r="O24" i="7" s="1"/>
  <c r="N94" i="7"/>
  <c r="O94" i="7" s="1"/>
  <c r="N86" i="7"/>
  <c r="O86" i="7" s="1"/>
  <c r="N78" i="7"/>
  <c r="O78" i="7" s="1"/>
  <c r="N70" i="7"/>
  <c r="O70" i="7" s="1"/>
  <c r="N62" i="7"/>
  <c r="O62" i="7" s="1"/>
  <c r="N38" i="7"/>
  <c r="O38" i="7" s="1"/>
  <c r="N84" i="7"/>
  <c r="O84" i="7" s="1"/>
  <c r="N60" i="7"/>
  <c r="O60" i="7" s="1"/>
  <c r="N36" i="7"/>
  <c r="O36" i="7" s="1"/>
  <c r="N13" i="7"/>
  <c r="O13" i="7" s="1"/>
  <c r="N90" i="7"/>
  <c r="O90" i="7" s="1"/>
  <c r="N66" i="7"/>
  <c r="O66" i="7" s="1"/>
  <c r="N26" i="7"/>
  <c r="O26" i="7" s="1"/>
  <c r="N11" i="7"/>
  <c r="O11" i="7" s="1"/>
  <c r="N54" i="7"/>
  <c r="O54" i="7" s="1"/>
  <c r="N46" i="7"/>
  <c r="O46" i="7" s="1"/>
  <c r="N30" i="7"/>
  <c r="O30" i="7" s="1"/>
  <c r="N22" i="7"/>
  <c r="O22" i="7" s="1"/>
  <c r="N92" i="7"/>
  <c r="O92" i="7" s="1"/>
  <c r="N76" i="7"/>
  <c r="O76" i="7" s="1"/>
  <c r="N68" i="7"/>
  <c r="O68" i="7" s="1"/>
  <c r="N52" i="7"/>
  <c r="O52" i="7" s="1"/>
  <c r="N44" i="7"/>
  <c r="O44" i="7" s="1"/>
  <c r="N28" i="7"/>
  <c r="O28" i="7" s="1"/>
  <c r="N20" i="7"/>
  <c r="O20" i="7" s="1"/>
  <c r="N82" i="7"/>
  <c r="O82" i="7" s="1"/>
  <c r="N74" i="7"/>
  <c r="O74" i="7" s="1"/>
  <c r="N58" i="7"/>
  <c r="O58" i="7" s="1"/>
  <c r="N50" i="7"/>
  <c r="O50" i="7" s="1"/>
  <c r="N42" i="7"/>
  <c r="O42" i="7" s="1"/>
  <c r="N34" i="7"/>
  <c r="O34" i="7" s="1"/>
  <c r="N18" i="7"/>
  <c r="O18" i="7" s="1"/>
  <c r="N83" i="7"/>
  <c r="O83" i="7" s="1"/>
  <c r="N51" i="7"/>
  <c r="O51" i="7" s="1"/>
  <c r="N19" i="7"/>
  <c r="O19" i="7" s="1"/>
  <c r="N81" i="7"/>
  <c r="O81" i="7" s="1"/>
  <c r="N49" i="7"/>
  <c r="O49" i="7" s="1"/>
  <c r="N4" i="7"/>
  <c r="O4" i="7" s="1"/>
  <c r="N133" i="7"/>
  <c r="O133" i="7" s="1"/>
  <c r="N125" i="7"/>
  <c r="O125" i="7" s="1"/>
  <c r="N117" i="7"/>
  <c r="O117" i="7" s="1"/>
  <c r="N109" i="7"/>
  <c r="O109" i="7" s="1"/>
  <c r="N99" i="7"/>
  <c r="O99" i="7" s="1"/>
  <c r="N55" i="7"/>
  <c r="O55" i="7" s="1"/>
  <c r="N8" i="7"/>
  <c r="O8" i="7" s="1"/>
  <c r="N77" i="7"/>
  <c r="O77" i="7" s="1"/>
  <c r="N41" i="7"/>
  <c r="O41" i="7" s="1"/>
  <c r="N137" i="7"/>
  <c r="O137" i="7" s="1"/>
  <c r="N63" i="7"/>
  <c r="O63" i="7" s="1"/>
  <c r="N69" i="7"/>
  <c r="O69" i="7" s="1"/>
  <c r="N14" i="7"/>
  <c r="O14" i="7" s="1"/>
  <c r="N43" i="7"/>
  <c r="O43" i="7" s="1"/>
  <c r="N12" i="7"/>
  <c r="O12" i="7" s="1"/>
  <c r="N73" i="7"/>
  <c r="O73" i="7" s="1"/>
  <c r="N33" i="7"/>
  <c r="O33" i="7" s="1"/>
  <c r="N141" i="7"/>
  <c r="O141" i="7" s="1"/>
  <c r="N131" i="7"/>
  <c r="O131" i="7" s="1"/>
  <c r="N123" i="7"/>
  <c r="O123" i="7" s="1"/>
  <c r="N115" i="7"/>
  <c r="O115" i="7" s="1"/>
  <c r="N107" i="7"/>
  <c r="O107" i="7" s="1"/>
  <c r="N95" i="7"/>
  <c r="O95" i="7" s="1"/>
  <c r="N47" i="7"/>
  <c r="O47" i="7" s="1"/>
  <c r="N61" i="7"/>
  <c r="O61" i="7" s="1"/>
  <c r="N17" i="7"/>
  <c r="O17" i="7" s="1"/>
  <c r="N101" i="7"/>
  <c r="O101" i="7" s="1"/>
  <c r="N39" i="7"/>
  <c r="O39" i="7" s="1"/>
  <c r="N53" i="7"/>
  <c r="O53" i="7" s="1"/>
  <c r="N16" i="7"/>
  <c r="O16" i="7" s="1"/>
  <c r="N7" i="7"/>
  <c r="O7" i="7" s="1"/>
  <c r="H17" i="15" l="1"/>
  <c r="H20" i="15"/>
  <c r="I16" i="15"/>
  <c r="J16" i="15" s="1"/>
  <c r="I7" i="15"/>
  <c r="J7" i="15" s="1"/>
  <c r="I18" i="15"/>
  <c r="J18" i="15" s="1"/>
  <c r="I10" i="15"/>
  <c r="J10" i="15" s="1"/>
  <c r="I21" i="15"/>
  <c r="J21" i="15" s="1"/>
  <c r="I12" i="15"/>
  <c r="J12" i="15" s="1"/>
  <c r="H11" i="15"/>
  <c r="I19" i="15"/>
  <c r="J19" i="15" s="1"/>
  <c r="I11" i="15"/>
  <c r="J11" i="15" s="1"/>
  <c r="H19" i="15"/>
  <c r="T26" i="15"/>
  <c r="R4" i="7"/>
  <c r="R5" i="7" s="1"/>
  <c r="J23" i="15" l="1"/>
  <c r="H23" i="15"/>
  <c r="I26" i="15" s="1"/>
</calcChain>
</file>

<file path=xl/sharedStrings.xml><?xml version="1.0" encoding="utf-8"?>
<sst xmlns="http://schemas.openxmlformats.org/spreadsheetml/2006/main" count="897" uniqueCount="74">
  <si>
    <t>Tahun</t>
  </si>
  <si>
    <t>Bulan</t>
  </si>
  <si>
    <t>BI Rate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</si>
  <si>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</si>
  <si>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</si>
  <si>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</si>
  <si>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</si>
  <si>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</si>
  <si>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</si>
  <si>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</si>
  <si>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</si>
  <si>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</si>
  <si>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November</t>
  </si>
  <si>
    <t>Oktober</t>
  </si>
  <si>
    <t>Desember</t>
  </si>
  <si>
    <t>Usia</t>
  </si>
  <si>
    <t>1/BI Rate</t>
  </si>
  <si>
    <t>rt+1/rt</t>
  </si>
  <si>
    <t>n</t>
  </si>
  <si>
    <t>alpha</t>
  </si>
  <si>
    <t>beta</t>
  </si>
  <si>
    <t>sigma</t>
  </si>
  <si>
    <t>sqrt rt</t>
  </si>
  <si>
    <t>rt+1 - rt</t>
  </si>
  <si>
    <t>residual</t>
  </si>
  <si>
    <t>Data Peramalan</t>
  </si>
  <si>
    <t>|rt - rt_hat|/rt</t>
  </si>
  <si>
    <t>MAPE</t>
  </si>
  <si>
    <t>CIR Rate</t>
  </si>
  <si>
    <t xml:space="preserve">Suku Bunga Tahunan CIR </t>
  </si>
  <si>
    <t>Rate</t>
  </si>
  <si>
    <t>Faktor Diskonto</t>
  </si>
  <si>
    <t>qy_perempuan</t>
  </si>
  <si>
    <t>qx_lakilaki</t>
  </si>
  <si>
    <t>qx_5</t>
  </si>
  <si>
    <t>qx_0</t>
  </si>
  <si>
    <t>qy_5</t>
  </si>
  <si>
    <t>qy_00</t>
  </si>
  <si>
    <t>skema sama</t>
  </si>
  <si>
    <t>suami tua</t>
  </si>
  <si>
    <t>suami muda</t>
  </si>
  <si>
    <t>qy_0</t>
  </si>
  <si>
    <t>Skema 1</t>
  </si>
  <si>
    <t>Skema 2</t>
  </si>
  <si>
    <t>Skema 3</t>
  </si>
  <si>
    <t>tau</t>
  </si>
  <si>
    <t>theta</t>
  </si>
  <si>
    <t>lambda_l</t>
  </si>
  <si>
    <t>qxy_copula</t>
  </si>
  <si>
    <t>qxy_bebas</t>
  </si>
  <si>
    <t>usia x</t>
  </si>
  <si>
    <t>t</t>
  </si>
  <si>
    <t>x = 55; y = 50</t>
  </si>
  <si>
    <t>p_xy_copula</t>
  </si>
  <si>
    <t>p_xy_bebas</t>
  </si>
  <si>
    <t>x = 55; y = 60</t>
  </si>
  <si>
    <t>&gt; Skema 2, usia x = 55 saat y = 50</t>
  </si>
  <si>
    <t>anuitas</t>
  </si>
  <si>
    <t>tq_xy_copula</t>
  </si>
  <si>
    <t>nilai tunai</t>
  </si>
  <si>
    <t>santunan</t>
  </si>
  <si>
    <t>tq_xy_bebas</t>
  </si>
  <si>
    <t>bebas</t>
  </si>
  <si>
    <t>copula</t>
  </si>
  <si>
    <t>&gt; Skema 3, usia x = 55 saat y = 60</t>
  </si>
  <si>
    <t>q_joint life</t>
  </si>
  <si>
    <t>Vt*(1-tqxy)</t>
  </si>
  <si>
    <t>t+1_qxy - t_qxy</t>
  </si>
  <si>
    <t>*Vt+1</t>
  </si>
  <si>
    <t>p_xy bebas</t>
  </si>
  <si>
    <t>premi</t>
  </si>
  <si>
    <t>x = 55 sd 74</t>
  </si>
  <si>
    <t>USIA SAMA; INDEPENDEN; x = 55 sd 74</t>
  </si>
  <si>
    <t>&gt; Skema 1, usia x = 55 saat y = 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</si>
</sst>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00"/>
    <numFmt numFmtId="165" formatCode="#,##0.000000"/>
    <numFmt numFmtId="166" formatCode="0.0000000000"/>
    <numFmt numFmtId="167" formatCode="0.000000000"/>
    <numFmt numFmtId="168" formatCode="0.00000000000000"/>
    <numFmt numFmtId="169" formatCode="#,##0.00000"/>
    <numFmt numFmtId="170" formatCode="#,##0.0000000000"/>
    <numFmt numFmtId="171" formatCode="0.000000"/>
    <numFmt numFmtId="172" formatCode="0.00000000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000000"/>
      <name val="Lucida Console"/>
      <family val="3"/>
    </font>
    <font>
      <sz val="7"/>
      <color rgb="FFBCBCBC"/>
      <name val="Lucida Console"/>
      <family val="3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9" fontId="5" fillId="0" borderId="0" applyFon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1" fillId="0" borderId="0" xfId="0" applyNumberFormat="1" applyFont="1"/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164" fontId="0" fillId="0" borderId="0" xfId="0" applyNumberFormat="1"/>
    <xf numFmtId="0" fontId="2" fillId="0" borderId="0" xfId="0" applyFont="1" applyAlignment="1">
      <alignment horizontal="center" vertical="center"/>
    </xf>
    <xf numFmtId="0" fontId="6" fillId="0" borderId="0" xfId="0" applyFont="1"/>
    <xf numFmtId="164" fontId="1" fillId="0" borderId="0" xfId="0" applyNumberFormat="1" applyFont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/>
    <xf numFmtId="3" fontId="1" fillId="0" borderId="0" xfId="0" applyNumberFormat="1" applyFont="1"/>
    <xf numFmtId="0" fontId="1" fillId="0" borderId="1" xfId="0" applyFont="1" applyBorder="1" applyAlignment="1">
      <alignment vertical="center"/>
    </xf>
    <xf numFmtId="4" fontId="1" fillId="0" borderId="1" xfId="0" applyNumberFormat="1" applyFont="1" applyBorder="1"/>
    <xf numFmtId="170" fontId="1" fillId="0" borderId="0" xfId="0" applyNumberFormat="1" applyFont="1"/>
    <xf numFmtId="169" fontId="1" fillId="0" borderId="1" xfId="0" applyNumberFormat="1" applyFont="1" applyBorder="1"/>
    <xf numFmtId="0" fontId="1" fillId="0" borderId="0" xfId="0" applyFont="1" applyAlignment="1">
      <alignment vertical="center"/>
    </xf>
    <xf numFmtId="166" fontId="1" fillId="0" borderId="0" xfId="0" applyNumberFormat="1" applyFont="1"/>
    <xf numFmtId="165" fontId="1" fillId="0" borderId="0" xfId="0" applyNumberFormat="1" applyFont="1"/>
    <xf numFmtId="0" fontId="1" fillId="10" borderId="1" xfId="0" applyFont="1" applyFill="1" applyBorder="1"/>
    <xf numFmtId="166" fontId="1" fillId="0" borderId="1" xfId="0" applyNumberFormat="1" applyFont="1" applyBorder="1"/>
    <xf numFmtId="0" fontId="1" fillId="10" borderId="1" xfId="0" applyFont="1" applyFill="1" applyBorder="1" applyAlignment="1">
      <alignment horizontal="right"/>
    </xf>
    <xf numFmtId="168" fontId="1" fillId="0" borderId="0" xfId="0" applyNumberFormat="1" applyFont="1"/>
    <xf numFmtId="10" fontId="1" fillId="0" borderId="0" xfId="2" applyNumberFormat="1" applyFont="1"/>
    <xf numFmtId="0" fontId="2" fillId="0" borderId="1" xfId="0" applyFont="1" applyBorder="1"/>
    <xf numFmtId="165" fontId="2" fillId="0" borderId="1" xfId="0" applyNumberFormat="1" applyFont="1" applyBorder="1"/>
    <xf numFmtId="3" fontId="2" fillId="10" borderId="1" xfId="0" applyNumberFormat="1" applyFont="1" applyFill="1" applyBorder="1"/>
    <xf numFmtId="172" fontId="1" fillId="0" borderId="0" xfId="0" applyNumberFormat="1" applyFont="1"/>
    <xf numFmtId="167" fontId="1" fillId="0" borderId="0" xfId="0" applyNumberFormat="1" applyFont="1"/>
    <xf numFmtId="2" fontId="1" fillId="5" borderId="0" xfId="0" applyNumberFormat="1" applyFont="1" applyFill="1"/>
    <xf numFmtId="0" fontId="1" fillId="4" borderId="0" xfId="0" applyFont="1" applyFill="1"/>
    <xf numFmtId="0" fontId="1" fillId="5" borderId="0" xfId="0" applyFont="1" applyFill="1"/>
    <xf numFmtId="2" fontId="1" fillId="4" borderId="0" xfId="0" applyNumberFormat="1" applyFont="1" applyFill="1"/>
    <xf numFmtId="0" fontId="1" fillId="8" borderId="0" xfId="0" applyFont="1" applyFill="1"/>
    <xf numFmtId="0" fontId="1" fillId="7" borderId="0" xfId="0" applyFont="1" applyFill="1"/>
    <xf numFmtId="0" fontId="1" fillId="2" borderId="0" xfId="0" applyFont="1" applyFill="1"/>
    <xf numFmtId="0" fontId="1" fillId="6" borderId="0" xfId="0" applyFont="1" applyFill="1"/>
    <xf numFmtId="0" fontId="1" fillId="9" borderId="0" xfId="0" applyFont="1" applyFill="1"/>
    <xf numFmtId="171" fontId="1" fillId="0" borderId="0" xfId="0" applyNumberFormat="1" applyFont="1"/>
    <xf numFmtId="0" fontId="3" fillId="0" borderId="0" xfId="0" applyFont="1" applyAlignment="1">
      <alignment vertical="center"/>
    </xf>
    <xf numFmtId="167" fontId="1" fillId="3" borderId="0" xfId="0" applyNumberFormat="1" applyFont="1" applyFill="1"/>
    <xf numFmtId="164" fontId="1" fillId="0" borderId="0" xfId="0" applyNumberFormat="1" applyFont="1"/>
    <xf numFmtId="0" fontId="8" fillId="0" borderId="0" xfId="0" applyFont="1" applyAlignment="1">
      <alignment vertical="center"/>
    </xf>
    <xf numFmtId="0" fontId="8" fillId="11" borderId="0" xfId="0" applyFont="1" applyFill="1" applyAlignment="1">
      <alignment vertical="center"/>
    </xf>
    <xf numFmtId="17" fontId="1" fillId="0" borderId="0" xfId="0" applyNumberFormat="1" applyFont="1"/>
    <xf numFmtId="0" fontId="7" fillId="0" borderId="0" xfId="0" applyFont="1" applyAlignment="1">
      <alignment vertical="center"/>
    </xf>
    <xf numFmtId="0" fontId="7" fillId="11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2" fontId="1" fillId="9" borderId="0" xfId="0" applyNumberFormat="1" applyFont="1" applyFill="1"/>
    <xf numFmtId="0" fontId="2" fillId="0" borderId="1" xfId="0" applyFont="1" applyBorder="1" applyAlignment="1">
      <alignment horizontal="center" vertical="center"/>
    </xf>
    <xf numFmtId="0" fontId="1" fillId="9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</cellXfs>
  <cellStyles count="3">
    <cellStyle name="Normal" xfId="0" builtinId="0"/>
    <cellStyle name="Normal 2" xfId="1" xr:uid="{88E837AA-F4F6-4BC0-8FDB-05C20D082C9D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168275</xdr:colOff>
      <xdr:row>0</xdr:row>
      <xdr:rowOff>69850</xdr:rowOff>
    </xdr:from>
    <xdr:ext cx="363946" cy="4755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547CF39-2E92-4261-95AD-C7A70EFE2247}"/>
                </a:ext>
              </a:extLst>
            </xdr:cNvPr>
            <xdr:cNvSpPr txBox="1"/>
          </xdr:nvSpPr>
          <xdr:spPr>
            <a:xfrm>
              <a:off x="2803525" y="69850"/>
              <a:ext cx="363946" cy="4755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  <m:e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547CF39-2E92-4261-95AD-C7A70EFE2247}"/>
                </a:ext>
              </a:extLst>
            </xdr:cNvPr>
            <xdr:cNvSpPr txBox="1"/>
          </xdr:nvSpPr>
          <xdr:spPr>
            <a:xfrm>
              <a:off x="2803525" y="69850"/>
              <a:ext cx="363946" cy="4755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_(𝑡=1)^(𝑛−1)▒𝑟_𝑡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82550</xdr:colOff>
      <xdr:row>3</xdr:row>
      <xdr:rowOff>31750</xdr:rowOff>
    </xdr:from>
    <xdr:ext cx="485133" cy="4801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58F7350-D3F2-4A5D-9CAD-05168BCC2321}"/>
                </a:ext>
              </a:extLst>
            </xdr:cNvPr>
            <xdr:cNvSpPr txBox="1"/>
          </xdr:nvSpPr>
          <xdr:spPr>
            <a:xfrm>
              <a:off x="2717800" y="622300"/>
              <a:ext cx="485133" cy="4801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  <m:e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+1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58F7350-D3F2-4A5D-9CAD-05168BCC2321}"/>
                </a:ext>
              </a:extLst>
            </xdr:cNvPr>
            <xdr:cNvSpPr txBox="1"/>
          </xdr:nvSpPr>
          <xdr:spPr>
            <a:xfrm>
              <a:off x="2717800" y="622300"/>
              <a:ext cx="485133" cy="4801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_(𝑡=1)^(𝑛−1)▒𝑟_(𝑡+1)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95250</xdr:colOff>
      <xdr:row>6</xdr:row>
      <xdr:rowOff>57150</xdr:rowOff>
    </xdr:from>
    <xdr:ext cx="355610" cy="4801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6696AAE-961A-426B-BAEF-672C061E1793}"/>
                </a:ext>
              </a:extLst>
            </xdr:cNvPr>
            <xdr:cNvSpPr txBox="1"/>
          </xdr:nvSpPr>
          <xdr:spPr>
            <a:xfrm>
              <a:off x="2730500" y="1238250"/>
              <a:ext cx="355610" cy="4801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  <m:e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sub>
                            </m:sSub>
                          </m:den>
                        </m:f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6696AAE-961A-426B-BAEF-672C061E1793}"/>
                </a:ext>
              </a:extLst>
            </xdr:cNvPr>
            <xdr:cNvSpPr txBox="1"/>
          </xdr:nvSpPr>
          <xdr:spPr>
            <a:xfrm>
              <a:off x="2730500" y="1238250"/>
              <a:ext cx="355610" cy="4801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_(𝑡=1)^(𝑛−1)▒1/𝑟_𝑡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120650</xdr:colOff>
      <xdr:row>9</xdr:row>
      <xdr:rowOff>133350</xdr:rowOff>
    </xdr:from>
    <xdr:ext cx="485133" cy="4801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E5DE5A1-D5AE-4556-9C25-A4264621F8D9}"/>
                </a:ext>
              </a:extLst>
            </xdr:cNvPr>
            <xdr:cNvSpPr txBox="1"/>
          </xdr:nvSpPr>
          <xdr:spPr>
            <a:xfrm>
              <a:off x="2755900" y="1905000"/>
              <a:ext cx="485133" cy="4801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  <m:e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+1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sub>
                            </m:sSub>
                          </m:den>
                        </m:f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E5DE5A1-D5AE-4556-9C25-A4264621F8D9}"/>
                </a:ext>
              </a:extLst>
            </xdr:cNvPr>
            <xdr:cNvSpPr txBox="1"/>
          </xdr:nvSpPr>
          <xdr:spPr>
            <a:xfrm>
              <a:off x="2755900" y="1905000"/>
              <a:ext cx="485133" cy="4801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_(𝑡=1)^(𝑛−1)▒𝑟_(𝑡+1)/𝑟_𝑡 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58DD4-CD00-4336-A241-F8809EF1F1BC}">
  <dimension ref="A1:T229"/>
  <sheetViews>
    <sheetView tabSelected="1" zoomScale="124" workbookViewId="0">
      <selection activeCell="F11" sqref="F11"/>
    </sheetView>
  </sheetViews>
  <sheetFormatPr defaultRowHeight="15.5" x14ac:dyDescent="0.35"/>
  <cols>
    <col min="1" max="1" width="16" style="1" customWidth="1"/>
    <col min="2" max="2" width="13.81640625" style="1" customWidth="1"/>
    <col min="3" max="3" width="14.26953125" style="1" customWidth="1"/>
    <col min="4" max="6" width="8.7265625" style="1"/>
    <col min="7" max="7" width="14.81640625" style="1" bestFit="1" customWidth="1"/>
    <col min="8" max="21" width="8.7265625" style="1"/>
    <col min="22" max="22" width="11.1796875" style="1" bestFit="1" customWidth="1"/>
    <col min="23" max="23" width="8.7265625" style="1"/>
    <col min="24" max="24" width="13.1796875" style="1" customWidth="1"/>
    <col min="25" max="16384" width="8.7265625" style="1"/>
  </cols>
  <sheetData>
    <row r="1" spans="1:20" x14ac:dyDescent="0.35">
      <c r="A1" s="4" t="s">
        <v>1</v>
      </c>
      <c r="B1" s="4" t="s">
        <v>0</v>
      </c>
      <c r="C1" s="4" t="s">
        <v>2</v>
      </c>
      <c r="D1" s="2"/>
      <c r="E1" s="2"/>
      <c r="F1" s="2"/>
    </row>
    <row r="2" spans="1:20" x14ac:dyDescent="0.35">
      <c r="A2" s="3" t="s">
        <v>3</v>
      </c>
      <c r="B2" s="3">
        <v>2009</v>
      </c>
      <c r="C2" s="11">
        <v>8.75</v>
      </c>
      <c r="D2" s="2"/>
      <c r="E2" s="2"/>
      <c r="F2" s="49"/>
      <c r="K2" s="52"/>
      <c r="P2" s="49"/>
      <c r="T2" s="52"/>
    </row>
    <row r="3" spans="1:20" x14ac:dyDescent="0.35">
      <c r="A3" s="3" t="s">
        <v>4</v>
      </c>
      <c r="B3" s="3">
        <v>2009</v>
      </c>
      <c r="C3" s="11">
        <v>8.25</v>
      </c>
      <c r="F3" s="49"/>
      <c r="K3" s="52"/>
      <c r="P3" s="49"/>
      <c r="T3" s="52"/>
    </row>
    <row r="4" spans="1:20" x14ac:dyDescent="0.35">
      <c r="A4" s="3" t="s">
        <v>5</v>
      </c>
      <c r="B4" s="3">
        <v>2009</v>
      </c>
      <c r="C4" s="11">
        <v>7.75</v>
      </c>
      <c r="F4" s="49"/>
      <c r="G4" s="51"/>
      <c r="K4" s="52"/>
      <c r="P4" s="49"/>
      <c r="T4" s="49"/>
    </row>
    <row r="5" spans="1:20" x14ac:dyDescent="0.35">
      <c r="A5" s="3" t="s">
        <v>6</v>
      </c>
      <c r="B5" s="3">
        <v>2009</v>
      </c>
      <c r="C5" s="11">
        <v>7.5</v>
      </c>
      <c r="F5" s="49"/>
      <c r="K5" s="52"/>
      <c r="P5" s="49"/>
      <c r="T5" s="49"/>
    </row>
    <row r="6" spans="1:20" x14ac:dyDescent="0.35">
      <c r="A6" s="3" t="s">
        <v>7</v>
      </c>
      <c r="B6" s="3">
        <v>2009</v>
      </c>
      <c r="C6" s="11">
        <v>7.25</v>
      </c>
      <c r="F6" s="49"/>
      <c r="K6" s="52"/>
      <c r="P6" s="49"/>
      <c r="T6" s="49"/>
    </row>
    <row r="7" spans="1:20" x14ac:dyDescent="0.35">
      <c r="A7" s="3" t="s">
        <v>8</v>
      </c>
      <c r="B7" s="3">
        <v>2009</v>
      </c>
      <c r="C7" s="11">
        <v>7</v>
      </c>
      <c r="F7" s="49"/>
      <c r="K7" s="52"/>
      <c r="P7" s="49"/>
      <c r="T7" s="49"/>
    </row>
    <row r="8" spans="1:20" x14ac:dyDescent="0.35">
      <c r="A8" s="3" t="s">
        <v>9</v>
      </c>
      <c r="B8" s="3">
        <v>2009</v>
      </c>
      <c r="C8" s="11">
        <v>6.75</v>
      </c>
      <c r="F8" s="49"/>
      <c r="K8" s="52"/>
      <c r="P8" s="49"/>
      <c r="T8" s="49"/>
    </row>
    <row r="9" spans="1:20" x14ac:dyDescent="0.35">
      <c r="A9" s="3" t="s">
        <v>10</v>
      </c>
      <c r="B9" s="3">
        <v>2009</v>
      </c>
      <c r="C9" s="11">
        <v>6.5</v>
      </c>
      <c r="F9" s="49"/>
      <c r="G9" s="51"/>
      <c r="K9" s="52"/>
      <c r="P9" s="49"/>
      <c r="T9" s="49"/>
    </row>
    <row r="10" spans="1:20" x14ac:dyDescent="0.35">
      <c r="A10" s="3" t="s">
        <v>11</v>
      </c>
      <c r="B10" s="3">
        <v>2009</v>
      </c>
      <c r="C10" s="11">
        <v>6.5</v>
      </c>
      <c r="F10" s="49"/>
      <c r="K10" s="52"/>
      <c r="P10" s="49"/>
      <c r="T10" s="49"/>
    </row>
    <row r="11" spans="1:20" x14ac:dyDescent="0.35">
      <c r="A11" s="3" t="s">
        <v>13</v>
      </c>
      <c r="B11" s="3">
        <v>2009</v>
      </c>
      <c r="C11" s="11">
        <v>6.5</v>
      </c>
      <c r="F11" s="49"/>
      <c r="G11" s="51"/>
      <c r="K11" s="52"/>
      <c r="P11" s="49"/>
      <c r="T11" s="49"/>
    </row>
    <row r="12" spans="1:20" x14ac:dyDescent="0.35">
      <c r="A12" s="3" t="s">
        <v>12</v>
      </c>
      <c r="B12" s="3">
        <v>2009</v>
      </c>
      <c r="C12" s="11">
        <v>6.5</v>
      </c>
      <c r="F12" s="49"/>
      <c r="K12" s="52"/>
      <c r="P12" s="49"/>
      <c r="T12" s="49"/>
    </row>
    <row r="13" spans="1:20" x14ac:dyDescent="0.35">
      <c r="A13" s="3" t="s">
        <v>14</v>
      </c>
      <c r="B13" s="3">
        <v>2009</v>
      </c>
      <c r="C13" s="11">
        <v>6.5</v>
      </c>
      <c r="F13" s="49"/>
      <c r="K13" s="52"/>
      <c r="P13" s="49"/>
      <c r="T13" s="49"/>
    </row>
    <row r="14" spans="1:20" x14ac:dyDescent="0.35">
      <c r="A14" s="3" t="s">
        <v>3</v>
      </c>
      <c r="B14" s="3">
        <v>2010</v>
      </c>
      <c r="C14" s="11">
        <v>6.5</v>
      </c>
      <c r="F14" s="49"/>
      <c r="K14" s="52"/>
      <c r="P14" s="49"/>
      <c r="T14" s="49"/>
    </row>
    <row r="15" spans="1:20" x14ac:dyDescent="0.35">
      <c r="A15" s="3" t="s">
        <v>4</v>
      </c>
      <c r="B15" s="3">
        <v>2010</v>
      </c>
      <c r="C15" s="11">
        <v>6.5</v>
      </c>
      <c r="F15" s="49"/>
      <c r="K15" s="52"/>
      <c r="P15" s="49"/>
      <c r="T15" s="49"/>
    </row>
    <row r="16" spans="1:20" x14ac:dyDescent="0.35">
      <c r="A16" s="3" t="s">
        <v>5</v>
      </c>
      <c r="B16" s="3">
        <v>2010</v>
      </c>
      <c r="C16" s="11">
        <v>6.5</v>
      </c>
      <c r="F16" s="49"/>
      <c r="G16" s="51"/>
      <c r="K16" s="52"/>
      <c r="P16" s="49"/>
      <c r="T16" s="49"/>
    </row>
    <row r="17" spans="1:20" x14ac:dyDescent="0.35">
      <c r="A17" s="3" t="s">
        <v>6</v>
      </c>
      <c r="B17" s="3">
        <v>2010</v>
      </c>
      <c r="C17" s="11">
        <v>6.5</v>
      </c>
      <c r="F17" s="49"/>
      <c r="K17" s="52"/>
      <c r="P17" s="49"/>
      <c r="T17" s="49"/>
    </row>
    <row r="18" spans="1:20" x14ac:dyDescent="0.35">
      <c r="A18" s="3" t="s">
        <v>7</v>
      </c>
      <c r="B18" s="3">
        <v>2010</v>
      </c>
      <c r="C18" s="11">
        <v>6.5</v>
      </c>
      <c r="F18" s="49"/>
      <c r="K18" s="52"/>
      <c r="P18" s="49"/>
      <c r="T18" s="49"/>
    </row>
    <row r="19" spans="1:20" x14ac:dyDescent="0.35">
      <c r="A19" s="3" t="s">
        <v>8</v>
      </c>
      <c r="B19" s="3">
        <v>2010</v>
      </c>
      <c r="C19" s="11">
        <v>6.5</v>
      </c>
      <c r="F19" s="49"/>
      <c r="K19" s="52"/>
      <c r="P19" s="49"/>
      <c r="T19" s="49"/>
    </row>
    <row r="20" spans="1:20" x14ac:dyDescent="0.35">
      <c r="A20" s="3" t="s">
        <v>9</v>
      </c>
      <c r="B20" s="3">
        <v>2010</v>
      </c>
      <c r="C20" s="11">
        <v>6.5</v>
      </c>
      <c r="F20" s="49"/>
      <c r="K20" s="52"/>
      <c r="P20" s="50"/>
      <c r="T20" s="49"/>
    </row>
    <row r="21" spans="1:20" x14ac:dyDescent="0.35">
      <c r="A21" s="3" t="s">
        <v>10</v>
      </c>
      <c r="B21" s="3">
        <v>2010</v>
      </c>
      <c r="C21" s="11">
        <v>6.5</v>
      </c>
      <c r="F21" s="49"/>
      <c r="G21" s="51"/>
      <c r="K21" s="52"/>
      <c r="T21" s="49"/>
    </row>
    <row r="22" spans="1:20" x14ac:dyDescent="0.35">
      <c r="A22" s="3" t="s">
        <v>11</v>
      </c>
      <c r="B22" s="3">
        <v>2010</v>
      </c>
      <c r="C22" s="11">
        <v>6.5</v>
      </c>
      <c r="F22" s="49"/>
      <c r="K22" s="52"/>
      <c r="T22" s="50"/>
    </row>
    <row r="23" spans="1:20" x14ac:dyDescent="0.35">
      <c r="A23" s="3" t="s">
        <v>13</v>
      </c>
      <c r="B23" s="3">
        <v>2010</v>
      </c>
      <c r="C23" s="11">
        <v>6.5</v>
      </c>
      <c r="F23" s="49"/>
      <c r="G23" s="51"/>
      <c r="K23" s="52"/>
    </row>
    <row r="24" spans="1:20" x14ac:dyDescent="0.35">
      <c r="A24" s="3" t="s">
        <v>12</v>
      </c>
      <c r="B24" s="3">
        <v>2010</v>
      </c>
      <c r="C24" s="11">
        <v>6.5</v>
      </c>
      <c r="F24" s="49"/>
      <c r="K24" s="52"/>
    </row>
    <row r="25" spans="1:20" x14ac:dyDescent="0.35">
      <c r="A25" s="3" t="s">
        <v>14</v>
      </c>
      <c r="B25" s="3">
        <v>2010</v>
      </c>
      <c r="C25" s="11">
        <v>6.5</v>
      </c>
      <c r="F25" s="49"/>
      <c r="K25" s="52"/>
    </row>
    <row r="26" spans="1:20" x14ac:dyDescent="0.35">
      <c r="A26" s="3" t="s">
        <v>3</v>
      </c>
      <c r="B26" s="3">
        <v>2011</v>
      </c>
      <c r="C26" s="6">
        <v>6.5</v>
      </c>
      <c r="F26" s="49"/>
      <c r="K26" s="52"/>
    </row>
    <row r="27" spans="1:20" x14ac:dyDescent="0.35">
      <c r="A27" s="3" t="s">
        <v>4</v>
      </c>
      <c r="B27" s="3">
        <v>2011</v>
      </c>
      <c r="C27" s="6">
        <v>6.75</v>
      </c>
      <c r="F27" s="49"/>
      <c r="K27" s="52"/>
    </row>
    <row r="28" spans="1:20" x14ac:dyDescent="0.35">
      <c r="A28" s="3" t="s">
        <v>5</v>
      </c>
      <c r="B28" s="3">
        <v>2011</v>
      </c>
      <c r="C28" s="6">
        <v>6.75</v>
      </c>
      <c r="F28" s="49"/>
      <c r="G28" s="51"/>
      <c r="K28" s="52"/>
    </row>
    <row r="29" spans="1:20" x14ac:dyDescent="0.35">
      <c r="A29" s="3" t="s">
        <v>6</v>
      </c>
      <c r="B29" s="3">
        <v>2011</v>
      </c>
      <c r="C29" s="6">
        <v>6.75</v>
      </c>
      <c r="F29" s="49"/>
      <c r="K29" s="52"/>
    </row>
    <row r="30" spans="1:20" x14ac:dyDescent="0.35">
      <c r="A30" s="3" t="s">
        <v>7</v>
      </c>
      <c r="B30" s="3">
        <v>2011</v>
      </c>
      <c r="C30" s="6">
        <v>6.75</v>
      </c>
      <c r="F30" s="49"/>
      <c r="K30" s="52"/>
    </row>
    <row r="31" spans="1:20" x14ac:dyDescent="0.35">
      <c r="A31" s="3" t="s">
        <v>8</v>
      </c>
      <c r="B31" s="3">
        <v>2011</v>
      </c>
      <c r="C31" s="6">
        <v>6.75</v>
      </c>
      <c r="F31" s="49"/>
      <c r="K31" s="52"/>
    </row>
    <row r="32" spans="1:20" x14ac:dyDescent="0.35">
      <c r="A32" s="3" t="s">
        <v>9</v>
      </c>
      <c r="B32" s="3">
        <v>2011</v>
      </c>
      <c r="C32" s="6">
        <v>6.75</v>
      </c>
      <c r="F32" s="49"/>
      <c r="K32" s="52"/>
    </row>
    <row r="33" spans="1:11" x14ac:dyDescent="0.35">
      <c r="A33" s="3" t="s">
        <v>10</v>
      </c>
      <c r="B33" s="3">
        <v>2011</v>
      </c>
      <c r="C33" s="6">
        <v>6.75</v>
      </c>
      <c r="F33" s="49"/>
      <c r="G33" s="51"/>
      <c r="K33" s="52"/>
    </row>
    <row r="34" spans="1:11" x14ac:dyDescent="0.35">
      <c r="A34" s="3" t="s">
        <v>11</v>
      </c>
      <c r="B34" s="3">
        <v>2011</v>
      </c>
      <c r="C34" s="6">
        <v>6.75</v>
      </c>
      <c r="F34" s="49"/>
      <c r="K34" s="52"/>
    </row>
    <row r="35" spans="1:11" x14ac:dyDescent="0.35">
      <c r="A35" s="3" t="s">
        <v>13</v>
      </c>
      <c r="B35" s="3">
        <v>2011</v>
      </c>
      <c r="C35" s="6">
        <v>6.5</v>
      </c>
      <c r="F35" s="49"/>
      <c r="G35" s="51"/>
      <c r="K35" s="52"/>
    </row>
    <row r="36" spans="1:11" x14ac:dyDescent="0.35">
      <c r="A36" s="3" t="s">
        <v>12</v>
      </c>
      <c r="B36" s="3">
        <v>2011</v>
      </c>
      <c r="C36" s="6">
        <v>6</v>
      </c>
      <c r="F36" s="49"/>
      <c r="K36" s="52"/>
    </row>
    <row r="37" spans="1:11" x14ac:dyDescent="0.35">
      <c r="A37" s="3" t="s">
        <v>14</v>
      </c>
      <c r="B37" s="3">
        <v>2011</v>
      </c>
      <c r="C37" s="6">
        <v>6</v>
      </c>
      <c r="F37" s="49"/>
      <c r="K37" s="52"/>
    </row>
    <row r="38" spans="1:11" x14ac:dyDescent="0.35">
      <c r="A38" s="3" t="s">
        <v>3</v>
      </c>
      <c r="B38" s="3">
        <v>2012</v>
      </c>
      <c r="C38" s="6">
        <v>6</v>
      </c>
      <c r="F38" s="49"/>
      <c r="K38" s="52"/>
    </row>
    <row r="39" spans="1:11" x14ac:dyDescent="0.35">
      <c r="A39" s="3" t="s">
        <v>4</v>
      </c>
      <c r="B39" s="3">
        <v>2012</v>
      </c>
      <c r="C39" s="6">
        <v>5.75</v>
      </c>
      <c r="F39" s="49"/>
      <c r="K39" s="52"/>
    </row>
    <row r="40" spans="1:11" x14ac:dyDescent="0.35">
      <c r="A40" s="3" t="s">
        <v>5</v>
      </c>
      <c r="B40" s="3">
        <v>2012</v>
      </c>
      <c r="C40" s="6">
        <v>5.75</v>
      </c>
      <c r="F40" s="49"/>
      <c r="G40" s="51"/>
      <c r="K40" s="52"/>
    </row>
    <row r="41" spans="1:11" x14ac:dyDescent="0.35">
      <c r="A41" s="3" t="s">
        <v>6</v>
      </c>
      <c r="B41" s="3">
        <v>2012</v>
      </c>
      <c r="C41" s="6">
        <v>5.75</v>
      </c>
      <c r="F41" s="49"/>
      <c r="K41" s="52"/>
    </row>
    <row r="42" spans="1:11" x14ac:dyDescent="0.35">
      <c r="A42" s="3" t="s">
        <v>7</v>
      </c>
      <c r="B42" s="3">
        <v>2012</v>
      </c>
      <c r="C42" s="6">
        <v>5.75</v>
      </c>
      <c r="F42" s="49"/>
      <c r="K42" s="52"/>
    </row>
    <row r="43" spans="1:11" x14ac:dyDescent="0.35">
      <c r="A43" s="3" t="s">
        <v>8</v>
      </c>
      <c r="B43" s="3">
        <v>2012</v>
      </c>
      <c r="C43" s="6">
        <v>5.75</v>
      </c>
      <c r="F43" s="49"/>
      <c r="K43" s="52"/>
    </row>
    <row r="44" spans="1:11" x14ac:dyDescent="0.35">
      <c r="A44" s="3" t="s">
        <v>9</v>
      </c>
      <c r="B44" s="3">
        <v>2012</v>
      </c>
      <c r="C44" s="6">
        <v>5.75</v>
      </c>
      <c r="F44" s="49"/>
      <c r="K44" s="52"/>
    </row>
    <row r="45" spans="1:11" x14ac:dyDescent="0.35">
      <c r="A45" s="3" t="s">
        <v>10</v>
      </c>
      <c r="B45" s="3">
        <v>2012</v>
      </c>
      <c r="C45" s="6">
        <v>5.75</v>
      </c>
      <c r="F45" s="49"/>
      <c r="G45" s="51"/>
      <c r="K45" s="52"/>
    </row>
    <row r="46" spans="1:11" x14ac:dyDescent="0.35">
      <c r="A46" s="3" t="s">
        <v>11</v>
      </c>
      <c r="B46" s="3">
        <v>2012</v>
      </c>
      <c r="C46" s="6">
        <v>5.75</v>
      </c>
      <c r="F46" s="49"/>
      <c r="K46" s="52"/>
    </row>
    <row r="47" spans="1:11" x14ac:dyDescent="0.35">
      <c r="A47" s="3" t="s">
        <v>13</v>
      </c>
      <c r="B47" s="3">
        <v>2012</v>
      </c>
      <c r="C47" s="6">
        <v>5.75</v>
      </c>
      <c r="F47" s="49"/>
      <c r="G47" s="51"/>
      <c r="K47" s="52"/>
    </row>
    <row r="48" spans="1:11" x14ac:dyDescent="0.35">
      <c r="A48" s="3" t="s">
        <v>12</v>
      </c>
      <c r="B48" s="3">
        <v>2012</v>
      </c>
      <c r="C48" s="6">
        <v>5.75</v>
      </c>
      <c r="F48" s="49"/>
      <c r="K48" s="52"/>
    </row>
    <row r="49" spans="1:11" x14ac:dyDescent="0.35">
      <c r="A49" s="3" t="s">
        <v>14</v>
      </c>
      <c r="B49" s="3">
        <v>2012</v>
      </c>
      <c r="C49" s="6">
        <v>5.75</v>
      </c>
      <c r="F49" s="49"/>
      <c r="K49" s="52"/>
    </row>
    <row r="50" spans="1:11" x14ac:dyDescent="0.35">
      <c r="A50" s="3" t="s">
        <v>3</v>
      </c>
      <c r="B50" s="3">
        <v>2013</v>
      </c>
      <c r="C50" s="6">
        <v>5.75</v>
      </c>
      <c r="F50" s="49"/>
      <c r="K50" s="52"/>
    </row>
    <row r="51" spans="1:11" x14ac:dyDescent="0.35">
      <c r="A51" s="3" t="s">
        <v>4</v>
      </c>
      <c r="B51" s="3">
        <v>2013</v>
      </c>
      <c r="C51" s="6">
        <v>5.75</v>
      </c>
      <c r="F51" s="49"/>
      <c r="K51" s="52"/>
    </row>
    <row r="52" spans="1:11" x14ac:dyDescent="0.35">
      <c r="A52" s="3" t="s">
        <v>5</v>
      </c>
      <c r="B52" s="3">
        <v>2013</v>
      </c>
      <c r="C52" s="6">
        <v>5.75</v>
      </c>
      <c r="F52" s="49"/>
      <c r="G52" s="51"/>
      <c r="K52" s="52"/>
    </row>
    <row r="53" spans="1:11" x14ac:dyDescent="0.35">
      <c r="A53" s="3" t="s">
        <v>6</v>
      </c>
      <c r="B53" s="3">
        <v>2013</v>
      </c>
      <c r="C53" s="6">
        <v>5.75</v>
      </c>
      <c r="F53" s="49"/>
      <c r="K53" s="52"/>
    </row>
    <row r="54" spans="1:11" x14ac:dyDescent="0.35">
      <c r="A54" s="3" t="s">
        <v>7</v>
      </c>
      <c r="B54" s="3">
        <v>2013</v>
      </c>
      <c r="C54" s="6">
        <v>5.75</v>
      </c>
      <c r="F54" s="49"/>
      <c r="K54" s="52"/>
    </row>
    <row r="55" spans="1:11" x14ac:dyDescent="0.35">
      <c r="A55" s="3" t="s">
        <v>8</v>
      </c>
      <c r="B55" s="3">
        <v>2013</v>
      </c>
      <c r="C55" s="6">
        <v>6</v>
      </c>
      <c r="F55" s="49"/>
      <c r="K55" s="52"/>
    </row>
    <row r="56" spans="1:11" x14ac:dyDescent="0.35">
      <c r="A56" s="3" t="s">
        <v>9</v>
      </c>
      <c r="B56" s="3">
        <v>2013</v>
      </c>
      <c r="C56" s="6">
        <v>6.5</v>
      </c>
      <c r="F56" s="49"/>
      <c r="K56" s="52"/>
    </row>
    <row r="57" spans="1:11" x14ac:dyDescent="0.35">
      <c r="A57" s="3" t="s">
        <v>10</v>
      </c>
      <c r="B57" s="3">
        <v>2013</v>
      </c>
      <c r="C57" s="6">
        <v>7</v>
      </c>
      <c r="F57" s="49"/>
      <c r="G57" s="51"/>
      <c r="K57" s="52"/>
    </row>
    <row r="58" spans="1:11" x14ac:dyDescent="0.35">
      <c r="A58" s="3" t="s">
        <v>11</v>
      </c>
      <c r="B58" s="3">
        <v>2013</v>
      </c>
      <c r="C58" s="6">
        <v>7.25</v>
      </c>
      <c r="F58" s="49"/>
      <c r="K58" s="52"/>
    </row>
    <row r="59" spans="1:11" x14ac:dyDescent="0.35">
      <c r="A59" s="3" t="s">
        <v>13</v>
      </c>
      <c r="B59" s="3">
        <v>2013</v>
      </c>
      <c r="C59" s="6">
        <v>7.25</v>
      </c>
      <c r="F59" s="49"/>
      <c r="G59" s="51"/>
      <c r="K59" s="52"/>
    </row>
    <row r="60" spans="1:11" x14ac:dyDescent="0.35">
      <c r="A60" s="3" t="s">
        <v>12</v>
      </c>
      <c r="B60" s="3">
        <v>2013</v>
      </c>
      <c r="C60" s="6">
        <v>7.5</v>
      </c>
      <c r="F60" s="49"/>
      <c r="K60" s="52"/>
    </row>
    <row r="61" spans="1:11" x14ac:dyDescent="0.35">
      <c r="A61" s="3" t="s">
        <v>14</v>
      </c>
      <c r="B61" s="3">
        <v>2013</v>
      </c>
      <c r="C61" s="6">
        <v>7.5</v>
      </c>
      <c r="F61" s="49"/>
      <c r="K61" s="52"/>
    </row>
    <row r="62" spans="1:11" x14ac:dyDescent="0.35">
      <c r="A62" s="3" t="s">
        <v>3</v>
      </c>
      <c r="B62" s="3">
        <v>2014</v>
      </c>
      <c r="C62" s="6">
        <v>7.5</v>
      </c>
      <c r="F62" s="49"/>
      <c r="K62" s="52"/>
    </row>
    <row r="63" spans="1:11" x14ac:dyDescent="0.35">
      <c r="A63" s="3" t="s">
        <v>4</v>
      </c>
      <c r="B63" s="3">
        <v>2014</v>
      </c>
      <c r="C63" s="6">
        <v>7.5</v>
      </c>
      <c r="F63" s="49"/>
      <c r="K63" s="52"/>
    </row>
    <row r="64" spans="1:11" x14ac:dyDescent="0.35">
      <c r="A64" s="3" t="s">
        <v>5</v>
      </c>
      <c r="B64" s="3">
        <v>2014</v>
      </c>
      <c r="C64" s="6">
        <v>7.5</v>
      </c>
      <c r="F64" s="49"/>
      <c r="G64" s="51"/>
      <c r="K64" s="52"/>
    </row>
    <row r="65" spans="1:11" x14ac:dyDescent="0.35">
      <c r="A65" s="3" t="s">
        <v>6</v>
      </c>
      <c r="B65" s="3">
        <v>2014</v>
      </c>
      <c r="C65" s="6">
        <v>7.5</v>
      </c>
      <c r="F65" s="49"/>
      <c r="K65" s="52"/>
    </row>
    <row r="66" spans="1:11" x14ac:dyDescent="0.35">
      <c r="A66" s="3" t="s">
        <v>7</v>
      </c>
      <c r="B66" s="3">
        <v>2014</v>
      </c>
      <c r="C66" s="6">
        <v>7.5</v>
      </c>
      <c r="F66" s="49"/>
      <c r="K66" s="52"/>
    </row>
    <row r="67" spans="1:11" x14ac:dyDescent="0.35">
      <c r="A67" s="3" t="s">
        <v>8</v>
      </c>
      <c r="B67" s="3">
        <v>2014</v>
      </c>
      <c r="C67" s="6">
        <v>7.5</v>
      </c>
      <c r="F67" s="49"/>
      <c r="K67" s="52"/>
    </row>
    <row r="68" spans="1:11" x14ac:dyDescent="0.35">
      <c r="A68" s="3" t="s">
        <v>9</v>
      </c>
      <c r="B68" s="3">
        <v>2014</v>
      </c>
      <c r="C68" s="6">
        <v>7.5</v>
      </c>
      <c r="F68" s="49"/>
      <c r="K68" s="52"/>
    </row>
    <row r="69" spans="1:11" x14ac:dyDescent="0.35">
      <c r="A69" s="3" t="s">
        <v>10</v>
      </c>
      <c r="B69" s="3">
        <v>2014</v>
      </c>
      <c r="C69" s="6">
        <v>7.5</v>
      </c>
      <c r="F69" s="49"/>
      <c r="G69" s="51"/>
      <c r="K69" s="52"/>
    </row>
    <row r="70" spans="1:11" x14ac:dyDescent="0.35">
      <c r="A70" s="3" t="s">
        <v>11</v>
      </c>
      <c r="B70" s="3">
        <v>2014</v>
      </c>
      <c r="C70" s="6">
        <v>7.5</v>
      </c>
      <c r="F70" s="49"/>
      <c r="K70" s="52"/>
    </row>
    <row r="71" spans="1:11" x14ac:dyDescent="0.35">
      <c r="A71" s="3" t="s">
        <v>13</v>
      </c>
      <c r="B71" s="3">
        <v>2014</v>
      </c>
      <c r="C71" s="6">
        <v>7.5</v>
      </c>
      <c r="F71" s="49"/>
      <c r="G71" s="51"/>
      <c r="K71" s="52"/>
    </row>
    <row r="72" spans="1:11" x14ac:dyDescent="0.35">
      <c r="A72" s="3" t="s">
        <v>12</v>
      </c>
      <c r="B72" s="3">
        <v>2014</v>
      </c>
      <c r="C72" s="6">
        <v>7.75</v>
      </c>
      <c r="F72" s="49"/>
      <c r="K72" s="52"/>
    </row>
    <row r="73" spans="1:11" x14ac:dyDescent="0.35">
      <c r="A73" s="3" t="s">
        <v>14</v>
      </c>
      <c r="B73" s="3">
        <v>2014</v>
      </c>
      <c r="C73" s="6">
        <v>7.75</v>
      </c>
      <c r="F73" s="49"/>
      <c r="K73" s="52"/>
    </row>
    <row r="74" spans="1:11" x14ac:dyDescent="0.35">
      <c r="A74" s="3" t="s">
        <v>3</v>
      </c>
      <c r="B74" s="3">
        <v>2015</v>
      </c>
      <c r="C74" s="6">
        <v>7.75</v>
      </c>
      <c r="F74" s="49"/>
      <c r="K74" s="52"/>
    </row>
    <row r="75" spans="1:11" x14ac:dyDescent="0.35">
      <c r="A75" s="3" t="s">
        <v>4</v>
      </c>
      <c r="B75" s="3">
        <v>2015</v>
      </c>
      <c r="C75" s="6">
        <v>7.5</v>
      </c>
      <c r="F75" s="49"/>
      <c r="K75" s="52"/>
    </row>
    <row r="76" spans="1:11" x14ac:dyDescent="0.35">
      <c r="A76" s="3" t="s">
        <v>5</v>
      </c>
      <c r="B76" s="3">
        <v>2015</v>
      </c>
      <c r="C76" s="6">
        <v>7.5</v>
      </c>
      <c r="F76" s="49"/>
      <c r="G76" s="51"/>
      <c r="K76" s="52"/>
    </row>
    <row r="77" spans="1:11" x14ac:dyDescent="0.35">
      <c r="A77" s="3" t="s">
        <v>6</v>
      </c>
      <c r="B77" s="3">
        <v>2015</v>
      </c>
      <c r="C77" s="6">
        <v>7.5</v>
      </c>
      <c r="F77" s="49"/>
      <c r="K77" s="52"/>
    </row>
    <row r="78" spans="1:11" x14ac:dyDescent="0.35">
      <c r="A78" s="3" t="s">
        <v>7</v>
      </c>
      <c r="B78" s="3">
        <v>2015</v>
      </c>
      <c r="C78" s="6">
        <v>7.5</v>
      </c>
      <c r="F78" s="49"/>
      <c r="K78" s="52"/>
    </row>
    <row r="79" spans="1:11" x14ac:dyDescent="0.35">
      <c r="A79" s="3" t="s">
        <v>8</v>
      </c>
      <c r="B79" s="3">
        <v>2015</v>
      </c>
      <c r="C79" s="6">
        <v>7.5</v>
      </c>
      <c r="F79" s="49"/>
      <c r="K79" s="52"/>
    </row>
    <row r="80" spans="1:11" x14ac:dyDescent="0.35">
      <c r="A80" s="3" t="s">
        <v>9</v>
      </c>
      <c r="B80" s="3">
        <v>2015</v>
      </c>
      <c r="C80" s="6">
        <v>7.5</v>
      </c>
      <c r="F80" s="49"/>
      <c r="K80" s="52"/>
    </row>
    <row r="81" spans="1:11" x14ac:dyDescent="0.35">
      <c r="A81" s="3" t="s">
        <v>10</v>
      </c>
      <c r="B81" s="3">
        <v>2015</v>
      </c>
      <c r="C81" s="6">
        <v>7.5</v>
      </c>
      <c r="F81" s="49"/>
      <c r="G81" s="51"/>
      <c r="K81" s="52"/>
    </row>
    <row r="82" spans="1:11" x14ac:dyDescent="0.35">
      <c r="A82" s="3" t="s">
        <v>11</v>
      </c>
      <c r="B82" s="3">
        <v>2015</v>
      </c>
      <c r="C82" s="6">
        <v>7.5</v>
      </c>
      <c r="F82" s="49"/>
      <c r="K82" s="52"/>
    </row>
    <row r="83" spans="1:11" x14ac:dyDescent="0.35">
      <c r="A83" s="3" t="s">
        <v>13</v>
      </c>
      <c r="B83" s="3">
        <v>2015</v>
      </c>
      <c r="C83" s="6">
        <v>7.5</v>
      </c>
      <c r="F83" s="49"/>
      <c r="G83" s="51"/>
      <c r="K83" s="52"/>
    </row>
    <row r="84" spans="1:11" x14ac:dyDescent="0.35">
      <c r="A84" s="3" t="s">
        <v>12</v>
      </c>
      <c r="B84" s="3">
        <v>2015</v>
      </c>
      <c r="C84" s="6">
        <v>7.5</v>
      </c>
      <c r="F84" s="49"/>
      <c r="K84" s="52"/>
    </row>
    <row r="85" spans="1:11" x14ac:dyDescent="0.35">
      <c r="A85" s="3" t="s">
        <v>14</v>
      </c>
      <c r="B85" s="3">
        <v>2015</v>
      </c>
      <c r="C85" s="7">
        <v>7.5</v>
      </c>
      <c r="F85" s="49"/>
      <c r="K85" s="52"/>
    </row>
    <row r="86" spans="1:11" x14ac:dyDescent="0.35">
      <c r="A86" s="3" t="s">
        <v>3</v>
      </c>
      <c r="B86" s="3">
        <v>2016</v>
      </c>
      <c r="C86" s="7">
        <v>7.25</v>
      </c>
      <c r="F86" s="49"/>
      <c r="K86" s="52"/>
    </row>
    <row r="87" spans="1:11" x14ac:dyDescent="0.35">
      <c r="A87" s="3" t="s">
        <v>4</v>
      </c>
      <c r="B87" s="3">
        <v>2016</v>
      </c>
      <c r="C87" s="7">
        <v>7</v>
      </c>
      <c r="F87" s="49"/>
      <c r="K87" s="52"/>
    </row>
    <row r="88" spans="1:11" x14ac:dyDescent="0.35">
      <c r="A88" s="3" t="s">
        <v>5</v>
      </c>
      <c r="B88" s="3">
        <v>2016</v>
      </c>
      <c r="C88" s="7">
        <v>6.75</v>
      </c>
      <c r="F88" s="49"/>
      <c r="G88" s="51"/>
      <c r="K88" s="52"/>
    </row>
    <row r="89" spans="1:11" x14ac:dyDescent="0.35">
      <c r="A89" s="3" t="s">
        <v>6</v>
      </c>
      <c r="B89" s="3">
        <v>2016</v>
      </c>
      <c r="C89" s="7">
        <v>6.75</v>
      </c>
      <c r="F89" s="49"/>
      <c r="K89" s="52"/>
    </row>
    <row r="90" spans="1:11" x14ac:dyDescent="0.35">
      <c r="A90" s="3" t="s">
        <v>7</v>
      </c>
      <c r="B90" s="3">
        <v>2016</v>
      </c>
      <c r="C90" s="7">
        <v>6.75</v>
      </c>
      <c r="F90" s="49"/>
      <c r="K90" s="52"/>
    </row>
    <row r="91" spans="1:11" x14ac:dyDescent="0.35">
      <c r="A91" s="3" t="s">
        <v>8</v>
      </c>
      <c r="B91" s="3">
        <v>2016</v>
      </c>
      <c r="C91" s="7">
        <v>6.5</v>
      </c>
      <c r="F91" s="49"/>
      <c r="K91" s="52"/>
    </row>
    <row r="92" spans="1:11" x14ac:dyDescent="0.35">
      <c r="A92" s="3" t="s">
        <v>9</v>
      </c>
      <c r="B92" s="3">
        <v>2016</v>
      </c>
      <c r="C92" s="7">
        <v>6.5</v>
      </c>
      <c r="F92" s="49"/>
      <c r="K92" s="52"/>
    </row>
    <row r="93" spans="1:11" x14ac:dyDescent="0.35">
      <c r="A93" s="3" t="s">
        <v>10</v>
      </c>
      <c r="B93" s="3">
        <v>2016</v>
      </c>
      <c r="C93" s="6">
        <v>5.25</v>
      </c>
      <c r="F93" s="49"/>
      <c r="G93" s="51"/>
      <c r="K93" s="52"/>
    </row>
    <row r="94" spans="1:11" x14ac:dyDescent="0.35">
      <c r="A94" s="3" t="s">
        <v>11</v>
      </c>
      <c r="B94" s="3">
        <v>2016</v>
      </c>
      <c r="C94" s="6">
        <v>5</v>
      </c>
      <c r="F94" s="49"/>
      <c r="K94" s="52"/>
    </row>
    <row r="95" spans="1:11" x14ac:dyDescent="0.35">
      <c r="A95" s="3" t="s">
        <v>13</v>
      </c>
      <c r="B95" s="3">
        <v>2016</v>
      </c>
      <c r="C95" s="6">
        <v>4.75</v>
      </c>
      <c r="F95" s="49"/>
      <c r="G95" s="51"/>
      <c r="K95" s="52"/>
    </row>
    <row r="96" spans="1:11" x14ac:dyDescent="0.35">
      <c r="A96" s="3" t="s">
        <v>12</v>
      </c>
      <c r="B96" s="3">
        <v>2016</v>
      </c>
      <c r="C96" s="6">
        <v>4.75</v>
      </c>
      <c r="F96" s="49"/>
      <c r="K96" s="52"/>
    </row>
    <row r="97" spans="1:11" x14ac:dyDescent="0.35">
      <c r="A97" s="3" t="s">
        <v>14</v>
      </c>
      <c r="B97" s="3">
        <v>2016</v>
      </c>
      <c r="C97" s="6">
        <v>4.75</v>
      </c>
      <c r="F97" s="49"/>
      <c r="K97" s="52"/>
    </row>
    <row r="98" spans="1:11" x14ac:dyDescent="0.35">
      <c r="A98" s="3" t="s">
        <v>3</v>
      </c>
      <c r="B98" s="3">
        <v>2017</v>
      </c>
      <c r="C98" s="6">
        <v>4.75</v>
      </c>
      <c r="F98" s="49"/>
      <c r="K98" s="52"/>
    </row>
    <row r="99" spans="1:11" x14ac:dyDescent="0.35">
      <c r="A99" s="3" t="s">
        <v>4</v>
      </c>
      <c r="B99" s="3">
        <v>2017</v>
      </c>
      <c r="C99" s="6">
        <v>4.75</v>
      </c>
      <c r="F99" s="49"/>
      <c r="K99" s="52"/>
    </row>
    <row r="100" spans="1:11" x14ac:dyDescent="0.35">
      <c r="A100" s="3" t="s">
        <v>5</v>
      </c>
      <c r="B100" s="3">
        <v>2017</v>
      </c>
      <c r="C100" s="6">
        <v>4.75</v>
      </c>
      <c r="F100" s="49"/>
      <c r="G100" s="51"/>
      <c r="K100" s="52"/>
    </row>
    <row r="101" spans="1:11" x14ac:dyDescent="0.35">
      <c r="A101" s="3" t="s">
        <v>6</v>
      </c>
      <c r="B101" s="3">
        <v>2017</v>
      </c>
      <c r="C101" s="6">
        <v>4.75</v>
      </c>
      <c r="F101" s="49"/>
      <c r="K101" s="52"/>
    </row>
    <row r="102" spans="1:11" x14ac:dyDescent="0.35">
      <c r="A102" s="3" t="s">
        <v>7</v>
      </c>
      <c r="B102" s="3">
        <v>2017</v>
      </c>
      <c r="C102" s="6">
        <v>4.75</v>
      </c>
      <c r="F102" s="49"/>
      <c r="K102" s="52"/>
    </row>
    <row r="103" spans="1:11" x14ac:dyDescent="0.35">
      <c r="A103" s="3" t="s">
        <v>8</v>
      </c>
      <c r="B103" s="3">
        <v>2017</v>
      </c>
      <c r="C103" s="6">
        <v>4.75</v>
      </c>
      <c r="F103" s="49"/>
      <c r="K103" s="52"/>
    </row>
    <row r="104" spans="1:11" x14ac:dyDescent="0.35">
      <c r="A104" s="3" t="s">
        <v>9</v>
      </c>
      <c r="B104" s="3">
        <v>2017</v>
      </c>
      <c r="C104" s="6">
        <v>4.75</v>
      </c>
      <c r="F104" s="49"/>
      <c r="K104" s="52"/>
    </row>
    <row r="105" spans="1:11" x14ac:dyDescent="0.35">
      <c r="A105" s="3" t="s">
        <v>10</v>
      </c>
      <c r="B105" s="3">
        <v>2017</v>
      </c>
      <c r="C105" s="6">
        <v>4.5</v>
      </c>
      <c r="F105" s="49"/>
      <c r="G105" s="51"/>
      <c r="K105" s="52"/>
    </row>
    <row r="106" spans="1:11" x14ac:dyDescent="0.35">
      <c r="A106" s="3" t="s">
        <v>11</v>
      </c>
      <c r="B106" s="3">
        <v>2017</v>
      </c>
      <c r="C106" s="6">
        <v>4.25</v>
      </c>
      <c r="F106" s="49"/>
      <c r="K106" s="52"/>
    </row>
    <row r="107" spans="1:11" x14ac:dyDescent="0.35">
      <c r="A107" s="3" t="s">
        <v>13</v>
      </c>
      <c r="B107" s="3">
        <v>2017</v>
      </c>
      <c r="C107" s="6">
        <v>4.25</v>
      </c>
      <c r="F107" s="49"/>
      <c r="G107" s="51"/>
      <c r="K107" s="52"/>
    </row>
    <row r="108" spans="1:11" x14ac:dyDescent="0.35">
      <c r="A108" s="3" t="s">
        <v>12</v>
      </c>
      <c r="B108" s="3">
        <v>2017</v>
      </c>
      <c r="C108" s="6">
        <v>4.25</v>
      </c>
      <c r="F108" s="49"/>
      <c r="K108" s="52"/>
    </row>
    <row r="109" spans="1:11" x14ac:dyDescent="0.35">
      <c r="A109" s="3" t="s">
        <v>14</v>
      </c>
      <c r="B109" s="3">
        <v>2017</v>
      </c>
      <c r="C109" s="6">
        <v>4.25</v>
      </c>
      <c r="F109" s="49"/>
      <c r="K109" s="52"/>
    </row>
    <row r="110" spans="1:11" x14ac:dyDescent="0.35">
      <c r="A110" s="3" t="s">
        <v>3</v>
      </c>
      <c r="B110" s="3">
        <v>2018</v>
      </c>
      <c r="C110" s="6">
        <v>4.25</v>
      </c>
      <c r="D110" s="8"/>
      <c r="F110" s="49"/>
      <c r="K110" s="52"/>
    </row>
    <row r="111" spans="1:11" x14ac:dyDescent="0.35">
      <c r="A111" s="3" t="s">
        <v>4</v>
      </c>
      <c r="B111" s="3">
        <v>2018</v>
      </c>
      <c r="C111" s="6">
        <v>4.25</v>
      </c>
      <c r="F111" s="49"/>
      <c r="K111" s="52"/>
    </row>
    <row r="112" spans="1:11" x14ac:dyDescent="0.35">
      <c r="A112" s="3" t="s">
        <v>5</v>
      </c>
      <c r="B112" s="3">
        <v>2018</v>
      </c>
      <c r="C112" s="6">
        <v>4.25</v>
      </c>
      <c r="F112" s="49"/>
      <c r="G112" s="51"/>
      <c r="K112" s="52"/>
    </row>
    <row r="113" spans="1:11" x14ac:dyDescent="0.35">
      <c r="A113" s="3" t="s">
        <v>6</v>
      </c>
      <c r="B113" s="3">
        <v>2018</v>
      </c>
      <c r="C113" s="6">
        <v>4.25</v>
      </c>
      <c r="F113" s="49"/>
      <c r="K113" s="52"/>
    </row>
    <row r="114" spans="1:11" x14ac:dyDescent="0.35">
      <c r="A114" s="3" t="s">
        <v>7</v>
      </c>
      <c r="B114" s="3">
        <v>2018</v>
      </c>
      <c r="C114" s="6">
        <v>4.75</v>
      </c>
      <c r="F114" s="49"/>
      <c r="K114" s="52"/>
    </row>
    <row r="115" spans="1:11" x14ac:dyDescent="0.35">
      <c r="A115" s="3" t="s">
        <v>8</v>
      </c>
      <c r="B115" s="3">
        <v>2018</v>
      </c>
      <c r="C115" s="6">
        <v>5.25</v>
      </c>
      <c r="F115" s="49"/>
      <c r="K115" s="52"/>
    </row>
    <row r="116" spans="1:11" x14ac:dyDescent="0.35">
      <c r="A116" s="3" t="s">
        <v>9</v>
      </c>
      <c r="B116" s="3">
        <v>2018</v>
      </c>
      <c r="C116" s="6">
        <v>5.25</v>
      </c>
      <c r="F116" s="49"/>
      <c r="K116" s="52"/>
    </row>
    <row r="117" spans="1:11" x14ac:dyDescent="0.35">
      <c r="A117" s="3" t="s">
        <v>10</v>
      </c>
      <c r="B117" s="3">
        <v>2018</v>
      </c>
      <c r="C117" s="6">
        <v>5.5</v>
      </c>
      <c r="F117" s="49"/>
      <c r="G117" s="51"/>
      <c r="K117" s="52"/>
    </row>
    <row r="118" spans="1:11" x14ac:dyDescent="0.35">
      <c r="A118" s="3" t="s">
        <v>11</v>
      </c>
      <c r="B118" s="3">
        <v>2018</v>
      </c>
      <c r="C118" s="6">
        <v>5.75</v>
      </c>
      <c r="F118" s="49"/>
      <c r="K118" s="52"/>
    </row>
    <row r="119" spans="1:11" x14ac:dyDescent="0.35">
      <c r="A119" s="3" t="s">
        <v>13</v>
      </c>
      <c r="B119" s="3">
        <v>2018</v>
      </c>
      <c r="C119" s="6">
        <v>5.75</v>
      </c>
      <c r="F119" s="49"/>
      <c r="G119" s="51"/>
      <c r="K119" s="52"/>
    </row>
    <row r="120" spans="1:11" x14ac:dyDescent="0.35">
      <c r="A120" s="3" t="s">
        <v>12</v>
      </c>
      <c r="B120" s="3">
        <v>2018</v>
      </c>
      <c r="C120" s="6">
        <v>6</v>
      </c>
      <c r="F120" s="49"/>
      <c r="K120" s="52"/>
    </row>
    <row r="121" spans="1:11" x14ac:dyDescent="0.35">
      <c r="A121" s="3" t="s">
        <v>14</v>
      </c>
      <c r="B121" s="3">
        <v>2018</v>
      </c>
      <c r="C121" s="6">
        <v>6</v>
      </c>
      <c r="F121" s="49"/>
      <c r="K121" s="52"/>
    </row>
    <row r="122" spans="1:11" x14ac:dyDescent="0.35">
      <c r="A122" s="3" t="s">
        <v>3</v>
      </c>
      <c r="B122" s="3">
        <v>2019</v>
      </c>
      <c r="C122" s="6">
        <v>6</v>
      </c>
      <c r="D122" s="8"/>
      <c r="F122" s="49"/>
      <c r="K122" s="52"/>
    </row>
    <row r="123" spans="1:11" x14ac:dyDescent="0.35">
      <c r="A123" s="3" t="s">
        <v>4</v>
      </c>
      <c r="B123" s="3">
        <v>2019</v>
      </c>
      <c r="C123" s="6">
        <v>6</v>
      </c>
      <c r="F123" s="49"/>
      <c r="K123" s="52"/>
    </row>
    <row r="124" spans="1:11" x14ac:dyDescent="0.35">
      <c r="A124" s="3" t="s">
        <v>5</v>
      </c>
      <c r="B124" s="3">
        <v>2019</v>
      </c>
      <c r="C124" s="6">
        <v>6</v>
      </c>
      <c r="F124" s="49"/>
      <c r="G124" s="51"/>
      <c r="K124" s="52"/>
    </row>
    <row r="125" spans="1:11" x14ac:dyDescent="0.35">
      <c r="A125" s="3" t="s">
        <v>6</v>
      </c>
      <c r="B125" s="3">
        <v>2019</v>
      </c>
      <c r="C125" s="6">
        <v>6</v>
      </c>
      <c r="F125" s="49"/>
      <c r="K125" s="52"/>
    </row>
    <row r="126" spans="1:11" x14ac:dyDescent="0.35">
      <c r="A126" s="3" t="s">
        <v>7</v>
      </c>
      <c r="B126" s="3">
        <v>2019</v>
      </c>
      <c r="C126" s="6">
        <v>6</v>
      </c>
      <c r="F126" s="49"/>
      <c r="K126" s="52"/>
    </row>
    <row r="127" spans="1:11" x14ac:dyDescent="0.35">
      <c r="A127" s="3" t="s">
        <v>8</v>
      </c>
      <c r="B127" s="3">
        <v>2019</v>
      </c>
      <c r="C127" s="6">
        <v>6</v>
      </c>
      <c r="F127" s="49"/>
      <c r="K127" s="52"/>
    </row>
    <row r="128" spans="1:11" x14ac:dyDescent="0.35">
      <c r="A128" s="3" t="s">
        <v>9</v>
      </c>
      <c r="B128" s="3">
        <v>2019</v>
      </c>
      <c r="C128" s="6">
        <v>5.75</v>
      </c>
      <c r="F128" s="49"/>
      <c r="K128" s="52"/>
    </row>
    <row r="129" spans="1:11" x14ac:dyDescent="0.35">
      <c r="A129" s="3" t="s">
        <v>10</v>
      </c>
      <c r="B129" s="3">
        <v>2019</v>
      </c>
      <c r="C129" s="6">
        <v>5.5</v>
      </c>
      <c r="F129" s="49"/>
      <c r="G129" s="51"/>
      <c r="K129" s="52"/>
    </row>
    <row r="130" spans="1:11" x14ac:dyDescent="0.35">
      <c r="A130" s="3" t="s">
        <v>11</v>
      </c>
      <c r="B130" s="3">
        <v>2019</v>
      </c>
      <c r="C130" s="6">
        <v>5.25</v>
      </c>
      <c r="F130" s="49"/>
      <c r="K130" s="52"/>
    </row>
    <row r="131" spans="1:11" x14ac:dyDescent="0.35">
      <c r="A131" s="3" t="s">
        <v>13</v>
      </c>
      <c r="B131" s="3">
        <v>2019</v>
      </c>
      <c r="C131" s="6">
        <v>5</v>
      </c>
      <c r="F131" s="49"/>
      <c r="G131" s="51"/>
      <c r="K131" s="52"/>
    </row>
    <row r="132" spans="1:11" x14ac:dyDescent="0.35">
      <c r="A132" s="3" t="s">
        <v>12</v>
      </c>
      <c r="B132" s="3">
        <v>2019</v>
      </c>
      <c r="C132" s="6">
        <v>5</v>
      </c>
      <c r="F132" s="49"/>
      <c r="K132" s="52"/>
    </row>
    <row r="133" spans="1:11" x14ac:dyDescent="0.35">
      <c r="A133" s="3" t="s">
        <v>14</v>
      </c>
      <c r="B133" s="3">
        <v>2019</v>
      </c>
      <c r="C133" s="6">
        <v>5</v>
      </c>
      <c r="F133" s="49"/>
      <c r="K133" s="52"/>
    </row>
    <row r="134" spans="1:11" x14ac:dyDescent="0.35">
      <c r="A134" s="3" t="s">
        <v>3</v>
      </c>
      <c r="B134" s="3">
        <v>2020</v>
      </c>
      <c r="C134" s="6">
        <v>5</v>
      </c>
      <c r="D134" s="8"/>
      <c r="F134" s="49"/>
      <c r="K134" s="52"/>
    </row>
    <row r="135" spans="1:11" x14ac:dyDescent="0.35">
      <c r="A135" s="3" t="s">
        <v>4</v>
      </c>
      <c r="B135" s="3">
        <v>2020</v>
      </c>
      <c r="C135" s="6">
        <v>4.75</v>
      </c>
      <c r="F135" s="49"/>
      <c r="K135" s="52"/>
    </row>
    <row r="136" spans="1:11" x14ac:dyDescent="0.35">
      <c r="A136" s="3" t="s">
        <v>5</v>
      </c>
      <c r="B136" s="3">
        <v>2020</v>
      </c>
      <c r="C136" s="6">
        <v>4.5</v>
      </c>
      <c r="F136" s="49"/>
      <c r="G136" s="51"/>
      <c r="K136" s="52"/>
    </row>
    <row r="137" spans="1:11" x14ac:dyDescent="0.35">
      <c r="A137" s="3" t="s">
        <v>6</v>
      </c>
      <c r="B137" s="3">
        <v>2020</v>
      </c>
      <c r="C137" s="6">
        <v>4.5</v>
      </c>
      <c r="F137" s="49"/>
      <c r="K137" s="52"/>
    </row>
    <row r="138" spans="1:11" x14ac:dyDescent="0.35">
      <c r="A138" s="3" t="s">
        <v>7</v>
      </c>
      <c r="B138" s="3">
        <v>2020</v>
      </c>
      <c r="C138" s="6">
        <v>4.5</v>
      </c>
      <c r="F138" s="49"/>
      <c r="K138" s="52"/>
    </row>
    <row r="139" spans="1:11" x14ac:dyDescent="0.35">
      <c r="A139" s="3" t="s">
        <v>8</v>
      </c>
      <c r="B139" s="3">
        <v>2020</v>
      </c>
      <c r="C139" s="6">
        <v>4.25</v>
      </c>
      <c r="F139" s="49"/>
      <c r="K139" s="52"/>
    </row>
    <row r="140" spans="1:11" x14ac:dyDescent="0.35">
      <c r="A140" s="3" t="s">
        <v>9</v>
      </c>
      <c r="B140" s="3">
        <v>2020</v>
      </c>
      <c r="C140" s="6">
        <v>4</v>
      </c>
      <c r="F140" s="49"/>
      <c r="K140" s="52"/>
    </row>
    <row r="141" spans="1:11" x14ac:dyDescent="0.35">
      <c r="A141" s="3" t="s">
        <v>10</v>
      </c>
      <c r="B141" s="3">
        <v>2020</v>
      </c>
      <c r="C141" s="6">
        <v>4</v>
      </c>
      <c r="F141" s="49"/>
      <c r="G141" s="51"/>
      <c r="K141" s="52"/>
    </row>
    <row r="142" spans="1:11" x14ac:dyDescent="0.35">
      <c r="A142" s="3" t="s">
        <v>11</v>
      </c>
      <c r="B142" s="3">
        <v>2020</v>
      </c>
      <c r="C142" s="6">
        <v>4</v>
      </c>
      <c r="F142" s="49"/>
      <c r="K142" s="52"/>
    </row>
    <row r="143" spans="1:11" x14ac:dyDescent="0.35">
      <c r="A143" s="3" t="s">
        <v>13</v>
      </c>
      <c r="B143" s="3">
        <v>2020</v>
      </c>
      <c r="C143" s="6">
        <v>4</v>
      </c>
      <c r="F143" s="49"/>
      <c r="G143" s="51"/>
      <c r="K143" s="52"/>
    </row>
    <row r="144" spans="1:11" x14ac:dyDescent="0.35">
      <c r="A144" s="3" t="s">
        <v>12</v>
      </c>
      <c r="B144" s="3">
        <v>2020</v>
      </c>
      <c r="C144" s="6">
        <v>3.75</v>
      </c>
      <c r="F144" s="49"/>
      <c r="K144" s="52"/>
    </row>
    <row r="145" spans="1:11" x14ac:dyDescent="0.35">
      <c r="A145" s="9" t="s">
        <v>14</v>
      </c>
      <c r="B145" s="9">
        <v>2020</v>
      </c>
      <c r="C145" s="10">
        <v>3.75</v>
      </c>
      <c r="F145" s="49"/>
      <c r="K145" s="52"/>
    </row>
    <row r="146" spans="1:11" x14ac:dyDescent="0.35">
      <c r="A146" s="3" t="s">
        <v>3</v>
      </c>
      <c r="B146" s="3">
        <v>2021</v>
      </c>
      <c r="C146" s="6">
        <v>3.75</v>
      </c>
      <c r="D146" s="8"/>
      <c r="F146" s="49"/>
      <c r="K146" s="52"/>
    </row>
    <row r="147" spans="1:11" x14ac:dyDescent="0.35">
      <c r="A147" s="3" t="s">
        <v>4</v>
      </c>
      <c r="B147" s="3">
        <v>2021</v>
      </c>
      <c r="C147" s="6">
        <v>3.5</v>
      </c>
      <c r="F147" s="49"/>
      <c r="K147" s="52"/>
    </row>
    <row r="148" spans="1:11" x14ac:dyDescent="0.35">
      <c r="A148" s="3" t="s">
        <v>5</v>
      </c>
      <c r="B148" s="3">
        <v>2021</v>
      </c>
      <c r="C148" s="6">
        <v>3.5</v>
      </c>
      <c r="F148" s="49"/>
      <c r="G148" s="51"/>
      <c r="K148" s="52"/>
    </row>
    <row r="149" spans="1:11" x14ac:dyDescent="0.35">
      <c r="A149" s="3" t="s">
        <v>6</v>
      </c>
      <c r="B149" s="3">
        <v>2021</v>
      </c>
      <c r="C149" s="6">
        <v>3.5</v>
      </c>
      <c r="F149" s="49"/>
      <c r="K149" s="52"/>
    </row>
    <row r="150" spans="1:11" x14ac:dyDescent="0.35">
      <c r="A150" s="3" t="s">
        <v>7</v>
      </c>
      <c r="B150" s="3">
        <v>2021</v>
      </c>
      <c r="C150" s="6">
        <v>3.5</v>
      </c>
      <c r="F150" s="49"/>
      <c r="K150" s="52"/>
    </row>
    <row r="151" spans="1:11" x14ac:dyDescent="0.35">
      <c r="A151" s="3" t="s">
        <v>8</v>
      </c>
      <c r="B151" s="3">
        <v>2021</v>
      </c>
      <c r="C151" s="6">
        <v>3.5</v>
      </c>
      <c r="F151" s="49"/>
      <c r="K151" s="52"/>
    </row>
    <row r="152" spans="1:11" x14ac:dyDescent="0.35">
      <c r="A152" s="3" t="s">
        <v>9</v>
      </c>
      <c r="B152" s="3">
        <v>2021</v>
      </c>
      <c r="C152" s="6">
        <v>3.5</v>
      </c>
      <c r="F152" s="49"/>
      <c r="K152" s="52"/>
    </row>
    <row r="153" spans="1:11" x14ac:dyDescent="0.35">
      <c r="A153" s="3" t="s">
        <v>10</v>
      </c>
      <c r="B153" s="3">
        <v>2021</v>
      </c>
      <c r="C153" s="6">
        <v>3.5</v>
      </c>
      <c r="F153" s="49"/>
      <c r="G153" s="51"/>
      <c r="K153" s="52"/>
    </row>
    <row r="154" spans="1:11" x14ac:dyDescent="0.35">
      <c r="A154" s="3" t="s">
        <v>11</v>
      </c>
      <c r="B154" s="3">
        <v>2021</v>
      </c>
      <c r="C154" s="6">
        <v>3.5</v>
      </c>
      <c r="F154" s="49"/>
      <c r="K154" s="52"/>
    </row>
    <row r="155" spans="1:11" x14ac:dyDescent="0.35">
      <c r="A155" s="3" t="s">
        <v>13</v>
      </c>
      <c r="B155" s="3">
        <v>2021</v>
      </c>
      <c r="C155" s="6">
        <v>3.5</v>
      </c>
      <c r="F155" s="49"/>
      <c r="G155" s="51"/>
      <c r="K155" s="52"/>
    </row>
    <row r="156" spans="1:11" x14ac:dyDescent="0.35">
      <c r="A156" s="3" t="s">
        <v>12</v>
      </c>
      <c r="B156" s="3">
        <v>2021</v>
      </c>
      <c r="C156" s="6">
        <v>3.5</v>
      </c>
      <c r="F156" s="49"/>
      <c r="K156" s="52"/>
    </row>
    <row r="157" spans="1:11" x14ac:dyDescent="0.35">
      <c r="A157" s="3" t="s">
        <v>14</v>
      </c>
      <c r="B157" s="3">
        <v>2021</v>
      </c>
      <c r="C157" s="6">
        <v>3.5</v>
      </c>
      <c r="F157" s="49"/>
      <c r="K157" s="52"/>
    </row>
    <row r="158" spans="1:11" x14ac:dyDescent="0.35">
      <c r="A158" s="3" t="s">
        <v>3</v>
      </c>
      <c r="B158" s="3">
        <v>2022</v>
      </c>
      <c r="C158" s="6">
        <v>3.5</v>
      </c>
      <c r="F158" s="49"/>
      <c r="K158" s="52"/>
    </row>
    <row r="159" spans="1:11" x14ac:dyDescent="0.35">
      <c r="A159" s="3" t="s">
        <v>4</v>
      </c>
      <c r="B159" s="3">
        <v>2022</v>
      </c>
      <c r="C159" s="6">
        <v>3.5</v>
      </c>
      <c r="F159" s="49"/>
      <c r="K159" s="52"/>
    </row>
    <row r="160" spans="1:11" x14ac:dyDescent="0.35">
      <c r="A160" s="3" t="s">
        <v>5</v>
      </c>
      <c r="B160" s="3">
        <v>2022</v>
      </c>
      <c r="C160" s="6">
        <v>3.5</v>
      </c>
      <c r="F160" s="49"/>
      <c r="G160" s="51"/>
      <c r="K160" s="52"/>
    </row>
    <row r="161" spans="1:11" x14ac:dyDescent="0.35">
      <c r="A161" s="3" t="s">
        <v>6</v>
      </c>
      <c r="B161" s="3">
        <v>2022</v>
      </c>
      <c r="C161" s="6">
        <v>3.5</v>
      </c>
      <c r="F161" s="49"/>
      <c r="K161" s="52"/>
    </row>
    <row r="162" spans="1:11" x14ac:dyDescent="0.35">
      <c r="A162" s="3" t="s">
        <v>7</v>
      </c>
      <c r="B162" s="3">
        <v>2022</v>
      </c>
      <c r="C162" s="6">
        <v>3.5</v>
      </c>
      <c r="F162" s="49"/>
      <c r="K162" s="52"/>
    </row>
    <row r="163" spans="1:11" x14ac:dyDescent="0.35">
      <c r="A163" s="3" t="s">
        <v>8</v>
      </c>
      <c r="B163" s="3">
        <v>2022</v>
      </c>
      <c r="C163" s="6">
        <v>3.5</v>
      </c>
      <c r="F163" s="49"/>
      <c r="K163" s="52"/>
    </row>
    <row r="164" spans="1:11" x14ac:dyDescent="0.35">
      <c r="A164" s="3" t="s">
        <v>9</v>
      </c>
      <c r="B164" s="3">
        <v>2022</v>
      </c>
      <c r="C164" s="6">
        <v>3.5</v>
      </c>
      <c r="F164" s="49"/>
      <c r="K164" s="52"/>
    </row>
    <row r="165" spans="1:11" x14ac:dyDescent="0.35">
      <c r="A165" s="3" t="s">
        <v>10</v>
      </c>
      <c r="B165" s="3">
        <v>2022</v>
      </c>
      <c r="C165" s="6">
        <v>3.75</v>
      </c>
      <c r="F165" s="49"/>
      <c r="G165" s="51"/>
      <c r="K165" s="52"/>
    </row>
    <row r="166" spans="1:11" x14ac:dyDescent="0.35">
      <c r="A166" s="3" t="s">
        <v>11</v>
      </c>
      <c r="B166" s="3">
        <v>2022</v>
      </c>
      <c r="C166" s="6">
        <v>4.25</v>
      </c>
      <c r="F166" s="49"/>
      <c r="K166" s="52"/>
    </row>
    <row r="167" spans="1:11" x14ac:dyDescent="0.35">
      <c r="A167" s="3" t="s">
        <v>13</v>
      </c>
      <c r="B167" s="3">
        <v>2022</v>
      </c>
      <c r="C167" s="6">
        <v>4.75</v>
      </c>
      <c r="F167" s="49"/>
      <c r="G167" s="51"/>
      <c r="K167" s="52"/>
    </row>
    <row r="168" spans="1:11" x14ac:dyDescent="0.35">
      <c r="A168" s="3" t="s">
        <v>12</v>
      </c>
      <c r="B168" s="3">
        <v>2022</v>
      </c>
      <c r="C168" s="6">
        <v>5.25</v>
      </c>
      <c r="F168" s="49"/>
      <c r="K168" s="52"/>
    </row>
    <row r="169" spans="1:11" x14ac:dyDescent="0.35">
      <c r="A169" s="3" t="s">
        <v>14</v>
      </c>
      <c r="B169" s="3">
        <v>2022</v>
      </c>
      <c r="C169" s="6">
        <v>5.5</v>
      </c>
      <c r="F169" s="49"/>
      <c r="K169" s="52"/>
    </row>
    <row r="170" spans="1:11" x14ac:dyDescent="0.35">
      <c r="A170" s="3" t="s">
        <v>3</v>
      </c>
      <c r="B170" s="3">
        <v>2023</v>
      </c>
      <c r="C170" s="6">
        <v>5.75</v>
      </c>
      <c r="F170" s="49"/>
      <c r="K170" s="52"/>
    </row>
    <row r="171" spans="1:11" x14ac:dyDescent="0.35">
      <c r="A171" s="3" t="s">
        <v>4</v>
      </c>
      <c r="B171" s="3">
        <v>2023</v>
      </c>
      <c r="C171" s="6">
        <v>5.75</v>
      </c>
      <c r="F171" s="49"/>
      <c r="K171" s="52"/>
    </row>
    <row r="172" spans="1:11" x14ac:dyDescent="0.35">
      <c r="A172" s="3" t="s">
        <v>5</v>
      </c>
      <c r="B172" s="3">
        <v>2023</v>
      </c>
      <c r="C172" s="6">
        <v>5.75</v>
      </c>
      <c r="F172" s="49"/>
      <c r="G172" s="51"/>
      <c r="K172" s="52"/>
    </row>
    <row r="173" spans="1:11" x14ac:dyDescent="0.35">
      <c r="A173" s="3" t="s">
        <v>6</v>
      </c>
      <c r="B173" s="3">
        <v>2023</v>
      </c>
      <c r="C173" s="6">
        <v>5.75</v>
      </c>
      <c r="F173" s="49"/>
      <c r="K173" s="52"/>
    </row>
    <row r="174" spans="1:11" x14ac:dyDescent="0.35">
      <c r="A174" s="3" t="s">
        <v>7</v>
      </c>
      <c r="B174" s="3">
        <v>2023</v>
      </c>
      <c r="C174" s="6">
        <v>5.75</v>
      </c>
      <c r="F174" s="49"/>
      <c r="K174" s="52"/>
    </row>
    <row r="175" spans="1:11" x14ac:dyDescent="0.35">
      <c r="A175" s="3" t="s">
        <v>8</v>
      </c>
      <c r="B175" s="3">
        <v>2023</v>
      </c>
      <c r="C175" s="6">
        <v>5.75</v>
      </c>
      <c r="F175" s="49"/>
      <c r="K175" s="52"/>
    </row>
    <row r="176" spans="1:11" x14ac:dyDescent="0.35">
      <c r="A176" s="3" t="s">
        <v>9</v>
      </c>
      <c r="B176" s="3">
        <v>2023</v>
      </c>
      <c r="C176" s="6">
        <v>5.75</v>
      </c>
      <c r="F176" s="49"/>
      <c r="K176" s="52"/>
    </row>
    <row r="177" spans="1:11" x14ac:dyDescent="0.35">
      <c r="A177" s="3" t="s">
        <v>10</v>
      </c>
      <c r="B177" s="3">
        <v>2023</v>
      </c>
      <c r="C177" s="6">
        <v>5.75</v>
      </c>
      <c r="F177" s="49"/>
      <c r="G177" s="51"/>
      <c r="K177" s="52"/>
    </row>
    <row r="178" spans="1:11" x14ac:dyDescent="0.35">
      <c r="A178" s="3" t="s">
        <v>11</v>
      </c>
      <c r="B178" s="3">
        <v>2023</v>
      </c>
      <c r="C178" s="6">
        <v>5.75</v>
      </c>
      <c r="F178" s="49"/>
      <c r="K178" s="52"/>
    </row>
    <row r="179" spans="1:11" x14ac:dyDescent="0.35">
      <c r="A179" s="3" t="s">
        <v>13</v>
      </c>
      <c r="B179" s="3">
        <v>2023</v>
      </c>
      <c r="C179" s="6">
        <v>6</v>
      </c>
      <c r="F179" s="49"/>
      <c r="G179" s="51"/>
      <c r="K179" s="52"/>
    </row>
    <row r="180" spans="1:11" x14ac:dyDescent="0.35">
      <c r="A180" s="3" t="s">
        <v>12</v>
      </c>
      <c r="B180" s="3">
        <v>2023</v>
      </c>
      <c r="C180" s="6">
        <v>6</v>
      </c>
      <c r="F180" s="50"/>
      <c r="K180" s="52"/>
    </row>
    <row r="181" spans="1:11" x14ac:dyDescent="0.35">
      <c r="A181" s="3" t="s">
        <v>14</v>
      </c>
      <c r="B181" s="3">
        <v>2023</v>
      </c>
      <c r="C181" s="6">
        <v>6</v>
      </c>
      <c r="K181" s="52"/>
    </row>
    <row r="182" spans="1:11" x14ac:dyDescent="0.35">
      <c r="K182" s="52"/>
    </row>
    <row r="183" spans="1:11" x14ac:dyDescent="0.35">
      <c r="K183" s="52"/>
    </row>
    <row r="184" spans="1:11" x14ac:dyDescent="0.35">
      <c r="K184" s="52"/>
    </row>
    <row r="185" spans="1:11" x14ac:dyDescent="0.35">
      <c r="K185" s="52"/>
    </row>
    <row r="186" spans="1:11" x14ac:dyDescent="0.35">
      <c r="K186" s="52"/>
    </row>
    <row r="187" spans="1:11" x14ac:dyDescent="0.35">
      <c r="K187" s="52"/>
    </row>
    <row r="188" spans="1:11" x14ac:dyDescent="0.35">
      <c r="K188" s="52"/>
    </row>
    <row r="189" spans="1:11" x14ac:dyDescent="0.35">
      <c r="K189" s="52"/>
    </row>
    <row r="190" spans="1:11" x14ac:dyDescent="0.35">
      <c r="K190" s="52"/>
    </row>
    <row r="191" spans="1:11" x14ac:dyDescent="0.35">
      <c r="K191" s="52"/>
    </row>
    <row r="192" spans="1:11" x14ac:dyDescent="0.35">
      <c r="K192" s="52"/>
    </row>
    <row r="193" spans="11:11" x14ac:dyDescent="0.35">
      <c r="K193" s="52"/>
    </row>
    <row r="194" spans="11:11" x14ac:dyDescent="0.35">
      <c r="K194" s="52"/>
    </row>
    <row r="195" spans="11:11" x14ac:dyDescent="0.35">
      <c r="K195" s="52"/>
    </row>
    <row r="196" spans="11:11" x14ac:dyDescent="0.35">
      <c r="K196" s="52"/>
    </row>
    <row r="197" spans="11:11" x14ac:dyDescent="0.35">
      <c r="K197" s="52"/>
    </row>
    <row r="198" spans="11:11" x14ac:dyDescent="0.35">
      <c r="K198" s="52"/>
    </row>
    <row r="199" spans="11:11" x14ac:dyDescent="0.35">
      <c r="K199" s="52"/>
    </row>
    <row r="200" spans="11:11" x14ac:dyDescent="0.35">
      <c r="K200" s="52"/>
    </row>
    <row r="201" spans="11:11" x14ac:dyDescent="0.35">
      <c r="K201" s="52"/>
    </row>
    <row r="202" spans="11:11" x14ac:dyDescent="0.35">
      <c r="K202" s="52"/>
    </row>
    <row r="203" spans="11:11" x14ac:dyDescent="0.35">
      <c r="K203" s="52"/>
    </row>
    <row r="204" spans="11:11" x14ac:dyDescent="0.35">
      <c r="K204" s="52"/>
    </row>
    <row r="205" spans="11:11" x14ac:dyDescent="0.35">
      <c r="K205" s="52"/>
    </row>
    <row r="206" spans="11:11" x14ac:dyDescent="0.35">
      <c r="K206" s="52"/>
    </row>
    <row r="207" spans="11:11" x14ac:dyDescent="0.35">
      <c r="K207" s="52"/>
    </row>
    <row r="208" spans="11:11" x14ac:dyDescent="0.35">
      <c r="K208" s="52"/>
    </row>
    <row r="209" spans="11:11" x14ac:dyDescent="0.35">
      <c r="K209" s="52"/>
    </row>
    <row r="210" spans="11:11" x14ac:dyDescent="0.35">
      <c r="K210" s="52"/>
    </row>
    <row r="211" spans="11:11" x14ac:dyDescent="0.35">
      <c r="K211" s="52"/>
    </row>
    <row r="212" spans="11:11" x14ac:dyDescent="0.35">
      <c r="K212" s="52"/>
    </row>
    <row r="213" spans="11:11" x14ac:dyDescent="0.35">
      <c r="K213" s="52"/>
    </row>
    <row r="214" spans="11:11" x14ac:dyDescent="0.35">
      <c r="K214" s="52"/>
    </row>
    <row r="215" spans="11:11" x14ac:dyDescent="0.35">
      <c r="K215" s="52"/>
    </row>
    <row r="216" spans="11:11" x14ac:dyDescent="0.35">
      <c r="K216" s="52"/>
    </row>
    <row r="217" spans="11:11" x14ac:dyDescent="0.35">
      <c r="K217" s="52"/>
    </row>
    <row r="218" spans="11:11" x14ac:dyDescent="0.35">
      <c r="K218" s="52"/>
    </row>
    <row r="219" spans="11:11" x14ac:dyDescent="0.35">
      <c r="K219" s="52"/>
    </row>
    <row r="220" spans="11:11" x14ac:dyDescent="0.35">
      <c r="K220" s="52"/>
    </row>
    <row r="221" spans="11:11" x14ac:dyDescent="0.35">
      <c r="K221" s="52"/>
    </row>
    <row r="222" spans="11:11" x14ac:dyDescent="0.35">
      <c r="K222" s="52"/>
    </row>
    <row r="223" spans="11:11" x14ac:dyDescent="0.35">
      <c r="K223" s="52"/>
    </row>
    <row r="224" spans="11:11" x14ac:dyDescent="0.35">
      <c r="K224" s="52"/>
    </row>
    <row r="225" spans="11:11" x14ac:dyDescent="0.35">
      <c r="K225" s="52"/>
    </row>
    <row r="226" spans="11:11" x14ac:dyDescent="0.35">
      <c r="K226" s="52"/>
    </row>
    <row r="227" spans="11:11" x14ac:dyDescent="0.35">
      <c r="K227" s="52"/>
    </row>
    <row r="228" spans="11:11" x14ac:dyDescent="0.35">
      <c r="K228" s="52"/>
    </row>
    <row r="229" spans="11:11" x14ac:dyDescent="0.35">
      <c r="K229" s="53"/>
    </row>
  </sheetData>
  <phoneticPr fontId="9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CCEF5-7375-4465-BB9A-D4D6CD338022}">
  <dimension ref="A1:N516"/>
  <sheetViews>
    <sheetView workbookViewId="0">
      <selection activeCell="J1" sqref="J1"/>
    </sheetView>
  </sheetViews>
  <sheetFormatPr defaultRowHeight="14.5" x14ac:dyDescent="0.35"/>
  <cols>
    <col min="1" max="1" width="9.90625" customWidth="1"/>
    <col min="2" max="2" width="13.81640625" customWidth="1"/>
    <col min="3" max="3" width="17.453125" customWidth="1"/>
    <col min="4" max="4" width="10.6328125" customWidth="1"/>
    <col min="6" max="6" width="9.90625" bestFit="1" customWidth="1"/>
    <col min="9" max="9" width="11.26953125" bestFit="1" customWidth="1"/>
    <col min="10" max="10" width="14.81640625" bestFit="1" customWidth="1"/>
    <col min="12" max="12" width="9.90625" bestFit="1" customWidth="1"/>
    <col min="16" max="16" width="9.90625" bestFit="1" customWidth="1"/>
  </cols>
  <sheetData>
    <row r="1" spans="1:14" ht="15" x14ac:dyDescent="0.35">
      <c r="A1" s="4" t="s">
        <v>15</v>
      </c>
      <c r="B1" s="4" t="s">
        <v>33</v>
      </c>
      <c r="C1" s="4" t="s">
        <v>32</v>
      </c>
      <c r="D1" s="13"/>
      <c r="E1" s="4" t="s">
        <v>35</v>
      </c>
      <c r="F1" s="4" t="s">
        <v>41</v>
      </c>
      <c r="G1" s="4" t="s">
        <v>34</v>
      </c>
      <c r="H1" s="4" t="s">
        <v>36</v>
      </c>
      <c r="I1" s="13"/>
      <c r="J1" s="13"/>
      <c r="K1" s="13"/>
      <c r="L1" s="13"/>
    </row>
    <row r="2" spans="1:14" ht="15" customHeight="1" x14ac:dyDescent="0.35">
      <c r="A2" s="3">
        <v>0</v>
      </c>
      <c r="B2" s="3">
        <v>5.2399999999999999E-3</v>
      </c>
      <c r="C2" s="3">
        <v>2.66E-3</v>
      </c>
      <c r="D2" s="14"/>
      <c r="E2" s="3">
        <v>5.2399999999999999E-3</v>
      </c>
      <c r="F2" s="3">
        <v>2.66E-3</v>
      </c>
      <c r="G2" s="3">
        <v>2.5999999999999998E-4</v>
      </c>
      <c r="H2" s="5">
        <v>2.0000000000000001E-4</v>
      </c>
      <c r="J2" s="12"/>
      <c r="L2" s="12"/>
      <c r="M2" s="12"/>
      <c r="N2" s="15"/>
    </row>
    <row r="3" spans="1:14" ht="15.5" x14ac:dyDescent="0.35">
      <c r="A3" s="3">
        <v>1</v>
      </c>
      <c r="B3" s="3">
        <v>5.2999999999999998E-4</v>
      </c>
      <c r="C3" s="3">
        <v>4.0999999999999999E-4</v>
      </c>
      <c r="D3" s="14"/>
      <c r="E3" s="3">
        <v>5.2999999999999998E-4</v>
      </c>
      <c r="F3" s="3">
        <v>4.0999999999999999E-4</v>
      </c>
      <c r="G3" s="3">
        <v>2.3000000000000001E-4</v>
      </c>
      <c r="H3" s="3">
        <v>2.2000000000000001E-4</v>
      </c>
      <c r="J3" s="12"/>
      <c r="L3" s="12"/>
      <c r="M3" s="12"/>
      <c r="N3" s="12"/>
    </row>
    <row r="4" spans="1:14" ht="15.5" x14ac:dyDescent="0.35">
      <c r="A4" s="3">
        <v>2</v>
      </c>
      <c r="B4" s="3">
        <v>4.2000000000000002E-4</v>
      </c>
      <c r="C4" s="3">
        <v>3.1E-4</v>
      </c>
      <c r="D4" s="14"/>
      <c r="E4" s="3">
        <v>4.2000000000000002E-4</v>
      </c>
      <c r="F4" s="3">
        <v>3.1E-4</v>
      </c>
      <c r="G4" s="3">
        <v>2.1000000000000001E-4</v>
      </c>
      <c r="H4" s="3">
        <v>2.3000000000000001E-4</v>
      </c>
      <c r="J4" s="12"/>
      <c r="L4" s="12"/>
      <c r="M4" s="12"/>
      <c r="N4" s="12"/>
    </row>
    <row r="5" spans="1:14" ht="15.5" x14ac:dyDescent="0.35">
      <c r="A5" s="3">
        <v>3</v>
      </c>
      <c r="B5" s="3">
        <v>3.4000000000000002E-4</v>
      </c>
      <c r="C5" s="3">
        <v>2.4000000000000001E-4</v>
      </c>
      <c r="D5" s="14"/>
      <c r="E5" s="3">
        <v>3.4000000000000002E-4</v>
      </c>
      <c r="F5" s="3">
        <v>2.4000000000000001E-4</v>
      </c>
      <c r="G5" s="5">
        <v>2.0000000000000001E-4</v>
      </c>
      <c r="H5" s="5">
        <v>2.2000000000000001E-4</v>
      </c>
      <c r="J5" s="12"/>
      <c r="L5" s="12"/>
      <c r="M5" s="12"/>
      <c r="N5" s="12"/>
    </row>
    <row r="6" spans="1:14" ht="15.5" x14ac:dyDescent="0.35">
      <c r="A6" s="3">
        <v>4</v>
      </c>
      <c r="B6" s="3">
        <v>2.9E-4</v>
      </c>
      <c r="C6" s="5">
        <v>2.1000000000000001E-4</v>
      </c>
      <c r="D6" s="14"/>
      <c r="E6" s="3">
        <v>2.9E-4</v>
      </c>
      <c r="F6" s="5">
        <v>2.1000000000000001E-4</v>
      </c>
      <c r="G6" s="5">
        <v>2.0000000000000001E-4</v>
      </c>
      <c r="H6" s="5">
        <v>2.1000000000000001E-4</v>
      </c>
      <c r="J6" s="12"/>
      <c r="L6" s="12"/>
      <c r="M6" s="12"/>
      <c r="N6" s="12"/>
    </row>
    <row r="7" spans="1:14" ht="15.5" x14ac:dyDescent="0.35">
      <c r="A7" s="3">
        <v>5</v>
      </c>
      <c r="B7" s="3">
        <v>2.5999999999999998E-4</v>
      </c>
      <c r="C7" s="5">
        <v>2.0000000000000001E-4</v>
      </c>
      <c r="D7" s="14"/>
      <c r="E7" s="3">
        <v>2.5999999999999998E-4</v>
      </c>
      <c r="F7" s="5">
        <v>2.0000000000000001E-4</v>
      </c>
      <c r="G7" s="5">
        <v>1.9000000000000001E-4</v>
      </c>
      <c r="H7" s="5">
        <v>1.9000000000000001E-4</v>
      </c>
      <c r="J7" s="12"/>
      <c r="L7" s="12"/>
      <c r="M7" s="12"/>
      <c r="N7" s="12"/>
    </row>
    <row r="8" spans="1:14" ht="15.5" x14ac:dyDescent="0.35">
      <c r="A8" s="3">
        <v>6</v>
      </c>
      <c r="B8" s="3">
        <v>2.3000000000000001E-4</v>
      </c>
      <c r="C8" s="3">
        <v>2.2000000000000001E-4</v>
      </c>
      <c r="D8" s="14"/>
      <c r="E8" s="3">
        <v>2.3000000000000001E-4</v>
      </c>
      <c r="F8" s="3">
        <v>2.2000000000000001E-4</v>
      </c>
      <c r="G8" s="5">
        <v>1.9000000000000001E-4</v>
      </c>
      <c r="H8" s="5">
        <v>1.8000000000000001E-4</v>
      </c>
      <c r="J8" s="12"/>
      <c r="L8" s="12"/>
      <c r="M8" s="12"/>
      <c r="N8" s="12"/>
    </row>
    <row r="9" spans="1:14" ht="15.5" x14ac:dyDescent="0.35">
      <c r="A9" s="3">
        <v>7</v>
      </c>
      <c r="B9" s="3">
        <v>2.1000000000000001E-4</v>
      </c>
      <c r="C9" s="3">
        <v>2.3000000000000001E-4</v>
      </c>
      <c r="D9" s="14"/>
      <c r="E9" s="3">
        <v>2.1000000000000001E-4</v>
      </c>
      <c r="F9" s="3">
        <v>2.3000000000000001E-4</v>
      </c>
      <c r="G9" s="5">
        <v>1.9000000000000001E-4</v>
      </c>
      <c r="H9" s="5">
        <v>2.0000000000000001E-4</v>
      </c>
      <c r="J9" s="12"/>
      <c r="L9" s="12"/>
      <c r="M9" s="12"/>
      <c r="N9" s="12"/>
    </row>
    <row r="10" spans="1:14" ht="15.5" x14ac:dyDescent="0.35">
      <c r="A10" s="3">
        <v>8</v>
      </c>
      <c r="B10" s="5">
        <v>2.0000000000000001E-4</v>
      </c>
      <c r="C10" s="5">
        <v>2.2000000000000001E-4</v>
      </c>
      <c r="D10" s="14"/>
      <c r="E10" s="5">
        <v>2.0000000000000001E-4</v>
      </c>
      <c r="F10" s="5">
        <v>2.2000000000000001E-4</v>
      </c>
      <c r="G10" s="5">
        <v>2.0000000000000001E-4</v>
      </c>
      <c r="H10" s="5">
        <v>2.2000000000000001E-4</v>
      </c>
      <c r="J10" s="12"/>
      <c r="L10" s="12"/>
      <c r="M10" s="12"/>
      <c r="N10" s="12"/>
    </row>
    <row r="11" spans="1:14" ht="15.5" x14ac:dyDescent="0.35">
      <c r="A11" s="3">
        <v>9</v>
      </c>
      <c r="B11" s="5">
        <v>2.0000000000000001E-4</v>
      </c>
      <c r="C11" s="5">
        <v>2.1000000000000001E-4</v>
      </c>
      <c r="D11" s="14"/>
      <c r="E11" s="5">
        <v>2.0000000000000001E-4</v>
      </c>
      <c r="F11" s="5">
        <v>2.1000000000000001E-4</v>
      </c>
      <c r="G11" s="5">
        <v>2.3000000000000001E-4</v>
      </c>
      <c r="H11" s="5">
        <v>2.3000000000000001E-4</v>
      </c>
      <c r="J11" s="12"/>
      <c r="L11" s="12"/>
      <c r="M11" s="12"/>
      <c r="N11" s="12"/>
    </row>
    <row r="12" spans="1:14" ht="15.5" x14ac:dyDescent="0.35">
      <c r="A12" s="3">
        <v>10</v>
      </c>
      <c r="B12" s="5">
        <v>1.9000000000000001E-4</v>
      </c>
      <c r="C12" s="5">
        <v>1.9000000000000001E-4</v>
      </c>
      <c r="D12" s="14"/>
      <c r="E12" s="5">
        <v>1.9000000000000001E-4</v>
      </c>
      <c r="F12" s="5">
        <v>1.9000000000000001E-4</v>
      </c>
      <c r="G12" s="5">
        <v>2.7E-4</v>
      </c>
      <c r="H12" s="5">
        <v>2.3000000000000001E-4</v>
      </c>
      <c r="J12" s="12"/>
      <c r="L12" s="12"/>
      <c r="M12" s="12"/>
      <c r="N12" s="12"/>
    </row>
    <row r="13" spans="1:14" ht="15.5" x14ac:dyDescent="0.35">
      <c r="A13" s="3">
        <v>11</v>
      </c>
      <c r="B13" s="5">
        <v>1.9000000000000001E-4</v>
      </c>
      <c r="C13" s="5">
        <v>1.8000000000000001E-4</v>
      </c>
      <c r="D13" s="14"/>
      <c r="E13" s="5">
        <v>1.9000000000000001E-4</v>
      </c>
      <c r="F13" s="5">
        <v>1.8000000000000001E-4</v>
      </c>
      <c r="G13" s="5">
        <v>3.1E-4</v>
      </c>
      <c r="H13" s="5">
        <v>2.4000000000000001E-4</v>
      </c>
      <c r="J13" s="12"/>
      <c r="L13" s="12"/>
      <c r="M13" s="12"/>
      <c r="N13" s="12"/>
    </row>
    <row r="14" spans="1:14" ht="15.5" x14ac:dyDescent="0.35">
      <c r="A14" s="3">
        <v>12</v>
      </c>
      <c r="B14" s="5">
        <v>1.9000000000000001E-4</v>
      </c>
      <c r="C14" s="5">
        <v>2.0000000000000001E-4</v>
      </c>
      <c r="D14" s="14"/>
      <c r="E14" s="5">
        <v>1.9000000000000001E-4</v>
      </c>
      <c r="F14" s="5">
        <v>2.0000000000000001E-4</v>
      </c>
      <c r="G14" s="5">
        <v>3.6999999999999999E-4</v>
      </c>
      <c r="H14" s="5">
        <v>2.4000000000000001E-4</v>
      </c>
      <c r="J14" s="12"/>
      <c r="L14" s="12"/>
      <c r="M14" s="12"/>
      <c r="N14" s="12"/>
    </row>
    <row r="15" spans="1:14" ht="15.5" x14ac:dyDescent="0.35">
      <c r="A15" s="3">
        <v>13</v>
      </c>
      <c r="B15" s="5">
        <v>2.0000000000000001E-4</v>
      </c>
      <c r="C15" s="5">
        <v>2.2000000000000001E-4</v>
      </c>
      <c r="D15" s="14"/>
      <c r="E15" s="5">
        <v>2.0000000000000001E-4</v>
      </c>
      <c r="F15" s="5">
        <v>2.2000000000000001E-4</v>
      </c>
      <c r="G15" s="5">
        <v>4.2999999999999999E-4</v>
      </c>
      <c r="H15" s="5">
        <v>2.5000000000000001E-4</v>
      </c>
      <c r="J15" s="12"/>
      <c r="L15" s="12"/>
      <c r="M15" s="12"/>
      <c r="N15" s="12"/>
    </row>
    <row r="16" spans="1:14" ht="15.5" x14ac:dyDescent="0.35">
      <c r="A16" s="3">
        <v>14</v>
      </c>
      <c r="B16" s="5">
        <v>2.3000000000000001E-4</v>
      </c>
      <c r="C16" s="5">
        <v>2.3000000000000001E-4</v>
      </c>
      <c r="D16" s="14"/>
      <c r="E16" s="5">
        <v>2.3000000000000001E-4</v>
      </c>
      <c r="F16" s="5">
        <v>2.3000000000000001E-4</v>
      </c>
      <c r="G16" s="5">
        <v>4.6999999999999999E-4</v>
      </c>
      <c r="H16" s="5">
        <v>2.5999999999999998E-4</v>
      </c>
      <c r="J16" s="12"/>
      <c r="L16" s="12"/>
      <c r="M16" s="12"/>
      <c r="N16" s="12"/>
    </row>
    <row r="17" spans="1:14" ht="15.5" x14ac:dyDescent="0.35">
      <c r="A17" s="3">
        <v>15</v>
      </c>
      <c r="B17" s="5">
        <v>2.7E-4</v>
      </c>
      <c r="C17" s="5">
        <v>2.3000000000000001E-4</v>
      </c>
      <c r="D17" s="14"/>
      <c r="E17" s="5">
        <v>2.7E-4</v>
      </c>
      <c r="F17" s="5">
        <v>2.3000000000000001E-4</v>
      </c>
      <c r="G17" s="5">
        <v>4.8999999999999998E-4</v>
      </c>
      <c r="H17" s="5">
        <v>2.7E-4</v>
      </c>
      <c r="J17" s="12"/>
      <c r="L17" s="12"/>
      <c r="M17" s="12"/>
      <c r="N17" s="12"/>
    </row>
    <row r="18" spans="1:14" ht="15.5" x14ac:dyDescent="0.35">
      <c r="A18" s="3">
        <v>16</v>
      </c>
      <c r="B18" s="5">
        <v>3.1E-4</v>
      </c>
      <c r="C18" s="5">
        <v>2.4000000000000001E-4</v>
      </c>
      <c r="D18" s="14"/>
      <c r="E18" s="5">
        <v>3.1E-4</v>
      </c>
      <c r="F18" s="5">
        <v>2.4000000000000001E-4</v>
      </c>
      <c r="G18" s="5">
        <v>4.8999999999999998E-4</v>
      </c>
      <c r="H18" s="5">
        <v>2.7999999999999998E-4</v>
      </c>
      <c r="J18" s="12"/>
      <c r="L18" s="12"/>
      <c r="M18" s="12"/>
      <c r="N18" s="12"/>
    </row>
    <row r="19" spans="1:14" ht="15.5" x14ac:dyDescent="0.35">
      <c r="A19" s="3">
        <v>17</v>
      </c>
      <c r="B19" s="5">
        <v>3.6999999999999999E-4</v>
      </c>
      <c r="C19" s="5">
        <v>2.4000000000000001E-4</v>
      </c>
      <c r="D19" s="14"/>
      <c r="E19" s="5">
        <v>3.6999999999999999E-4</v>
      </c>
      <c r="F19" s="5">
        <v>2.4000000000000001E-4</v>
      </c>
      <c r="G19" s="5">
        <v>4.8999999999999998E-4</v>
      </c>
      <c r="H19" s="5">
        <v>2.9999999999999997E-4</v>
      </c>
      <c r="J19" s="12"/>
      <c r="L19" s="12"/>
      <c r="M19" s="12"/>
      <c r="N19" s="12"/>
    </row>
    <row r="20" spans="1:14" ht="15.5" x14ac:dyDescent="0.35">
      <c r="A20" s="3">
        <v>18</v>
      </c>
      <c r="B20" s="5">
        <v>4.2999999999999999E-4</v>
      </c>
      <c r="C20" s="5">
        <v>2.5000000000000001E-4</v>
      </c>
      <c r="D20" s="14"/>
      <c r="E20" s="5">
        <v>4.2999999999999999E-4</v>
      </c>
      <c r="F20" s="5">
        <v>2.5000000000000001E-4</v>
      </c>
      <c r="G20" s="5">
        <v>4.8999999999999998E-4</v>
      </c>
      <c r="H20" s="5">
        <v>3.2000000000000003E-4</v>
      </c>
      <c r="J20" s="12"/>
      <c r="L20" s="12"/>
      <c r="M20" s="12"/>
      <c r="N20" s="12"/>
    </row>
    <row r="21" spans="1:14" ht="15.5" x14ac:dyDescent="0.35">
      <c r="A21" s="3">
        <v>19</v>
      </c>
      <c r="B21" s="5">
        <v>4.6999999999999999E-4</v>
      </c>
      <c r="C21" s="5">
        <v>2.5999999999999998E-4</v>
      </c>
      <c r="D21" s="14"/>
      <c r="E21" s="5">
        <v>4.6999999999999999E-4</v>
      </c>
      <c r="F21" s="5">
        <v>2.5999999999999998E-4</v>
      </c>
      <c r="G21" s="5">
        <v>5.0000000000000001E-4</v>
      </c>
      <c r="H21" s="5">
        <v>3.4000000000000002E-4</v>
      </c>
      <c r="J21" s="12"/>
      <c r="L21" s="12"/>
      <c r="M21" s="12"/>
      <c r="N21" s="12"/>
    </row>
    <row r="22" spans="1:14" ht="15.5" x14ac:dyDescent="0.35">
      <c r="A22" s="3">
        <v>20</v>
      </c>
      <c r="B22" s="5">
        <v>4.8999999999999998E-4</v>
      </c>
      <c r="C22" s="5">
        <v>2.7E-4</v>
      </c>
      <c r="D22" s="14"/>
      <c r="E22" s="5">
        <v>4.8999999999999998E-4</v>
      </c>
      <c r="F22" s="5">
        <v>2.7E-4</v>
      </c>
      <c r="G22" s="5">
        <v>5.1999999999999995E-4</v>
      </c>
      <c r="H22" s="5">
        <v>3.8000000000000002E-4</v>
      </c>
      <c r="K22" s="14"/>
      <c r="L22" s="14"/>
      <c r="M22" s="12"/>
      <c r="N22" s="12"/>
    </row>
    <row r="23" spans="1:14" ht="15.5" x14ac:dyDescent="0.35">
      <c r="A23" s="3">
        <v>21</v>
      </c>
      <c r="B23" s="5">
        <v>4.8999999999999998E-4</v>
      </c>
      <c r="C23" s="5">
        <v>2.7999999999999998E-4</v>
      </c>
      <c r="D23" s="14"/>
      <c r="E23" s="5">
        <v>4.8999999999999998E-4</v>
      </c>
      <c r="F23" s="5">
        <v>2.7999999999999998E-4</v>
      </c>
      <c r="G23" s="5">
        <v>5.5000000000000003E-4</v>
      </c>
      <c r="H23" s="5">
        <v>4.2000000000000002E-4</v>
      </c>
      <c r="K23" s="14"/>
      <c r="L23" s="14"/>
      <c r="M23" s="12"/>
      <c r="N23" s="12"/>
    </row>
    <row r="24" spans="1:14" ht="15.5" x14ac:dyDescent="0.35">
      <c r="A24" s="3">
        <v>22</v>
      </c>
      <c r="B24" s="5">
        <v>4.8999999999999998E-4</v>
      </c>
      <c r="C24" s="5">
        <v>2.9999999999999997E-4</v>
      </c>
      <c r="D24" s="14"/>
      <c r="E24" s="5">
        <v>4.8999999999999998E-4</v>
      </c>
      <c r="F24" s="5">
        <v>2.9999999999999997E-4</v>
      </c>
      <c r="G24" s="5">
        <v>5.9999999999999995E-4</v>
      </c>
      <c r="H24" s="5">
        <v>4.6000000000000001E-4</v>
      </c>
      <c r="K24" s="14"/>
      <c r="L24" s="14"/>
      <c r="M24" s="12"/>
      <c r="N24" s="12"/>
    </row>
    <row r="25" spans="1:14" ht="15.5" x14ac:dyDescent="0.35">
      <c r="A25" s="3">
        <v>23</v>
      </c>
      <c r="B25" s="5">
        <v>4.8999999999999998E-4</v>
      </c>
      <c r="C25" s="5">
        <v>3.2000000000000003E-4</v>
      </c>
      <c r="D25" s="14"/>
      <c r="E25" s="5">
        <v>4.8999999999999998E-4</v>
      </c>
      <c r="F25" s="5">
        <v>3.2000000000000003E-4</v>
      </c>
      <c r="G25" s="5">
        <v>6.4999999999999997E-4</v>
      </c>
      <c r="H25" s="5">
        <v>4.8999999999999998E-4</v>
      </c>
      <c r="K25" s="14"/>
      <c r="L25" s="14"/>
      <c r="M25" s="12"/>
      <c r="N25" s="12"/>
    </row>
    <row r="26" spans="1:14" ht="15.5" x14ac:dyDescent="0.35">
      <c r="A26" s="3">
        <v>24</v>
      </c>
      <c r="B26" s="5">
        <v>5.0000000000000001E-4</v>
      </c>
      <c r="C26" s="5">
        <v>3.4000000000000002E-4</v>
      </c>
      <c r="D26" s="14"/>
      <c r="E26" s="5">
        <v>5.0000000000000001E-4</v>
      </c>
      <c r="F26" s="5">
        <v>3.4000000000000002E-4</v>
      </c>
      <c r="G26" s="5">
        <v>6.9999999999999999E-4</v>
      </c>
      <c r="H26" s="5">
        <v>5.1999999999999995E-4</v>
      </c>
      <c r="K26" s="14"/>
      <c r="L26" s="14"/>
      <c r="M26" s="12"/>
      <c r="N26" s="12"/>
    </row>
    <row r="27" spans="1:14" ht="15.5" x14ac:dyDescent="0.35">
      <c r="A27" s="3">
        <v>25</v>
      </c>
      <c r="B27" s="5">
        <v>5.1999999999999995E-4</v>
      </c>
      <c r="C27" s="5">
        <v>3.8000000000000002E-4</v>
      </c>
      <c r="D27" s="14"/>
      <c r="E27" s="5">
        <v>5.1999999999999995E-4</v>
      </c>
      <c r="F27" s="5">
        <v>3.8000000000000002E-4</v>
      </c>
      <c r="G27" s="5">
        <v>7.5000000000000002E-4</v>
      </c>
      <c r="H27" s="5">
        <v>5.5999999999999995E-4</v>
      </c>
      <c r="K27" s="14"/>
      <c r="L27" s="14"/>
      <c r="M27" s="12"/>
      <c r="N27" s="12"/>
    </row>
    <row r="28" spans="1:14" ht="15.5" x14ac:dyDescent="0.35">
      <c r="A28" s="3">
        <v>26</v>
      </c>
      <c r="B28" s="5">
        <v>5.5000000000000003E-4</v>
      </c>
      <c r="C28" s="5">
        <v>4.2000000000000002E-4</v>
      </c>
      <c r="D28" s="14"/>
      <c r="E28" s="5">
        <v>5.5000000000000003E-4</v>
      </c>
      <c r="F28" s="5">
        <v>4.2000000000000002E-4</v>
      </c>
      <c r="G28" s="5">
        <v>8.0999999999999996E-4</v>
      </c>
      <c r="H28" s="5">
        <v>5.9999999999999995E-4</v>
      </c>
      <c r="K28" s="14"/>
      <c r="L28" s="14"/>
      <c r="M28" s="12"/>
      <c r="N28" s="12"/>
    </row>
    <row r="29" spans="1:14" ht="15.5" x14ac:dyDescent="0.35">
      <c r="A29" s="3">
        <v>27</v>
      </c>
      <c r="B29" s="5">
        <v>5.9999999999999995E-4</v>
      </c>
      <c r="C29" s="5">
        <v>4.6000000000000001E-4</v>
      </c>
      <c r="D29" s="14"/>
      <c r="E29" s="5">
        <v>5.9999999999999995E-4</v>
      </c>
      <c r="F29" s="5">
        <v>4.6000000000000001E-4</v>
      </c>
      <c r="G29" s="5">
        <v>8.7000000000000001E-4</v>
      </c>
      <c r="H29" s="5">
        <v>6.4000000000000005E-4</v>
      </c>
      <c r="K29" s="14"/>
      <c r="L29" s="14"/>
      <c r="M29" s="12"/>
      <c r="N29" s="12"/>
    </row>
    <row r="30" spans="1:14" ht="15.5" x14ac:dyDescent="0.35">
      <c r="A30" s="3">
        <v>28</v>
      </c>
      <c r="B30" s="5">
        <v>6.4999999999999997E-4</v>
      </c>
      <c r="C30" s="5">
        <v>4.8999999999999998E-4</v>
      </c>
      <c r="D30" s="14"/>
      <c r="E30" s="5">
        <v>6.4999999999999997E-4</v>
      </c>
      <c r="F30" s="5">
        <v>4.8999999999999998E-4</v>
      </c>
      <c r="G30" s="5">
        <v>9.3000000000000005E-4</v>
      </c>
      <c r="H30" s="5">
        <v>6.8999999999999997E-4</v>
      </c>
      <c r="K30" s="14"/>
      <c r="L30" s="14"/>
      <c r="M30" s="12"/>
      <c r="N30" s="12"/>
    </row>
    <row r="31" spans="1:14" ht="15.5" x14ac:dyDescent="0.35">
      <c r="A31" s="3">
        <v>29</v>
      </c>
      <c r="B31" s="5">
        <v>6.9999999999999999E-4</v>
      </c>
      <c r="C31" s="5">
        <v>5.1999999999999995E-4</v>
      </c>
      <c r="D31" s="14"/>
      <c r="E31" s="5">
        <v>6.9999999999999999E-4</v>
      </c>
      <c r="F31" s="5">
        <v>5.1999999999999995E-4</v>
      </c>
      <c r="G31" s="5">
        <v>9.8999999999999999E-4</v>
      </c>
      <c r="H31" s="5">
        <v>7.3999999999999999E-4</v>
      </c>
      <c r="K31" s="14"/>
      <c r="L31" s="14"/>
      <c r="M31" s="12"/>
      <c r="N31" s="12"/>
    </row>
    <row r="32" spans="1:14" ht="15.5" x14ac:dyDescent="0.35">
      <c r="A32" s="3">
        <v>30</v>
      </c>
      <c r="B32" s="5">
        <v>7.5000000000000002E-4</v>
      </c>
      <c r="C32" s="5">
        <v>5.5999999999999995E-4</v>
      </c>
      <c r="D32" s="14"/>
      <c r="E32" s="5">
        <v>7.5000000000000002E-4</v>
      </c>
      <c r="F32" s="5">
        <v>5.5999999999999995E-4</v>
      </c>
      <c r="G32" s="5">
        <v>1.07E-3</v>
      </c>
      <c r="H32" s="5">
        <v>8.0000000000000004E-4</v>
      </c>
      <c r="K32" s="14"/>
      <c r="L32" s="14"/>
      <c r="M32" s="12"/>
      <c r="N32" s="12"/>
    </row>
    <row r="33" spans="1:14" ht="15.5" x14ac:dyDescent="0.35">
      <c r="A33" s="3">
        <v>31</v>
      </c>
      <c r="B33" s="5">
        <v>8.0999999999999996E-4</v>
      </c>
      <c r="C33" s="5">
        <v>5.9999999999999995E-4</v>
      </c>
      <c r="D33" s="14"/>
      <c r="E33" s="5">
        <v>8.0999999999999996E-4</v>
      </c>
      <c r="F33" s="5">
        <v>5.9999999999999995E-4</v>
      </c>
      <c r="G33" s="5">
        <v>1.16E-3</v>
      </c>
      <c r="H33" s="5">
        <v>8.5999999999999998E-4</v>
      </c>
      <c r="K33" s="14"/>
      <c r="L33" s="14"/>
      <c r="M33" s="12"/>
      <c r="N33" s="12"/>
    </row>
    <row r="34" spans="1:14" ht="15.5" x14ac:dyDescent="0.35">
      <c r="A34" s="3">
        <v>32</v>
      </c>
      <c r="B34" s="5">
        <v>8.7000000000000001E-4</v>
      </c>
      <c r="C34" s="5">
        <v>6.4000000000000005E-4</v>
      </c>
      <c r="D34" s="14"/>
      <c r="E34" s="5">
        <v>8.7000000000000001E-4</v>
      </c>
      <c r="F34" s="5">
        <v>6.4000000000000005E-4</v>
      </c>
      <c r="G34" s="5">
        <v>1.2700000000000001E-3</v>
      </c>
      <c r="H34" s="5">
        <v>9.3000000000000005E-4</v>
      </c>
      <c r="K34" s="14"/>
      <c r="L34" s="14"/>
      <c r="M34" s="12"/>
      <c r="N34" s="12"/>
    </row>
    <row r="35" spans="1:14" ht="15.5" x14ac:dyDescent="0.35">
      <c r="A35" s="3">
        <v>33</v>
      </c>
      <c r="B35" s="5">
        <v>9.3000000000000005E-4</v>
      </c>
      <c r="C35" s="5">
        <v>6.8999999999999997E-4</v>
      </c>
      <c r="D35" s="14"/>
      <c r="E35" s="5">
        <v>9.3000000000000005E-4</v>
      </c>
      <c r="F35" s="5">
        <v>6.8999999999999997E-4</v>
      </c>
      <c r="G35" s="5">
        <v>1.39E-3</v>
      </c>
      <c r="H35" s="5">
        <v>1E-3</v>
      </c>
      <c r="K35" s="14"/>
      <c r="L35" s="14"/>
      <c r="M35" s="12"/>
      <c r="N35" s="12"/>
    </row>
    <row r="36" spans="1:14" ht="15.5" x14ac:dyDescent="0.35">
      <c r="A36" s="3">
        <v>34</v>
      </c>
      <c r="B36" s="5">
        <v>9.8999999999999999E-4</v>
      </c>
      <c r="C36" s="5">
        <v>7.3999999999999999E-4</v>
      </c>
      <c r="D36" s="14"/>
      <c r="E36" s="5">
        <v>9.8999999999999999E-4</v>
      </c>
      <c r="F36" s="5">
        <v>7.3999999999999999E-4</v>
      </c>
      <c r="G36" s="5">
        <v>1.5499999999999999E-3</v>
      </c>
      <c r="H36" s="5">
        <v>1.08E-3</v>
      </c>
      <c r="K36" s="14"/>
      <c r="L36" s="14"/>
      <c r="M36" s="12"/>
      <c r="N36" s="12"/>
    </row>
    <row r="37" spans="1:14" ht="15.5" x14ac:dyDescent="0.35">
      <c r="A37" s="3">
        <v>35</v>
      </c>
      <c r="B37" s="5">
        <v>1.07E-3</v>
      </c>
      <c r="C37" s="5">
        <v>8.0000000000000004E-4</v>
      </c>
      <c r="D37" s="14"/>
      <c r="E37" s="5">
        <v>1.07E-3</v>
      </c>
      <c r="F37" s="5">
        <v>8.0000000000000004E-4</v>
      </c>
      <c r="G37" s="5">
        <v>1.73E-3</v>
      </c>
      <c r="H37" s="5">
        <v>1.1800000000000001E-3</v>
      </c>
      <c r="K37" s="14"/>
      <c r="L37" s="14"/>
      <c r="M37" s="12"/>
      <c r="N37" s="12"/>
    </row>
    <row r="38" spans="1:14" ht="15.5" x14ac:dyDescent="0.35">
      <c r="A38" s="3">
        <v>36</v>
      </c>
      <c r="B38" s="5">
        <v>1.16E-3</v>
      </c>
      <c r="C38" s="5">
        <v>8.5999999999999998E-4</v>
      </c>
      <c r="D38" s="14"/>
      <c r="E38" s="5">
        <v>1.16E-3</v>
      </c>
      <c r="F38" s="5">
        <v>8.5999999999999998E-4</v>
      </c>
      <c r="G38" s="5">
        <v>1.9300000000000001E-3</v>
      </c>
      <c r="H38" s="5">
        <v>1.2800000000000001E-3</v>
      </c>
      <c r="K38" s="14"/>
      <c r="L38" s="14"/>
      <c r="M38" s="12"/>
      <c r="N38" s="12"/>
    </row>
    <row r="39" spans="1:14" ht="15.5" x14ac:dyDescent="0.35">
      <c r="A39" s="3">
        <v>37</v>
      </c>
      <c r="B39" s="5">
        <v>1.2700000000000001E-3</v>
      </c>
      <c r="C39" s="5">
        <v>9.3000000000000005E-4</v>
      </c>
      <c r="D39" s="14"/>
      <c r="E39" s="5">
        <v>1.2700000000000001E-3</v>
      </c>
      <c r="F39" s="5">
        <v>9.3000000000000005E-4</v>
      </c>
      <c r="G39" s="5">
        <v>2.16E-3</v>
      </c>
      <c r="H39" s="5">
        <v>1.41E-3</v>
      </c>
      <c r="K39" s="14"/>
      <c r="L39" s="14"/>
      <c r="M39" s="12"/>
      <c r="N39" s="12"/>
    </row>
    <row r="40" spans="1:14" ht="15.5" x14ac:dyDescent="0.35">
      <c r="A40" s="3">
        <v>38</v>
      </c>
      <c r="B40" s="5">
        <v>1.39E-3</v>
      </c>
      <c r="C40" s="5">
        <v>1E-3</v>
      </c>
      <c r="D40" s="14"/>
      <c r="E40" s="5">
        <v>1.39E-3</v>
      </c>
      <c r="F40" s="5">
        <v>1E-3</v>
      </c>
      <c r="G40" s="5">
        <v>2.4099999999999998E-3</v>
      </c>
      <c r="H40" s="5">
        <v>1.5399999999999999E-3</v>
      </c>
      <c r="K40" s="14"/>
      <c r="L40" s="14"/>
      <c r="M40" s="12"/>
      <c r="N40" s="12"/>
    </row>
    <row r="41" spans="1:14" ht="15.5" x14ac:dyDescent="0.35">
      <c r="A41" s="3">
        <v>39</v>
      </c>
      <c r="B41" s="5">
        <v>1.5499999999999999E-3</v>
      </c>
      <c r="C41" s="5">
        <v>1.08E-3</v>
      </c>
      <c r="D41" s="14"/>
      <c r="E41" s="5">
        <v>1.5499999999999999E-3</v>
      </c>
      <c r="F41" s="5">
        <v>1.08E-3</v>
      </c>
      <c r="G41" s="5">
        <v>2.7000000000000001E-3</v>
      </c>
      <c r="H41" s="5">
        <v>1.6900000000000001E-3</v>
      </c>
      <c r="K41" s="14"/>
      <c r="L41" s="14"/>
      <c r="M41" s="12"/>
      <c r="N41" s="12"/>
    </row>
    <row r="42" spans="1:14" ht="15.5" x14ac:dyDescent="0.35">
      <c r="A42" s="3">
        <v>40</v>
      </c>
      <c r="B42" s="5">
        <v>1.73E-3</v>
      </c>
      <c r="C42" s="5">
        <v>1.1800000000000001E-3</v>
      </c>
      <c r="D42" s="14"/>
      <c r="E42" s="5">
        <v>1.73E-3</v>
      </c>
      <c r="F42" s="5">
        <v>1.1800000000000001E-3</v>
      </c>
      <c r="G42" s="5">
        <v>3.0200000000000001E-3</v>
      </c>
      <c r="H42" s="5">
        <v>1.8699999999999999E-3</v>
      </c>
      <c r="K42" s="14"/>
      <c r="L42" s="14"/>
      <c r="M42" s="12"/>
      <c r="N42" s="12"/>
    </row>
    <row r="43" spans="1:14" ht="15.5" x14ac:dyDescent="0.35">
      <c r="A43" s="3">
        <v>41</v>
      </c>
      <c r="B43" s="5">
        <v>1.9300000000000001E-3</v>
      </c>
      <c r="C43" s="5">
        <v>1.2800000000000001E-3</v>
      </c>
      <c r="D43" s="14"/>
      <c r="E43" s="5">
        <v>1.9300000000000001E-3</v>
      </c>
      <c r="F43" s="5">
        <v>1.2800000000000001E-3</v>
      </c>
      <c r="G43" s="5">
        <v>3.3800000000000002E-3</v>
      </c>
      <c r="H43" s="5">
        <v>2.0899999999999998E-3</v>
      </c>
      <c r="K43" s="14"/>
      <c r="L43" s="14"/>
      <c r="M43" s="12"/>
      <c r="N43" s="12"/>
    </row>
    <row r="44" spans="1:14" ht="15.5" x14ac:dyDescent="0.35">
      <c r="A44" s="3">
        <v>42</v>
      </c>
      <c r="B44" s="5">
        <v>2.16E-3</v>
      </c>
      <c r="C44" s="5">
        <v>1.41E-3</v>
      </c>
      <c r="D44" s="14"/>
      <c r="E44" s="5">
        <v>2.16E-3</v>
      </c>
      <c r="F44" s="5">
        <v>1.41E-3</v>
      </c>
      <c r="G44" s="5">
        <v>3.7699999999999999E-3</v>
      </c>
      <c r="H44" s="5">
        <v>2.3E-3</v>
      </c>
      <c r="K44" s="14"/>
      <c r="L44" s="14"/>
      <c r="M44" s="12"/>
      <c r="N44" s="12"/>
    </row>
    <row r="45" spans="1:14" ht="15.5" x14ac:dyDescent="0.35">
      <c r="A45" s="3">
        <v>43</v>
      </c>
      <c r="B45" s="5">
        <v>2.4099999999999998E-3</v>
      </c>
      <c r="C45" s="5">
        <v>1.5399999999999999E-3</v>
      </c>
      <c r="D45" s="14"/>
      <c r="E45" s="5">
        <v>2.4099999999999998E-3</v>
      </c>
      <c r="F45" s="5">
        <v>1.5399999999999999E-3</v>
      </c>
      <c r="G45" s="5">
        <v>4.1799999999999997E-3</v>
      </c>
      <c r="H45" s="5">
        <v>2.5300000000000001E-3</v>
      </c>
      <c r="K45" s="14"/>
      <c r="L45" s="14"/>
      <c r="M45" s="12"/>
      <c r="N45" s="12"/>
    </row>
    <row r="46" spans="1:14" ht="15.5" x14ac:dyDescent="0.35">
      <c r="A46" s="3">
        <v>44</v>
      </c>
      <c r="B46" s="5">
        <v>2.7000000000000001E-3</v>
      </c>
      <c r="C46" s="5">
        <v>1.6900000000000001E-3</v>
      </c>
      <c r="D46" s="14"/>
      <c r="E46" s="5">
        <v>2.7000000000000001E-3</v>
      </c>
      <c r="F46" s="5">
        <v>1.6900000000000001E-3</v>
      </c>
      <c r="G46" s="5">
        <v>4.6100000000000004E-3</v>
      </c>
      <c r="H46" s="5">
        <v>2.7699999999999999E-3</v>
      </c>
      <c r="K46" s="14"/>
      <c r="L46" s="14"/>
      <c r="M46" s="12"/>
      <c r="N46" s="12"/>
    </row>
    <row r="47" spans="1:14" ht="15.5" x14ac:dyDescent="0.35">
      <c r="A47" s="3">
        <v>45</v>
      </c>
      <c r="B47" s="5">
        <v>3.0200000000000001E-3</v>
      </c>
      <c r="C47" s="5">
        <v>1.8699999999999999E-3</v>
      </c>
      <c r="D47" s="14"/>
      <c r="E47" s="5">
        <v>3.0200000000000001E-3</v>
      </c>
      <c r="F47" s="5">
        <v>1.8699999999999999E-3</v>
      </c>
      <c r="G47" s="5">
        <v>5.0800000000000003E-3</v>
      </c>
      <c r="H47" s="5">
        <v>3.0500000000000002E-3</v>
      </c>
      <c r="K47" s="14"/>
      <c r="L47" s="14"/>
      <c r="M47" s="12"/>
      <c r="N47" s="12"/>
    </row>
    <row r="48" spans="1:14" ht="15.5" x14ac:dyDescent="0.35">
      <c r="A48" s="3">
        <v>46</v>
      </c>
      <c r="B48" s="5">
        <v>3.3800000000000002E-3</v>
      </c>
      <c r="C48" s="5">
        <v>2.0899999999999998E-3</v>
      </c>
      <c r="D48" s="14"/>
      <c r="E48" s="5">
        <v>3.3800000000000002E-3</v>
      </c>
      <c r="F48" s="5">
        <v>2.0899999999999998E-3</v>
      </c>
      <c r="G48" s="5">
        <v>5.5599999999999998E-3</v>
      </c>
      <c r="H48" s="5">
        <v>3.3500000000000001E-3</v>
      </c>
      <c r="K48" s="14"/>
      <c r="L48" s="14"/>
      <c r="M48" s="12"/>
      <c r="N48" s="12"/>
    </row>
    <row r="49" spans="1:14" ht="15.5" x14ac:dyDescent="0.35">
      <c r="A49" s="3">
        <v>47</v>
      </c>
      <c r="B49" s="5">
        <v>3.7699999999999999E-3</v>
      </c>
      <c r="C49" s="5">
        <v>2.3E-3</v>
      </c>
      <c r="D49" s="14"/>
      <c r="E49" s="5">
        <v>3.7699999999999999E-3</v>
      </c>
      <c r="F49" s="5">
        <v>2.3E-3</v>
      </c>
      <c r="G49" s="5">
        <v>6.0899999999999999E-3</v>
      </c>
      <c r="H49" s="5">
        <v>3.6800000000000001E-3</v>
      </c>
      <c r="K49" s="14"/>
      <c r="L49" s="14"/>
      <c r="M49" s="12"/>
      <c r="N49" s="12"/>
    </row>
    <row r="50" spans="1:14" ht="15.5" x14ac:dyDescent="0.35">
      <c r="A50" s="3">
        <v>48</v>
      </c>
      <c r="B50" s="5">
        <v>4.1799999999999997E-3</v>
      </c>
      <c r="C50" s="5">
        <v>2.5300000000000001E-3</v>
      </c>
      <c r="D50" s="14"/>
      <c r="E50" s="5">
        <v>4.1799999999999997E-3</v>
      </c>
      <c r="F50" s="5">
        <v>2.5300000000000001E-3</v>
      </c>
      <c r="G50" s="5">
        <v>6.6699999999999997E-3</v>
      </c>
      <c r="H50" s="5">
        <v>4.0299999999999997E-3</v>
      </c>
      <c r="K50" s="14"/>
      <c r="L50" s="14"/>
      <c r="M50" s="12"/>
      <c r="N50" s="12"/>
    </row>
    <row r="51" spans="1:14" ht="15.5" x14ac:dyDescent="0.35">
      <c r="A51" s="3">
        <v>49</v>
      </c>
      <c r="B51" s="5">
        <v>4.6100000000000004E-3</v>
      </c>
      <c r="C51" s="5">
        <v>2.7699999999999999E-3</v>
      </c>
      <c r="D51" s="14"/>
      <c r="E51" s="5">
        <v>4.6100000000000004E-3</v>
      </c>
      <c r="F51" s="5">
        <v>2.7699999999999999E-3</v>
      </c>
      <c r="G51" s="5">
        <v>7.2700000000000004E-3</v>
      </c>
      <c r="H51" s="5">
        <v>4.4200000000000003E-3</v>
      </c>
      <c r="K51" s="14"/>
      <c r="L51" s="14"/>
      <c r="M51" s="12"/>
      <c r="N51" s="12"/>
    </row>
    <row r="52" spans="1:14" ht="15.5" x14ac:dyDescent="0.35">
      <c r="A52" s="3">
        <v>50</v>
      </c>
      <c r="B52" s="5">
        <v>5.0800000000000003E-3</v>
      </c>
      <c r="C52" s="5">
        <v>3.0500000000000002E-3</v>
      </c>
      <c r="D52" s="14"/>
      <c r="E52" s="5">
        <v>5.0800000000000003E-3</v>
      </c>
      <c r="F52" s="5">
        <v>3.0500000000000002E-3</v>
      </c>
      <c r="G52" s="5">
        <v>7.8899999999999994E-3</v>
      </c>
      <c r="H52" s="5">
        <v>4.8300000000000001E-3</v>
      </c>
      <c r="K52" s="14"/>
      <c r="L52" s="14"/>
      <c r="M52" s="12"/>
      <c r="N52" s="12"/>
    </row>
    <row r="53" spans="1:14" ht="15.5" x14ac:dyDescent="0.35">
      <c r="A53" s="3">
        <v>51</v>
      </c>
      <c r="B53" s="5">
        <v>5.5599999999999998E-3</v>
      </c>
      <c r="C53" s="5">
        <v>3.3500000000000001E-3</v>
      </c>
      <c r="D53" s="14"/>
      <c r="E53" s="5">
        <v>5.5599999999999998E-3</v>
      </c>
      <c r="F53" s="5">
        <v>3.3500000000000001E-3</v>
      </c>
      <c r="G53" s="5">
        <v>8.4700000000000001E-3</v>
      </c>
      <c r="H53" s="5">
        <v>5.2399999999999999E-3</v>
      </c>
      <c r="K53" s="14"/>
      <c r="L53" s="14"/>
      <c r="M53" s="12"/>
      <c r="N53" s="12"/>
    </row>
    <row r="54" spans="1:14" ht="15.5" x14ac:dyDescent="0.35">
      <c r="A54" s="3">
        <v>52</v>
      </c>
      <c r="B54" s="5">
        <v>6.0899999999999999E-3</v>
      </c>
      <c r="C54" s="5">
        <v>3.6800000000000001E-3</v>
      </c>
      <c r="D54" s="14"/>
      <c r="E54" s="5">
        <v>6.0899999999999999E-3</v>
      </c>
      <c r="F54" s="5">
        <v>3.6800000000000001E-3</v>
      </c>
      <c r="G54" s="5">
        <v>8.9800000000000001E-3</v>
      </c>
      <c r="H54" s="5">
        <v>5.6299999999999996E-3</v>
      </c>
      <c r="K54" s="14"/>
      <c r="L54" s="14"/>
      <c r="M54" s="12"/>
      <c r="N54" s="12"/>
    </row>
    <row r="55" spans="1:14" ht="15.5" x14ac:dyDescent="0.35">
      <c r="A55" s="3">
        <v>53</v>
      </c>
      <c r="B55" s="5">
        <v>6.6699999999999997E-3</v>
      </c>
      <c r="C55" s="5">
        <v>4.0299999999999997E-3</v>
      </c>
      <c r="D55" s="14"/>
      <c r="E55" s="5">
        <v>6.6699999999999997E-3</v>
      </c>
      <c r="F55" s="5">
        <v>4.0299999999999997E-3</v>
      </c>
      <c r="G55" s="5">
        <v>9.3900000000000008E-3</v>
      </c>
      <c r="H55" s="5">
        <v>6.0099999999999997E-3</v>
      </c>
      <c r="K55" s="14"/>
      <c r="L55" s="14"/>
      <c r="M55" s="12"/>
      <c r="N55" s="12"/>
    </row>
    <row r="56" spans="1:14" ht="15.5" x14ac:dyDescent="0.35">
      <c r="A56" s="3">
        <v>54</v>
      </c>
      <c r="B56" s="5">
        <v>7.2700000000000004E-3</v>
      </c>
      <c r="C56" s="5">
        <v>4.4200000000000003E-3</v>
      </c>
      <c r="D56" s="14"/>
      <c r="E56" s="5">
        <v>7.2700000000000004E-3</v>
      </c>
      <c r="F56" s="5">
        <v>4.4200000000000003E-3</v>
      </c>
      <c r="G56" s="5">
        <v>9.7099999999999999E-3</v>
      </c>
      <c r="H56" s="5">
        <v>6.3600000000000002E-3</v>
      </c>
      <c r="K56" s="14"/>
      <c r="L56" s="14"/>
      <c r="M56" s="12"/>
      <c r="N56" s="12"/>
    </row>
    <row r="57" spans="1:14" ht="15.5" x14ac:dyDescent="0.35">
      <c r="A57" s="3">
        <v>55</v>
      </c>
      <c r="B57" s="5">
        <v>7.8899999999999994E-3</v>
      </c>
      <c r="C57" s="5">
        <v>4.8300000000000001E-3</v>
      </c>
      <c r="D57" s="14"/>
      <c r="E57" s="5">
        <v>7.8899999999999994E-3</v>
      </c>
      <c r="F57" s="5">
        <v>4.8300000000000001E-3</v>
      </c>
      <c r="G57" s="5">
        <v>9.9900000000000006E-3</v>
      </c>
      <c r="H57" s="5">
        <v>6.7099999999999998E-3</v>
      </c>
      <c r="K57" s="14"/>
      <c r="L57" s="14"/>
      <c r="M57" s="12"/>
      <c r="N57" s="12"/>
    </row>
    <row r="58" spans="1:14" ht="15.5" x14ac:dyDescent="0.35">
      <c r="A58" s="3">
        <v>56</v>
      </c>
      <c r="B58" s="5">
        <v>8.4700000000000001E-3</v>
      </c>
      <c r="C58" s="5">
        <v>5.2399999999999999E-3</v>
      </c>
      <c r="D58" s="14"/>
      <c r="E58" s="5">
        <v>8.4700000000000001E-3</v>
      </c>
      <c r="F58" s="5">
        <v>5.2399999999999999E-3</v>
      </c>
      <c r="G58" s="5">
        <v>1.0240000000000001E-2</v>
      </c>
      <c r="H58" s="5">
        <v>7.0699999999999999E-3</v>
      </c>
      <c r="K58" s="14"/>
      <c r="L58" s="14"/>
      <c r="M58" s="12"/>
      <c r="N58" s="12"/>
    </row>
    <row r="59" spans="1:14" ht="15.5" x14ac:dyDescent="0.35">
      <c r="A59" s="3">
        <v>57</v>
      </c>
      <c r="B59" s="5">
        <v>8.9800000000000001E-3</v>
      </c>
      <c r="C59" s="5">
        <v>5.6299999999999996E-3</v>
      </c>
      <c r="D59" s="14"/>
      <c r="E59" s="5">
        <v>8.9800000000000001E-3</v>
      </c>
      <c r="F59" s="5">
        <v>5.6299999999999996E-3</v>
      </c>
      <c r="G59" s="5">
        <v>1.0460000000000001E-2</v>
      </c>
      <c r="H59" s="5">
        <v>7.4599999999999996E-3</v>
      </c>
      <c r="K59" s="14"/>
      <c r="L59" s="14"/>
      <c r="M59" s="12"/>
      <c r="N59" s="12"/>
    </row>
    <row r="60" spans="1:14" ht="15.5" x14ac:dyDescent="0.35">
      <c r="A60" s="3">
        <v>58</v>
      </c>
      <c r="B60" s="5">
        <v>9.3900000000000008E-3</v>
      </c>
      <c r="C60" s="5">
        <v>6.0099999999999997E-3</v>
      </c>
      <c r="D60" s="14"/>
      <c r="E60" s="5">
        <v>9.3900000000000008E-3</v>
      </c>
      <c r="F60" s="5">
        <v>6.0099999999999997E-3</v>
      </c>
      <c r="G60" s="5">
        <v>1.0710000000000001E-2</v>
      </c>
      <c r="H60" s="5">
        <v>7.8799999999999999E-3</v>
      </c>
      <c r="K60" s="14"/>
      <c r="L60" s="14"/>
      <c r="M60" s="12"/>
      <c r="N60" s="12"/>
    </row>
    <row r="61" spans="1:14" ht="15.5" x14ac:dyDescent="0.35">
      <c r="A61" s="3">
        <v>59</v>
      </c>
      <c r="B61" s="5">
        <v>9.7099999999999999E-3</v>
      </c>
      <c r="C61" s="5">
        <v>6.3600000000000002E-3</v>
      </c>
      <c r="D61" s="14"/>
      <c r="E61" s="5">
        <v>9.7099999999999999E-3</v>
      </c>
      <c r="F61" s="5">
        <v>6.3600000000000002E-3</v>
      </c>
      <c r="G61" s="5">
        <v>1.1039999999999999E-2</v>
      </c>
      <c r="H61" s="5">
        <v>8.3300000000000006E-3</v>
      </c>
      <c r="K61" s="14"/>
      <c r="L61" s="14"/>
      <c r="M61" s="12"/>
      <c r="N61" s="12"/>
    </row>
    <row r="62" spans="1:14" ht="15.5" x14ac:dyDescent="0.35">
      <c r="A62" s="3">
        <v>60</v>
      </c>
      <c r="B62" s="5">
        <v>9.9900000000000006E-3</v>
      </c>
      <c r="C62" s="5">
        <v>6.7099999999999998E-3</v>
      </c>
      <c r="D62" s="14"/>
      <c r="E62" s="5">
        <v>9.9900000000000006E-3</v>
      </c>
      <c r="F62" s="5">
        <v>6.7099999999999998E-3</v>
      </c>
      <c r="G62" s="5">
        <v>1.146E-2</v>
      </c>
      <c r="H62" s="5">
        <v>8.8299999999999993E-3</v>
      </c>
      <c r="K62" s="14"/>
      <c r="L62" s="14"/>
      <c r="M62" s="12"/>
      <c r="N62" s="12"/>
    </row>
    <row r="63" spans="1:14" ht="15.5" x14ac:dyDescent="0.35">
      <c r="A63" s="3">
        <v>61</v>
      </c>
      <c r="B63" s="5">
        <v>1.0240000000000001E-2</v>
      </c>
      <c r="C63" s="5">
        <v>7.0699999999999999E-3</v>
      </c>
      <c r="D63" s="14"/>
      <c r="E63" s="5">
        <v>1.0240000000000001E-2</v>
      </c>
      <c r="F63" s="5">
        <v>7.0699999999999999E-3</v>
      </c>
      <c r="G63" s="5">
        <v>1.1990000000000001E-2</v>
      </c>
      <c r="H63" s="5">
        <v>9.4000000000000004E-3</v>
      </c>
      <c r="K63" s="14"/>
      <c r="L63" s="14"/>
      <c r="M63" s="12"/>
      <c r="N63" s="12"/>
    </row>
    <row r="64" spans="1:14" ht="15.5" x14ac:dyDescent="0.35">
      <c r="A64" s="3">
        <v>62</v>
      </c>
      <c r="B64" s="5">
        <v>1.0460000000000001E-2</v>
      </c>
      <c r="C64" s="5">
        <v>7.4599999999999996E-3</v>
      </c>
      <c r="D64" s="14"/>
      <c r="E64" s="5">
        <v>1.0460000000000001E-2</v>
      </c>
      <c r="F64" s="5">
        <v>7.4599999999999996E-3</v>
      </c>
      <c r="G64" s="5">
        <v>1.26E-2</v>
      </c>
      <c r="H64" s="5">
        <v>1.005E-2</v>
      </c>
      <c r="K64" s="14"/>
      <c r="L64" s="14"/>
      <c r="M64" s="12"/>
      <c r="N64" s="12"/>
    </row>
    <row r="65" spans="1:14" ht="15.5" x14ac:dyDescent="0.35">
      <c r="A65" s="3">
        <v>63</v>
      </c>
      <c r="B65" s="5">
        <v>1.0710000000000001E-2</v>
      </c>
      <c r="C65" s="5">
        <v>7.8799999999999999E-3</v>
      </c>
      <c r="D65" s="14"/>
      <c r="E65" s="5">
        <v>1.0710000000000001E-2</v>
      </c>
      <c r="F65" s="5">
        <v>7.8799999999999999E-3</v>
      </c>
      <c r="G65" s="5">
        <v>1.329E-2</v>
      </c>
      <c r="H65" s="5">
        <v>1.076E-2</v>
      </c>
      <c r="K65" s="14"/>
      <c r="L65" s="14"/>
      <c r="M65" s="12"/>
      <c r="N65" s="12"/>
    </row>
    <row r="66" spans="1:14" ht="15.5" x14ac:dyDescent="0.35">
      <c r="A66" s="3">
        <v>64</v>
      </c>
      <c r="B66" s="5">
        <v>1.1039999999999999E-2</v>
      </c>
      <c r="C66" s="5">
        <v>8.3300000000000006E-3</v>
      </c>
      <c r="D66" s="14"/>
      <c r="E66" s="5">
        <v>1.1039999999999999E-2</v>
      </c>
      <c r="F66" s="5">
        <v>8.3300000000000006E-3</v>
      </c>
      <c r="G66" s="5">
        <v>1.405E-2</v>
      </c>
      <c r="H66" s="5">
        <v>1.15E-2</v>
      </c>
      <c r="K66" s="14"/>
      <c r="L66" s="14"/>
      <c r="M66" s="12"/>
      <c r="N66" s="12"/>
    </row>
    <row r="67" spans="1:14" ht="15.5" x14ac:dyDescent="0.35">
      <c r="A67" s="3">
        <v>65</v>
      </c>
      <c r="B67" s="5">
        <v>1.146E-2</v>
      </c>
      <c r="C67" s="5">
        <v>8.8299999999999993E-3</v>
      </c>
      <c r="D67" s="14"/>
      <c r="E67" s="5">
        <v>1.146E-2</v>
      </c>
      <c r="F67" s="5">
        <v>8.8299999999999993E-3</v>
      </c>
      <c r="G67" s="5">
        <v>1.485E-2</v>
      </c>
      <c r="H67" s="5">
        <v>1.2290000000000001E-2</v>
      </c>
      <c r="K67" s="14"/>
      <c r="L67" s="14"/>
      <c r="M67" s="12"/>
      <c r="N67" s="12"/>
    </row>
    <row r="68" spans="1:14" ht="15.5" x14ac:dyDescent="0.35">
      <c r="A68" s="3">
        <v>66</v>
      </c>
      <c r="B68" s="5">
        <v>1.1990000000000001E-2</v>
      </c>
      <c r="C68" s="5">
        <v>9.4000000000000004E-3</v>
      </c>
      <c r="D68" s="14"/>
      <c r="E68" s="5">
        <v>1.1990000000000001E-2</v>
      </c>
      <c r="F68" s="5">
        <v>9.4000000000000004E-3</v>
      </c>
      <c r="G68" s="5">
        <v>1.5740000000000001E-2</v>
      </c>
      <c r="H68" s="5">
        <v>1.3140000000000001E-2</v>
      </c>
      <c r="K68" s="14"/>
      <c r="L68" s="14"/>
      <c r="M68" s="12"/>
      <c r="N68" s="12"/>
    </row>
    <row r="69" spans="1:14" ht="15.5" x14ac:dyDescent="0.35">
      <c r="A69" s="3">
        <v>67</v>
      </c>
      <c r="B69" s="5">
        <v>1.26E-2</v>
      </c>
      <c r="C69" s="5">
        <v>1.005E-2</v>
      </c>
      <c r="D69" s="14"/>
      <c r="E69" s="5">
        <v>1.26E-2</v>
      </c>
      <c r="F69" s="5">
        <v>1.005E-2</v>
      </c>
      <c r="G69" s="5">
        <v>1.67E-2</v>
      </c>
      <c r="H69" s="5">
        <v>1.406E-2</v>
      </c>
      <c r="K69" s="14"/>
      <c r="L69" s="14"/>
      <c r="M69" s="12"/>
      <c r="N69" s="12"/>
    </row>
    <row r="70" spans="1:14" ht="15.5" x14ac:dyDescent="0.35">
      <c r="A70" s="3">
        <v>68</v>
      </c>
      <c r="B70" s="5">
        <v>1.329E-2</v>
      </c>
      <c r="C70" s="5">
        <v>1.076E-2</v>
      </c>
      <c r="D70" s="14"/>
      <c r="E70" s="5">
        <v>1.329E-2</v>
      </c>
      <c r="F70" s="5">
        <v>1.076E-2</v>
      </c>
      <c r="G70" s="5">
        <v>1.7770000000000001E-2</v>
      </c>
      <c r="H70" s="5">
        <v>1.508E-2</v>
      </c>
      <c r="K70" s="14"/>
      <c r="L70" s="14"/>
      <c r="M70" s="12"/>
      <c r="N70" s="12"/>
    </row>
    <row r="71" spans="1:14" ht="15.5" x14ac:dyDescent="0.35">
      <c r="A71" s="3">
        <v>69</v>
      </c>
      <c r="B71" s="5">
        <v>1.405E-2</v>
      </c>
      <c r="C71" s="5">
        <v>1.15E-2</v>
      </c>
      <c r="D71" s="14"/>
      <c r="E71" s="5">
        <v>1.405E-2</v>
      </c>
      <c r="F71" s="5">
        <v>1.15E-2</v>
      </c>
      <c r="G71" s="5">
        <v>1.8950000000000002E-2</v>
      </c>
      <c r="H71" s="5">
        <v>1.6199999999999999E-2</v>
      </c>
      <c r="K71" s="14"/>
      <c r="L71" s="14"/>
      <c r="M71" s="12"/>
      <c r="N71" s="12"/>
    </row>
    <row r="72" spans="1:14" ht="15.5" x14ac:dyDescent="0.35">
      <c r="A72" s="3">
        <v>70</v>
      </c>
      <c r="B72" s="5">
        <v>1.485E-2</v>
      </c>
      <c r="C72" s="5">
        <v>1.2290000000000001E-2</v>
      </c>
      <c r="D72" s="14"/>
      <c r="E72" s="5">
        <v>1.485E-2</v>
      </c>
      <c r="F72" s="5">
        <v>1.2290000000000001E-2</v>
      </c>
      <c r="G72" s="5">
        <v>2.026E-2</v>
      </c>
      <c r="H72" s="5">
        <v>1.7430000000000001E-2</v>
      </c>
      <c r="K72" s="14"/>
      <c r="L72" s="14"/>
      <c r="M72" s="12"/>
      <c r="N72" s="12"/>
    </row>
    <row r="73" spans="1:14" ht="15.5" x14ac:dyDescent="0.35">
      <c r="A73" s="3">
        <v>71</v>
      </c>
      <c r="B73" s="5">
        <v>1.5740000000000001E-2</v>
      </c>
      <c r="C73" s="5">
        <v>1.3140000000000001E-2</v>
      </c>
      <c r="D73" s="14"/>
      <c r="E73" s="5">
        <v>1.5740000000000001E-2</v>
      </c>
      <c r="F73" s="5">
        <v>1.3140000000000001E-2</v>
      </c>
      <c r="G73" s="5">
        <v>2.3689999999999999E-2</v>
      </c>
      <c r="H73" s="5">
        <v>1.8790000000000001E-2</v>
      </c>
      <c r="K73" s="14"/>
      <c r="L73" s="14"/>
      <c r="M73" s="12"/>
      <c r="N73" s="12"/>
    </row>
    <row r="74" spans="1:14" ht="15.5" x14ac:dyDescent="0.35">
      <c r="A74" s="3">
        <v>72</v>
      </c>
      <c r="B74" s="5">
        <v>1.67E-2</v>
      </c>
      <c r="C74" s="5">
        <v>1.406E-2</v>
      </c>
      <c r="D74" s="14"/>
      <c r="E74" s="5">
        <v>1.67E-2</v>
      </c>
      <c r="F74" s="5">
        <v>1.406E-2</v>
      </c>
      <c r="G74" s="5">
        <v>2.7380000000000002E-2</v>
      </c>
      <c r="H74" s="5">
        <v>2.0299999999999999E-2</v>
      </c>
      <c r="K74" s="14"/>
      <c r="L74" s="14"/>
      <c r="M74" s="12"/>
      <c r="N74" s="12"/>
    </row>
    <row r="75" spans="1:14" ht="15.5" x14ac:dyDescent="0.35">
      <c r="A75" s="3">
        <v>73</v>
      </c>
      <c r="B75" s="5">
        <v>1.7770000000000001E-2</v>
      </c>
      <c r="C75" s="5">
        <v>1.508E-2</v>
      </c>
      <c r="D75" s="14"/>
      <c r="E75" s="5">
        <v>1.7770000000000001E-2</v>
      </c>
      <c r="F75" s="5">
        <v>1.508E-2</v>
      </c>
      <c r="G75" s="5">
        <v>3.1300000000000001E-2</v>
      </c>
      <c r="H75" s="5">
        <v>2.3259999999999999E-2</v>
      </c>
      <c r="K75" s="14"/>
      <c r="L75" s="14"/>
      <c r="M75" s="12"/>
      <c r="N75" s="12"/>
    </row>
    <row r="76" spans="1:14" ht="15.5" x14ac:dyDescent="0.35">
      <c r="A76" s="3">
        <v>74</v>
      </c>
      <c r="B76" s="5">
        <v>1.8950000000000002E-2</v>
      </c>
      <c r="C76" s="5">
        <v>1.6199999999999999E-2</v>
      </c>
      <c r="D76" s="14"/>
      <c r="E76" s="5">
        <v>1.8950000000000002E-2</v>
      </c>
      <c r="F76" s="5">
        <v>1.6199999999999999E-2</v>
      </c>
      <c r="G76" s="5">
        <v>3.6929999999999998E-2</v>
      </c>
      <c r="H76" s="5">
        <v>2.8799999999999999E-2</v>
      </c>
      <c r="K76" s="14"/>
      <c r="L76" s="14"/>
      <c r="M76" s="12"/>
      <c r="N76" s="12"/>
    </row>
    <row r="77" spans="1:14" ht="15.5" x14ac:dyDescent="0.35">
      <c r="A77" s="3">
        <v>75</v>
      </c>
      <c r="B77" s="5">
        <v>2.026E-2</v>
      </c>
      <c r="C77" s="5">
        <v>1.7430000000000001E-2</v>
      </c>
      <c r="D77" s="14"/>
      <c r="E77" s="5">
        <v>2.026E-2</v>
      </c>
      <c r="F77" s="5">
        <v>1.7430000000000001E-2</v>
      </c>
      <c r="G77" s="5">
        <v>4.5179999999999998E-2</v>
      </c>
      <c r="H77" s="5">
        <v>3.569E-2</v>
      </c>
      <c r="K77" s="14"/>
      <c r="L77" s="14"/>
      <c r="M77" s="12"/>
      <c r="N77" s="12"/>
    </row>
    <row r="78" spans="1:14" ht="15.5" x14ac:dyDescent="0.35">
      <c r="A78" s="3">
        <v>76</v>
      </c>
      <c r="B78" s="5">
        <v>2.3689999999999999E-2</v>
      </c>
      <c r="C78" s="5">
        <v>1.8790000000000001E-2</v>
      </c>
      <c r="D78" s="14"/>
      <c r="E78" s="5">
        <v>2.3689999999999999E-2</v>
      </c>
      <c r="F78" s="5">
        <v>1.8790000000000001E-2</v>
      </c>
      <c r="G78" s="5">
        <v>5.527E-2</v>
      </c>
      <c r="H78" s="5">
        <v>4.2079999999999999E-2</v>
      </c>
      <c r="K78" s="14"/>
      <c r="L78" s="14"/>
      <c r="M78" s="12"/>
      <c r="N78" s="12"/>
    </row>
    <row r="79" spans="1:14" ht="15.5" x14ac:dyDescent="0.35">
      <c r="A79" s="3">
        <v>77</v>
      </c>
      <c r="B79" s="5">
        <v>2.7380000000000002E-2</v>
      </c>
      <c r="C79" s="5">
        <v>2.0299999999999999E-2</v>
      </c>
      <c r="D79" s="14"/>
      <c r="E79" s="5">
        <v>2.7380000000000002E-2</v>
      </c>
      <c r="F79" s="5">
        <v>2.0299999999999999E-2</v>
      </c>
      <c r="G79" s="5">
        <v>6.7320000000000005E-2</v>
      </c>
      <c r="H79" s="5">
        <v>4.9070000000000003E-2</v>
      </c>
      <c r="K79" s="14"/>
      <c r="L79" s="14"/>
      <c r="M79" s="12"/>
      <c r="N79" s="12"/>
    </row>
    <row r="80" spans="1:14" ht="15.5" x14ac:dyDescent="0.35">
      <c r="A80" s="3">
        <v>78</v>
      </c>
      <c r="B80" s="5">
        <v>3.1300000000000001E-2</v>
      </c>
      <c r="C80" s="5">
        <v>2.3259999999999999E-2</v>
      </c>
      <c r="D80" s="14"/>
      <c r="E80" s="5">
        <v>3.1300000000000001E-2</v>
      </c>
      <c r="F80" s="5">
        <v>2.3259999999999999E-2</v>
      </c>
      <c r="G80" s="5">
        <v>8.2280000000000006E-2</v>
      </c>
      <c r="H80" s="5">
        <v>5.5199999999999999E-2</v>
      </c>
      <c r="K80" s="14"/>
      <c r="L80" s="14"/>
      <c r="M80" s="12"/>
      <c r="N80" s="12"/>
    </row>
    <row r="81" spans="1:14" ht="15.5" x14ac:dyDescent="0.35">
      <c r="A81" s="3">
        <v>79</v>
      </c>
      <c r="B81" s="5">
        <v>3.6929999999999998E-2</v>
      </c>
      <c r="C81" s="5">
        <v>2.8799999999999999E-2</v>
      </c>
      <c r="D81" s="14"/>
      <c r="E81" s="5">
        <v>3.6929999999999998E-2</v>
      </c>
      <c r="F81" s="5">
        <v>2.8799999999999999E-2</v>
      </c>
      <c r="G81" s="5">
        <v>9.4780000000000003E-2</v>
      </c>
      <c r="H81" s="5">
        <v>6.0859999999999997E-2</v>
      </c>
      <c r="K81" s="14"/>
      <c r="L81" s="14"/>
      <c r="M81" s="12"/>
      <c r="N81" s="12"/>
    </row>
    <row r="82" spans="1:14" ht="15.5" x14ac:dyDescent="0.35">
      <c r="A82" s="3">
        <v>80</v>
      </c>
      <c r="B82" s="5">
        <v>4.5179999999999998E-2</v>
      </c>
      <c r="C82" s="5">
        <v>3.569E-2</v>
      </c>
      <c r="D82" s="14"/>
      <c r="E82" s="5">
        <v>4.5179999999999998E-2</v>
      </c>
      <c r="F82" s="5">
        <v>3.569E-2</v>
      </c>
      <c r="G82" s="5">
        <v>0.10465000000000001</v>
      </c>
      <c r="H82" s="5">
        <v>6.7150000000000001E-2</v>
      </c>
      <c r="K82" s="14"/>
      <c r="L82" s="14"/>
      <c r="M82" s="12"/>
      <c r="N82" s="12"/>
    </row>
    <row r="83" spans="1:14" ht="15.5" x14ac:dyDescent="0.35">
      <c r="A83" s="3">
        <v>81</v>
      </c>
      <c r="B83" s="5">
        <v>5.527E-2</v>
      </c>
      <c r="C83" s="5">
        <v>4.2079999999999999E-2</v>
      </c>
      <c r="D83" s="14"/>
      <c r="E83" s="5">
        <v>5.527E-2</v>
      </c>
      <c r="F83" s="5">
        <v>4.2079999999999999E-2</v>
      </c>
      <c r="G83" s="5">
        <v>0.11533</v>
      </c>
      <c r="H83" s="5">
        <v>7.3179999999999995E-2</v>
      </c>
      <c r="K83" s="14"/>
      <c r="L83" s="14"/>
      <c r="M83" s="12"/>
      <c r="N83" s="12"/>
    </row>
    <row r="84" spans="1:14" ht="15.5" x14ac:dyDescent="0.35">
      <c r="A84" s="3">
        <v>82</v>
      </c>
      <c r="B84" s="5">
        <v>6.7320000000000005E-2</v>
      </c>
      <c r="C84" s="5">
        <v>4.9070000000000003E-2</v>
      </c>
      <c r="D84" s="14"/>
      <c r="E84" s="5">
        <v>6.7320000000000005E-2</v>
      </c>
      <c r="F84" s="5">
        <v>4.9070000000000003E-2</v>
      </c>
      <c r="G84" s="5">
        <v>0.12698000000000001</v>
      </c>
      <c r="H84" s="5">
        <v>8.1549999999999997E-2</v>
      </c>
      <c r="K84" s="14"/>
      <c r="L84" s="14"/>
      <c r="M84" s="12"/>
      <c r="N84" s="12"/>
    </row>
    <row r="85" spans="1:14" ht="15.5" x14ac:dyDescent="0.35">
      <c r="A85" s="3">
        <v>83</v>
      </c>
      <c r="B85" s="5">
        <v>8.2280000000000006E-2</v>
      </c>
      <c r="C85" s="5">
        <v>5.5199999999999999E-2</v>
      </c>
      <c r="D85" s="14"/>
      <c r="E85" s="5">
        <v>8.2280000000000006E-2</v>
      </c>
      <c r="F85" s="5">
        <v>5.5199999999999999E-2</v>
      </c>
      <c r="G85" s="5">
        <v>0.13947000000000001</v>
      </c>
      <c r="H85" s="5">
        <v>9.0450000000000003E-2</v>
      </c>
      <c r="K85" s="14"/>
      <c r="L85" s="14"/>
      <c r="M85" s="12"/>
      <c r="N85" s="12"/>
    </row>
    <row r="86" spans="1:14" ht="15.5" x14ac:dyDescent="0.35">
      <c r="A86" s="3">
        <v>84</v>
      </c>
      <c r="B86" s="5">
        <v>9.4780000000000003E-2</v>
      </c>
      <c r="C86" s="5">
        <v>6.0859999999999997E-2</v>
      </c>
      <c r="D86" s="14"/>
      <c r="E86" s="5">
        <v>9.4780000000000003E-2</v>
      </c>
      <c r="F86" s="5">
        <v>6.0859999999999997E-2</v>
      </c>
      <c r="G86" s="5">
        <v>0.15271000000000001</v>
      </c>
      <c r="H86" s="5">
        <v>0.10001</v>
      </c>
      <c r="K86" s="14"/>
      <c r="L86" s="14"/>
      <c r="M86" s="12"/>
      <c r="N86" s="12"/>
    </row>
    <row r="87" spans="1:14" ht="15.5" x14ac:dyDescent="0.35">
      <c r="A87" s="3">
        <v>85</v>
      </c>
      <c r="B87" s="5">
        <v>0.10465000000000001</v>
      </c>
      <c r="C87" s="5">
        <v>6.7150000000000001E-2</v>
      </c>
      <c r="D87" s="14"/>
      <c r="E87" s="5">
        <v>0.10465000000000001</v>
      </c>
      <c r="F87" s="5">
        <v>6.7150000000000001E-2</v>
      </c>
      <c r="G87" s="5">
        <v>0.16658999999999999</v>
      </c>
      <c r="H87" s="5">
        <v>0.10913</v>
      </c>
      <c r="K87" s="14"/>
      <c r="L87" s="14"/>
      <c r="M87" s="12"/>
      <c r="N87" s="12"/>
    </row>
    <row r="88" spans="1:14" ht="15.5" x14ac:dyDescent="0.35">
      <c r="A88" s="3">
        <v>86</v>
      </c>
      <c r="B88" s="5">
        <v>0.11533</v>
      </c>
      <c r="C88" s="5">
        <v>7.3179999999999995E-2</v>
      </c>
      <c r="D88" s="14"/>
      <c r="E88" s="5">
        <v>0.11533</v>
      </c>
      <c r="F88" s="5">
        <v>7.3179999999999995E-2</v>
      </c>
      <c r="G88" s="5">
        <v>0.17990999999999999</v>
      </c>
      <c r="H88" s="5">
        <v>0.11521000000000001</v>
      </c>
      <c r="K88" s="14"/>
      <c r="L88" s="14"/>
      <c r="M88" s="12"/>
      <c r="N88" s="12"/>
    </row>
    <row r="89" spans="1:14" ht="15.5" x14ac:dyDescent="0.35">
      <c r="A89" s="3">
        <v>87</v>
      </c>
      <c r="B89" s="5">
        <v>0.12698000000000001</v>
      </c>
      <c r="C89" s="5">
        <v>8.1549999999999997E-2</v>
      </c>
      <c r="D89" s="14"/>
      <c r="E89" s="5">
        <v>0.12698000000000001</v>
      </c>
      <c r="F89" s="5">
        <v>8.1549999999999997E-2</v>
      </c>
      <c r="G89" s="5">
        <v>0.19389999999999999</v>
      </c>
      <c r="H89" s="5">
        <v>0.12499</v>
      </c>
      <c r="K89" s="14"/>
      <c r="L89" s="14"/>
      <c r="M89" s="12"/>
      <c r="N89" s="12"/>
    </row>
    <row r="90" spans="1:14" ht="15.5" x14ac:dyDescent="0.35">
      <c r="A90" s="3">
        <v>88</v>
      </c>
      <c r="B90" s="5">
        <v>0.13947000000000001</v>
      </c>
      <c r="C90" s="5">
        <v>9.0450000000000003E-2</v>
      </c>
      <c r="D90" s="14"/>
      <c r="E90" s="5">
        <v>0.13947000000000001</v>
      </c>
      <c r="F90" s="5">
        <v>9.0450000000000003E-2</v>
      </c>
      <c r="G90" s="5">
        <v>0.20874000000000001</v>
      </c>
      <c r="H90" s="5">
        <v>0.13825999999999999</v>
      </c>
      <c r="K90" s="14"/>
      <c r="L90" s="14"/>
      <c r="M90" s="12"/>
      <c r="N90" s="12"/>
    </row>
    <row r="91" spans="1:14" ht="15.5" x14ac:dyDescent="0.35">
      <c r="A91" s="3">
        <v>89</v>
      </c>
      <c r="B91" s="5">
        <v>0.15271000000000001</v>
      </c>
      <c r="C91" s="5">
        <v>0.10001</v>
      </c>
      <c r="D91" s="14"/>
      <c r="E91" s="5">
        <v>0.15271000000000001</v>
      </c>
      <c r="F91" s="5">
        <v>0.10001</v>
      </c>
      <c r="G91" s="5">
        <v>0.22450999999999999</v>
      </c>
      <c r="H91" s="5">
        <v>0.15451000000000001</v>
      </c>
      <c r="K91" s="14"/>
      <c r="L91" s="14"/>
      <c r="M91" s="12"/>
      <c r="N91" s="12"/>
    </row>
    <row r="92" spans="1:14" ht="15.5" x14ac:dyDescent="0.35">
      <c r="A92" s="3">
        <v>90</v>
      </c>
      <c r="B92" s="5">
        <v>0.16658999999999999</v>
      </c>
      <c r="C92" s="5">
        <v>0.10913</v>
      </c>
      <c r="D92" s="14"/>
      <c r="E92" s="5">
        <v>0.16658999999999999</v>
      </c>
      <c r="F92" s="5">
        <v>0.10913</v>
      </c>
      <c r="G92" s="5">
        <v>0.24126</v>
      </c>
      <c r="H92" s="5">
        <v>0.17429</v>
      </c>
      <c r="K92" s="14"/>
      <c r="L92" s="14"/>
      <c r="M92" s="12"/>
      <c r="N92" s="12"/>
    </row>
    <row r="93" spans="1:14" ht="15.5" x14ac:dyDescent="0.35">
      <c r="A93" s="3">
        <v>91</v>
      </c>
      <c r="B93" s="5">
        <v>0.17990999999999999</v>
      </c>
      <c r="C93" s="5">
        <v>0.11521000000000001</v>
      </c>
      <c r="D93" s="14"/>
      <c r="E93" s="5">
        <v>0.17990999999999999</v>
      </c>
      <c r="F93" s="5">
        <v>0.11521000000000001</v>
      </c>
      <c r="G93" s="5">
        <v>0.25714999999999999</v>
      </c>
      <c r="H93" s="5">
        <v>0.19155</v>
      </c>
      <c r="K93" s="14"/>
      <c r="L93" s="14"/>
      <c r="M93" s="12"/>
      <c r="N93" s="12"/>
    </row>
    <row r="94" spans="1:14" ht="15.5" x14ac:dyDescent="0.35">
      <c r="A94" s="3">
        <v>92</v>
      </c>
      <c r="B94" s="5">
        <v>0.19389999999999999</v>
      </c>
      <c r="C94" s="5">
        <v>0.12499</v>
      </c>
      <c r="D94" s="14"/>
      <c r="E94" s="5">
        <v>0.19389999999999999</v>
      </c>
      <c r="F94" s="5">
        <v>0.12499</v>
      </c>
      <c r="G94" s="5">
        <v>0.27418999999999999</v>
      </c>
      <c r="H94" s="5">
        <v>0.20596</v>
      </c>
      <c r="K94" s="14"/>
      <c r="L94" s="14"/>
      <c r="M94" s="12"/>
      <c r="N94" s="12"/>
    </row>
    <row r="95" spans="1:14" ht="15.5" x14ac:dyDescent="0.35">
      <c r="A95" s="3">
        <v>93</v>
      </c>
      <c r="B95" s="5">
        <v>0.20874000000000001</v>
      </c>
      <c r="C95" s="5">
        <v>0.13825999999999999</v>
      </c>
      <c r="D95" s="14"/>
      <c r="E95" s="5">
        <v>0.20874000000000001</v>
      </c>
      <c r="F95" s="5">
        <v>0.13825999999999999</v>
      </c>
      <c r="G95" s="5">
        <v>0.29249000000000003</v>
      </c>
      <c r="H95" s="5">
        <v>0.22227</v>
      </c>
      <c r="K95" s="14"/>
      <c r="L95" s="14"/>
      <c r="M95" s="12"/>
      <c r="N95" s="12"/>
    </row>
    <row r="96" spans="1:14" ht="15.5" x14ac:dyDescent="0.35">
      <c r="A96" s="3">
        <v>94</v>
      </c>
      <c r="B96" s="5">
        <v>0.22450999999999999</v>
      </c>
      <c r="C96" s="5">
        <v>0.15451000000000001</v>
      </c>
      <c r="D96" s="14"/>
      <c r="E96" s="5">
        <v>0.22450999999999999</v>
      </c>
      <c r="F96" s="5">
        <v>0.15451000000000001</v>
      </c>
      <c r="G96" s="5">
        <v>0.31214999999999998</v>
      </c>
      <c r="H96" s="5">
        <v>0.23735999999999999</v>
      </c>
      <c r="K96" s="14"/>
      <c r="L96" s="14"/>
      <c r="M96" s="12"/>
      <c r="N96" s="12"/>
    </row>
    <row r="97" spans="1:14" ht="15.5" x14ac:dyDescent="0.35">
      <c r="A97" s="3">
        <v>95</v>
      </c>
      <c r="B97" s="5">
        <v>0.24126</v>
      </c>
      <c r="C97" s="5">
        <v>0.17429</v>
      </c>
      <c r="D97" s="14"/>
      <c r="E97" s="5">
        <v>0.24126</v>
      </c>
      <c r="F97" s="5">
        <v>0.17429</v>
      </c>
      <c r="G97" s="5">
        <v>0.33331</v>
      </c>
      <c r="H97" s="5">
        <v>0.2581</v>
      </c>
      <c r="K97" s="14"/>
      <c r="L97" s="14"/>
      <c r="M97" s="12"/>
      <c r="N97" s="12"/>
    </row>
    <row r="98" spans="1:14" ht="15.5" x14ac:dyDescent="0.35">
      <c r="A98" s="3">
        <v>96</v>
      </c>
      <c r="B98" s="5">
        <v>0.25714999999999999</v>
      </c>
      <c r="C98" s="5">
        <v>0.19155</v>
      </c>
      <c r="D98" s="14"/>
      <c r="E98" s="5">
        <v>0.25714999999999999</v>
      </c>
      <c r="F98" s="5">
        <v>0.19155</v>
      </c>
      <c r="G98" s="5">
        <v>0.35163</v>
      </c>
      <c r="H98" s="5">
        <v>0.28067999999999999</v>
      </c>
      <c r="K98" s="14"/>
      <c r="L98" s="14"/>
      <c r="M98" s="12"/>
      <c r="N98" s="12"/>
    </row>
    <row r="99" spans="1:14" ht="15.5" x14ac:dyDescent="0.35">
      <c r="A99" s="3">
        <v>97</v>
      </c>
      <c r="B99" s="5">
        <v>0.27418999999999999</v>
      </c>
      <c r="C99" s="5">
        <v>0.20596</v>
      </c>
      <c r="D99" s="14"/>
      <c r="E99" s="5">
        <v>0.27418999999999999</v>
      </c>
      <c r="F99" s="5">
        <v>0.20596</v>
      </c>
      <c r="G99" s="5">
        <v>0.37131999999999998</v>
      </c>
      <c r="H99" s="5">
        <v>0.30562</v>
      </c>
      <c r="K99" s="14"/>
      <c r="L99" s="14"/>
      <c r="M99" s="12"/>
      <c r="N99" s="12"/>
    </row>
    <row r="100" spans="1:14" ht="15.5" x14ac:dyDescent="0.35">
      <c r="A100" s="3">
        <v>98</v>
      </c>
      <c r="B100" s="5">
        <v>0.29249000000000003</v>
      </c>
      <c r="C100" s="5">
        <v>0.22227</v>
      </c>
      <c r="D100" s="14"/>
      <c r="E100" s="5">
        <v>0.29249000000000003</v>
      </c>
      <c r="F100" s="5">
        <v>0.22227</v>
      </c>
      <c r="G100" s="5">
        <v>0.39250000000000002</v>
      </c>
      <c r="H100" s="5">
        <v>0.33315</v>
      </c>
      <c r="K100" s="14"/>
      <c r="L100" s="14"/>
      <c r="M100" s="12"/>
      <c r="N100" s="12"/>
    </row>
    <row r="101" spans="1:14" ht="15.5" x14ac:dyDescent="0.35">
      <c r="A101" s="3">
        <v>99</v>
      </c>
      <c r="B101" s="5">
        <v>0.31214999999999998</v>
      </c>
      <c r="C101" s="5">
        <v>0.23735999999999999</v>
      </c>
      <c r="D101" s="14"/>
      <c r="E101" s="5">
        <v>0.31214999999999998</v>
      </c>
      <c r="F101" s="5">
        <v>0.23735999999999999</v>
      </c>
      <c r="G101" s="5">
        <v>0.41526999999999997</v>
      </c>
      <c r="H101" s="5">
        <v>0.36369000000000001</v>
      </c>
      <c r="K101" s="14"/>
      <c r="L101" s="14"/>
      <c r="M101" s="12"/>
      <c r="N101" s="12"/>
    </row>
    <row r="102" spans="1:14" ht="15.5" x14ac:dyDescent="0.35">
      <c r="A102" s="3">
        <v>100</v>
      </c>
      <c r="B102" s="5">
        <v>0.33331</v>
      </c>
      <c r="C102" s="5">
        <v>0.2581</v>
      </c>
      <c r="D102" s="14"/>
      <c r="E102" s="5">
        <v>0.33331</v>
      </c>
      <c r="F102" s="5">
        <v>0.2581</v>
      </c>
      <c r="G102" s="5">
        <v>0.43973000000000001</v>
      </c>
      <c r="H102" s="5">
        <v>0.39317999999999997</v>
      </c>
      <c r="K102" s="14"/>
      <c r="L102" s="14"/>
      <c r="M102" s="12"/>
      <c r="N102" s="12"/>
    </row>
    <row r="103" spans="1:14" ht="15.5" x14ac:dyDescent="0.35">
      <c r="A103" s="3">
        <v>101</v>
      </c>
      <c r="B103" s="5">
        <v>0.35163</v>
      </c>
      <c r="C103" s="5">
        <v>0.28067999999999999</v>
      </c>
      <c r="D103" s="14"/>
      <c r="E103" s="5">
        <v>0.35163</v>
      </c>
      <c r="F103" s="5">
        <v>0.28067999999999999</v>
      </c>
      <c r="G103" s="5">
        <v>0.46601999999999999</v>
      </c>
      <c r="H103" s="5">
        <v>0.42882999999999999</v>
      </c>
      <c r="K103" s="14"/>
      <c r="L103" s="14"/>
      <c r="M103" s="12"/>
      <c r="N103" s="12"/>
    </row>
    <row r="104" spans="1:14" ht="15.5" x14ac:dyDescent="0.35">
      <c r="A104" s="3">
        <v>102</v>
      </c>
      <c r="B104" s="5">
        <v>0.37131999999999998</v>
      </c>
      <c r="C104" s="5">
        <v>0.30562</v>
      </c>
      <c r="D104" s="14"/>
      <c r="E104" s="5">
        <v>0.37131999999999998</v>
      </c>
      <c r="F104" s="5">
        <v>0.30562</v>
      </c>
      <c r="G104" s="5">
        <v>0.49429000000000001</v>
      </c>
      <c r="H104" s="5">
        <v>0.46604000000000001</v>
      </c>
      <c r="K104" s="14"/>
      <c r="L104" s="14"/>
      <c r="M104" s="12"/>
      <c r="N104" s="12"/>
    </row>
    <row r="105" spans="1:14" ht="15.5" x14ac:dyDescent="0.35">
      <c r="A105" s="3">
        <v>103</v>
      </c>
      <c r="B105" s="5">
        <v>0.39250000000000002</v>
      </c>
      <c r="C105" s="5">
        <v>0.33315</v>
      </c>
      <c r="D105" s="14"/>
      <c r="E105" s="5">
        <v>0.39250000000000002</v>
      </c>
      <c r="F105" s="5">
        <v>0.33315</v>
      </c>
      <c r="G105" s="5">
        <v>0.52466999999999997</v>
      </c>
      <c r="H105" s="5">
        <v>0.50427</v>
      </c>
      <c r="K105" s="14"/>
      <c r="L105" s="14"/>
      <c r="M105" s="12"/>
      <c r="N105" s="12"/>
    </row>
    <row r="106" spans="1:14" ht="15.5" x14ac:dyDescent="0.35">
      <c r="A106" s="3">
        <v>104</v>
      </c>
      <c r="B106" s="5">
        <v>0.41526999999999997</v>
      </c>
      <c r="C106" s="5">
        <v>0.36369000000000001</v>
      </c>
      <c r="D106" s="14"/>
      <c r="E106" s="5">
        <v>0.41526999999999997</v>
      </c>
      <c r="F106" s="5">
        <v>0.36369000000000001</v>
      </c>
      <c r="G106" s="5">
        <v>0.55732999999999999</v>
      </c>
      <c r="H106" s="5">
        <v>0.54476999999999998</v>
      </c>
      <c r="K106" s="14"/>
      <c r="L106" s="14"/>
      <c r="M106" s="12"/>
      <c r="N106" s="12"/>
    </row>
    <row r="107" spans="1:14" ht="15.5" x14ac:dyDescent="0.35">
      <c r="A107" s="3">
        <v>105</v>
      </c>
      <c r="B107" s="5">
        <v>0.43973000000000001</v>
      </c>
      <c r="C107" s="5">
        <v>0.39317999999999997</v>
      </c>
      <c r="D107" s="14"/>
      <c r="E107" s="5">
        <v>0.43973000000000001</v>
      </c>
      <c r="F107" s="5">
        <v>0.39317999999999997</v>
      </c>
      <c r="G107" s="5">
        <v>0.59243999999999997</v>
      </c>
      <c r="H107" s="5">
        <v>0.58701999999999999</v>
      </c>
      <c r="K107" s="14"/>
      <c r="L107" s="14"/>
      <c r="M107" s="12"/>
      <c r="N107" s="12"/>
    </row>
    <row r="108" spans="1:14" ht="15.5" x14ac:dyDescent="0.35">
      <c r="A108" s="3">
        <v>106</v>
      </c>
      <c r="B108" s="5">
        <v>0.46601999999999999</v>
      </c>
      <c r="C108" s="5">
        <v>0.42882999999999999</v>
      </c>
      <c r="D108" s="14"/>
      <c r="E108" s="5">
        <v>0.46601999999999999</v>
      </c>
      <c r="F108" s="5">
        <v>0.42882999999999999</v>
      </c>
      <c r="G108" s="5">
        <v>1</v>
      </c>
      <c r="H108" s="5">
        <v>1</v>
      </c>
      <c r="K108" s="14"/>
      <c r="L108" s="14"/>
      <c r="M108" s="12"/>
      <c r="N108" s="12"/>
    </row>
    <row r="109" spans="1:14" ht="15.5" x14ac:dyDescent="0.35">
      <c r="A109" s="3">
        <v>107</v>
      </c>
      <c r="B109" s="5">
        <v>0.49429000000000001</v>
      </c>
      <c r="C109" s="5">
        <v>0.46604000000000001</v>
      </c>
      <c r="D109" s="14"/>
      <c r="E109" s="5">
        <v>0.49429000000000001</v>
      </c>
      <c r="F109" s="5">
        <v>0.46604000000000001</v>
      </c>
      <c r="K109" s="14"/>
      <c r="L109" s="14"/>
      <c r="M109" s="12"/>
      <c r="N109" s="12"/>
    </row>
    <row r="110" spans="1:14" ht="15.5" x14ac:dyDescent="0.35">
      <c r="A110" s="3">
        <v>108</v>
      </c>
      <c r="B110" s="5">
        <v>0.52466999999999997</v>
      </c>
      <c r="C110" s="5">
        <v>0.50427</v>
      </c>
      <c r="D110" s="14"/>
      <c r="E110" s="5">
        <v>0.52466999999999997</v>
      </c>
      <c r="F110" s="5">
        <v>0.50427</v>
      </c>
      <c r="K110" s="14"/>
      <c r="L110" s="14"/>
      <c r="M110" s="12"/>
      <c r="N110" s="12"/>
    </row>
    <row r="111" spans="1:14" ht="15.5" x14ac:dyDescent="0.35">
      <c r="A111" s="3">
        <v>109</v>
      </c>
      <c r="B111" s="5">
        <v>0.55732999999999999</v>
      </c>
      <c r="C111" s="5">
        <v>0.54476999999999998</v>
      </c>
      <c r="D111" s="14"/>
      <c r="E111" s="5">
        <v>0.55732999999999999</v>
      </c>
      <c r="F111" s="5">
        <v>0.54476999999999998</v>
      </c>
      <c r="K111" s="14"/>
      <c r="L111" s="14"/>
      <c r="M111" s="12"/>
      <c r="N111" s="12"/>
    </row>
    <row r="112" spans="1:14" ht="15.5" x14ac:dyDescent="0.35">
      <c r="A112" s="3">
        <v>110</v>
      </c>
      <c r="B112" s="5">
        <v>0.59243999999999997</v>
      </c>
      <c r="C112" s="5">
        <v>0.58701999999999999</v>
      </c>
      <c r="D112" s="14"/>
      <c r="E112" s="5">
        <v>0.59243999999999997</v>
      </c>
      <c r="F112" s="5">
        <v>0.58701999999999999</v>
      </c>
      <c r="K112" s="14"/>
      <c r="L112" s="14"/>
      <c r="M112" s="12"/>
      <c r="N112" s="12"/>
    </row>
    <row r="113" spans="1:14" ht="15.5" x14ac:dyDescent="0.35">
      <c r="A113" s="3">
        <v>111</v>
      </c>
      <c r="B113" s="5">
        <v>1</v>
      </c>
      <c r="C113" s="5">
        <v>1</v>
      </c>
      <c r="D113" s="14"/>
      <c r="E113" s="5">
        <v>1</v>
      </c>
      <c r="F113" s="5">
        <v>1</v>
      </c>
      <c r="K113" s="14"/>
      <c r="L113" s="14"/>
      <c r="M113" s="12"/>
      <c r="N113" s="12"/>
    </row>
    <row r="114" spans="1:14" x14ac:dyDescent="0.35">
      <c r="M114" s="12"/>
      <c r="N114" s="12"/>
    </row>
    <row r="115" spans="1:14" x14ac:dyDescent="0.35">
      <c r="M115" s="12"/>
      <c r="N115" s="12"/>
    </row>
    <row r="116" spans="1:14" x14ac:dyDescent="0.35">
      <c r="M116" s="12"/>
      <c r="N116" s="12"/>
    </row>
    <row r="117" spans="1:14" x14ac:dyDescent="0.35">
      <c r="M117" s="12"/>
      <c r="N117" s="12"/>
    </row>
    <row r="118" spans="1:14" x14ac:dyDescent="0.35">
      <c r="M118" s="12"/>
      <c r="N118" s="12"/>
    </row>
    <row r="119" spans="1:14" x14ac:dyDescent="0.35">
      <c r="M119" s="12"/>
      <c r="N119" s="12"/>
    </row>
    <row r="120" spans="1:14" x14ac:dyDescent="0.35">
      <c r="M120" s="12"/>
      <c r="N120" s="12"/>
    </row>
    <row r="121" spans="1:14" x14ac:dyDescent="0.35">
      <c r="M121" s="12"/>
      <c r="N121" s="12"/>
    </row>
    <row r="122" spans="1:14" x14ac:dyDescent="0.35">
      <c r="M122" s="12"/>
      <c r="N122" s="12"/>
    </row>
    <row r="123" spans="1:14" x14ac:dyDescent="0.35">
      <c r="M123" s="12"/>
      <c r="N123" s="12"/>
    </row>
    <row r="124" spans="1:14" x14ac:dyDescent="0.35">
      <c r="M124" s="12"/>
      <c r="N124" s="12"/>
    </row>
    <row r="125" spans="1:14" x14ac:dyDescent="0.35">
      <c r="M125" s="12"/>
      <c r="N125" s="12"/>
    </row>
    <row r="126" spans="1:14" x14ac:dyDescent="0.35">
      <c r="M126" s="12"/>
      <c r="N126" s="12"/>
    </row>
    <row r="127" spans="1:14" x14ac:dyDescent="0.35">
      <c r="M127" s="12"/>
      <c r="N127" s="12"/>
    </row>
    <row r="128" spans="1:14" x14ac:dyDescent="0.35">
      <c r="M128" s="12"/>
      <c r="N128" s="12"/>
    </row>
    <row r="129" spans="13:14" x14ac:dyDescent="0.35">
      <c r="M129" s="12"/>
      <c r="N129" s="12"/>
    </row>
    <row r="130" spans="13:14" x14ac:dyDescent="0.35">
      <c r="M130" s="12"/>
      <c r="N130" s="12"/>
    </row>
    <row r="131" spans="13:14" x14ac:dyDescent="0.35">
      <c r="M131" s="12"/>
      <c r="N131" s="12"/>
    </row>
    <row r="132" spans="13:14" x14ac:dyDescent="0.35">
      <c r="M132" s="12"/>
      <c r="N132" s="12"/>
    </row>
    <row r="133" spans="13:14" x14ac:dyDescent="0.35">
      <c r="M133" s="12"/>
      <c r="N133" s="12"/>
    </row>
    <row r="134" spans="13:14" x14ac:dyDescent="0.35">
      <c r="M134" s="12"/>
      <c r="N134" s="12"/>
    </row>
    <row r="135" spans="13:14" x14ac:dyDescent="0.35">
      <c r="M135" s="12"/>
      <c r="N135" s="12"/>
    </row>
    <row r="136" spans="13:14" x14ac:dyDescent="0.35">
      <c r="M136" s="12"/>
      <c r="N136" s="12"/>
    </row>
    <row r="137" spans="13:14" x14ac:dyDescent="0.35">
      <c r="M137" s="12"/>
      <c r="N137" s="12"/>
    </row>
    <row r="138" spans="13:14" x14ac:dyDescent="0.35">
      <c r="M138" s="12"/>
      <c r="N138" s="12"/>
    </row>
    <row r="139" spans="13:14" x14ac:dyDescent="0.35">
      <c r="M139" s="12"/>
      <c r="N139" s="12"/>
    </row>
    <row r="140" spans="13:14" x14ac:dyDescent="0.35">
      <c r="M140" s="12"/>
      <c r="N140" s="12"/>
    </row>
    <row r="141" spans="13:14" x14ac:dyDescent="0.35">
      <c r="M141" s="12"/>
      <c r="N141" s="12"/>
    </row>
    <row r="142" spans="13:14" x14ac:dyDescent="0.35">
      <c r="M142" s="12"/>
      <c r="N142" s="12"/>
    </row>
    <row r="143" spans="13:14" x14ac:dyDescent="0.35">
      <c r="M143" s="12"/>
      <c r="N143" s="12"/>
    </row>
    <row r="144" spans="13:14" x14ac:dyDescent="0.35">
      <c r="M144" s="12"/>
      <c r="N144" s="12"/>
    </row>
    <row r="145" spans="13:14" x14ac:dyDescent="0.35">
      <c r="M145" s="12"/>
      <c r="N145" s="12"/>
    </row>
    <row r="146" spans="13:14" x14ac:dyDescent="0.35">
      <c r="M146" s="12"/>
      <c r="N146" s="12"/>
    </row>
    <row r="147" spans="13:14" x14ac:dyDescent="0.35">
      <c r="M147" s="12"/>
      <c r="N147" s="12"/>
    </row>
    <row r="148" spans="13:14" x14ac:dyDescent="0.35">
      <c r="M148" s="12"/>
      <c r="N148" s="12"/>
    </row>
    <row r="149" spans="13:14" x14ac:dyDescent="0.35">
      <c r="M149" s="12"/>
      <c r="N149" s="12"/>
    </row>
    <row r="150" spans="13:14" x14ac:dyDescent="0.35">
      <c r="M150" s="12"/>
      <c r="N150" s="12"/>
    </row>
    <row r="151" spans="13:14" x14ac:dyDescent="0.35">
      <c r="M151" s="12"/>
      <c r="N151" s="12"/>
    </row>
    <row r="152" spans="13:14" x14ac:dyDescent="0.35">
      <c r="M152" s="12"/>
      <c r="N152" s="12"/>
    </row>
    <row r="153" spans="13:14" x14ac:dyDescent="0.35">
      <c r="M153" s="12"/>
      <c r="N153" s="12"/>
    </row>
    <row r="154" spans="13:14" x14ac:dyDescent="0.35">
      <c r="M154" s="12"/>
      <c r="N154" s="12"/>
    </row>
    <row r="155" spans="13:14" x14ac:dyDescent="0.35">
      <c r="M155" s="12"/>
      <c r="N155" s="12"/>
    </row>
    <row r="156" spans="13:14" x14ac:dyDescent="0.35">
      <c r="M156" s="12"/>
      <c r="N156" s="12"/>
    </row>
    <row r="157" spans="13:14" x14ac:dyDescent="0.35">
      <c r="M157" s="12"/>
      <c r="N157" s="12"/>
    </row>
    <row r="158" spans="13:14" x14ac:dyDescent="0.35">
      <c r="M158" s="12"/>
      <c r="N158" s="12"/>
    </row>
    <row r="159" spans="13:14" x14ac:dyDescent="0.35">
      <c r="M159" s="12"/>
      <c r="N159" s="12"/>
    </row>
    <row r="160" spans="13:14" x14ac:dyDescent="0.35">
      <c r="M160" s="12"/>
      <c r="N160" s="12"/>
    </row>
    <row r="161" spans="13:14" x14ac:dyDescent="0.35">
      <c r="M161" s="12"/>
      <c r="N161" s="12"/>
    </row>
    <row r="162" spans="13:14" x14ac:dyDescent="0.35">
      <c r="M162" s="12"/>
      <c r="N162" s="12"/>
    </row>
    <row r="163" spans="13:14" x14ac:dyDescent="0.35">
      <c r="M163" s="12"/>
      <c r="N163" s="12"/>
    </row>
    <row r="164" spans="13:14" x14ac:dyDescent="0.35">
      <c r="M164" s="12"/>
      <c r="N164" s="12"/>
    </row>
    <row r="165" spans="13:14" x14ac:dyDescent="0.35">
      <c r="M165" s="12"/>
      <c r="N165" s="12"/>
    </row>
    <row r="166" spans="13:14" x14ac:dyDescent="0.35">
      <c r="M166" s="12"/>
      <c r="N166" s="12"/>
    </row>
    <row r="167" spans="13:14" x14ac:dyDescent="0.35">
      <c r="M167" s="12"/>
      <c r="N167" s="12"/>
    </row>
    <row r="168" spans="13:14" x14ac:dyDescent="0.35">
      <c r="M168" s="12"/>
      <c r="N168" s="12"/>
    </row>
    <row r="169" spans="13:14" x14ac:dyDescent="0.35">
      <c r="M169" s="12"/>
      <c r="N169" s="12"/>
    </row>
    <row r="170" spans="13:14" x14ac:dyDescent="0.35">
      <c r="M170" s="12"/>
      <c r="N170" s="12"/>
    </row>
    <row r="171" spans="13:14" x14ac:dyDescent="0.35">
      <c r="M171" s="12"/>
      <c r="N171" s="12"/>
    </row>
    <row r="172" spans="13:14" x14ac:dyDescent="0.35">
      <c r="M172" s="12"/>
      <c r="N172" s="12"/>
    </row>
    <row r="173" spans="13:14" x14ac:dyDescent="0.35">
      <c r="M173" s="12"/>
      <c r="N173" s="12"/>
    </row>
    <row r="174" spans="13:14" x14ac:dyDescent="0.35">
      <c r="M174" s="12"/>
      <c r="N174" s="12"/>
    </row>
    <row r="175" spans="13:14" x14ac:dyDescent="0.35">
      <c r="M175" s="12"/>
      <c r="N175" s="12"/>
    </row>
    <row r="176" spans="13:14" x14ac:dyDescent="0.35">
      <c r="M176" s="12"/>
      <c r="N176" s="12"/>
    </row>
    <row r="177" spans="13:14" x14ac:dyDescent="0.35">
      <c r="M177" s="12"/>
      <c r="N177" s="12"/>
    </row>
    <row r="178" spans="13:14" x14ac:dyDescent="0.35">
      <c r="M178" s="12"/>
      <c r="N178" s="12"/>
    </row>
    <row r="179" spans="13:14" x14ac:dyDescent="0.35">
      <c r="M179" s="12"/>
      <c r="N179" s="12"/>
    </row>
    <row r="180" spans="13:14" x14ac:dyDescent="0.35">
      <c r="M180" s="12"/>
      <c r="N180" s="12"/>
    </row>
    <row r="181" spans="13:14" x14ac:dyDescent="0.35">
      <c r="M181" s="12"/>
      <c r="N181" s="12"/>
    </row>
    <row r="182" spans="13:14" x14ac:dyDescent="0.35">
      <c r="M182" s="12"/>
      <c r="N182" s="12"/>
    </row>
    <row r="183" spans="13:14" x14ac:dyDescent="0.35">
      <c r="M183" s="12"/>
      <c r="N183" s="12"/>
    </row>
    <row r="184" spans="13:14" x14ac:dyDescent="0.35">
      <c r="M184" s="12"/>
      <c r="N184" s="12"/>
    </row>
    <row r="185" spans="13:14" x14ac:dyDescent="0.35">
      <c r="M185" s="12"/>
      <c r="N185" s="12"/>
    </row>
    <row r="186" spans="13:14" x14ac:dyDescent="0.35">
      <c r="M186" s="12"/>
      <c r="N186" s="12"/>
    </row>
    <row r="187" spans="13:14" x14ac:dyDescent="0.35">
      <c r="M187" s="12"/>
      <c r="N187" s="12"/>
    </row>
    <row r="188" spans="13:14" x14ac:dyDescent="0.35">
      <c r="M188" s="12"/>
      <c r="N188" s="12"/>
    </row>
    <row r="189" spans="13:14" x14ac:dyDescent="0.35">
      <c r="M189" s="12"/>
      <c r="N189" s="12"/>
    </row>
    <row r="190" spans="13:14" x14ac:dyDescent="0.35">
      <c r="M190" s="12"/>
      <c r="N190" s="12"/>
    </row>
    <row r="191" spans="13:14" x14ac:dyDescent="0.35">
      <c r="M191" s="12"/>
      <c r="N191" s="12"/>
    </row>
    <row r="192" spans="13:14" x14ac:dyDescent="0.35">
      <c r="M192" s="12"/>
      <c r="N192" s="12"/>
    </row>
    <row r="193" spans="13:14" x14ac:dyDescent="0.35">
      <c r="M193" s="12"/>
      <c r="N193" s="12"/>
    </row>
    <row r="194" spans="13:14" x14ac:dyDescent="0.35">
      <c r="M194" s="12"/>
      <c r="N194" s="12"/>
    </row>
    <row r="195" spans="13:14" x14ac:dyDescent="0.35">
      <c r="M195" s="12"/>
      <c r="N195" s="12"/>
    </row>
    <row r="196" spans="13:14" x14ac:dyDescent="0.35">
      <c r="M196" s="12"/>
      <c r="N196" s="12"/>
    </row>
    <row r="197" spans="13:14" x14ac:dyDescent="0.35">
      <c r="M197" s="12"/>
      <c r="N197" s="12"/>
    </row>
    <row r="198" spans="13:14" x14ac:dyDescent="0.35">
      <c r="M198" s="12"/>
      <c r="N198" s="12"/>
    </row>
    <row r="199" spans="13:14" x14ac:dyDescent="0.35">
      <c r="M199" s="12"/>
      <c r="N199" s="12"/>
    </row>
    <row r="200" spans="13:14" x14ac:dyDescent="0.35">
      <c r="M200" s="12"/>
      <c r="N200" s="12"/>
    </row>
    <row r="201" spans="13:14" x14ac:dyDescent="0.35">
      <c r="M201" s="12"/>
      <c r="N201" s="12"/>
    </row>
    <row r="202" spans="13:14" x14ac:dyDescent="0.35">
      <c r="M202" s="12"/>
      <c r="N202" s="12"/>
    </row>
    <row r="203" spans="13:14" x14ac:dyDescent="0.35">
      <c r="M203" s="12"/>
      <c r="N203" s="12"/>
    </row>
    <row r="204" spans="13:14" x14ac:dyDescent="0.35">
      <c r="M204" s="12"/>
      <c r="N204" s="12"/>
    </row>
    <row r="205" spans="13:14" x14ac:dyDescent="0.35">
      <c r="M205" s="12"/>
      <c r="N205" s="12"/>
    </row>
    <row r="206" spans="13:14" x14ac:dyDescent="0.35">
      <c r="M206" s="12"/>
      <c r="N206" s="12"/>
    </row>
    <row r="207" spans="13:14" x14ac:dyDescent="0.35">
      <c r="M207" s="12"/>
      <c r="N207" s="12"/>
    </row>
    <row r="208" spans="13:14" x14ac:dyDescent="0.35">
      <c r="M208" s="12"/>
      <c r="N208" s="12"/>
    </row>
    <row r="209" spans="13:14" x14ac:dyDescent="0.35">
      <c r="M209" s="12"/>
      <c r="N209" s="12"/>
    </row>
    <row r="210" spans="13:14" x14ac:dyDescent="0.35">
      <c r="M210" s="12"/>
      <c r="N210" s="12"/>
    </row>
    <row r="211" spans="13:14" x14ac:dyDescent="0.35">
      <c r="M211" s="12"/>
      <c r="N211" s="12"/>
    </row>
    <row r="212" spans="13:14" x14ac:dyDescent="0.35">
      <c r="M212" s="12"/>
      <c r="N212" s="12"/>
    </row>
    <row r="213" spans="13:14" x14ac:dyDescent="0.35">
      <c r="M213" s="12"/>
      <c r="N213" s="12"/>
    </row>
    <row r="214" spans="13:14" x14ac:dyDescent="0.35">
      <c r="M214" s="12"/>
      <c r="N214" s="12"/>
    </row>
    <row r="215" spans="13:14" x14ac:dyDescent="0.35">
      <c r="M215" s="12"/>
      <c r="N215" s="12"/>
    </row>
    <row r="216" spans="13:14" x14ac:dyDescent="0.35">
      <c r="M216" s="12"/>
      <c r="N216" s="12"/>
    </row>
    <row r="217" spans="13:14" x14ac:dyDescent="0.35">
      <c r="M217" s="12"/>
      <c r="N217" s="12"/>
    </row>
    <row r="218" spans="13:14" x14ac:dyDescent="0.35">
      <c r="M218" s="12"/>
      <c r="N218" s="12"/>
    </row>
    <row r="219" spans="13:14" x14ac:dyDescent="0.35">
      <c r="M219" s="12"/>
      <c r="N219" s="12"/>
    </row>
    <row r="220" spans="13:14" x14ac:dyDescent="0.35">
      <c r="M220" s="12"/>
      <c r="N220" s="12"/>
    </row>
    <row r="221" spans="13:14" x14ac:dyDescent="0.35">
      <c r="M221" s="12"/>
      <c r="N221" s="12"/>
    </row>
    <row r="222" spans="13:14" x14ac:dyDescent="0.35">
      <c r="M222" s="12"/>
      <c r="N222" s="12"/>
    </row>
    <row r="223" spans="13:14" x14ac:dyDescent="0.35">
      <c r="M223" s="12"/>
      <c r="N223" s="12"/>
    </row>
    <row r="224" spans="13:14" x14ac:dyDescent="0.35">
      <c r="M224" s="12"/>
      <c r="N224" s="12"/>
    </row>
    <row r="225" spans="13:14" x14ac:dyDescent="0.35">
      <c r="M225" s="12"/>
      <c r="N225" s="12"/>
    </row>
    <row r="226" spans="13:14" x14ac:dyDescent="0.35">
      <c r="M226" s="12"/>
      <c r="N226" s="12"/>
    </row>
    <row r="227" spans="13:14" x14ac:dyDescent="0.35">
      <c r="M227" s="12"/>
      <c r="N227" s="12"/>
    </row>
    <row r="228" spans="13:14" x14ac:dyDescent="0.35">
      <c r="M228" s="12"/>
      <c r="N228" s="12"/>
    </row>
    <row r="229" spans="13:14" x14ac:dyDescent="0.35">
      <c r="M229" s="12"/>
      <c r="N229" s="12"/>
    </row>
    <row r="230" spans="13:14" x14ac:dyDescent="0.35">
      <c r="M230" s="12"/>
      <c r="N230" s="12"/>
    </row>
    <row r="231" spans="13:14" x14ac:dyDescent="0.35">
      <c r="M231" s="12"/>
      <c r="N231" s="12"/>
    </row>
    <row r="232" spans="13:14" x14ac:dyDescent="0.35">
      <c r="M232" s="12"/>
      <c r="N232" s="12"/>
    </row>
    <row r="233" spans="13:14" x14ac:dyDescent="0.35">
      <c r="M233" s="12"/>
      <c r="N233" s="12"/>
    </row>
    <row r="234" spans="13:14" x14ac:dyDescent="0.35">
      <c r="M234" s="12"/>
      <c r="N234" s="12"/>
    </row>
    <row r="235" spans="13:14" x14ac:dyDescent="0.35">
      <c r="M235" s="12"/>
      <c r="N235" s="12"/>
    </row>
    <row r="236" spans="13:14" x14ac:dyDescent="0.35">
      <c r="M236" s="12"/>
      <c r="N236" s="12"/>
    </row>
    <row r="237" spans="13:14" x14ac:dyDescent="0.35">
      <c r="M237" s="12"/>
      <c r="N237" s="12"/>
    </row>
    <row r="238" spans="13:14" x14ac:dyDescent="0.35">
      <c r="M238" s="12"/>
      <c r="N238" s="12"/>
    </row>
    <row r="239" spans="13:14" x14ac:dyDescent="0.35">
      <c r="M239" s="12"/>
      <c r="N239" s="12"/>
    </row>
    <row r="240" spans="13:14" x14ac:dyDescent="0.35">
      <c r="M240" s="12"/>
      <c r="N240" s="12"/>
    </row>
    <row r="241" spans="13:14" x14ac:dyDescent="0.35">
      <c r="M241" s="12"/>
      <c r="N241" s="12"/>
    </row>
    <row r="242" spans="13:14" x14ac:dyDescent="0.35">
      <c r="M242" s="12"/>
      <c r="N242" s="12"/>
    </row>
    <row r="243" spans="13:14" x14ac:dyDescent="0.35">
      <c r="M243" s="12"/>
      <c r="N243" s="12"/>
    </row>
    <row r="244" spans="13:14" x14ac:dyDescent="0.35">
      <c r="M244" s="12"/>
      <c r="N244" s="12"/>
    </row>
    <row r="245" spans="13:14" x14ac:dyDescent="0.35">
      <c r="M245" s="12"/>
      <c r="N245" s="12"/>
    </row>
    <row r="246" spans="13:14" x14ac:dyDescent="0.35">
      <c r="M246" s="12"/>
      <c r="N246" s="12"/>
    </row>
    <row r="247" spans="13:14" x14ac:dyDescent="0.35">
      <c r="M247" s="12"/>
      <c r="N247" s="12"/>
    </row>
    <row r="248" spans="13:14" x14ac:dyDescent="0.35">
      <c r="M248" s="12"/>
      <c r="N248" s="12"/>
    </row>
    <row r="249" spans="13:14" x14ac:dyDescent="0.35">
      <c r="M249" s="12"/>
      <c r="N249" s="12"/>
    </row>
    <row r="250" spans="13:14" x14ac:dyDescent="0.35">
      <c r="M250" s="12"/>
      <c r="N250" s="12"/>
    </row>
    <row r="251" spans="13:14" x14ac:dyDescent="0.35">
      <c r="M251" s="12"/>
      <c r="N251" s="12"/>
    </row>
    <row r="252" spans="13:14" x14ac:dyDescent="0.35">
      <c r="M252" s="12"/>
      <c r="N252" s="12"/>
    </row>
    <row r="253" spans="13:14" x14ac:dyDescent="0.35">
      <c r="M253" s="12"/>
      <c r="N253" s="12"/>
    </row>
    <row r="254" spans="13:14" x14ac:dyDescent="0.35">
      <c r="M254" s="12"/>
      <c r="N254" s="12"/>
    </row>
    <row r="255" spans="13:14" x14ac:dyDescent="0.35">
      <c r="M255" s="12"/>
      <c r="N255" s="12"/>
    </row>
    <row r="256" spans="13:14" x14ac:dyDescent="0.35">
      <c r="M256" s="12"/>
      <c r="N256" s="12"/>
    </row>
    <row r="257" spans="13:14" x14ac:dyDescent="0.35">
      <c r="M257" s="12"/>
      <c r="N257" s="12"/>
    </row>
    <row r="258" spans="13:14" x14ac:dyDescent="0.35">
      <c r="M258" s="12"/>
      <c r="N258" s="12"/>
    </row>
    <row r="259" spans="13:14" x14ac:dyDescent="0.35">
      <c r="M259" s="12"/>
      <c r="N259" s="12"/>
    </row>
    <row r="260" spans="13:14" x14ac:dyDescent="0.35">
      <c r="M260" s="12"/>
      <c r="N260" s="12"/>
    </row>
    <row r="261" spans="13:14" x14ac:dyDescent="0.35">
      <c r="M261" s="12"/>
      <c r="N261" s="12"/>
    </row>
    <row r="262" spans="13:14" x14ac:dyDescent="0.35">
      <c r="M262" s="12"/>
      <c r="N262" s="12"/>
    </row>
    <row r="263" spans="13:14" x14ac:dyDescent="0.35">
      <c r="M263" s="12"/>
      <c r="N263" s="12"/>
    </row>
    <row r="264" spans="13:14" x14ac:dyDescent="0.35">
      <c r="M264" s="12"/>
      <c r="N264" s="12"/>
    </row>
    <row r="265" spans="13:14" x14ac:dyDescent="0.35">
      <c r="M265" s="12"/>
      <c r="N265" s="12"/>
    </row>
    <row r="266" spans="13:14" x14ac:dyDescent="0.35">
      <c r="M266" s="12"/>
      <c r="N266" s="12"/>
    </row>
    <row r="267" spans="13:14" x14ac:dyDescent="0.35">
      <c r="M267" s="12"/>
      <c r="N267" s="12"/>
    </row>
    <row r="268" spans="13:14" x14ac:dyDescent="0.35">
      <c r="M268" s="12"/>
      <c r="N268" s="12"/>
    </row>
    <row r="269" spans="13:14" x14ac:dyDescent="0.35">
      <c r="M269" s="12"/>
      <c r="N269" s="12"/>
    </row>
    <row r="270" spans="13:14" x14ac:dyDescent="0.35">
      <c r="M270" s="12"/>
      <c r="N270" s="12"/>
    </row>
    <row r="271" spans="13:14" x14ac:dyDescent="0.35">
      <c r="M271" s="12"/>
      <c r="N271" s="12"/>
    </row>
    <row r="272" spans="13:14" x14ac:dyDescent="0.35">
      <c r="M272" s="12"/>
      <c r="N272" s="12"/>
    </row>
    <row r="273" spans="13:14" x14ac:dyDescent="0.35">
      <c r="M273" s="12"/>
      <c r="N273" s="12"/>
    </row>
    <row r="274" spans="13:14" x14ac:dyDescent="0.35">
      <c r="M274" s="12"/>
      <c r="N274" s="12"/>
    </row>
    <row r="275" spans="13:14" x14ac:dyDescent="0.35">
      <c r="M275" s="12"/>
      <c r="N275" s="12"/>
    </row>
    <row r="276" spans="13:14" x14ac:dyDescent="0.35">
      <c r="M276" s="12"/>
      <c r="N276" s="12"/>
    </row>
    <row r="277" spans="13:14" x14ac:dyDescent="0.35">
      <c r="M277" s="12"/>
      <c r="N277" s="12"/>
    </row>
    <row r="278" spans="13:14" x14ac:dyDescent="0.35">
      <c r="M278" s="12"/>
      <c r="N278" s="12"/>
    </row>
    <row r="279" spans="13:14" x14ac:dyDescent="0.35">
      <c r="M279" s="12"/>
      <c r="N279" s="12"/>
    </row>
    <row r="280" spans="13:14" x14ac:dyDescent="0.35">
      <c r="M280" s="12"/>
      <c r="N280" s="12"/>
    </row>
    <row r="281" spans="13:14" x14ac:dyDescent="0.35">
      <c r="M281" s="12"/>
      <c r="N281" s="12"/>
    </row>
    <row r="282" spans="13:14" x14ac:dyDescent="0.35">
      <c r="M282" s="12"/>
      <c r="N282" s="12"/>
    </row>
    <row r="283" spans="13:14" x14ac:dyDescent="0.35">
      <c r="M283" s="12"/>
      <c r="N283" s="12"/>
    </row>
    <row r="284" spans="13:14" x14ac:dyDescent="0.35">
      <c r="M284" s="12"/>
      <c r="N284" s="12"/>
    </row>
    <row r="285" spans="13:14" x14ac:dyDescent="0.35">
      <c r="M285" s="12"/>
      <c r="N285" s="12"/>
    </row>
    <row r="286" spans="13:14" x14ac:dyDescent="0.35">
      <c r="M286" s="12"/>
      <c r="N286" s="12"/>
    </row>
    <row r="287" spans="13:14" x14ac:dyDescent="0.35">
      <c r="M287" s="12"/>
      <c r="N287" s="12"/>
    </row>
    <row r="288" spans="13:14" x14ac:dyDescent="0.35">
      <c r="M288" s="12"/>
      <c r="N288" s="12"/>
    </row>
    <row r="289" spans="13:14" x14ac:dyDescent="0.35">
      <c r="M289" s="12"/>
      <c r="N289" s="12"/>
    </row>
    <row r="290" spans="13:14" x14ac:dyDescent="0.35">
      <c r="M290" s="12"/>
      <c r="N290" s="12"/>
    </row>
    <row r="291" spans="13:14" x14ac:dyDescent="0.35">
      <c r="M291" s="12"/>
      <c r="N291" s="12"/>
    </row>
    <row r="292" spans="13:14" x14ac:dyDescent="0.35">
      <c r="M292" s="12"/>
      <c r="N292" s="12"/>
    </row>
    <row r="293" spans="13:14" x14ac:dyDescent="0.35">
      <c r="M293" s="12"/>
      <c r="N293" s="12"/>
    </row>
    <row r="294" spans="13:14" x14ac:dyDescent="0.35">
      <c r="M294" s="12"/>
      <c r="N294" s="12"/>
    </row>
    <row r="295" spans="13:14" x14ac:dyDescent="0.35">
      <c r="M295" s="12"/>
      <c r="N295" s="12"/>
    </row>
    <row r="296" spans="13:14" x14ac:dyDescent="0.35">
      <c r="M296" s="12"/>
      <c r="N296" s="12"/>
    </row>
    <row r="297" spans="13:14" x14ac:dyDescent="0.35">
      <c r="M297" s="12"/>
      <c r="N297" s="12"/>
    </row>
    <row r="298" spans="13:14" x14ac:dyDescent="0.35">
      <c r="M298" s="12"/>
      <c r="N298" s="12"/>
    </row>
    <row r="299" spans="13:14" x14ac:dyDescent="0.35">
      <c r="M299" s="12"/>
      <c r="N299" s="12"/>
    </row>
    <row r="300" spans="13:14" x14ac:dyDescent="0.35">
      <c r="M300" s="12"/>
      <c r="N300" s="12"/>
    </row>
    <row r="301" spans="13:14" x14ac:dyDescent="0.35">
      <c r="M301" s="12"/>
      <c r="N301" s="12"/>
    </row>
    <row r="302" spans="13:14" x14ac:dyDescent="0.35">
      <c r="M302" s="12"/>
      <c r="N302" s="12"/>
    </row>
    <row r="303" spans="13:14" x14ac:dyDescent="0.35">
      <c r="M303" s="12"/>
      <c r="N303" s="12"/>
    </row>
    <row r="304" spans="13:14" x14ac:dyDescent="0.35">
      <c r="M304" s="12"/>
      <c r="N304" s="12"/>
    </row>
    <row r="305" spans="13:14" x14ac:dyDescent="0.35">
      <c r="M305" s="12"/>
      <c r="N305" s="12"/>
    </row>
    <row r="306" spans="13:14" x14ac:dyDescent="0.35">
      <c r="M306" s="12"/>
      <c r="N306" s="12"/>
    </row>
    <row r="307" spans="13:14" x14ac:dyDescent="0.35">
      <c r="M307" s="12"/>
      <c r="N307" s="12"/>
    </row>
    <row r="308" spans="13:14" x14ac:dyDescent="0.35">
      <c r="M308" s="12"/>
      <c r="N308" s="12"/>
    </row>
    <row r="309" spans="13:14" x14ac:dyDescent="0.35">
      <c r="M309" s="12"/>
      <c r="N309" s="12"/>
    </row>
    <row r="310" spans="13:14" x14ac:dyDescent="0.35">
      <c r="M310" s="12"/>
      <c r="N310" s="12"/>
    </row>
    <row r="311" spans="13:14" x14ac:dyDescent="0.35">
      <c r="M311" s="12"/>
      <c r="N311" s="12"/>
    </row>
    <row r="312" spans="13:14" x14ac:dyDescent="0.35">
      <c r="M312" s="12"/>
      <c r="N312" s="12"/>
    </row>
    <row r="313" spans="13:14" x14ac:dyDescent="0.35">
      <c r="M313" s="12"/>
      <c r="N313" s="12"/>
    </row>
    <row r="314" spans="13:14" x14ac:dyDescent="0.35">
      <c r="M314" s="12"/>
      <c r="N314" s="12"/>
    </row>
    <row r="315" spans="13:14" x14ac:dyDescent="0.35">
      <c r="M315" s="12"/>
      <c r="N315" s="12"/>
    </row>
    <row r="316" spans="13:14" x14ac:dyDescent="0.35">
      <c r="M316" s="12"/>
      <c r="N316" s="12"/>
    </row>
    <row r="317" spans="13:14" x14ac:dyDescent="0.35">
      <c r="M317" s="12"/>
      <c r="N317" s="12"/>
    </row>
    <row r="318" spans="13:14" x14ac:dyDescent="0.35">
      <c r="M318" s="12"/>
      <c r="N318" s="12"/>
    </row>
    <row r="319" spans="13:14" x14ac:dyDescent="0.35">
      <c r="M319" s="12"/>
      <c r="N319" s="12"/>
    </row>
    <row r="320" spans="13:14" x14ac:dyDescent="0.35">
      <c r="M320" s="12"/>
      <c r="N320" s="12"/>
    </row>
    <row r="321" spans="13:14" x14ac:dyDescent="0.35">
      <c r="M321" s="12"/>
      <c r="N321" s="12"/>
    </row>
    <row r="322" spans="13:14" x14ac:dyDescent="0.35">
      <c r="M322" s="12"/>
      <c r="N322" s="12"/>
    </row>
    <row r="323" spans="13:14" x14ac:dyDescent="0.35">
      <c r="M323" s="12"/>
      <c r="N323" s="12"/>
    </row>
    <row r="324" spans="13:14" x14ac:dyDescent="0.35">
      <c r="M324" s="12"/>
      <c r="N324" s="12"/>
    </row>
    <row r="325" spans="13:14" x14ac:dyDescent="0.35">
      <c r="M325" s="12"/>
      <c r="N325" s="12"/>
    </row>
    <row r="326" spans="13:14" x14ac:dyDescent="0.35">
      <c r="M326" s="12"/>
      <c r="N326" s="12"/>
    </row>
    <row r="327" spans="13:14" x14ac:dyDescent="0.35">
      <c r="M327" s="12"/>
      <c r="N327" s="12"/>
    </row>
    <row r="328" spans="13:14" x14ac:dyDescent="0.35">
      <c r="M328" s="12"/>
      <c r="N328" s="12"/>
    </row>
    <row r="329" spans="13:14" x14ac:dyDescent="0.35">
      <c r="M329" s="12"/>
      <c r="N329" s="12"/>
    </row>
    <row r="330" spans="13:14" x14ac:dyDescent="0.35">
      <c r="M330" s="12"/>
      <c r="N330" s="12"/>
    </row>
    <row r="331" spans="13:14" x14ac:dyDescent="0.35">
      <c r="M331" s="12"/>
      <c r="N331" s="12"/>
    </row>
    <row r="332" spans="13:14" x14ac:dyDescent="0.35">
      <c r="M332" s="12"/>
      <c r="N332" s="12"/>
    </row>
    <row r="333" spans="13:14" x14ac:dyDescent="0.35">
      <c r="M333" s="12"/>
      <c r="N333" s="12"/>
    </row>
    <row r="334" spans="13:14" x14ac:dyDescent="0.35">
      <c r="M334" s="12"/>
      <c r="N334" s="12"/>
    </row>
    <row r="335" spans="13:14" x14ac:dyDescent="0.35">
      <c r="M335" s="12"/>
      <c r="N335" s="12"/>
    </row>
    <row r="336" spans="13:14" x14ac:dyDescent="0.35">
      <c r="M336" s="12"/>
      <c r="N336" s="12"/>
    </row>
    <row r="337" spans="13:14" x14ac:dyDescent="0.35">
      <c r="M337" s="12"/>
      <c r="N337" s="12"/>
    </row>
    <row r="338" spans="13:14" x14ac:dyDescent="0.35">
      <c r="M338" s="12"/>
      <c r="N338" s="12"/>
    </row>
    <row r="339" spans="13:14" x14ac:dyDescent="0.35">
      <c r="M339" s="12"/>
      <c r="N339" s="12"/>
    </row>
    <row r="340" spans="13:14" x14ac:dyDescent="0.35">
      <c r="M340" s="12"/>
      <c r="N340" s="12"/>
    </row>
    <row r="341" spans="13:14" x14ac:dyDescent="0.35">
      <c r="M341" s="12"/>
      <c r="N341" s="12"/>
    </row>
    <row r="342" spans="13:14" x14ac:dyDescent="0.35">
      <c r="M342" s="12"/>
      <c r="N342" s="12"/>
    </row>
    <row r="343" spans="13:14" x14ac:dyDescent="0.35">
      <c r="M343" s="12"/>
      <c r="N343" s="12"/>
    </row>
    <row r="344" spans="13:14" x14ac:dyDescent="0.35">
      <c r="M344" s="12"/>
      <c r="N344" s="12"/>
    </row>
    <row r="345" spans="13:14" x14ac:dyDescent="0.35">
      <c r="M345" s="12"/>
      <c r="N345" s="12"/>
    </row>
    <row r="346" spans="13:14" x14ac:dyDescent="0.35">
      <c r="M346" s="12"/>
      <c r="N346" s="12"/>
    </row>
    <row r="347" spans="13:14" x14ac:dyDescent="0.35">
      <c r="M347" s="12"/>
      <c r="N347" s="12"/>
    </row>
    <row r="348" spans="13:14" x14ac:dyDescent="0.35">
      <c r="M348" s="12"/>
      <c r="N348" s="12"/>
    </row>
    <row r="349" spans="13:14" x14ac:dyDescent="0.35">
      <c r="M349" s="12"/>
      <c r="N349" s="12"/>
    </row>
    <row r="350" spans="13:14" x14ac:dyDescent="0.35">
      <c r="M350" s="12"/>
      <c r="N350" s="12"/>
    </row>
    <row r="351" spans="13:14" x14ac:dyDescent="0.35">
      <c r="M351" s="12"/>
      <c r="N351" s="12"/>
    </row>
    <row r="352" spans="13:14" x14ac:dyDescent="0.35">
      <c r="M352" s="12"/>
      <c r="N352" s="12"/>
    </row>
    <row r="353" spans="13:14" x14ac:dyDescent="0.35">
      <c r="M353" s="12"/>
      <c r="N353" s="12"/>
    </row>
    <row r="354" spans="13:14" x14ac:dyDescent="0.35">
      <c r="M354" s="12"/>
      <c r="N354" s="12"/>
    </row>
    <row r="355" spans="13:14" x14ac:dyDescent="0.35">
      <c r="M355" s="12"/>
      <c r="N355" s="12"/>
    </row>
    <row r="356" spans="13:14" x14ac:dyDescent="0.35">
      <c r="M356" s="12"/>
      <c r="N356" s="12"/>
    </row>
    <row r="357" spans="13:14" x14ac:dyDescent="0.35">
      <c r="M357" s="12"/>
      <c r="N357" s="12"/>
    </row>
    <row r="358" spans="13:14" x14ac:dyDescent="0.35">
      <c r="M358" s="12"/>
      <c r="N358" s="12"/>
    </row>
    <row r="359" spans="13:14" x14ac:dyDescent="0.35">
      <c r="M359" s="12"/>
      <c r="N359" s="12"/>
    </row>
    <row r="360" spans="13:14" x14ac:dyDescent="0.35">
      <c r="M360" s="12"/>
      <c r="N360" s="12"/>
    </row>
    <row r="361" spans="13:14" x14ac:dyDescent="0.35">
      <c r="M361" s="12"/>
      <c r="N361" s="12"/>
    </row>
    <row r="362" spans="13:14" x14ac:dyDescent="0.35">
      <c r="M362" s="12"/>
      <c r="N362" s="12"/>
    </row>
    <row r="363" spans="13:14" x14ac:dyDescent="0.35">
      <c r="M363" s="12"/>
      <c r="N363" s="12"/>
    </row>
    <row r="364" spans="13:14" x14ac:dyDescent="0.35">
      <c r="M364" s="12"/>
      <c r="N364" s="12"/>
    </row>
    <row r="365" spans="13:14" x14ac:dyDescent="0.35">
      <c r="M365" s="12"/>
      <c r="N365" s="12"/>
    </row>
    <row r="366" spans="13:14" x14ac:dyDescent="0.35">
      <c r="M366" s="12"/>
      <c r="N366" s="12"/>
    </row>
    <row r="367" spans="13:14" x14ac:dyDescent="0.35">
      <c r="M367" s="12"/>
      <c r="N367" s="12"/>
    </row>
    <row r="368" spans="13:14" x14ac:dyDescent="0.35">
      <c r="M368" s="12"/>
      <c r="N368" s="12"/>
    </row>
    <row r="369" spans="13:14" x14ac:dyDescent="0.35">
      <c r="M369" s="12"/>
      <c r="N369" s="12"/>
    </row>
    <row r="370" spans="13:14" x14ac:dyDescent="0.35">
      <c r="M370" s="12"/>
      <c r="N370" s="12"/>
    </row>
    <row r="371" spans="13:14" x14ac:dyDescent="0.35">
      <c r="M371" s="12"/>
      <c r="N371" s="12"/>
    </row>
    <row r="372" spans="13:14" x14ac:dyDescent="0.35">
      <c r="M372" s="12"/>
      <c r="N372" s="12"/>
    </row>
    <row r="373" spans="13:14" x14ac:dyDescent="0.35">
      <c r="M373" s="12"/>
      <c r="N373" s="12"/>
    </row>
    <row r="374" spans="13:14" x14ac:dyDescent="0.35">
      <c r="M374" s="12"/>
      <c r="N374" s="12"/>
    </row>
    <row r="375" spans="13:14" x14ac:dyDescent="0.35">
      <c r="M375" s="12"/>
      <c r="N375" s="12"/>
    </row>
    <row r="376" spans="13:14" x14ac:dyDescent="0.35">
      <c r="M376" s="12"/>
      <c r="N376" s="12"/>
    </row>
    <row r="377" spans="13:14" x14ac:dyDescent="0.35">
      <c r="M377" s="12"/>
      <c r="N377" s="12"/>
    </row>
    <row r="378" spans="13:14" x14ac:dyDescent="0.35">
      <c r="M378" s="12"/>
      <c r="N378" s="12"/>
    </row>
    <row r="379" spans="13:14" x14ac:dyDescent="0.35">
      <c r="M379" s="12"/>
      <c r="N379" s="12"/>
    </row>
    <row r="380" spans="13:14" x14ac:dyDescent="0.35">
      <c r="M380" s="12"/>
      <c r="N380" s="12"/>
    </row>
    <row r="381" spans="13:14" x14ac:dyDescent="0.35">
      <c r="M381" s="12"/>
      <c r="N381" s="12"/>
    </row>
    <row r="382" spans="13:14" x14ac:dyDescent="0.35">
      <c r="M382" s="12"/>
      <c r="N382" s="12"/>
    </row>
    <row r="383" spans="13:14" x14ac:dyDescent="0.35">
      <c r="M383" s="12"/>
      <c r="N383" s="12"/>
    </row>
    <row r="384" spans="13:14" x14ac:dyDescent="0.35">
      <c r="M384" s="12"/>
      <c r="N384" s="12"/>
    </row>
    <row r="385" spans="13:14" x14ac:dyDescent="0.35">
      <c r="M385" s="12"/>
      <c r="N385" s="12"/>
    </row>
    <row r="386" spans="13:14" x14ac:dyDescent="0.35">
      <c r="M386" s="12"/>
      <c r="N386" s="12"/>
    </row>
    <row r="387" spans="13:14" x14ac:dyDescent="0.35">
      <c r="M387" s="12"/>
      <c r="N387" s="12"/>
    </row>
    <row r="388" spans="13:14" x14ac:dyDescent="0.35">
      <c r="M388" s="12"/>
      <c r="N388" s="12"/>
    </row>
    <row r="389" spans="13:14" x14ac:dyDescent="0.35">
      <c r="M389" s="12"/>
      <c r="N389" s="12"/>
    </row>
    <row r="390" spans="13:14" x14ac:dyDescent="0.35">
      <c r="M390" s="12"/>
      <c r="N390" s="12"/>
    </row>
    <row r="391" spans="13:14" x14ac:dyDescent="0.35">
      <c r="M391" s="12"/>
      <c r="N391" s="12"/>
    </row>
    <row r="392" spans="13:14" x14ac:dyDescent="0.35">
      <c r="M392" s="12"/>
      <c r="N392" s="12"/>
    </row>
    <row r="393" spans="13:14" x14ac:dyDescent="0.35">
      <c r="M393" s="12"/>
      <c r="N393" s="12"/>
    </row>
    <row r="394" spans="13:14" x14ac:dyDescent="0.35">
      <c r="M394" s="12"/>
      <c r="N394" s="12"/>
    </row>
    <row r="395" spans="13:14" x14ac:dyDescent="0.35">
      <c r="M395" s="12"/>
      <c r="N395" s="12"/>
    </row>
    <row r="396" spans="13:14" x14ac:dyDescent="0.35">
      <c r="M396" s="12"/>
      <c r="N396" s="12"/>
    </row>
    <row r="397" spans="13:14" x14ac:dyDescent="0.35">
      <c r="M397" s="12"/>
      <c r="N397" s="12"/>
    </row>
    <row r="398" spans="13:14" x14ac:dyDescent="0.35">
      <c r="M398" s="12"/>
      <c r="N398" s="12"/>
    </row>
    <row r="399" spans="13:14" x14ac:dyDescent="0.35">
      <c r="M399" s="12"/>
      <c r="N399" s="12"/>
    </row>
    <row r="400" spans="13:14" x14ac:dyDescent="0.35">
      <c r="M400" s="12"/>
      <c r="N400" s="12"/>
    </row>
    <row r="401" spans="13:14" x14ac:dyDescent="0.35">
      <c r="M401" s="12"/>
      <c r="N401" s="12"/>
    </row>
    <row r="402" spans="13:14" x14ac:dyDescent="0.35">
      <c r="M402" s="12"/>
      <c r="N402" s="12"/>
    </row>
    <row r="403" spans="13:14" x14ac:dyDescent="0.35">
      <c r="M403" s="12"/>
      <c r="N403" s="12"/>
    </row>
    <row r="404" spans="13:14" x14ac:dyDescent="0.35">
      <c r="M404" s="12"/>
      <c r="N404" s="12"/>
    </row>
    <row r="405" spans="13:14" x14ac:dyDescent="0.35">
      <c r="M405" s="12"/>
      <c r="N405" s="12"/>
    </row>
    <row r="406" spans="13:14" x14ac:dyDescent="0.35">
      <c r="M406" s="12"/>
      <c r="N406" s="12"/>
    </row>
    <row r="407" spans="13:14" x14ac:dyDescent="0.35">
      <c r="M407" s="12"/>
      <c r="N407" s="12"/>
    </row>
    <row r="408" spans="13:14" x14ac:dyDescent="0.35">
      <c r="M408" s="12"/>
      <c r="N408" s="12"/>
    </row>
    <row r="409" spans="13:14" x14ac:dyDescent="0.35">
      <c r="M409" s="12"/>
      <c r="N409" s="12"/>
    </row>
    <row r="410" spans="13:14" x14ac:dyDescent="0.35">
      <c r="M410" s="12"/>
      <c r="N410" s="12"/>
    </row>
    <row r="411" spans="13:14" x14ac:dyDescent="0.35">
      <c r="M411" s="12"/>
      <c r="N411" s="12"/>
    </row>
    <row r="412" spans="13:14" x14ac:dyDescent="0.35">
      <c r="M412" s="12"/>
      <c r="N412" s="12"/>
    </row>
    <row r="413" spans="13:14" x14ac:dyDescent="0.35">
      <c r="M413" s="12"/>
      <c r="N413" s="12"/>
    </row>
    <row r="414" spans="13:14" x14ac:dyDescent="0.35">
      <c r="M414" s="12"/>
      <c r="N414" s="12"/>
    </row>
    <row r="415" spans="13:14" x14ac:dyDescent="0.35">
      <c r="M415" s="12"/>
      <c r="N415" s="12"/>
    </row>
    <row r="416" spans="13:14" x14ac:dyDescent="0.35">
      <c r="M416" s="12"/>
      <c r="N416" s="12"/>
    </row>
    <row r="417" spans="13:14" x14ac:dyDescent="0.35">
      <c r="M417" s="12"/>
      <c r="N417" s="12"/>
    </row>
    <row r="418" spans="13:14" x14ac:dyDescent="0.35">
      <c r="M418" s="12"/>
      <c r="N418" s="12"/>
    </row>
    <row r="419" spans="13:14" x14ac:dyDescent="0.35">
      <c r="M419" s="12"/>
      <c r="N419" s="12"/>
    </row>
    <row r="420" spans="13:14" x14ac:dyDescent="0.35">
      <c r="M420" s="12"/>
      <c r="N420" s="12"/>
    </row>
    <row r="421" spans="13:14" x14ac:dyDescent="0.35">
      <c r="M421" s="12"/>
      <c r="N421" s="12"/>
    </row>
    <row r="422" spans="13:14" x14ac:dyDescent="0.35">
      <c r="M422" s="12"/>
      <c r="N422" s="12"/>
    </row>
    <row r="423" spans="13:14" x14ac:dyDescent="0.35">
      <c r="M423" s="12"/>
      <c r="N423" s="12"/>
    </row>
    <row r="424" spans="13:14" x14ac:dyDescent="0.35">
      <c r="M424" s="12"/>
      <c r="N424" s="12"/>
    </row>
    <row r="425" spans="13:14" x14ac:dyDescent="0.35">
      <c r="M425" s="12"/>
      <c r="N425" s="12"/>
    </row>
    <row r="426" spans="13:14" x14ac:dyDescent="0.35">
      <c r="M426" s="12"/>
      <c r="N426" s="12"/>
    </row>
    <row r="427" spans="13:14" x14ac:dyDescent="0.35">
      <c r="M427" s="12"/>
      <c r="N427" s="12"/>
    </row>
    <row r="428" spans="13:14" x14ac:dyDescent="0.35">
      <c r="M428" s="12"/>
      <c r="N428" s="12"/>
    </row>
    <row r="429" spans="13:14" x14ac:dyDescent="0.35">
      <c r="M429" s="12"/>
      <c r="N429" s="12"/>
    </row>
    <row r="430" spans="13:14" x14ac:dyDescent="0.35">
      <c r="M430" s="12"/>
      <c r="N430" s="12"/>
    </row>
    <row r="431" spans="13:14" x14ac:dyDescent="0.35">
      <c r="M431" s="12"/>
      <c r="N431" s="12"/>
    </row>
    <row r="432" spans="13:14" x14ac:dyDescent="0.35">
      <c r="M432" s="12"/>
      <c r="N432" s="12"/>
    </row>
    <row r="433" spans="13:14" x14ac:dyDescent="0.35">
      <c r="M433" s="12"/>
      <c r="N433" s="12"/>
    </row>
    <row r="434" spans="13:14" x14ac:dyDescent="0.35">
      <c r="M434" s="12"/>
      <c r="N434" s="12"/>
    </row>
    <row r="435" spans="13:14" x14ac:dyDescent="0.35">
      <c r="M435" s="12"/>
      <c r="N435" s="12"/>
    </row>
    <row r="436" spans="13:14" x14ac:dyDescent="0.35">
      <c r="M436" s="12"/>
      <c r="N436" s="12"/>
    </row>
    <row r="437" spans="13:14" x14ac:dyDescent="0.35">
      <c r="M437" s="12"/>
      <c r="N437" s="12"/>
    </row>
    <row r="438" spans="13:14" x14ac:dyDescent="0.35">
      <c r="M438" s="12"/>
      <c r="N438" s="12"/>
    </row>
    <row r="439" spans="13:14" x14ac:dyDescent="0.35">
      <c r="M439" s="12"/>
      <c r="N439" s="12"/>
    </row>
    <row r="440" spans="13:14" x14ac:dyDescent="0.35">
      <c r="M440" s="12"/>
      <c r="N440" s="12"/>
    </row>
    <row r="441" spans="13:14" x14ac:dyDescent="0.35">
      <c r="M441" s="12"/>
      <c r="N441" s="12"/>
    </row>
    <row r="442" spans="13:14" x14ac:dyDescent="0.35">
      <c r="M442" s="12"/>
      <c r="N442" s="12"/>
    </row>
    <row r="443" spans="13:14" x14ac:dyDescent="0.35">
      <c r="M443" s="12"/>
      <c r="N443" s="12"/>
    </row>
    <row r="444" spans="13:14" x14ac:dyDescent="0.35">
      <c r="M444" s="12"/>
      <c r="N444" s="12"/>
    </row>
    <row r="445" spans="13:14" x14ac:dyDescent="0.35">
      <c r="M445" s="12"/>
      <c r="N445" s="12"/>
    </row>
    <row r="446" spans="13:14" x14ac:dyDescent="0.35">
      <c r="M446" s="12"/>
      <c r="N446" s="12"/>
    </row>
    <row r="447" spans="13:14" x14ac:dyDescent="0.35">
      <c r="M447" s="12"/>
      <c r="N447" s="12"/>
    </row>
    <row r="448" spans="13:14" x14ac:dyDescent="0.35">
      <c r="M448" s="12"/>
      <c r="N448" s="12"/>
    </row>
    <row r="449" spans="13:14" x14ac:dyDescent="0.35">
      <c r="M449" s="12"/>
      <c r="N449" s="12"/>
    </row>
    <row r="450" spans="13:14" x14ac:dyDescent="0.35">
      <c r="M450" s="12"/>
      <c r="N450" s="12"/>
    </row>
    <row r="451" spans="13:14" x14ac:dyDescent="0.35">
      <c r="M451" s="12"/>
      <c r="N451" s="12"/>
    </row>
    <row r="452" spans="13:14" x14ac:dyDescent="0.35">
      <c r="M452" s="12"/>
      <c r="N452" s="12"/>
    </row>
    <row r="453" spans="13:14" x14ac:dyDescent="0.35">
      <c r="M453" s="12"/>
      <c r="N453" s="12"/>
    </row>
    <row r="454" spans="13:14" x14ac:dyDescent="0.35">
      <c r="M454" s="12"/>
      <c r="N454" s="12"/>
    </row>
    <row r="455" spans="13:14" x14ac:dyDescent="0.35">
      <c r="M455" s="12"/>
      <c r="N455" s="12"/>
    </row>
    <row r="456" spans="13:14" x14ac:dyDescent="0.35">
      <c r="M456" s="12"/>
      <c r="N456" s="12"/>
    </row>
    <row r="457" spans="13:14" x14ac:dyDescent="0.35">
      <c r="M457" s="12"/>
      <c r="N457" s="12"/>
    </row>
    <row r="458" spans="13:14" x14ac:dyDescent="0.35">
      <c r="M458" s="12"/>
      <c r="N458" s="12"/>
    </row>
    <row r="459" spans="13:14" x14ac:dyDescent="0.35">
      <c r="M459" s="12"/>
      <c r="N459" s="12"/>
    </row>
    <row r="460" spans="13:14" x14ac:dyDescent="0.35">
      <c r="M460" s="12"/>
      <c r="N460" s="12"/>
    </row>
    <row r="461" spans="13:14" x14ac:dyDescent="0.35">
      <c r="M461" s="12"/>
      <c r="N461" s="12"/>
    </row>
    <row r="462" spans="13:14" x14ac:dyDescent="0.35">
      <c r="M462" s="12"/>
      <c r="N462" s="12"/>
    </row>
    <row r="463" spans="13:14" x14ac:dyDescent="0.35">
      <c r="M463" s="12"/>
      <c r="N463" s="12"/>
    </row>
    <row r="464" spans="13:14" x14ac:dyDescent="0.35">
      <c r="M464" s="12"/>
      <c r="N464" s="12"/>
    </row>
    <row r="465" spans="13:14" x14ac:dyDescent="0.35">
      <c r="M465" s="12"/>
      <c r="N465" s="12"/>
    </row>
    <row r="466" spans="13:14" x14ac:dyDescent="0.35">
      <c r="M466" s="12"/>
      <c r="N466" s="12"/>
    </row>
    <row r="467" spans="13:14" x14ac:dyDescent="0.35">
      <c r="M467" s="12"/>
      <c r="N467" s="12"/>
    </row>
    <row r="468" spans="13:14" x14ac:dyDescent="0.35">
      <c r="M468" s="12"/>
      <c r="N468" s="12"/>
    </row>
    <row r="469" spans="13:14" x14ac:dyDescent="0.35">
      <c r="M469" s="12"/>
      <c r="N469" s="12"/>
    </row>
    <row r="470" spans="13:14" x14ac:dyDescent="0.35">
      <c r="M470" s="12"/>
      <c r="N470" s="12"/>
    </row>
    <row r="471" spans="13:14" x14ac:dyDescent="0.35">
      <c r="M471" s="12"/>
      <c r="N471" s="12"/>
    </row>
    <row r="472" spans="13:14" x14ac:dyDescent="0.35">
      <c r="M472" s="12"/>
      <c r="N472" s="12"/>
    </row>
    <row r="473" spans="13:14" x14ac:dyDescent="0.35">
      <c r="M473" s="12"/>
      <c r="N473" s="12"/>
    </row>
    <row r="474" spans="13:14" x14ac:dyDescent="0.35">
      <c r="M474" s="12"/>
      <c r="N474" s="12"/>
    </row>
    <row r="475" spans="13:14" x14ac:dyDescent="0.35">
      <c r="M475" s="12"/>
      <c r="N475" s="12"/>
    </row>
    <row r="476" spans="13:14" x14ac:dyDescent="0.35">
      <c r="M476" s="12"/>
      <c r="N476" s="12"/>
    </row>
    <row r="477" spans="13:14" x14ac:dyDescent="0.35">
      <c r="M477" s="12"/>
      <c r="N477" s="12"/>
    </row>
    <row r="478" spans="13:14" x14ac:dyDescent="0.35">
      <c r="M478" s="12"/>
      <c r="N478" s="12"/>
    </row>
    <row r="479" spans="13:14" x14ac:dyDescent="0.35">
      <c r="M479" s="12"/>
      <c r="N479" s="12"/>
    </row>
    <row r="480" spans="13:14" x14ac:dyDescent="0.35">
      <c r="M480" s="12"/>
      <c r="N480" s="12"/>
    </row>
    <row r="481" spans="13:14" x14ac:dyDescent="0.35">
      <c r="M481" s="12"/>
      <c r="N481" s="12"/>
    </row>
    <row r="482" spans="13:14" x14ac:dyDescent="0.35">
      <c r="M482" s="12"/>
      <c r="N482" s="12"/>
    </row>
    <row r="483" spans="13:14" x14ac:dyDescent="0.35">
      <c r="M483" s="12"/>
      <c r="N483" s="12"/>
    </row>
    <row r="484" spans="13:14" x14ac:dyDescent="0.35">
      <c r="M484" s="12"/>
      <c r="N484" s="12"/>
    </row>
    <row r="485" spans="13:14" x14ac:dyDescent="0.35">
      <c r="M485" s="12"/>
      <c r="N485" s="12"/>
    </row>
    <row r="486" spans="13:14" x14ac:dyDescent="0.35">
      <c r="M486" s="12"/>
      <c r="N486" s="12"/>
    </row>
    <row r="487" spans="13:14" x14ac:dyDescent="0.35">
      <c r="M487" s="12"/>
      <c r="N487" s="12"/>
    </row>
    <row r="488" spans="13:14" x14ac:dyDescent="0.35">
      <c r="M488" s="12"/>
      <c r="N488" s="12"/>
    </row>
    <row r="489" spans="13:14" x14ac:dyDescent="0.35">
      <c r="M489" s="12"/>
      <c r="N489" s="12"/>
    </row>
    <row r="490" spans="13:14" x14ac:dyDescent="0.35">
      <c r="M490" s="12"/>
      <c r="N490" s="12"/>
    </row>
    <row r="491" spans="13:14" x14ac:dyDescent="0.35">
      <c r="M491" s="12"/>
      <c r="N491" s="12"/>
    </row>
    <row r="492" spans="13:14" x14ac:dyDescent="0.35">
      <c r="M492" s="12"/>
      <c r="N492" s="12"/>
    </row>
    <row r="493" spans="13:14" x14ac:dyDescent="0.35">
      <c r="M493" s="12"/>
      <c r="N493" s="12"/>
    </row>
    <row r="494" spans="13:14" x14ac:dyDescent="0.35">
      <c r="M494" s="12"/>
      <c r="N494" s="12"/>
    </row>
    <row r="495" spans="13:14" x14ac:dyDescent="0.35">
      <c r="M495" s="12"/>
      <c r="N495" s="12"/>
    </row>
    <row r="496" spans="13:14" x14ac:dyDescent="0.35">
      <c r="M496" s="12"/>
      <c r="N496" s="12"/>
    </row>
    <row r="497" spans="13:14" x14ac:dyDescent="0.35">
      <c r="M497" s="12"/>
      <c r="N497" s="12"/>
    </row>
    <row r="498" spans="13:14" x14ac:dyDescent="0.35">
      <c r="M498" s="12"/>
      <c r="N498" s="12"/>
    </row>
    <row r="499" spans="13:14" x14ac:dyDescent="0.35">
      <c r="M499" s="12"/>
      <c r="N499" s="12"/>
    </row>
    <row r="500" spans="13:14" x14ac:dyDescent="0.35">
      <c r="M500" s="12"/>
      <c r="N500" s="12"/>
    </row>
    <row r="501" spans="13:14" x14ac:dyDescent="0.35">
      <c r="M501" s="12"/>
      <c r="N501" s="12"/>
    </row>
    <row r="502" spans="13:14" x14ac:dyDescent="0.35">
      <c r="M502" s="12"/>
      <c r="N502" s="12"/>
    </row>
    <row r="503" spans="13:14" x14ac:dyDescent="0.35">
      <c r="M503" s="12"/>
      <c r="N503" s="12"/>
    </row>
    <row r="504" spans="13:14" x14ac:dyDescent="0.35">
      <c r="M504" s="12"/>
      <c r="N504" s="12"/>
    </row>
    <row r="505" spans="13:14" x14ac:dyDescent="0.35">
      <c r="M505" s="12"/>
      <c r="N505" s="12"/>
    </row>
    <row r="506" spans="13:14" x14ac:dyDescent="0.35">
      <c r="M506" s="12"/>
      <c r="N506" s="12"/>
    </row>
    <row r="507" spans="13:14" x14ac:dyDescent="0.35">
      <c r="M507" s="12"/>
      <c r="N507" s="12"/>
    </row>
    <row r="508" spans="13:14" x14ac:dyDescent="0.35">
      <c r="M508" s="12"/>
      <c r="N508" s="12"/>
    </row>
    <row r="509" spans="13:14" x14ac:dyDescent="0.35">
      <c r="M509" s="12"/>
      <c r="N509" s="12"/>
    </row>
    <row r="510" spans="13:14" x14ac:dyDescent="0.35">
      <c r="M510" s="12"/>
      <c r="N510" s="12"/>
    </row>
    <row r="511" spans="13:14" x14ac:dyDescent="0.35">
      <c r="M511" s="12"/>
      <c r="N511" s="12"/>
    </row>
    <row r="512" spans="13:14" x14ac:dyDescent="0.35">
      <c r="M512" s="12"/>
      <c r="N512" s="12"/>
    </row>
    <row r="513" spans="13:14" x14ac:dyDescent="0.35">
      <c r="M513" s="12"/>
      <c r="N513" s="12"/>
    </row>
    <row r="514" spans="13:14" x14ac:dyDescent="0.35">
      <c r="M514" s="12"/>
      <c r="N514" s="12"/>
    </row>
    <row r="515" spans="13:14" x14ac:dyDescent="0.35">
      <c r="M515" s="12"/>
      <c r="N515" s="12"/>
    </row>
    <row r="516" spans="13:14" x14ac:dyDescent="0.35">
      <c r="M516" s="12"/>
      <c r="N516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38BB4-B3AD-472A-8D13-54DA2E686FE3}">
  <dimension ref="A1:R181"/>
  <sheetViews>
    <sheetView zoomScale="95" workbookViewId="0">
      <selection activeCell="F20" sqref="F20"/>
    </sheetView>
  </sheetViews>
  <sheetFormatPr defaultRowHeight="15.5" x14ac:dyDescent="0.35"/>
  <cols>
    <col min="1" max="1" width="11.54296875" style="1" customWidth="1"/>
    <col min="2" max="3" width="8.81640625" style="1" bestFit="1" customWidth="1"/>
    <col min="4" max="5" width="8.7265625" style="1"/>
    <col min="6" max="6" width="14.90625" style="1" customWidth="1"/>
    <col min="7" max="7" width="8.7265625" style="1"/>
    <col min="8" max="8" width="8.81640625" style="1" bestFit="1" customWidth="1"/>
    <col min="9" max="9" width="8.7265625" style="1"/>
    <col min="10" max="12" width="8.81640625" style="1" bestFit="1" customWidth="1"/>
    <col min="13" max="13" width="8.7265625" style="1"/>
    <col min="14" max="14" width="12.7265625" style="1" bestFit="1" customWidth="1"/>
    <col min="15" max="15" width="13.453125" style="1" bestFit="1" customWidth="1"/>
    <col min="16" max="17" width="8.7265625" style="1"/>
    <col min="18" max="18" width="13.453125" style="1" bestFit="1" customWidth="1"/>
    <col min="19" max="16384" width="8.7265625" style="1"/>
  </cols>
  <sheetData>
    <row r="1" spans="1:18" x14ac:dyDescent="0.35">
      <c r="A1" s="4" t="s">
        <v>1</v>
      </c>
      <c r="B1" s="4" t="s">
        <v>0</v>
      </c>
      <c r="C1" s="4" t="s">
        <v>2</v>
      </c>
      <c r="F1" s="2"/>
      <c r="H1" s="1" t="s">
        <v>16</v>
      </c>
      <c r="J1" s="1" t="s">
        <v>17</v>
      </c>
      <c r="K1" s="1" t="s">
        <v>23</v>
      </c>
      <c r="L1" s="1" t="s">
        <v>22</v>
      </c>
      <c r="N1" s="1" t="s">
        <v>24</v>
      </c>
    </row>
    <row r="2" spans="1:18" x14ac:dyDescent="0.35">
      <c r="A2" s="3" t="s">
        <v>3</v>
      </c>
      <c r="B2" s="3">
        <v>2009</v>
      </c>
      <c r="C2" s="11">
        <v>8.75</v>
      </c>
      <c r="F2" s="8">
        <f>SUM(C2:C180)</f>
        <v>1031</v>
      </c>
      <c r="H2" s="1">
        <f>1/C2</f>
        <v>0.11428571428571428</v>
      </c>
      <c r="L2" s="1">
        <f>SQRT(C2)</f>
        <v>2.9580398915498081</v>
      </c>
    </row>
    <row r="3" spans="1:18" x14ac:dyDescent="0.35">
      <c r="A3" s="3" t="s">
        <v>4</v>
      </c>
      <c r="B3" s="3">
        <v>2009</v>
      </c>
      <c r="C3" s="11">
        <v>8.25</v>
      </c>
      <c r="H3" s="1">
        <f t="shared" ref="H3:H66" si="0">1/C3</f>
        <v>0.12121212121212122</v>
      </c>
      <c r="J3" s="1">
        <f t="shared" ref="J3:J34" si="1">C3/C2</f>
        <v>0.94285714285714284</v>
      </c>
      <c r="K3" s="8">
        <f>C3-C2</f>
        <v>-0.5</v>
      </c>
      <c r="L3" s="1">
        <f t="shared" ref="L3:L66" si="2">SQRT(C3)</f>
        <v>2.8722813232690143</v>
      </c>
      <c r="N3" s="1">
        <f>(K3/L2)-($F$15*$F$16/L2)+($F$15*L2)</f>
        <v>-0.1422307620120899</v>
      </c>
      <c r="O3" s="24">
        <f>N3^2</f>
        <v>2.0229589662539755E-2</v>
      </c>
      <c r="P3" s="25"/>
      <c r="R3" s="24">
        <f>SUM(O3:O181)</f>
        <v>1.0991074969713996</v>
      </c>
    </row>
    <row r="4" spans="1:18" x14ac:dyDescent="0.35">
      <c r="A4" s="3" t="s">
        <v>5</v>
      </c>
      <c r="B4" s="3">
        <v>2009</v>
      </c>
      <c r="C4" s="11">
        <v>7.75</v>
      </c>
      <c r="H4" s="1">
        <f t="shared" si="0"/>
        <v>0.12903225806451613</v>
      </c>
      <c r="J4" s="1">
        <f t="shared" si="1"/>
        <v>0.93939393939393945</v>
      </c>
      <c r="K4" s="8">
        <f t="shared" ref="K4:K67" si="3">C4-C3</f>
        <v>-0.5</v>
      </c>
      <c r="L4" s="1">
        <f t="shared" si="2"/>
        <v>2.7838821814150108</v>
      </c>
      <c r="N4" s="1">
        <f t="shared" ref="N4:N67" si="4">(K4/L3)-($F$15*$F$16/L3)+($F$15*L3)</f>
        <v>-0.15019809932948175</v>
      </c>
      <c r="O4" s="24">
        <f t="shared" ref="O4:O67" si="5">N4^2</f>
        <v>2.2559469042188866E-2</v>
      </c>
      <c r="R4" s="1">
        <f>(1/(F14-2))*R3</f>
        <v>6.1747612189404473E-3</v>
      </c>
    </row>
    <row r="5" spans="1:18" x14ac:dyDescent="0.35">
      <c r="A5" s="3" t="s">
        <v>6</v>
      </c>
      <c r="B5" s="3">
        <v>2009</v>
      </c>
      <c r="C5" s="11">
        <v>7.5</v>
      </c>
      <c r="F5" s="8">
        <f>SUM(C3:C181)</f>
        <v>1028.25</v>
      </c>
      <c r="H5" s="1">
        <f t="shared" si="0"/>
        <v>0.13333333333333333</v>
      </c>
      <c r="J5" s="1">
        <f t="shared" si="1"/>
        <v>0.967741935483871</v>
      </c>
      <c r="K5" s="8">
        <f t="shared" si="3"/>
        <v>-0.25</v>
      </c>
      <c r="L5" s="1">
        <f t="shared" si="2"/>
        <v>2.7386127875258306</v>
      </c>
      <c r="N5" s="1">
        <f t="shared" si="4"/>
        <v>-6.9003682854932913E-2</v>
      </c>
      <c r="O5" s="24">
        <f t="shared" si="5"/>
        <v>4.7615082475441625E-3</v>
      </c>
      <c r="Q5" s="26" t="s">
        <v>21</v>
      </c>
      <c r="R5" s="17">
        <f>SQRT(R4)</f>
        <v>7.8579648885321748E-2</v>
      </c>
    </row>
    <row r="6" spans="1:18" x14ac:dyDescent="0.35">
      <c r="A6" s="3" t="s">
        <v>7</v>
      </c>
      <c r="B6" s="3">
        <v>2009</v>
      </c>
      <c r="C6" s="11">
        <v>7.25</v>
      </c>
      <c r="H6" s="1">
        <f t="shared" si="0"/>
        <v>0.13793103448275862</v>
      </c>
      <c r="J6" s="1">
        <f t="shared" si="1"/>
        <v>0.96666666666666667</v>
      </c>
      <c r="K6" s="8">
        <f t="shared" si="3"/>
        <v>-0.25</v>
      </c>
      <c r="L6" s="1">
        <f t="shared" si="2"/>
        <v>2.6925824035672519</v>
      </c>
      <c r="N6" s="1">
        <f t="shared" si="4"/>
        <v>-7.2095473985893221E-2</v>
      </c>
      <c r="O6" s="24">
        <f t="shared" si="5"/>
        <v>5.1977573692506066E-3</v>
      </c>
    </row>
    <row r="7" spans="1:18" x14ac:dyDescent="0.35">
      <c r="A7" s="3" t="s">
        <v>8</v>
      </c>
      <c r="B7" s="3">
        <v>2009</v>
      </c>
      <c r="C7" s="11">
        <v>7</v>
      </c>
      <c r="H7" s="1">
        <f t="shared" si="0"/>
        <v>0.14285714285714285</v>
      </c>
      <c r="J7" s="1">
        <f t="shared" si="1"/>
        <v>0.96551724137931039</v>
      </c>
      <c r="K7" s="8">
        <f t="shared" si="3"/>
        <v>-0.25</v>
      </c>
      <c r="L7" s="1">
        <f t="shared" si="2"/>
        <v>2.6457513110645907</v>
      </c>
      <c r="N7" s="1">
        <f t="shared" si="4"/>
        <v>-7.5312477174509965E-2</v>
      </c>
      <c r="O7" s="24">
        <f t="shared" si="5"/>
        <v>5.6719692181610845E-3</v>
      </c>
    </row>
    <row r="8" spans="1:18" x14ac:dyDescent="0.35">
      <c r="A8" s="3" t="s">
        <v>9</v>
      </c>
      <c r="B8" s="3">
        <v>2009</v>
      </c>
      <c r="C8" s="11">
        <v>6.75</v>
      </c>
      <c r="F8" s="1">
        <f>SUM(H2:H180)</f>
        <v>32.983245625358059</v>
      </c>
      <c r="H8" s="1">
        <f t="shared" si="0"/>
        <v>0.14814814814814814</v>
      </c>
      <c r="J8" s="1">
        <f t="shared" si="1"/>
        <v>0.9642857142857143</v>
      </c>
      <c r="K8" s="8">
        <f t="shared" si="3"/>
        <v>-0.25</v>
      </c>
      <c r="L8" s="1">
        <f t="shared" si="2"/>
        <v>2.598076211353316</v>
      </c>
      <c r="N8" s="1">
        <f t="shared" si="4"/>
        <v>-7.8665184353265E-2</v>
      </c>
      <c r="O8" s="24">
        <f t="shared" si="5"/>
        <v>6.1882112293331687E-3</v>
      </c>
    </row>
    <row r="9" spans="1:18" x14ac:dyDescent="0.35">
      <c r="A9" s="3" t="s">
        <v>10</v>
      </c>
      <c r="B9" s="3">
        <v>2009</v>
      </c>
      <c r="C9" s="11">
        <v>6.5</v>
      </c>
      <c r="H9" s="1">
        <f t="shared" si="0"/>
        <v>0.15384615384615385</v>
      </c>
      <c r="J9" s="1">
        <f t="shared" si="1"/>
        <v>0.96296296296296291</v>
      </c>
      <c r="K9" s="8">
        <f t="shared" si="3"/>
        <v>-0.25</v>
      </c>
      <c r="L9" s="1">
        <f t="shared" si="2"/>
        <v>2.5495097567963922</v>
      </c>
      <c r="N9" s="1">
        <f t="shared" si="4"/>
        <v>-8.2165402821357481E-2</v>
      </c>
      <c r="O9" s="24">
        <f t="shared" si="5"/>
        <v>6.7511534207959399E-3</v>
      </c>
    </row>
    <row r="10" spans="1:18" x14ac:dyDescent="0.35">
      <c r="A10" s="3" t="s">
        <v>11</v>
      </c>
      <c r="B10" s="3">
        <v>2009</v>
      </c>
      <c r="C10" s="11">
        <v>6.5</v>
      </c>
      <c r="H10" s="1">
        <f t="shared" si="0"/>
        <v>0.15384615384615385</v>
      </c>
      <c r="J10" s="1">
        <f t="shared" si="1"/>
        <v>1</v>
      </c>
      <c r="K10" s="8">
        <f t="shared" si="3"/>
        <v>0</v>
      </c>
      <c r="L10" s="1">
        <f t="shared" si="2"/>
        <v>2.5495097567963922</v>
      </c>
      <c r="N10" s="1">
        <f t="shared" si="4"/>
        <v>1.2231589866167403E-2</v>
      </c>
      <c r="O10" s="24">
        <f t="shared" si="5"/>
        <v>1.496117906541291E-4</v>
      </c>
    </row>
    <row r="11" spans="1:18" x14ac:dyDescent="0.35">
      <c r="A11" s="3" t="s">
        <v>13</v>
      </c>
      <c r="B11" s="3">
        <v>2009</v>
      </c>
      <c r="C11" s="11">
        <v>6.5</v>
      </c>
      <c r="F11" s="1">
        <f>SUM(J3:J181)</f>
        <v>178.72787625090109</v>
      </c>
      <c r="H11" s="1">
        <f t="shared" si="0"/>
        <v>0.15384615384615385</v>
      </c>
      <c r="J11" s="1">
        <f t="shared" si="1"/>
        <v>1</v>
      </c>
      <c r="K11" s="8">
        <f t="shared" si="3"/>
        <v>0</v>
      </c>
      <c r="L11" s="1">
        <f t="shared" si="2"/>
        <v>2.5495097567963922</v>
      </c>
      <c r="N11" s="1">
        <f t="shared" si="4"/>
        <v>1.2231589866167403E-2</v>
      </c>
      <c r="O11" s="24">
        <f t="shared" si="5"/>
        <v>1.496117906541291E-4</v>
      </c>
    </row>
    <row r="12" spans="1:18" x14ac:dyDescent="0.35">
      <c r="A12" s="3" t="s">
        <v>12</v>
      </c>
      <c r="B12" s="3">
        <v>2009</v>
      </c>
      <c r="C12" s="11">
        <v>6.5</v>
      </c>
      <c r="H12" s="1">
        <f t="shared" si="0"/>
        <v>0.15384615384615385</v>
      </c>
      <c r="J12" s="1">
        <f t="shared" si="1"/>
        <v>1</v>
      </c>
      <c r="K12" s="8">
        <f t="shared" si="3"/>
        <v>0</v>
      </c>
      <c r="L12" s="1">
        <f t="shared" si="2"/>
        <v>2.5495097567963922</v>
      </c>
      <c r="N12" s="1">
        <f t="shared" si="4"/>
        <v>1.2231589866167403E-2</v>
      </c>
      <c r="O12" s="24">
        <f t="shared" si="5"/>
        <v>1.496117906541291E-4</v>
      </c>
    </row>
    <row r="13" spans="1:18" x14ac:dyDescent="0.35">
      <c r="A13" s="3" t="s">
        <v>14</v>
      </c>
      <c r="B13" s="3">
        <v>2009</v>
      </c>
      <c r="C13" s="11">
        <v>6.5</v>
      </c>
      <c r="H13" s="1">
        <f t="shared" si="0"/>
        <v>0.15384615384615385</v>
      </c>
      <c r="J13" s="1">
        <f t="shared" si="1"/>
        <v>1</v>
      </c>
      <c r="K13" s="8">
        <f t="shared" si="3"/>
        <v>0</v>
      </c>
      <c r="L13" s="1">
        <f t="shared" si="2"/>
        <v>2.5495097567963922</v>
      </c>
      <c r="N13" s="1">
        <f t="shared" si="4"/>
        <v>1.2231589866167403E-2</v>
      </c>
      <c r="O13" s="24">
        <f t="shared" si="5"/>
        <v>1.496117906541291E-4</v>
      </c>
    </row>
    <row r="14" spans="1:18" x14ac:dyDescent="0.35">
      <c r="A14" s="3" t="s">
        <v>3</v>
      </c>
      <c r="B14" s="3">
        <v>2010</v>
      </c>
      <c r="C14" s="11">
        <v>6.5</v>
      </c>
      <c r="E14" s="26" t="s">
        <v>18</v>
      </c>
      <c r="F14" s="17">
        <v>180</v>
      </c>
      <c r="H14" s="1">
        <f t="shared" si="0"/>
        <v>0.15384615384615385</v>
      </c>
      <c r="J14" s="1">
        <f t="shared" si="1"/>
        <v>1</v>
      </c>
      <c r="K14" s="8">
        <f t="shared" si="3"/>
        <v>0</v>
      </c>
      <c r="L14" s="1">
        <f t="shared" si="2"/>
        <v>2.5495097567963922</v>
      </c>
      <c r="N14" s="1">
        <f t="shared" si="4"/>
        <v>1.2231589866167403E-2</v>
      </c>
      <c r="O14" s="24">
        <f t="shared" si="5"/>
        <v>1.496117906541291E-4</v>
      </c>
    </row>
    <row r="15" spans="1:18" x14ac:dyDescent="0.35">
      <c r="A15" s="3" t="s">
        <v>4</v>
      </c>
      <c r="B15" s="3">
        <v>2010</v>
      </c>
      <c r="C15" s="11">
        <v>6.5</v>
      </c>
      <c r="E15" s="26" t="s">
        <v>19</v>
      </c>
      <c r="F15" s="27">
        <f>(F14^2-2*F14+1+F5*F8-F2*F8-(F14-1)*F11)/(F14^2-2*F14+1-F2*F8)</f>
        <v>2.1373855314571255E-2</v>
      </c>
      <c r="H15" s="1">
        <f t="shared" si="0"/>
        <v>0.15384615384615385</v>
      </c>
      <c r="J15" s="1">
        <f t="shared" si="1"/>
        <v>1</v>
      </c>
      <c r="K15" s="8">
        <f t="shared" si="3"/>
        <v>0</v>
      </c>
      <c r="L15" s="1">
        <f t="shared" si="2"/>
        <v>2.5495097567963922</v>
      </c>
      <c r="N15" s="1">
        <f t="shared" si="4"/>
        <v>1.2231589866167403E-2</v>
      </c>
      <c r="O15" s="24">
        <f t="shared" si="5"/>
        <v>1.496117906541291E-4</v>
      </c>
    </row>
    <row r="16" spans="1:18" x14ac:dyDescent="0.35">
      <c r="A16" s="3" t="s">
        <v>5</v>
      </c>
      <c r="B16" s="3">
        <v>2010</v>
      </c>
      <c r="C16" s="11">
        <v>6.5</v>
      </c>
      <c r="E16" s="26" t="s">
        <v>20</v>
      </c>
      <c r="F16" s="17">
        <f>((F14-1)*F5-(F11*F2))/(F14^2-2*F14+1+F5*F8-F2*F8-(F14-1)*F11)</f>
        <v>5.0409951903405013</v>
      </c>
      <c r="H16" s="1">
        <f t="shared" si="0"/>
        <v>0.15384615384615385</v>
      </c>
      <c r="J16" s="1">
        <f t="shared" si="1"/>
        <v>1</v>
      </c>
      <c r="K16" s="8">
        <f t="shared" si="3"/>
        <v>0</v>
      </c>
      <c r="L16" s="1">
        <f t="shared" si="2"/>
        <v>2.5495097567963922</v>
      </c>
      <c r="N16" s="1">
        <f t="shared" si="4"/>
        <v>1.2231589866167403E-2</v>
      </c>
      <c r="O16" s="24">
        <f t="shared" si="5"/>
        <v>1.496117906541291E-4</v>
      </c>
    </row>
    <row r="17" spans="1:15" x14ac:dyDescent="0.35">
      <c r="A17" s="3" t="s">
        <v>6</v>
      </c>
      <c r="B17" s="3">
        <v>2010</v>
      </c>
      <c r="C17" s="11">
        <v>6.5</v>
      </c>
      <c r="H17" s="1">
        <f t="shared" si="0"/>
        <v>0.15384615384615385</v>
      </c>
      <c r="J17" s="1">
        <f t="shared" si="1"/>
        <v>1</v>
      </c>
      <c r="K17" s="8">
        <f t="shared" si="3"/>
        <v>0</v>
      </c>
      <c r="L17" s="1">
        <f t="shared" si="2"/>
        <v>2.5495097567963922</v>
      </c>
      <c r="N17" s="1">
        <f t="shared" si="4"/>
        <v>1.2231589866167403E-2</v>
      </c>
      <c r="O17" s="24">
        <f t="shared" si="5"/>
        <v>1.496117906541291E-4</v>
      </c>
    </row>
    <row r="18" spans="1:15" x14ac:dyDescent="0.35">
      <c r="A18" s="3" t="s">
        <v>7</v>
      </c>
      <c r="B18" s="3">
        <v>2010</v>
      </c>
      <c r="C18" s="11">
        <v>6.5</v>
      </c>
      <c r="H18" s="1">
        <f t="shared" si="0"/>
        <v>0.15384615384615385</v>
      </c>
      <c r="J18" s="1">
        <f t="shared" si="1"/>
        <v>1</v>
      </c>
      <c r="K18" s="8">
        <f t="shared" si="3"/>
        <v>0</v>
      </c>
      <c r="L18" s="1">
        <f t="shared" si="2"/>
        <v>2.5495097567963922</v>
      </c>
      <c r="N18" s="1">
        <f t="shared" si="4"/>
        <v>1.2231589866167403E-2</v>
      </c>
      <c r="O18" s="24">
        <f t="shared" si="5"/>
        <v>1.496117906541291E-4</v>
      </c>
    </row>
    <row r="19" spans="1:15" x14ac:dyDescent="0.35">
      <c r="A19" s="3" t="s">
        <v>8</v>
      </c>
      <c r="B19" s="3">
        <v>2010</v>
      </c>
      <c r="C19" s="11">
        <v>6.5</v>
      </c>
      <c r="H19" s="1">
        <f t="shared" si="0"/>
        <v>0.15384615384615385</v>
      </c>
      <c r="J19" s="1">
        <f t="shared" si="1"/>
        <v>1</v>
      </c>
      <c r="K19" s="8">
        <f t="shared" si="3"/>
        <v>0</v>
      </c>
      <c r="L19" s="1">
        <f t="shared" si="2"/>
        <v>2.5495097567963922</v>
      </c>
      <c r="N19" s="1">
        <f t="shared" si="4"/>
        <v>1.2231589866167403E-2</v>
      </c>
      <c r="O19" s="24">
        <f t="shared" si="5"/>
        <v>1.496117906541291E-4</v>
      </c>
    </row>
    <row r="20" spans="1:15" x14ac:dyDescent="0.35">
      <c r="A20" s="3" t="s">
        <v>9</v>
      </c>
      <c r="B20" s="3">
        <v>2010</v>
      </c>
      <c r="C20" s="11">
        <v>6.5</v>
      </c>
      <c r="H20" s="1">
        <f t="shared" si="0"/>
        <v>0.15384615384615385</v>
      </c>
      <c r="J20" s="1">
        <f t="shared" si="1"/>
        <v>1</v>
      </c>
      <c r="K20" s="8">
        <f t="shared" si="3"/>
        <v>0</v>
      </c>
      <c r="L20" s="1">
        <f t="shared" si="2"/>
        <v>2.5495097567963922</v>
      </c>
      <c r="N20" s="1">
        <f t="shared" si="4"/>
        <v>1.2231589866167403E-2</v>
      </c>
      <c r="O20" s="24">
        <f t="shared" si="5"/>
        <v>1.496117906541291E-4</v>
      </c>
    </row>
    <row r="21" spans="1:15" x14ac:dyDescent="0.35">
      <c r="A21" s="3" t="s">
        <v>10</v>
      </c>
      <c r="B21" s="3">
        <v>2010</v>
      </c>
      <c r="C21" s="11">
        <v>6.5</v>
      </c>
      <c r="H21" s="1">
        <f t="shared" si="0"/>
        <v>0.15384615384615385</v>
      </c>
      <c r="J21" s="1">
        <f t="shared" si="1"/>
        <v>1</v>
      </c>
      <c r="K21" s="8">
        <f t="shared" si="3"/>
        <v>0</v>
      </c>
      <c r="L21" s="1">
        <f t="shared" si="2"/>
        <v>2.5495097567963922</v>
      </c>
      <c r="N21" s="1">
        <f t="shared" si="4"/>
        <v>1.2231589866167403E-2</v>
      </c>
      <c r="O21" s="24">
        <f t="shared" si="5"/>
        <v>1.496117906541291E-4</v>
      </c>
    </row>
    <row r="22" spans="1:15" x14ac:dyDescent="0.35">
      <c r="A22" s="3" t="s">
        <v>11</v>
      </c>
      <c r="B22" s="3">
        <v>2010</v>
      </c>
      <c r="C22" s="11">
        <v>6.5</v>
      </c>
      <c r="H22" s="1">
        <f t="shared" si="0"/>
        <v>0.15384615384615385</v>
      </c>
      <c r="J22" s="1">
        <f t="shared" si="1"/>
        <v>1</v>
      </c>
      <c r="K22" s="8">
        <f t="shared" si="3"/>
        <v>0</v>
      </c>
      <c r="L22" s="1">
        <f t="shared" si="2"/>
        <v>2.5495097567963922</v>
      </c>
      <c r="N22" s="1">
        <f t="shared" si="4"/>
        <v>1.2231589866167403E-2</v>
      </c>
      <c r="O22" s="24">
        <f t="shared" si="5"/>
        <v>1.496117906541291E-4</v>
      </c>
    </row>
    <row r="23" spans="1:15" x14ac:dyDescent="0.35">
      <c r="A23" s="3" t="s">
        <v>13</v>
      </c>
      <c r="B23" s="3">
        <v>2010</v>
      </c>
      <c r="C23" s="11">
        <v>6.5</v>
      </c>
      <c r="H23" s="1">
        <f t="shared" si="0"/>
        <v>0.15384615384615385</v>
      </c>
      <c r="J23" s="1">
        <f t="shared" si="1"/>
        <v>1</v>
      </c>
      <c r="K23" s="8">
        <f t="shared" si="3"/>
        <v>0</v>
      </c>
      <c r="L23" s="1">
        <f t="shared" si="2"/>
        <v>2.5495097567963922</v>
      </c>
      <c r="N23" s="1">
        <f t="shared" si="4"/>
        <v>1.2231589866167403E-2</v>
      </c>
      <c r="O23" s="24">
        <f t="shared" si="5"/>
        <v>1.496117906541291E-4</v>
      </c>
    </row>
    <row r="24" spans="1:15" x14ac:dyDescent="0.35">
      <c r="A24" s="3" t="s">
        <v>12</v>
      </c>
      <c r="B24" s="3">
        <v>2010</v>
      </c>
      <c r="C24" s="11">
        <v>6.5</v>
      </c>
      <c r="H24" s="1">
        <f t="shared" si="0"/>
        <v>0.15384615384615385</v>
      </c>
      <c r="J24" s="1">
        <f t="shared" si="1"/>
        <v>1</v>
      </c>
      <c r="K24" s="8">
        <f t="shared" si="3"/>
        <v>0</v>
      </c>
      <c r="L24" s="1">
        <f t="shared" si="2"/>
        <v>2.5495097567963922</v>
      </c>
      <c r="N24" s="1">
        <f t="shared" si="4"/>
        <v>1.2231589866167403E-2</v>
      </c>
      <c r="O24" s="24">
        <f t="shared" si="5"/>
        <v>1.496117906541291E-4</v>
      </c>
    </row>
    <row r="25" spans="1:15" x14ac:dyDescent="0.35">
      <c r="A25" s="3" t="s">
        <v>14</v>
      </c>
      <c r="B25" s="3">
        <v>2010</v>
      </c>
      <c r="C25" s="11">
        <v>6.5</v>
      </c>
      <c r="H25" s="1">
        <f t="shared" si="0"/>
        <v>0.15384615384615385</v>
      </c>
      <c r="J25" s="1">
        <f t="shared" si="1"/>
        <v>1</v>
      </c>
      <c r="K25" s="8">
        <f t="shared" si="3"/>
        <v>0</v>
      </c>
      <c r="L25" s="1">
        <f t="shared" si="2"/>
        <v>2.5495097567963922</v>
      </c>
      <c r="N25" s="1">
        <f t="shared" si="4"/>
        <v>1.2231589866167403E-2</v>
      </c>
      <c r="O25" s="24">
        <f t="shared" si="5"/>
        <v>1.496117906541291E-4</v>
      </c>
    </row>
    <row r="26" spans="1:15" x14ac:dyDescent="0.35">
      <c r="A26" s="3" t="s">
        <v>3</v>
      </c>
      <c r="B26" s="3">
        <v>2011</v>
      </c>
      <c r="C26" s="6">
        <v>6.5</v>
      </c>
      <c r="H26" s="1">
        <f t="shared" si="0"/>
        <v>0.15384615384615385</v>
      </c>
      <c r="J26" s="1">
        <f t="shared" si="1"/>
        <v>1</v>
      </c>
      <c r="K26" s="8">
        <f t="shared" si="3"/>
        <v>0</v>
      </c>
      <c r="L26" s="1">
        <f t="shared" si="2"/>
        <v>2.5495097567963922</v>
      </c>
      <c r="N26" s="1">
        <f t="shared" si="4"/>
        <v>1.2231589866167403E-2</v>
      </c>
      <c r="O26" s="24">
        <f t="shared" si="5"/>
        <v>1.496117906541291E-4</v>
      </c>
    </row>
    <row r="27" spans="1:15" x14ac:dyDescent="0.35">
      <c r="A27" s="3" t="s">
        <v>4</v>
      </c>
      <c r="B27" s="3">
        <v>2011</v>
      </c>
      <c r="C27" s="6">
        <v>6.75</v>
      </c>
      <c r="H27" s="1">
        <f t="shared" si="0"/>
        <v>0.14814814814814814</v>
      </c>
      <c r="J27" s="1">
        <f t="shared" si="1"/>
        <v>1.0384615384615385</v>
      </c>
      <c r="K27" s="8">
        <f t="shared" si="3"/>
        <v>0.25</v>
      </c>
      <c r="L27" s="1">
        <f t="shared" si="2"/>
        <v>2.598076211353316</v>
      </c>
      <c r="N27" s="1">
        <f t="shared" si="4"/>
        <v>0.11028965743525943</v>
      </c>
      <c r="O27" s="24">
        <f t="shared" si="5"/>
        <v>1.2163808537186875E-2</v>
      </c>
    </row>
    <row r="28" spans="1:15" x14ac:dyDescent="0.35">
      <c r="A28" s="3" t="s">
        <v>5</v>
      </c>
      <c r="B28" s="3">
        <v>2011</v>
      </c>
      <c r="C28" s="6">
        <v>6.75</v>
      </c>
      <c r="H28" s="1">
        <f t="shared" si="0"/>
        <v>0.14814814814814814</v>
      </c>
      <c r="J28" s="1">
        <f t="shared" si="1"/>
        <v>1</v>
      </c>
      <c r="K28" s="8">
        <f t="shared" si="3"/>
        <v>0</v>
      </c>
      <c r="L28" s="1">
        <f t="shared" si="2"/>
        <v>2.598076211353316</v>
      </c>
      <c r="N28" s="1">
        <f t="shared" si="4"/>
        <v>1.4059642043580158E-2</v>
      </c>
      <c r="O28" s="24">
        <f t="shared" si="5"/>
        <v>1.9767353439360683E-4</v>
      </c>
    </row>
    <row r="29" spans="1:15" x14ac:dyDescent="0.35">
      <c r="A29" s="3" t="s">
        <v>6</v>
      </c>
      <c r="B29" s="3">
        <v>2011</v>
      </c>
      <c r="C29" s="6">
        <v>6.75</v>
      </c>
      <c r="H29" s="1">
        <f t="shared" si="0"/>
        <v>0.14814814814814814</v>
      </c>
      <c r="J29" s="1">
        <f t="shared" si="1"/>
        <v>1</v>
      </c>
      <c r="K29" s="8">
        <f t="shared" si="3"/>
        <v>0</v>
      </c>
      <c r="L29" s="1">
        <f t="shared" si="2"/>
        <v>2.598076211353316</v>
      </c>
      <c r="N29" s="1">
        <f t="shared" si="4"/>
        <v>1.4059642043580158E-2</v>
      </c>
      <c r="O29" s="24">
        <f t="shared" si="5"/>
        <v>1.9767353439360683E-4</v>
      </c>
    </row>
    <row r="30" spans="1:15" x14ac:dyDescent="0.35">
      <c r="A30" s="3" t="s">
        <v>7</v>
      </c>
      <c r="B30" s="3">
        <v>2011</v>
      </c>
      <c r="C30" s="6">
        <v>6.75</v>
      </c>
      <c r="H30" s="1">
        <f t="shared" si="0"/>
        <v>0.14814814814814814</v>
      </c>
      <c r="J30" s="1">
        <f t="shared" si="1"/>
        <v>1</v>
      </c>
      <c r="K30" s="8">
        <f t="shared" si="3"/>
        <v>0</v>
      </c>
      <c r="L30" s="1">
        <f t="shared" si="2"/>
        <v>2.598076211353316</v>
      </c>
      <c r="N30" s="1">
        <f t="shared" si="4"/>
        <v>1.4059642043580158E-2</v>
      </c>
      <c r="O30" s="24">
        <f t="shared" si="5"/>
        <v>1.9767353439360683E-4</v>
      </c>
    </row>
    <row r="31" spans="1:15" x14ac:dyDescent="0.35">
      <c r="A31" s="3" t="s">
        <v>8</v>
      </c>
      <c r="B31" s="3">
        <v>2011</v>
      </c>
      <c r="C31" s="6">
        <v>6.75</v>
      </c>
      <c r="H31" s="1">
        <f t="shared" si="0"/>
        <v>0.14814814814814814</v>
      </c>
      <c r="J31" s="1">
        <f t="shared" si="1"/>
        <v>1</v>
      </c>
      <c r="K31" s="8">
        <f t="shared" si="3"/>
        <v>0</v>
      </c>
      <c r="L31" s="1">
        <f t="shared" si="2"/>
        <v>2.598076211353316</v>
      </c>
      <c r="N31" s="1">
        <f t="shared" si="4"/>
        <v>1.4059642043580158E-2</v>
      </c>
      <c r="O31" s="24">
        <f t="shared" si="5"/>
        <v>1.9767353439360683E-4</v>
      </c>
    </row>
    <row r="32" spans="1:15" x14ac:dyDescent="0.35">
      <c r="A32" s="3" t="s">
        <v>9</v>
      </c>
      <c r="B32" s="3">
        <v>2011</v>
      </c>
      <c r="C32" s="6">
        <v>6.75</v>
      </c>
      <c r="H32" s="1">
        <f t="shared" si="0"/>
        <v>0.14814814814814814</v>
      </c>
      <c r="J32" s="1">
        <f t="shared" si="1"/>
        <v>1</v>
      </c>
      <c r="K32" s="8">
        <f t="shared" si="3"/>
        <v>0</v>
      </c>
      <c r="L32" s="1">
        <f t="shared" si="2"/>
        <v>2.598076211353316</v>
      </c>
      <c r="N32" s="1">
        <f t="shared" si="4"/>
        <v>1.4059642043580158E-2</v>
      </c>
      <c r="O32" s="24">
        <f t="shared" si="5"/>
        <v>1.9767353439360683E-4</v>
      </c>
    </row>
    <row r="33" spans="1:15" x14ac:dyDescent="0.35">
      <c r="A33" s="3" t="s">
        <v>10</v>
      </c>
      <c r="B33" s="3">
        <v>2011</v>
      </c>
      <c r="C33" s="6">
        <v>6.75</v>
      </c>
      <c r="H33" s="1">
        <f t="shared" si="0"/>
        <v>0.14814814814814814</v>
      </c>
      <c r="J33" s="1">
        <f t="shared" si="1"/>
        <v>1</v>
      </c>
      <c r="K33" s="8">
        <f t="shared" si="3"/>
        <v>0</v>
      </c>
      <c r="L33" s="1">
        <f t="shared" si="2"/>
        <v>2.598076211353316</v>
      </c>
      <c r="N33" s="1">
        <f t="shared" si="4"/>
        <v>1.4059642043580158E-2</v>
      </c>
      <c r="O33" s="24">
        <f t="shared" si="5"/>
        <v>1.9767353439360683E-4</v>
      </c>
    </row>
    <row r="34" spans="1:15" x14ac:dyDescent="0.35">
      <c r="A34" s="3" t="s">
        <v>11</v>
      </c>
      <c r="B34" s="3">
        <v>2011</v>
      </c>
      <c r="C34" s="6">
        <v>6.75</v>
      </c>
      <c r="H34" s="1">
        <f t="shared" si="0"/>
        <v>0.14814814814814814</v>
      </c>
      <c r="J34" s="1">
        <f t="shared" si="1"/>
        <v>1</v>
      </c>
      <c r="K34" s="8">
        <f t="shared" si="3"/>
        <v>0</v>
      </c>
      <c r="L34" s="1">
        <f t="shared" si="2"/>
        <v>2.598076211353316</v>
      </c>
      <c r="N34" s="1">
        <f t="shared" si="4"/>
        <v>1.4059642043580158E-2</v>
      </c>
      <c r="O34" s="24">
        <f t="shared" si="5"/>
        <v>1.9767353439360683E-4</v>
      </c>
    </row>
    <row r="35" spans="1:15" x14ac:dyDescent="0.35">
      <c r="A35" s="3" t="s">
        <v>13</v>
      </c>
      <c r="B35" s="3">
        <v>2011</v>
      </c>
      <c r="C35" s="6">
        <v>6.5</v>
      </c>
      <c r="H35" s="1">
        <f t="shared" si="0"/>
        <v>0.15384615384615385</v>
      </c>
      <c r="J35" s="1">
        <f t="shared" ref="J35:J66" si="6">C35/C34</f>
        <v>0.96296296296296291</v>
      </c>
      <c r="K35" s="8">
        <f t="shared" si="3"/>
        <v>-0.25</v>
      </c>
      <c r="L35" s="1">
        <f t="shared" si="2"/>
        <v>2.5495097567963922</v>
      </c>
      <c r="N35" s="1">
        <f t="shared" si="4"/>
        <v>-8.2165402821357481E-2</v>
      </c>
      <c r="O35" s="24">
        <f t="shared" si="5"/>
        <v>6.7511534207959399E-3</v>
      </c>
    </row>
    <row r="36" spans="1:15" x14ac:dyDescent="0.35">
      <c r="A36" s="3" t="s">
        <v>12</v>
      </c>
      <c r="B36" s="3">
        <v>2011</v>
      </c>
      <c r="C36" s="6">
        <v>6</v>
      </c>
      <c r="H36" s="1">
        <f t="shared" si="0"/>
        <v>0.16666666666666666</v>
      </c>
      <c r="J36" s="1">
        <f t="shared" si="6"/>
        <v>0.92307692307692313</v>
      </c>
      <c r="K36" s="8">
        <f t="shared" si="3"/>
        <v>-0.5</v>
      </c>
      <c r="L36" s="1">
        <f t="shared" si="2"/>
        <v>2.4494897427831779</v>
      </c>
      <c r="N36" s="1">
        <f t="shared" si="4"/>
        <v>-0.18388454527201664</v>
      </c>
      <c r="O36" s="24">
        <f t="shared" si="5"/>
        <v>3.3813525989896336E-2</v>
      </c>
    </row>
    <row r="37" spans="1:15" x14ac:dyDescent="0.35">
      <c r="A37" s="3" t="s">
        <v>14</v>
      </c>
      <c r="B37" s="3">
        <v>2011</v>
      </c>
      <c r="C37" s="6">
        <v>6</v>
      </c>
      <c r="H37" s="1">
        <f t="shared" si="0"/>
        <v>0.16666666666666666</v>
      </c>
      <c r="J37" s="1">
        <f t="shared" si="6"/>
        <v>1</v>
      </c>
      <c r="K37" s="8">
        <f t="shared" si="3"/>
        <v>0</v>
      </c>
      <c r="L37" s="1">
        <f t="shared" si="2"/>
        <v>2.4494897427831779</v>
      </c>
      <c r="N37" s="1">
        <f t="shared" si="4"/>
        <v>8.368122425509765E-3</v>
      </c>
      <c r="O37" s="24">
        <f t="shared" si="5"/>
        <v>7.0025472928319439E-5</v>
      </c>
    </row>
    <row r="38" spans="1:15" x14ac:dyDescent="0.35">
      <c r="A38" s="3" t="s">
        <v>3</v>
      </c>
      <c r="B38" s="3">
        <v>2012</v>
      </c>
      <c r="C38" s="6">
        <v>6</v>
      </c>
      <c r="H38" s="1">
        <f t="shared" si="0"/>
        <v>0.16666666666666666</v>
      </c>
      <c r="J38" s="1">
        <f t="shared" si="6"/>
        <v>1</v>
      </c>
      <c r="K38" s="8">
        <f t="shared" si="3"/>
        <v>0</v>
      </c>
      <c r="L38" s="1">
        <f t="shared" si="2"/>
        <v>2.4494897427831779</v>
      </c>
      <c r="N38" s="1">
        <f t="shared" si="4"/>
        <v>8.368122425509765E-3</v>
      </c>
      <c r="O38" s="24">
        <f t="shared" si="5"/>
        <v>7.0025472928319439E-5</v>
      </c>
    </row>
    <row r="39" spans="1:15" x14ac:dyDescent="0.35">
      <c r="A39" s="3" t="s">
        <v>4</v>
      </c>
      <c r="B39" s="3">
        <v>2012</v>
      </c>
      <c r="C39" s="6">
        <v>5.75</v>
      </c>
      <c r="H39" s="1">
        <f t="shared" si="0"/>
        <v>0.17391304347826086</v>
      </c>
      <c r="J39" s="1">
        <f t="shared" si="6"/>
        <v>0.95833333333333337</v>
      </c>
      <c r="K39" s="8">
        <f t="shared" si="3"/>
        <v>-0.25</v>
      </c>
      <c r="L39" s="1">
        <f t="shared" si="2"/>
        <v>2.3979157616563596</v>
      </c>
      <c r="N39" s="1">
        <f t="shared" si="4"/>
        <v>-9.3693950190455996E-2</v>
      </c>
      <c r="O39" s="24">
        <f t="shared" si="5"/>
        <v>8.7785563022916499E-3</v>
      </c>
    </row>
    <row r="40" spans="1:15" x14ac:dyDescent="0.35">
      <c r="A40" s="3" t="s">
        <v>5</v>
      </c>
      <c r="B40" s="3">
        <v>2012</v>
      </c>
      <c r="C40" s="6">
        <v>5.75</v>
      </c>
      <c r="H40" s="1">
        <f t="shared" si="0"/>
        <v>0.17391304347826086</v>
      </c>
      <c r="J40" s="1">
        <f t="shared" si="6"/>
        <v>1</v>
      </c>
      <c r="K40" s="8">
        <f t="shared" si="3"/>
        <v>0</v>
      </c>
      <c r="L40" s="1">
        <f t="shared" si="2"/>
        <v>2.3979157616563596</v>
      </c>
      <c r="N40" s="1">
        <f t="shared" si="4"/>
        <v>6.3197241793554459E-3</v>
      </c>
      <c r="O40" s="24">
        <f t="shared" si="5"/>
        <v>3.9938913703129863E-5</v>
      </c>
    </row>
    <row r="41" spans="1:15" x14ac:dyDescent="0.35">
      <c r="A41" s="3" t="s">
        <v>6</v>
      </c>
      <c r="B41" s="3">
        <v>2012</v>
      </c>
      <c r="C41" s="6">
        <v>5.75</v>
      </c>
      <c r="H41" s="1">
        <f t="shared" si="0"/>
        <v>0.17391304347826086</v>
      </c>
      <c r="J41" s="1">
        <f t="shared" si="6"/>
        <v>1</v>
      </c>
      <c r="K41" s="8">
        <f t="shared" si="3"/>
        <v>0</v>
      </c>
      <c r="L41" s="1">
        <f t="shared" si="2"/>
        <v>2.3979157616563596</v>
      </c>
      <c r="N41" s="1">
        <f t="shared" si="4"/>
        <v>6.3197241793554459E-3</v>
      </c>
      <c r="O41" s="24">
        <f t="shared" si="5"/>
        <v>3.9938913703129863E-5</v>
      </c>
    </row>
    <row r="42" spans="1:15" x14ac:dyDescent="0.35">
      <c r="A42" s="3" t="s">
        <v>7</v>
      </c>
      <c r="B42" s="3">
        <v>2012</v>
      </c>
      <c r="C42" s="6">
        <v>5.75</v>
      </c>
      <c r="H42" s="1">
        <f t="shared" si="0"/>
        <v>0.17391304347826086</v>
      </c>
      <c r="J42" s="1">
        <f t="shared" si="6"/>
        <v>1</v>
      </c>
      <c r="K42" s="8">
        <f t="shared" si="3"/>
        <v>0</v>
      </c>
      <c r="L42" s="1">
        <f t="shared" si="2"/>
        <v>2.3979157616563596</v>
      </c>
      <c r="N42" s="1">
        <f t="shared" si="4"/>
        <v>6.3197241793554459E-3</v>
      </c>
      <c r="O42" s="24">
        <f t="shared" si="5"/>
        <v>3.9938913703129863E-5</v>
      </c>
    </row>
    <row r="43" spans="1:15" x14ac:dyDescent="0.35">
      <c r="A43" s="3" t="s">
        <v>8</v>
      </c>
      <c r="B43" s="3">
        <v>2012</v>
      </c>
      <c r="C43" s="6">
        <v>5.75</v>
      </c>
      <c r="H43" s="1">
        <f t="shared" si="0"/>
        <v>0.17391304347826086</v>
      </c>
      <c r="J43" s="1">
        <f t="shared" si="6"/>
        <v>1</v>
      </c>
      <c r="K43" s="8">
        <f t="shared" si="3"/>
        <v>0</v>
      </c>
      <c r="L43" s="1">
        <f t="shared" si="2"/>
        <v>2.3979157616563596</v>
      </c>
      <c r="N43" s="1">
        <f t="shared" si="4"/>
        <v>6.3197241793554459E-3</v>
      </c>
      <c r="O43" s="24">
        <f t="shared" si="5"/>
        <v>3.9938913703129863E-5</v>
      </c>
    </row>
    <row r="44" spans="1:15" x14ac:dyDescent="0.35">
      <c r="A44" s="3" t="s">
        <v>9</v>
      </c>
      <c r="B44" s="3">
        <v>2012</v>
      </c>
      <c r="C44" s="6">
        <v>5.75</v>
      </c>
      <c r="H44" s="1">
        <f t="shared" si="0"/>
        <v>0.17391304347826086</v>
      </c>
      <c r="J44" s="1">
        <f t="shared" si="6"/>
        <v>1</v>
      </c>
      <c r="K44" s="8">
        <f t="shared" si="3"/>
        <v>0</v>
      </c>
      <c r="L44" s="1">
        <f t="shared" si="2"/>
        <v>2.3979157616563596</v>
      </c>
      <c r="N44" s="1">
        <f t="shared" si="4"/>
        <v>6.3197241793554459E-3</v>
      </c>
      <c r="O44" s="24">
        <f t="shared" si="5"/>
        <v>3.9938913703129863E-5</v>
      </c>
    </row>
    <row r="45" spans="1:15" x14ac:dyDescent="0.35">
      <c r="A45" s="3" t="s">
        <v>10</v>
      </c>
      <c r="B45" s="3">
        <v>2012</v>
      </c>
      <c r="C45" s="6">
        <v>5.75</v>
      </c>
      <c r="H45" s="1">
        <f t="shared" si="0"/>
        <v>0.17391304347826086</v>
      </c>
      <c r="J45" s="1">
        <f t="shared" si="6"/>
        <v>1</v>
      </c>
      <c r="K45" s="8">
        <f t="shared" si="3"/>
        <v>0</v>
      </c>
      <c r="L45" s="1">
        <f t="shared" si="2"/>
        <v>2.3979157616563596</v>
      </c>
      <c r="N45" s="1">
        <f t="shared" si="4"/>
        <v>6.3197241793554459E-3</v>
      </c>
      <c r="O45" s="24">
        <f t="shared" si="5"/>
        <v>3.9938913703129863E-5</v>
      </c>
    </row>
    <row r="46" spans="1:15" x14ac:dyDescent="0.35">
      <c r="A46" s="3" t="s">
        <v>11</v>
      </c>
      <c r="B46" s="3">
        <v>2012</v>
      </c>
      <c r="C46" s="6">
        <v>5.75</v>
      </c>
      <c r="H46" s="1">
        <f t="shared" si="0"/>
        <v>0.17391304347826086</v>
      </c>
      <c r="J46" s="1">
        <f t="shared" si="6"/>
        <v>1</v>
      </c>
      <c r="K46" s="8">
        <f t="shared" si="3"/>
        <v>0</v>
      </c>
      <c r="L46" s="1">
        <f t="shared" si="2"/>
        <v>2.3979157616563596</v>
      </c>
      <c r="N46" s="1">
        <f t="shared" si="4"/>
        <v>6.3197241793554459E-3</v>
      </c>
      <c r="O46" s="24">
        <f t="shared" si="5"/>
        <v>3.9938913703129863E-5</v>
      </c>
    </row>
    <row r="47" spans="1:15" x14ac:dyDescent="0.35">
      <c r="A47" s="3" t="s">
        <v>13</v>
      </c>
      <c r="B47" s="3">
        <v>2012</v>
      </c>
      <c r="C47" s="6">
        <v>5.75</v>
      </c>
      <c r="H47" s="1">
        <f t="shared" si="0"/>
        <v>0.17391304347826086</v>
      </c>
      <c r="J47" s="1">
        <f t="shared" si="6"/>
        <v>1</v>
      </c>
      <c r="K47" s="8">
        <f t="shared" si="3"/>
        <v>0</v>
      </c>
      <c r="L47" s="1">
        <f t="shared" si="2"/>
        <v>2.3979157616563596</v>
      </c>
      <c r="N47" s="1">
        <f t="shared" si="4"/>
        <v>6.3197241793554459E-3</v>
      </c>
      <c r="O47" s="24">
        <f t="shared" si="5"/>
        <v>3.9938913703129863E-5</v>
      </c>
    </row>
    <row r="48" spans="1:15" x14ac:dyDescent="0.35">
      <c r="A48" s="3" t="s">
        <v>12</v>
      </c>
      <c r="B48" s="3">
        <v>2012</v>
      </c>
      <c r="C48" s="6">
        <v>5.75</v>
      </c>
      <c r="H48" s="1">
        <f t="shared" si="0"/>
        <v>0.17391304347826086</v>
      </c>
      <c r="J48" s="1">
        <f t="shared" si="6"/>
        <v>1</v>
      </c>
      <c r="K48" s="8">
        <f t="shared" si="3"/>
        <v>0</v>
      </c>
      <c r="L48" s="1">
        <f t="shared" si="2"/>
        <v>2.3979157616563596</v>
      </c>
      <c r="N48" s="1">
        <f t="shared" si="4"/>
        <v>6.3197241793554459E-3</v>
      </c>
      <c r="O48" s="24">
        <f t="shared" si="5"/>
        <v>3.9938913703129863E-5</v>
      </c>
    </row>
    <row r="49" spans="1:15" x14ac:dyDescent="0.35">
      <c r="A49" s="3" t="s">
        <v>14</v>
      </c>
      <c r="B49" s="3">
        <v>2012</v>
      </c>
      <c r="C49" s="6">
        <v>5.75</v>
      </c>
      <c r="H49" s="1">
        <f t="shared" si="0"/>
        <v>0.17391304347826086</v>
      </c>
      <c r="J49" s="1">
        <f t="shared" si="6"/>
        <v>1</v>
      </c>
      <c r="K49" s="8">
        <f t="shared" si="3"/>
        <v>0</v>
      </c>
      <c r="L49" s="1">
        <f t="shared" si="2"/>
        <v>2.3979157616563596</v>
      </c>
      <c r="N49" s="1">
        <f t="shared" si="4"/>
        <v>6.3197241793554459E-3</v>
      </c>
      <c r="O49" s="24">
        <f t="shared" si="5"/>
        <v>3.9938913703129863E-5</v>
      </c>
    </row>
    <row r="50" spans="1:15" x14ac:dyDescent="0.35">
      <c r="A50" s="3" t="s">
        <v>3</v>
      </c>
      <c r="B50" s="3">
        <v>2013</v>
      </c>
      <c r="C50" s="6">
        <v>5.75</v>
      </c>
      <c r="H50" s="1">
        <f t="shared" si="0"/>
        <v>0.17391304347826086</v>
      </c>
      <c r="J50" s="1">
        <f t="shared" si="6"/>
        <v>1</v>
      </c>
      <c r="K50" s="8">
        <f t="shared" si="3"/>
        <v>0</v>
      </c>
      <c r="L50" s="1">
        <f t="shared" si="2"/>
        <v>2.3979157616563596</v>
      </c>
      <c r="N50" s="1">
        <f t="shared" si="4"/>
        <v>6.3197241793554459E-3</v>
      </c>
      <c r="O50" s="24">
        <f t="shared" si="5"/>
        <v>3.9938913703129863E-5</v>
      </c>
    </row>
    <row r="51" spans="1:15" x14ac:dyDescent="0.35">
      <c r="A51" s="3" t="s">
        <v>4</v>
      </c>
      <c r="B51" s="3">
        <v>2013</v>
      </c>
      <c r="C51" s="6">
        <v>5.75</v>
      </c>
      <c r="H51" s="1">
        <f t="shared" si="0"/>
        <v>0.17391304347826086</v>
      </c>
      <c r="J51" s="1">
        <f t="shared" si="6"/>
        <v>1</v>
      </c>
      <c r="K51" s="8">
        <f t="shared" si="3"/>
        <v>0</v>
      </c>
      <c r="L51" s="1">
        <f t="shared" si="2"/>
        <v>2.3979157616563596</v>
      </c>
      <c r="N51" s="1">
        <f t="shared" si="4"/>
        <v>6.3197241793554459E-3</v>
      </c>
      <c r="O51" s="24">
        <f t="shared" si="5"/>
        <v>3.9938913703129863E-5</v>
      </c>
    </row>
    <row r="52" spans="1:15" x14ac:dyDescent="0.35">
      <c r="A52" s="3" t="s">
        <v>5</v>
      </c>
      <c r="B52" s="3">
        <v>2013</v>
      </c>
      <c r="C52" s="6">
        <v>5.75</v>
      </c>
      <c r="H52" s="1">
        <f t="shared" si="0"/>
        <v>0.17391304347826086</v>
      </c>
      <c r="J52" s="1">
        <f t="shared" si="6"/>
        <v>1</v>
      </c>
      <c r="K52" s="8">
        <f t="shared" si="3"/>
        <v>0</v>
      </c>
      <c r="L52" s="1">
        <f t="shared" si="2"/>
        <v>2.3979157616563596</v>
      </c>
      <c r="N52" s="1">
        <f t="shared" si="4"/>
        <v>6.3197241793554459E-3</v>
      </c>
      <c r="O52" s="24">
        <f t="shared" si="5"/>
        <v>3.9938913703129863E-5</v>
      </c>
    </row>
    <row r="53" spans="1:15" x14ac:dyDescent="0.35">
      <c r="A53" s="3" t="s">
        <v>6</v>
      </c>
      <c r="B53" s="3">
        <v>2013</v>
      </c>
      <c r="C53" s="6">
        <v>5.75</v>
      </c>
      <c r="H53" s="1">
        <f t="shared" si="0"/>
        <v>0.17391304347826086</v>
      </c>
      <c r="J53" s="1">
        <f t="shared" si="6"/>
        <v>1</v>
      </c>
      <c r="K53" s="8">
        <f t="shared" si="3"/>
        <v>0</v>
      </c>
      <c r="L53" s="1">
        <f t="shared" si="2"/>
        <v>2.3979157616563596</v>
      </c>
      <c r="N53" s="1">
        <f t="shared" si="4"/>
        <v>6.3197241793554459E-3</v>
      </c>
      <c r="O53" s="24">
        <f t="shared" si="5"/>
        <v>3.9938913703129863E-5</v>
      </c>
    </row>
    <row r="54" spans="1:15" x14ac:dyDescent="0.35">
      <c r="A54" s="3" t="s">
        <v>7</v>
      </c>
      <c r="B54" s="3">
        <v>2013</v>
      </c>
      <c r="C54" s="6">
        <v>5.75</v>
      </c>
      <c r="H54" s="1">
        <f t="shared" si="0"/>
        <v>0.17391304347826086</v>
      </c>
      <c r="J54" s="1">
        <f t="shared" si="6"/>
        <v>1</v>
      </c>
      <c r="K54" s="8">
        <f t="shared" si="3"/>
        <v>0</v>
      </c>
      <c r="L54" s="1">
        <f t="shared" si="2"/>
        <v>2.3979157616563596</v>
      </c>
      <c r="N54" s="1">
        <f t="shared" si="4"/>
        <v>6.3197241793554459E-3</v>
      </c>
      <c r="O54" s="24">
        <f t="shared" si="5"/>
        <v>3.9938913703129863E-5</v>
      </c>
    </row>
    <row r="55" spans="1:15" x14ac:dyDescent="0.35">
      <c r="A55" s="3" t="s">
        <v>8</v>
      </c>
      <c r="B55" s="3">
        <v>2013</v>
      </c>
      <c r="C55" s="6">
        <v>6</v>
      </c>
      <c r="H55" s="1">
        <f t="shared" si="0"/>
        <v>0.16666666666666666</v>
      </c>
      <c r="J55" s="1">
        <f t="shared" si="6"/>
        <v>1.0434782608695652</v>
      </c>
      <c r="K55" s="8">
        <f t="shared" si="3"/>
        <v>0.25</v>
      </c>
      <c r="L55" s="1">
        <f t="shared" si="2"/>
        <v>2.4494897427831779</v>
      </c>
      <c r="N55" s="1">
        <f t="shared" si="4"/>
        <v>0.11057693120789283</v>
      </c>
      <c r="O55" s="24">
        <f t="shared" si="5"/>
        <v>1.2227257715355063E-2</v>
      </c>
    </row>
    <row r="56" spans="1:15" x14ac:dyDescent="0.35">
      <c r="A56" s="3" t="s">
        <v>9</v>
      </c>
      <c r="B56" s="3">
        <v>2013</v>
      </c>
      <c r="C56" s="6">
        <v>6.5</v>
      </c>
      <c r="H56" s="1">
        <f t="shared" si="0"/>
        <v>0.15384615384615385</v>
      </c>
      <c r="J56" s="1">
        <f t="shared" si="6"/>
        <v>1.0833333333333333</v>
      </c>
      <c r="K56" s="8">
        <f t="shared" si="3"/>
        <v>0.5</v>
      </c>
      <c r="L56" s="1">
        <f t="shared" si="2"/>
        <v>2.5495097567963922</v>
      </c>
      <c r="N56" s="1">
        <f t="shared" si="4"/>
        <v>0.21249226765744128</v>
      </c>
      <c r="O56" s="24">
        <f t="shared" si="5"/>
        <v>4.5152963814201669E-2</v>
      </c>
    </row>
    <row r="57" spans="1:15" x14ac:dyDescent="0.35">
      <c r="A57" s="3" t="s">
        <v>10</v>
      </c>
      <c r="B57" s="3">
        <v>2013</v>
      </c>
      <c r="C57" s="6">
        <v>7</v>
      </c>
      <c r="H57" s="1">
        <f t="shared" si="0"/>
        <v>0.14285714285714285</v>
      </c>
      <c r="J57" s="1">
        <f t="shared" si="6"/>
        <v>1.0769230769230769</v>
      </c>
      <c r="K57" s="8">
        <f t="shared" si="3"/>
        <v>0.5</v>
      </c>
      <c r="L57" s="1">
        <f t="shared" si="2"/>
        <v>2.6457513110645907</v>
      </c>
      <c r="N57" s="1">
        <f t="shared" si="4"/>
        <v>0.20834772500435145</v>
      </c>
      <c r="O57" s="24">
        <f t="shared" si="5"/>
        <v>4.3408774514488851E-2</v>
      </c>
    </row>
    <row r="58" spans="1:15" x14ac:dyDescent="0.35">
      <c r="A58" s="3" t="s">
        <v>11</v>
      </c>
      <c r="B58" s="3">
        <v>2013</v>
      </c>
      <c r="C58" s="6">
        <v>7.25</v>
      </c>
      <c r="H58" s="1">
        <f t="shared" si="0"/>
        <v>0.13793103448275862</v>
      </c>
      <c r="J58" s="1">
        <f t="shared" si="6"/>
        <v>1.0357142857142858</v>
      </c>
      <c r="K58" s="8">
        <f t="shared" si="3"/>
        <v>0.25</v>
      </c>
      <c r="L58" s="1">
        <f t="shared" si="2"/>
        <v>2.6925824035672519</v>
      </c>
      <c r="N58" s="1">
        <f t="shared" si="4"/>
        <v>0.11031705215134857</v>
      </c>
      <c r="O58" s="24">
        <f t="shared" si="5"/>
        <v>1.216985199536336E-2</v>
      </c>
    </row>
    <row r="59" spans="1:15" x14ac:dyDescent="0.35">
      <c r="A59" s="3" t="s">
        <v>13</v>
      </c>
      <c r="B59" s="3">
        <v>2013</v>
      </c>
      <c r="C59" s="6">
        <v>7.25</v>
      </c>
      <c r="H59" s="1">
        <f t="shared" si="0"/>
        <v>0.13793103448275862</v>
      </c>
      <c r="J59" s="1">
        <f t="shared" si="6"/>
        <v>1</v>
      </c>
      <c r="K59" s="8">
        <f t="shared" si="3"/>
        <v>0</v>
      </c>
      <c r="L59" s="1">
        <f t="shared" si="2"/>
        <v>2.6925824035672519</v>
      </c>
      <c r="N59" s="1">
        <f t="shared" si="4"/>
        <v>1.7535191914015959E-2</v>
      </c>
      <c r="O59" s="24">
        <f t="shared" si="5"/>
        <v>3.0748295546137065E-4</v>
      </c>
    </row>
    <row r="60" spans="1:15" x14ac:dyDescent="0.35">
      <c r="A60" s="3" t="s">
        <v>12</v>
      </c>
      <c r="B60" s="3">
        <v>2013</v>
      </c>
      <c r="C60" s="6">
        <v>7.5</v>
      </c>
      <c r="H60" s="1">
        <f t="shared" si="0"/>
        <v>0.13333333333333333</v>
      </c>
      <c r="J60" s="1">
        <f t="shared" si="6"/>
        <v>1.0344827586206897</v>
      </c>
      <c r="K60" s="8">
        <f t="shared" si="3"/>
        <v>0.25</v>
      </c>
      <c r="L60" s="1">
        <f t="shared" si="2"/>
        <v>2.7386127875258306</v>
      </c>
      <c r="N60" s="1">
        <f t="shared" si="4"/>
        <v>0.11038286100254188</v>
      </c>
      <c r="O60" s="24">
        <f t="shared" si="5"/>
        <v>1.2184376003106481E-2</v>
      </c>
    </row>
    <row r="61" spans="1:15" x14ac:dyDescent="0.35">
      <c r="A61" s="3" t="s">
        <v>14</v>
      </c>
      <c r="B61" s="3">
        <v>2013</v>
      </c>
      <c r="C61" s="6">
        <v>7.5</v>
      </c>
      <c r="H61" s="1">
        <f t="shared" si="0"/>
        <v>0.13333333333333333</v>
      </c>
      <c r="J61" s="1">
        <f t="shared" si="6"/>
        <v>1</v>
      </c>
      <c r="K61" s="8">
        <f t="shared" si="3"/>
        <v>0</v>
      </c>
      <c r="L61" s="1">
        <f t="shared" si="2"/>
        <v>2.7386127875258306</v>
      </c>
      <c r="N61" s="1">
        <f t="shared" si="4"/>
        <v>1.9191618931634465E-2</v>
      </c>
      <c r="O61" s="24">
        <f t="shared" si="5"/>
        <v>3.6831823721707039E-4</v>
      </c>
    </row>
    <row r="62" spans="1:15" x14ac:dyDescent="0.35">
      <c r="A62" s="3" t="s">
        <v>3</v>
      </c>
      <c r="B62" s="3">
        <v>2014</v>
      </c>
      <c r="C62" s="6">
        <v>7.5</v>
      </c>
      <c r="H62" s="1">
        <f t="shared" si="0"/>
        <v>0.13333333333333333</v>
      </c>
      <c r="J62" s="1">
        <f t="shared" si="6"/>
        <v>1</v>
      </c>
      <c r="K62" s="8">
        <f t="shared" si="3"/>
        <v>0</v>
      </c>
      <c r="L62" s="1">
        <f t="shared" si="2"/>
        <v>2.7386127875258306</v>
      </c>
      <c r="N62" s="1">
        <f t="shared" si="4"/>
        <v>1.9191618931634465E-2</v>
      </c>
      <c r="O62" s="24">
        <f t="shared" si="5"/>
        <v>3.6831823721707039E-4</v>
      </c>
    </row>
    <row r="63" spans="1:15" x14ac:dyDescent="0.35">
      <c r="A63" s="3" t="s">
        <v>4</v>
      </c>
      <c r="B63" s="3">
        <v>2014</v>
      </c>
      <c r="C63" s="6">
        <v>7.5</v>
      </c>
      <c r="H63" s="1">
        <f t="shared" si="0"/>
        <v>0.13333333333333333</v>
      </c>
      <c r="J63" s="1">
        <f t="shared" si="6"/>
        <v>1</v>
      </c>
      <c r="K63" s="8">
        <f t="shared" si="3"/>
        <v>0</v>
      </c>
      <c r="L63" s="1">
        <f t="shared" si="2"/>
        <v>2.7386127875258306</v>
      </c>
      <c r="N63" s="1">
        <f t="shared" si="4"/>
        <v>1.9191618931634465E-2</v>
      </c>
      <c r="O63" s="24">
        <f t="shared" si="5"/>
        <v>3.6831823721707039E-4</v>
      </c>
    </row>
    <row r="64" spans="1:15" x14ac:dyDescent="0.35">
      <c r="A64" s="3" t="s">
        <v>5</v>
      </c>
      <c r="B64" s="3">
        <v>2014</v>
      </c>
      <c r="C64" s="6">
        <v>7.5</v>
      </c>
      <c r="H64" s="1">
        <f t="shared" si="0"/>
        <v>0.13333333333333333</v>
      </c>
      <c r="J64" s="1">
        <f t="shared" si="6"/>
        <v>1</v>
      </c>
      <c r="K64" s="8">
        <f t="shared" si="3"/>
        <v>0</v>
      </c>
      <c r="L64" s="1">
        <f t="shared" si="2"/>
        <v>2.7386127875258306</v>
      </c>
      <c r="N64" s="1">
        <f t="shared" si="4"/>
        <v>1.9191618931634465E-2</v>
      </c>
      <c r="O64" s="24">
        <f t="shared" si="5"/>
        <v>3.6831823721707039E-4</v>
      </c>
    </row>
    <row r="65" spans="1:15" x14ac:dyDescent="0.35">
      <c r="A65" s="3" t="s">
        <v>6</v>
      </c>
      <c r="B65" s="3">
        <v>2014</v>
      </c>
      <c r="C65" s="6">
        <v>7.5</v>
      </c>
      <c r="H65" s="1">
        <f t="shared" si="0"/>
        <v>0.13333333333333333</v>
      </c>
      <c r="J65" s="1">
        <f t="shared" si="6"/>
        <v>1</v>
      </c>
      <c r="K65" s="8">
        <f t="shared" si="3"/>
        <v>0</v>
      </c>
      <c r="L65" s="1">
        <f t="shared" si="2"/>
        <v>2.7386127875258306</v>
      </c>
      <c r="N65" s="1">
        <f t="shared" si="4"/>
        <v>1.9191618931634465E-2</v>
      </c>
      <c r="O65" s="24">
        <f t="shared" si="5"/>
        <v>3.6831823721707039E-4</v>
      </c>
    </row>
    <row r="66" spans="1:15" x14ac:dyDescent="0.35">
      <c r="A66" s="3" t="s">
        <v>7</v>
      </c>
      <c r="B66" s="3">
        <v>2014</v>
      </c>
      <c r="C66" s="6">
        <v>7.5</v>
      </c>
      <c r="H66" s="1">
        <f t="shared" si="0"/>
        <v>0.13333333333333333</v>
      </c>
      <c r="J66" s="1">
        <f t="shared" si="6"/>
        <v>1</v>
      </c>
      <c r="K66" s="8">
        <f t="shared" si="3"/>
        <v>0</v>
      </c>
      <c r="L66" s="1">
        <f t="shared" si="2"/>
        <v>2.7386127875258306</v>
      </c>
      <c r="N66" s="1">
        <f t="shared" si="4"/>
        <v>1.9191618931634465E-2</v>
      </c>
      <c r="O66" s="24">
        <f t="shared" si="5"/>
        <v>3.6831823721707039E-4</v>
      </c>
    </row>
    <row r="67" spans="1:15" x14ac:dyDescent="0.35">
      <c r="A67" s="3" t="s">
        <v>8</v>
      </c>
      <c r="B67" s="3">
        <v>2014</v>
      </c>
      <c r="C67" s="6">
        <v>7.5</v>
      </c>
      <c r="H67" s="1">
        <f t="shared" ref="H67:H130" si="7">1/C67</f>
        <v>0.13333333333333333</v>
      </c>
      <c r="J67" s="1">
        <f t="shared" ref="J67:J98" si="8">C67/C66</f>
        <v>1</v>
      </c>
      <c r="K67" s="8">
        <f t="shared" si="3"/>
        <v>0</v>
      </c>
      <c r="L67" s="1">
        <f t="shared" ref="L67:L130" si="9">SQRT(C67)</f>
        <v>2.7386127875258306</v>
      </c>
      <c r="N67" s="1">
        <f t="shared" si="4"/>
        <v>1.9191618931634465E-2</v>
      </c>
      <c r="O67" s="24">
        <f t="shared" si="5"/>
        <v>3.6831823721707039E-4</v>
      </c>
    </row>
    <row r="68" spans="1:15" x14ac:dyDescent="0.35">
      <c r="A68" s="3" t="s">
        <v>9</v>
      </c>
      <c r="B68" s="3">
        <v>2014</v>
      </c>
      <c r="C68" s="6">
        <v>7.5</v>
      </c>
      <c r="H68" s="1">
        <f t="shared" si="7"/>
        <v>0.13333333333333333</v>
      </c>
      <c r="J68" s="1">
        <f t="shared" si="8"/>
        <v>1</v>
      </c>
      <c r="K68" s="8">
        <f t="shared" ref="K68:K131" si="10">C68-C67</f>
        <v>0</v>
      </c>
      <c r="L68" s="1">
        <f t="shared" si="9"/>
        <v>2.7386127875258306</v>
      </c>
      <c r="N68" s="1">
        <f t="shared" ref="N68:N131" si="11">(K68/L67)-($F$15*$F$16/L67)+($F$15*L67)</f>
        <v>1.9191618931634465E-2</v>
      </c>
      <c r="O68" s="24">
        <f t="shared" ref="O68:O131" si="12">N68^2</f>
        <v>3.6831823721707039E-4</v>
      </c>
    </row>
    <row r="69" spans="1:15" x14ac:dyDescent="0.35">
      <c r="A69" s="3" t="s">
        <v>10</v>
      </c>
      <c r="B69" s="3">
        <v>2014</v>
      </c>
      <c r="C69" s="6">
        <v>7.5</v>
      </c>
      <c r="H69" s="1">
        <f t="shared" si="7"/>
        <v>0.13333333333333333</v>
      </c>
      <c r="J69" s="1">
        <f t="shared" si="8"/>
        <v>1</v>
      </c>
      <c r="K69" s="8">
        <f t="shared" si="10"/>
        <v>0</v>
      </c>
      <c r="L69" s="1">
        <f t="shared" si="9"/>
        <v>2.7386127875258306</v>
      </c>
      <c r="N69" s="1">
        <f t="shared" si="11"/>
        <v>1.9191618931634465E-2</v>
      </c>
      <c r="O69" s="24">
        <f t="shared" si="12"/>
        <v>3.6831823721707039E-4</v>
      </c>
    </row>
    <row r="70" spans="1:15" x14ac:dyDescent="0.35">
      <c r="A70" s="3" t="s">
        <v>11</v>
      </c>
      <c r="B70" s="3">
        <v>2014</v>
      </c>
      <c r="C70" s="6">
        <v>7.5</v>
      </c>
      <c r="H70" s="1">
        <f t="shared" si="7"/>
        <v>0.13333333333333333</v>
      </c>
      <c r="J70" s="1">
        <f t="shared" si="8"/>
        <v>1</v>
      </c>
      <c r="K70" s="8">
        <f t="shared" si="10"/>
        <v>0</v>
      </c>
      <c r="L70" s="1">
        <f t="shared" si="9"/>
        <v>2.7386127875258306</v>
      </c>
      <c r="N70" s="1">
        <f t="shared" si="11"/>
        <v>1.9191618931634465E-2</v>
      </c>
      <c r="O70" s="24">
        <f t="shared" si="12"/>
        <v>3.6831823721707039E-4</v>
      </c>
    </row>
    <row r="71" spans="1:15" x14ac:dyDescent="0.35">
      <c r="A71" s="3" t="s">
        <v>13</v>
      </c>
      <c r="B71" s="3">
        <v>2014</v>
      </c>
      <c r="C71" s="6">
        <v>7.5</v>
      </c>
      <c r="H71" s="1">
        <f t="shared" si="7"/>
        <v>0.13333333333333333</v>
      </c>
      <c r="J71" s="1">
        <f t="shared" si="8"/>
        <v>1</v>
      </c>
      <c r="K71" s="8">
        <f t="shared" si="10"/>
        <v>0</v>
      </c>
      <c r="L71" s="1">
        <f t="shared" si="9"/>
        <v>2.7386127875258306</v>
      </c>
      <c r="N71" s="1">
        <f t="shared" si="11"/>
        <v>1.9191618931634465E-2</v>
      </c>
      <c r="O71" s="24">
        <f t="shared" si="12"/>
        <v>3.6831823721707039E-4</v>
      </c>
    </row>
    <row r="72" spans="1:15" x14ac:dyDescent="0.35">
      <c r="A72" s="3" t="s">
        <v>12</v>
      </c>
      <c r="B72" s="3">
        <v>2014</v>
      </c>
      <c r="C72" s="6">
        <v>7.75</v>
      </c>
      <c r="H72" s="1">
        <f t="shared" si="7"/>
        <v>0.12903225806451613</v>
      </c>
      <c r="J72" s="1">
        <f t="shared" si="8"/>
        <v>1.0333333333333334</v>
      </c>
      <c r="K72" s="8">
        <f t="shared" si="10"/>
        <v>0.25</v>
      </c>
      <c r="L72" s="1">
        <f t="shared" si="9"/>
        <v>2.7838821814150108</v>
      </c>
      <c r="N72" s="1">
        <f t="shared" si="11"/>
        <v>0.11047871184916214</v>
      </c>
      <c r="O72" s="24">
        <f t="shared" si="12"/>
        <v>1.2205545771850198E-2</v>
      </c>
    </row>
    <row r="73" spans="1:15" x14ac:dyDescent="0.35">
      <c r="A73" s="3" t="s">
        <v>14</v>
      </c>
      <c r="B73" s="3">
        <v>2014</v>
      </c>
      <c r="C73" s="6">
        <v>7.75</v>
      </c>
      <c r="H73" s="1">
        <f t="shared" si="7"/>
        <v>0.12903225806451613</v>
      </c>
      <c r="J73" s="1">
        <f t="shared" si="8"/>
        <v>1</v>
      </c>
      <c r="K73" s="8">
        <f t="shared" si="10"/>
        <v>0</v>
      </c>
      <c r="L73" s="1">
        <f t="shared" si="9"/>
        <v>2.7838821814150108</v>
      </c>
      <c r="N73" s="1">
        <f t="shared" si="11"/>
        <v>2.0798968158454528E-2</v>
      </c>
      <c r="O73" s="24">
        <f t="shared" si="12"/>
        <v>4.3259707645640534E-4</v>
      </c>
    </row>
    <row r="74" spans="1:15" x14ac:dyDescent="0.35">
      <c r="A74" s="3" t="s">
        <v>3</v>
      </c>
      <c r="B74" s="3">
        <v>2015</v>
      </c>
      <c r="C74" s="6">
        <v>7.75</v>
      </c>
      <c r="H74" s="1">
        <f t="shared" si="7"/>
        <v>0.12903225806451613</v>
      </c>
      <c r="J74" s="1">
        <f t="shared" si="8"/>
        <v>1</v>
      </c>
      <c r="K74" s="8">
        <f t="shared" si="10"/>
        <v>0</v>
      </c>
      <c r="L74" s="1">
        <f t="shared" si="9"/>
        <v>2.7838821814150108</v>
      </c>
      <c r="N74" s="1">
        <f t="shared" si="11"/>
        <v>2.0798968158454528E-2</v>
      </c>
      <c r="O74" s="24">
        <f t="shared" si="12"/>
        <v>4.3259707645640534E-4</v>
      </c>
    </row>
    <row r="75" spans="1:15" x14ac:dyDescent="0.35">
      <c r="A75" s="3" t="s">
        <v>4</v>
      </c>
      <c r="B75" s="3">
        <v>2015</v>
      </c>
      <c r="C75" s="6">
        <v>7.5</v>
      </c>
      <c r="H75" s="1">
        <f t="shared" si="7"/>
        <v>0.13333333333333333</v>
      </c>
      <c r="J75" s="1">
        <f t="shared" si="8"/>
        <v>0.967741935483871</v>
      </c>
      <c r="K75" s="8">
        <f t="shared" si="10"/>
        <v>-0.25</v>
      </c>
      <c r="L75" s="1">
        <f t="shared" si="9"/>
        <v>2.7386127875258306</v>
      </c>
      <c r="N75" s="1">
        <f t="shared" si="11"/>
        <v>-6.9003682854932913E-2</v>
      </c>
      <c r="O75" s="24">
        <f t="shared" si="12"/>
        <v>4.7615082475441625E-3</v>
      </c>
    </row>
    <row r="76" spans="1:15" x14ac:dyDescent="0.35">
      <c r="A76" s="3" t="s">
        <v>5</v>
      </c>
      <c r="B76" s="3">
        <v>2015</v>
      </c>
      <c r="C76" s="6">
        <v>7.5</v>
      </c>
      <c r="H76" s="1">
        <f t="shared" si="7"/>
        <v>0.13333333333333333</v>
      </c>
      <c r="J76" s="1">
        <f t="shared" si="8"/>
        <v>1</v>
      </c>
      <c r="K76" s="8">
        <f t="shared" si="10"/>
        <v>0</v>
      </c>
      <c r="L76" s="1">
        <f t="shared" si="9"/>
        <v>2.7386127875258306</v>
      </c>
      <c r="N76" s="1">
        <f t="shared" si="11"/>
        <v>1.9191618931634465E-2</v>
      </c>
      <c r="O76" s="24">
        <f t="shared" si="12"/>
        <v>3.6831823721707039E-4</v>
      </c>
    </row>
    <row r="77" spans="1:15" x14ac:dyDescent="0.35">
      <c r="A77" s="3" t="s">
        <v>6</v>
      </c>
      <c r="B77" s="3">
        <v>2015</v>
      </c>
      <c r="C77" s="6">
        <v>7.5</v>
      </c>
      <c r="H77" s="1">
        <f t="shared" si="7"/>
        <v>0.13333333333333333</v>
      </c>
      <c r="J77" s="1">
        <f t="shared" si="8"/>
        <v>1</v>
      </c>
      <c r="K77" s="8">
        <f t="shared" si="10"/>
        <v>0</v>
      </c>
      <c r="L77" s="1">
        <f t="shared" si="9"/>
        <v>2.7386127875258306</v>
      </c>
      <c r="N77" s="1">
        <f t="shared" si="11"/>
        <v>1.9191618931634465E-2</v>
      </c>
      <c r="O77" s="24">
        <f t="shared" si="12"/>
        <v>3.6831823721707039E-4</v>
      </c>
    </row>
    <row r="78" spans="1:15" x14ac:dyDescent="0.35">
      <c r="A78" s="3" t="s">
        <v>7</v>
      </c>
      <c r="B78" s="3">
        <v>2015</v>
      </c>
      <c r="C78" s="6">
        <v>7.5</v>
      </c>
      <c r="H78" s="1">
        <f t="shared" si="7"/>
        <v>0.13333333333333333</v>
      </c>
      <c r="J78" s="1">
        <f t="shared" si="8"/>
        <v>1</v>
      </c>
      <c r="K78" s="8">
        <f t="shared" si="10"/>
        <v>0</v>
      </c>
      <c r="L78" s="1">
        <f t="shared" si="9"/>
        <v>2.7386127875258306</v>
      </c>
      <c r="N78" s="1">
        <f t="shared" si="11"/>
        <v>1.9191618931634465E-2</v>
      </c>
      <c r="O78" s="24">
        <f t="shared" si="12"/>
        <v>3.6831823721707039E-4</v>
      </c>
    </row>
    <row r="79" spans="1:15" x14ac:dyDescent="0.35">
      <c r="A79" s="3" t="s">
        <v>8</v>
      </c>
      <c r="B79" s="3">
        <v>2015</v>
      </c>
      <c r="C79" s="6">
        <v>7.5</v>
      </c>
      <c r="H79" s="1">
        <f t="shared" si="7"/>
        <v>0.13333333333333333</v>
      </c>
      <c r="J79" s="1">
        <f t="shared" si="8"/>
        <v>1</v>
      </c>
      <c r="K79" s="8">
        <f t="shared" si="10"/>
        <v>0</v>
      </c>
      <c r="L79" s="1">
        <f t="shared" si="9"/>
        <v>2.7386127875258306</v>
      </c>
      <c r="N79" s="1">
        <f t="shared" si="11"/>
        <v>1.9191618931634465E-2</v>
      </c>
      <c r="O79" s="24">
        <f t="shared" si="12"/>
        <v>3.6831823721707039E-4</v>
      </c>
    </row>
    <row r="80" spans="1:15" x14ac:dyDescent="0.35">
      <c r="A80" s="3" t="s">
        <v>9</v>
      </c>
      <c r="B80" s="3">
        <v>2015</v>
      </c>
      <c r="C80" s="6">
        <v>7.5</v>
      </c>
      <c r="H80" s="1">
        <f t="shared" si="7"/>
        <v>0.13333333333333333</v>
      </c>
      <c r="J80" s="1">
        <f t="shared" si="8"/>
        <v>1</v>
      </c>
      <c r="K80" s="8">
        <f t="shared" si="10"/>
        <v>0</v>
      </c>
      <c r="L80" s="1">
        <f t="shared" si="9"/>
        <v>2.7386127875258306</v>
      </c>
      <c r="N80" s="1">
        <f t="shared" si="11"/>
        <v>1.9191618931634465E-2</v>
      </c>
      <c r="O80" s="24">
        <f t="shared" si="12"/>
        <v>3.6831823721707039E-4</v>
      </c>
    </row>
    <row r="81" spans="1:15" x14ac:dyDescent="0.35">
      <c r="A81" s="3" t="s">
        <v>10</v>
      </c>
      <c r="B81" s="3">
        <v>2015</v>
      </c>
      <c r="C81" s="6">
        <v>7.5</v>
      </c>
      <c r="H81" s="1">
        <f t="shared" si="7"/>
        <v>0.13333333333333333</v>
      </c>
      <c r="J81" s="1">
        <f t="shared" si="8"/>
        <v>1</v>
      </c>
      <c r="K81" s="8">
        <f t="shared" si="10"/>
        <v>0</v>
      </c>
      <c r="L81" s="1">
        <f t="shared" si="9"/>
        <v>2.7386127875258306</v>
      </c>
      <c r="N81" s="1">
        <f t="shared" si="11"/>
        <v>1.9191618931634465E-2</v>
      </c>
      <c r="O81" s="24">
        <f t="shared" si="12"/>
        <v>3.6831823721707039E-4</v>
      </c>
    </row>
    <row r="82" spans="1:15" x14ac:dyDescent="0.35">
      <c r="A82" s="3" t="s">
        <v>11</v>
      </c>
      <c r="B82" s="3">
        <v>2015</v>
      </c>
      <c r="C82" s="6">
        <v>7.5</v>
      </c>
      <c r="H82" s="1">
        <f t="shared" si="7"/>
        <v>0.13333333333333333</v>
      </c>
      <c r="J82" s="1">
        <f t="shared" si="8"/>
        <v>1</v>
      </c>
      <c r="K82" s="8">
        <f t="shared" si="10"/>
        <v>0</v>
      </c>
      <c r="L82" s="1">
        <f t="shared" si="9"/>
        <v>2.7386127875258306</v>
      </c>
      <c r="N82" s="1">
        <f t="shared" si="11"/>
        <v>1.9191618931634465E-2</v>
      </c>
      <c r="O82" s="24">
        <f t="shared" si="12"/>
        <v>3.6831823721707039E-4</v>
      </c>
    </row>
    <row r="83" spans="1:15" x14ac:dyDescent="0.35">
      <c r="A83" s="3" t="s">
        <v>13</v>
      </c>
      <c r="B83" s="3">
        <v>2015</v>
      </c>
      <c r="C83" s="6">
        <v>7.5</v>
      </c>
      <c r="H83" s="1">
        <f t="shared" si="7"/>
        <v>0.13333333333333333</v>
      </c>
      <c r="J83" s="1">
        <f t="shared" si="8"/>
        <v>1</v>
      </c>
      <c r="K83" s="8">
        <f t="shared" si="10"/>
        <v>0</v>
      </c>
      <c r="L83" s="1">
        <f t="shared" si="9"/>
        <v>2.7386127875258306</v>
      </c>
      <c r="N83" s="1">
        <f t="shared" si="11"/>
        <v>1.9191618931634465E-2</v>
      </c>
      <c r="O83" s="24">
        <f t="shared" si="12"/>
        <v>3.6831823721707039E-4</v>
      </c>
    </row>
    <row r="84" spans="1:15" x14ac:dyDescent="0.35">
      <c r="A84" s="3" t="s">
        <v>12</v>
      </c>
      <c r="B84" s="3">
        <v>2015</v>
      </c>
      <c r="C84" s="6">
        <v>7.5</v>
      </c>
      <c r="H84" s="1">
        <f t="shared" si="7"/>
        <v>0.13333333333333333</v>
      </c>
      <c r="J84" s="1">
        <f t="shared" si="8"/>
        <v>1</v>
      </c>
      <c r="K84" s="8">
        <f t="shared" si="10"/>
        <v>0</v>
      </c>
      <c r="L84" s="1">
        <f t="shared" si="9"/>
        <v>2.7386127875258306</v>
      </c>
      <c r="N84" s="1">
        <f t="shared" si="11"/>
        <v>1.9191618931634465E-2</v>
      </c>
      <c r="O84" s="24">
        <f t="shared" si="12"/>
        <v>3.6831823721707039E-4</v>
      </c>
    </row>
    <row r="85" spans="1:15" x14ac:dyDescent="0.35">
      <c r="A85" s="3" t="s">
        <v>14</v>
      </c>
      <c r="B85" s="3">
        <v>2015</v>
      </c>
      <c r="C85" s="7">
        <v>7.5</v>
      </c>
      <c r="H85" s="1">
        <f t="shared" si="7"/>
        <v>0.13333333333333333</v>
      </c>
      <c r="J85" s="1">
        <f t="shared" si="8"/>
        <v>1</v>
      </c>
      <c r="K85" s="8">
        <f t="shared" si="10"/>
        <v>0</v>
      </c>
      <c r="L85" s="1">
        <f t="shared" si="9"/>
        <v>2.7386127875258306</v>
      </c>
      <c r="N85" s="1">
        <f t="shared" si="11"/>
        <v>1.9191618931634465E-2</v>
      </c>
      <c r="O85" s="24">
        <f t="shared" si="12"/>
        <v>3.6831823721707039E-4</v>
      </c>
    </row>
    <row r="86" spans="1:15" x14ac:dyDescent="0.35">
      <c r="A86" s="3" t="s">
        <v>3</v>
      </c>
      <c r="B86" s="3">
        <v>2016</v>
      </c>
      <c r="C86" s="7">
        <v>7.25</v>
      </c>
      <c r="H86" s="1">
        <f t="shared" si="7"/>
        <v>0.13793103448275862</v>
      </c>
      <c r="J86" s="1">
        <f t="shared" si="8"/>
        <v>0.96666666666666667</v>
      </c>
      <c r="K86" s="8">
        <f t="shared" si="10"/>
        <v>-0.25</v>
      </c>
      <c r="L86" s="1">
        <f t="shared" si="9"/>
        <v>2.6925824035672519</v>
      </c>
      <c r="N86" s="1">
        <f t="shared" si="11"/>
        <v>-7.2095473985893221E-2</v>
      </c>
      <c r="O86" s="24">
        <f t="shared" si="12"/>
        <v>5.1977573692506066E-3</v>
      </c>
    </row>
    <row r="87" spans="1:15" x14ac:dyDescent="0.35">
      <c r="A87" s="3" t="s">
        <v>4</v>
      </c>
      <c r="B87" s="3">
        <v>2016</v>
      </c>
      <c r="C87" s="7">
        <v>7</v>
      </c>
      <c r="H87" s="1">
        <f t="shared" si="7"/>
        <v>0.14285714285714285</v>
      </c>
      <c r="J87" s="1">
        <f t="shared" si="8"/>
        <v>0.96551724137931039</v>
      </c>
      <c r="K87" s="8">
        <f t="shared" si="10"/>
        <v>-0.25</v>
      </c>
      <c r="L87" s="1">
        <f t="shared" si="9"/>
        <v>2.6457513110645907</v>
      </c>
      <c r="N87" s="1">
        <f t="shared" si="11"/>
        <v>-7.5312477174509965E-2</v>
      </c>
      <c r="O87" s="24">
        <f t="shared" si="12"/>
        <v>5.6719692181610845E-3</v>
      </c>
    </row>
    <row r="88" spans="1:15" x14ac:dyDescent="0.35">
      <c r="A88" s="3" t="s">
        <v>5</v>
      </c>
      <c r="B88" s="3">
        <v>2016</v>
      </c>
      <c r="C88" s="7">
        <v>6.75</v>
      </c>
      <c r="H88" s="1">
        <f t="shared" si="7"/>
        <v>0.14814814814814814</v>
      </c>
      <c r="J88" s="1">
        <f t="shared" si="8"/>
        <v>0.9642857142857143</v>
      </c>
      <c r="K88" s="8">
        <f t="shared" si="10"/>
        <v>-0.25</v>
      </c>
      <c r="L88" s="1">
        <f t="shared" si="9"/>
        <v>2.598076211353316</v>
      </c>
      <c r="N88" s="1">
        <f t="shared" si="11"/>
        <v>-7.8665184353265E-2</v>
      </c>
      <c r="O88" s="24">
        <f t="shared" si="12"/>
        <v>6.1882112293331687E-3</v>
      </c>
    </row>
    <row r="89" spans="1:15" x14ac:dyDescent="0.35">
      <c r="A89" s="3" t="s">
        <v>6</v>
      </c>
      <c r="B89" s="3">
        <v>2016</v>
      </c>
      <c r="C89" s="7">
        <v>6.75</v>
      </c>
      <c r="H89" s="1">
        <f t="shared" si="7"/>
        <v>0.14814814814814814</v>
      </c>
      <c r="J89" s="1">
        <f t="shared" si="8"/>
        <v>1</v>
      </c>
      <c r="K89" s="8">
        <f t="shared" si="10"/>
        <v>0</v>
      </c>
      <c r="L89" s="1">
        <f t="shared" si="9"/>
        <v>2.598076211353316</v>
      </c>
      <c r="N89" s="1">
        <f t="shared" si="11"/>
        <v>1.4059642043580158E-2</v>
      </c>
      <c r="O89" s="24">
        <f t="shared" si="12"/>
        <v>1.9767353439360683E-4</v>
      </c>
    </row>
    <row r="90" spans="1:15" x14ac:dyDescent="0.35">
      <c r="A90" s="3" t="s">
        <v>7</v>
      </c>
      <c r="B90" s="3">
        <v>2016</v>
      </c>
      <c r="C90" s="7">
        <v>6.75</v>
      </c>
      <c r="H90" s="1">
        <f t="shared" si="7"/>
        <v>0.14814814814814814</v>
      </c>
      <c r="J90" s="1">
        <f t="shared" si="8"/>
        <v>1</v>
      </c>
      <c r="K90" s="8">
        <f t="shared" si="10"/>
        <v>0</v>
      </c>
      <c r="L90" s="1">
        <f t="shared" si="9"/>
        <v>2.598076211353316</v>
      </c>
      <c r="N90" s="1">
        <f t="shared" si="11"/>
        <v>1.4059642043580158E-2</v>
      </c>
      <c r="O90" s="24">
        <f t="shared" si="12"/>
        <v>1.9767353439360683E-4</v>
      </c>
    </row>
    <row r="91" spans="1:15" x14ac:dyDescent="0.35">
      <c r="A91" s="3" t="s">
        <v>8</v>
      </c>
      <c r="B91" s="3">
        <v>2016</v>
      </c>
      <c r="C91" s="7">
        <v>6.5</v>
      </c>
      <c r="H91" s="1">
        <f t="shared" si="7"/>
        <v>0.15384615384615385</v>
      </c>
      <c r="J91" s="1">
        <f t="shared" si="8"/>
        <v>0.96296296296296291</v>
      </c>
      <c r="K91" s="8">
        <f t="shared" si="10"/>
        <v>-0.25</v>
      </c>
      <c r="L91" s="1">
        <f t="shared" si="9"/>
        <v>2.5495097567963922</v>
      </c>
      <c r="N91" s="1">
        <f t="shared" si="11"/>
        <v>-8.2165402821357481E-2</v>
      </c>
      <c r="O91" s="24">
        <f t="shared" si="12"/>
        <v>6.7511534207959399E-3</v>
      </c>
    </row>
    <row r="92" spans="1:15" x14ac:dyDescent="0.35">
      <c r="A92" s="3" t="s">
        <v>9</v>
      </c>
      <c r="B92" s="3">
        <v>2016</v>
      </c>
      <c r="C92" s="7">
        <v>6.5</v>
      </c>
      <c r="H92" s="1">
        <f t="shared" si="7"/>
        <v>0.15384615384615385</v>
      </c>
      <c r="J92" s="1">
        <f t="shared" si="8"/>
        <v>1</v>
      </c>
      <c r="K92" s="8">
        <f t="shared" si="10"/>
        <v>0</v>
      </c>
      <c r="L92" s="1">
        <f t="shared" si="9"/>
        <v>2.5495097567963922</v>
      </c>
      <c r="N92" s="1">
        <f t="shared" si="11"/>
        <v>1.2231589866167403E-2</v>
      </c>
      <c r="O92" s="24">
        <f t="shared" si="12"/>
        <v>1.496117906541291E-4</v>
      </c>
    </row>
    <row r="93" spans="1:15" x14ac:dyDescent="0.35">
      <c r="A93" s="3" t="s">
        <v>10</v>
      </c>
      <c r="B93" s="3">
        <v>2016</v>
      </c>
      <c r="C93" s="6">
        <v>5.25</v>
      </c>
      <c r="H93" s="1">
        <f t="shared" si="7"/>
        <v>0.19047619047619047</v>
      </c>
      <c r="J93" s="1">
        <f t="shared" si="8"/>
        <v>0.80769230769230771</v>
      </c>
      <c r="K93" s="8">
        <f t="shared" si="10"/>
        <v>-1.25</v>
      </c>
      <c r="L93" s="1">
        <f t="shared" si="9"/>
        <v>2.2912878474779199</v>
      </c>
      <c r="N93" s="1">
        <f t="shared" si="11"/>
        <v>-0.47805874797929271</v>
      </c>
      <c r="O93" s="24">
        <f t="shared" si="12"/>
        <v>0.22854016651952891</v>
      </c>
    </row>
    <row r="94" spans="1:15" x14ac:dyDescent="0.35">
      <c r="A94" s="3" t="s">
        <v>11</v>
      </c>
      <c r="B94" s="3">
        <v>2016</v>
      </c>
      <c r="C94" s="6">
        <v>5</v>
      </c>
      <c r="H94" s="1">
        <f t="shared" si="7"/>
        <v>0.2</v>
      </c>
      <c r="J94" s="1">
        <f t="shared" si="8"/>
        <v>0.95238095238095233</v>
      </c>
      <c r="K94" s="8">
        <f t="shared" si="10"/>
        <v>-0.25</v>
      </c>
      <c r="L94" s="1">
        <f t="shared" si="9"/>
        <v>2.2360679774997898</v>
      </c>
      <c r="N94" s="1">
        <f t="shared" si="11"/>
        <v>-0.10715928236976104</v>
      </c>
      <c r="O94" s="24">
        <f t="shared" si="12"/>
        <v>1.1483111798002179E-2</v>
      </c>
    </row>
    <row r="95" spans="1:15" x14ac:dyDescent="0.35">
      <c r="A95" s="3" t="s">
        <v>13</v>
      </c>
      <c r="B95" s="3">
        <v>2016</v>
      </c>
      <c r="C95" s="6">
        <v>4.75</v>
      </c>
      <c r="H95" s="1">
        <f t="shared" si="7"/>
        <v>0.21052631578947367</v>
      </c>
      <c r="J95" s="1">
        <f t="shared" si="8"/>
        <v>0.95</v>
      </c>
      <c r="K95" s="8">
        <f t="shared" si="10"/>
        <v>-0.25</v>
      </c>
      <c r="L95" s="1">
        <f t="shared" si="9"/>
        <v>2.179449471770337</v>
      </c>
      <c r="N95" s="1">
        <f t="shared" si="11"/>
        <v>-0.11219525872708166</v>
      </c>
      <c r="O95" s="24">
        <f t="shared" si="12"/>
        <v>1.2587776080836794E-2</v>
      </c>
    </row>
    <row r="96" spans="1:15" x14ac:dyDescent="0.35">
      <c r="A96" s="3" t="s">
        <v>12</v>
      </c>
      <c r="B96" s="3">
        <v>2016</v>
      </c>
      <c r="C96" s="6">
        <v>4.75</v>
      </c>
      <c r="H96" s="1">
        <f t="shared" si="7"/>
        <v>0.21052631578947367</v>
      </c>
      <c r="J96" s="1">
        <f t="shared" si="8"/>
        <v>1</v>
      </c>
      <c r="K96" s="8">
        <f t="shared" si="10"/>
        <v>0</v>
      </c>
      <c r="L96" s="1">
        <f t="shared" si="9"/>
        <v>2.179449471770337</v>
      </c>
      <c r="N96" s="1">
        <f t="shared" si="11"/>
        <v>-2.8537890766156676E-3</v>
      </c>
      <c r="O96" s="24">
        <f t="shared" si="12"/>
        <v>8.1441120938109047E-6</v>
      </c>
    </row>
    <row r="97" spans="1:15" x14ac:dyDescent="0.35">
      <c r="A97" s="3" t="s">
        <v>14</v>
      </c>
      <c r="B97" s="3">
        <v>2016</v>
      </c>
      <c r="C97" s="6">
        <v>4.75</v>
      </c>
      <c r="H97" s="1">
        <f t="shared" si="7"/>
        <v>0.21052631578947367</v>
      </c>
      <c r="J97" s="1">
        <f t="shared" si="8"/>
        <v>1</v>
      </c>
      <c r="K97" s="8">
        <f t="shared" si="10"/>
        <v>0</v>
      </c>
      <c r="L97" s="1">
        <f t="shared" si="9"/>
        <v>2.179449471770337</v>
      </c>
      <c r="N97" s="1">
        <f t="shared" si="11"/>
        <v>-2.8537890766156676E-3</v>
      </c>
      <c r="O97" s="24">
        <f t="shared" si="12"/>
        <v>8.1441120938109047E-6</v>
      </c>
    </row>
    <row r="98" spans="1:15" x14ac:dyDescent="0.35">
      <c r="A98" s="3" t="s">
        <v>3</v>
      </c>
      <c r="B98" s="3">
        <v>2017</v>
      </c>
      <c r="C98" s="6">
        <v>4.75</v>
      </c>
      <c r="H98" s="1">
        <f t="shared" si="7"/>
        <v>0.21052631578947367</v>
      </c>
      <c r="J98" s="1">
        <f t="shared" si="8"/>
        <v>1</v>
      </c>
      <c r="K98" s="8">
        <f t="shared" si="10"/>
        <v>0</v>
      </c>
      <c r="L98" s="1">
        <f t="shared" si="9"/>
        <v>2.179449471770337</v>
      </c>
      <c r="N98" s="1">
        <f t="shared" si="11"/>
        <v>-2.8537890766156676E-3</v>
      </c>
      <c r="O98" s="24">
        <f t="shared" si="12"/>
        <v>8.1441120938109047E-6</v>
      </c>
    </row>
    <row r="99" spans="1:15" x14ac:dyDescent="0.35">
      <c r="A99" s="3" t="s">
        <v>4</v>
      </c>
      <c r="B99" s="3">
        <v>2017</v>
      </c>
      <c r="C99" s="6">
        <v>4.75</v>
      </c>
      <c r="H99" s="1">
        <f t="shared" si="7"/>
        <v>0.21052631578947367</v>
      </c>
      <c r="J99" s="1">
        <f t="shared" ref="J99:J130" si="13">C99/C98</f>
        <v>1</v>
      </c>
      <c r="K99" s="8">
        <f t="shared" si="10"/>
        <v>0</v>
      </c>
      <c r="L99" s="1">
        <f t="shared" si="9"/>
        <v>2.179449471770337</v>
      </c>
      <c r="N99" s="1">
        <f t="shared" si="11"/>
        <v>-2.8537890766156676E-3</v>
      </c>
      <c r="O99" s="24">
        <f t="shared" si="12"/>
        <v>8.1441120938109047E-6</v>
      </c>
    </row>
    <row r="100" spans="1:15" x14ac:dyDescent="0.35">
      <c r="A100" s="3" t="s">
        <v>5</v>
      </c>
      <c r="B100" s="3">
        <v>2017</v>
      </c>
      <c r="C100" s="6">
        <v>4.75</v>
      </c>
      <c r="H100" s="1">
        <f t="shared" si="7"/>
        <v>0.21052631578947367</v>
      </c>
      <c r="J100" s="1">
        <f t="shared" si="13"/>
        <v>1</v>
      </c>
      <c r="K100" s="8">
        <f t="shared" si="10"/>
        <v>0</v>
      </c>
      <c r="L100" s="1">
        <f t="shared" si="9"/>
        <v>2.179449471770337</v>
      </c>
      <c r="N100" s="1">
        <f t="shared" si="11"/>
        <v>-2.8537890766156676E-3</v>
      </c>
      <c r="O100" s="24">
        <f t="shared" si="12"/>
        <v>8.1441120938109047E-6</v>
      </c>
    </row>
    <row r="101" spans="1:15" x14ac:dyDescent="0.35">
      <c r="A101" s="3" t="s">
        <v>6</v>
      </c>
      <c r="B101" s="3">
        <v>2017</v>
      </c>
      <c r="C101" s="6">
        <v>4.75</v>
      </c>
      <c r="H101" s="1">
        <f t="shared" si="7"/>
        <v>0.21052631578947367</v>
      </c>
      <c r="J101" s="1">
        <f t="shared" si="13"/>
        <v>1</v>
      </c>
      <c r="K101" s="8">
        <f t="shared" si="10"/>
        <v>0</v>
      </c>
      <c r="L101" s="1">
        <f t="shared" si="9"/>
        <v>2.179449471770337</v>
      </c>
      <c r="N101" s="1">
        <f t="shared" si="11"/>
        <v>-2.8537890766156676E-3</v>
      </c>
      <c r="O101" s="24">
        <f t="shared" si="12"/>
        <v>8.1441120938109047E-6</v>
      </c>
    </row>
    <row r="102" spans="1:15" x14ac:dyDescent="0.35">
      <c r="A102" s="3" t="s">
        <v>7</v>
      </c>
      <c r="B102" s="3">
        <v>2017</v>
      </c>
      <c r="C102" s="6">
        <v>4.75</v>
      </c>
      <c r="H102" s="1">
        <f t="shared" si="7"/>
        <v>0.21052631578947367</v>
      </c>
      <c r="J102" s="1">
        <f t="shared" si="13"/>
        <v>1</v>
      </c>
      <c r="K102" s="8">
        <f t="shared" si="10"/>
        <v>0</v>
      </c>
      <c r="L102" s="1">
        <f t="shared" si="9"/>
        <v>2.179449471770337</v>
      </c>
      <c r="N102" s="1">
        <f t="shared" si="11"/>
        <v>-2.8537890766156676E-3</v>
      </c>
      <c r="O102" s="24">
        <f t="shared" si="12"/>
        <v>8.1441120938109047E-6</v>
      </c>
    </row>
    <row r="103" spans="1:15" x14ac:dyDescent="0.35">
      <c r="A103" s="3" t="s">
        <v>8</v>
      </c>
      <c r="B103" s="3">
        <v>2017</v>
      </c>
      <c r="C103" s="6">
        <v>4.75</v>
      </c>
      <c r="H103" s="1">
        <f t="shared" si="7"/>
        <v>0.21052631578947367</v>
      </c>
      <c r="J103" s="1">
        <f t="shared" si="13"/>
        <v>1</v>
      </c>
      <c r="K103" s="8">
        <f t="shared" si="10"/>
        <v>0</v>
      </c>
      <c r="L103" s="1">
        <f t="shared" si="9"/>
        <v>2.179449471770337</v>
      </c>
      <c r="N103" s="1">
        <f t="shared" si="11"/>
        <v>-2.8537890766156676E-3</v>
      </c>
      <c r="O103" s="24">
        <f t="shared" si="12"/>
        <v>8.1441120938109047E-6</v>
      </c>
    </row>
    <row r="104" spans="1:15" x14ac:dyDescent="0.35">
      <c r="A104" s="3" t="s">
        <v>9</v>
      </c>
      <c r="B104" s="3">
        <v>2017</v>
      </c>
      <c r="C104" s="6">
        <v>4.75</v>
      </c>
      <c r="H104" s="1">
        <f t="shared" si="7"/>
        <v>0.21052631578947367</v>
      </c>
      <c r="J104" s="1">
        <f t="shared" si="13"/>
        <v>1</v>
      </c>
      <c r="K104" s="8">
        <f t="shared" si="10"/>
        <v>0</v>
      </c>
      <c r="L104" s="1">
        <f t="shared" si="9"/>
        <v>2.179449471770337</v>
      </c>
      <c r="N104" s="1">
        <f t="shared" si="11"/>
        <v>-2.8537890766156676E-3</v>
      </c>
      <c r="O104" s="24">
        <f t="shared" si="12"/>
        <v>8.1441120938109047E-6</v>
      </c>
    </row>
    <row r="105" spans="1:15" x14ac:dyDescent="0.35">
      <c r="A105" s="3" t="s">
        <v>10</v>
      </c>
      <c r="B105" s="3">
        <v>2017</v>
      </c>
      <c r="C105" s="6">
        <v>4.5</v>
      </c>
      <c r="H105" s="1">
        <f t="shared" si="7"/>
        <v>0.22222222222222221</v>
      </c>
      <c r="J105" s="1">
        <f t="shared" si="13"/>
        <v>0.94736842105263153</v>
      </c>
      <c r="K105" s="8">
        <f t="shared" si="10"/>
        <v>-0.25</v>
      </c>
      <c r="L105" s="1">
        <f t="shared" si="9"/>
        <v>2.1213203435596424</v>
      </c>
      <c r="N105" s="1">
        <f t="shared" si="11"/>
        <v>-0.11756165601189653</v>
      </c>
      <c r="O105" s="24">
        <f t="shared" si="12"/>
        <v>1.3820742964259487E-2</v>
      </c>
    </row>
    <row r="106" spans="1:15" x14ac:dyDescent="0.35">
      <c r="A106" s="3" t="s">
        <v>11</v>
      </c>
      <c r="B106" s="3">
        <v>2017</v>
      </c>
      <c r="C106" s="6">
        <v>4.25</v>
      </c>
      <c r="H106" s="1">
        <f t="shared" si="7"/>
        <v>0.23529411764705882</v>
      </c>
      <c r="J106" s="1">
        <f t="shared" si="13"/>
        <v>0.94444444444444442</v>
      </c>
      <c r="K106" s="8">
        <f t="shared" si="10"/>
        <v>-0.25</v>
      </c>
      <c r="L106" s="1">
        <f t="shared" si="9"/>
        <v>2.0615528128088303</v>
      </c>
      <c r="N106" s="1">
        <f t="shared" si="11"/>
        <v>-0.12330205276083178</v>
      </c>
      <c r="O106" s="24">
        <f t="shared" si="12"/>
        <v>1.5203396215034944E-2</v>
      </c>
    </row>
    <row r="107" spans="1:15" x14ac:dyDescent="0.35">
      <c r="A107" s="3" t="s">
        <v>13</v>
      </c>
      <c r="B107" s="3">
        <v>2017</v>
      </c>
      <c r="C107" s="6">
        <v>4.25</v>
      </c>
      <c r="H107" s="1">
        <f t="shared" si="7"/>
        <v>0.23529411764705882</v>
      </c>
      <c r="J107" s="1">
        <f t="shared" si="13"/>
        <v>1</v>
      </c>
      <c r="K107" s="8">
        <f t="shared" si="10"/>
        <v>0</v>
      </c>
      <c r="L107" s="1">
        <f t="shared" si="9"/>
        <v>2.0615528128088303</v>
      </c>
      <c r="N107" s="1">
        <f t="shared" si="11"/>
        <v>-8.2009137228090875E-3</v>
      </c>
      <c r="O107" s="24">
        <f t="shared" si="12"/>
        <v>6.7254985888958406E-5</v>
      </c>
    </row>
    <row r="108" spans="1:15" x14ac:dyDescent="0.35">
      <c r="A108" s="3" t="s">
        <v>12</v>
      </c>
      <c r="B108" s="3">
        <v>2017</v>
      </c>
      <c r="C108" s="6">
        <v>4.25</v>
      </c>
      <c r="H108" s="1">
        <f t="shared" si="7"/>
        <v>0.23529411764705882</v>
      </c>
      <c r="J108" s="1">
        <f t="shared" si="13"/>
        <v>1</v>
      </c>
      <c r="K108" s="8">
        <f t="shared" si="10"/>
        <v>0</v>
      </c>
      <c r="L108" s="1">
        <f t="shared" si="9"/>
        <v>2.0615528128088303</v>
      </c>
      <c r="N108" s="1">
        <f t="shared" si="11"/>
        <v>-8.2009137228090875E-3</v>
      </c>
      <c r="O108" s="24">
        <f t="shared" si="12"/>
        <v>6.7254985888958406E-5</v>
      </c>
    </row>
    <row r="109" spans="1:15" x14ac:dyDescent="0.35">
      <c r="A109" s="3" t="s">
        <v>14</v>
      </c>
      <c r="B109" s="3">
        <v>2017</v>
      </c>
      <c r="C109" s="6">
        <v>4.25</v>
      </c>
      <c r="H109" s="1">
        <f t="shared" si="7"/>
        <v>0.23529411764705882</v>
      </c>
      <c r="J109" s="1">
        <f t="shared" si="13"/>
        <v>1</v>
      </c>
      <c r="K109" s="8">
        <f t="shared" si="10"/>
        <v>0</v>
      </c>
      <c r="L109" s="1">
        <f t="shared" si="9"/>
        <v>2.0615528128088303</v>
      </c>
      <c r="N109" s="1">
        <f t="shared" si="11"/>
        <v>-8.2009137228090875E-3</v>
      </c>
      <c r="O109" s="24">
        <f t="shared" si="12"/>
        <v>6.7254985888958406E-5</v>
      </c>
    </row>
    <row r="110" spans="1:15" x14ac:dyDescent="0.35">
      <c r="A110" s="3" t="s">
        <v>3</v>
      </c>
      <c r="B110" s="3">
        <v>2018</v>
      </c>
      <c r="C110" s="6">
        <v>4.25</v>
      </c>
      <c r="H110" s="1">
        <f t="shared" si="7"/>
        <v>0.23529411764705882</v>
      </c>
      <c r="J110" s="1">
        <f t="shared" si="13"/>
        <v>1</v>
      </c>
      <c r="K110" s="8">
        <f t="shared" si="10"/>
        <v>0</v>
      </c>
      <c r="L110" s="1">
        <f t="shared" si="9"/>
        <v>2.0615528128088303</v>
      </c>
      <c r="N110" s="1">
        <f t="shared" si="11"/>
        <v>-8.2009137228090875E-3</v>
      </c>
      <c r="O110" s="24">
        <f t="shared" si="12"/>
        <v>6.7254985888958406E-5</v>
      </c>
    </row>
    <row r="111" spans="1:15" x14ac:dyDescent="0.35">
      <c r="A111" s="3" t="s">
        <v>4</v>
      </c>
      <c r="B111" s="3">
        <v>2018</v>
      </c>
      <c r="C111" s="6">
        <v>4.25</v>
      </c>
      <c r="H111" s="1">
        <f t="shared" si="7"/>
        <v>0.23529411764705882</v>
      </c>
      <c r="J111" s="1">
        <f t="shared" si="13"/>
        <v>1</v>
      </c>
      <c r="K111" s="8">
        <f t="shared" si="10"/>
        <v>0</v>
      </c>
      <c r="L111" s="1">
        <f t="shared" si="9"/>
        <v>2.0615528128088303</v>
      </c>
      <c r="N111" s="1">
        <f t="shared" si="11"/>
        <v>-8.2009137228090875E-3</v>
      </c>
      <c r="O111" s="24">
        <f t="shared" si="12"/>
        <v>6.7254985888958406E-5</v>
      </c>
    </row>
    <row r="112" spans="1:15" x14ac:dyDescent="0.35">
      <c r="A112" s="3" t="s">
        <v>5</v>
      </c>
      <c r="B112" s="3">
        <v>2018</v>
      </c>
      <c r="C112" s="6">
        <v>4.25</v>
      </c>
      <c r="H112" s="1">
        <f t="shared" si="7"/>
        <v>0.23529411764705882</v>
      </c>
      <c r="J112" s="1">
        <f t="shared" si="13"/>
        <v>1</v>
      </c>
      <c r="K112" s="8">
        <f t="shared" si="10"/>
        <v>0</v>
      </c>
      <c r="L112" s="1">
        <f t="shared" si="9"/>
        <v>2.0615528128088303</v>
      </c>
      <c r="N112" s="1">
        <f t="shared" si="11"/>
        <v>-8.2009137228090875E-3</v>
      </c>
      <c r="O112" s="24">
        <f t="shared" si="12"/>
        <v>6.7254985888958406E-5</v>
      </c>
    </row>
    <row r="113" spans="1:15" x14ac:dyDescent="0.35">
      <c r="A113" s="3" t="s">
        <v>6</v>
      </c>
      <c r="B113" s="3">
        <v>2018</v>
      </c>
      <c r="C113" s="6">
        <v>4.25</v>
      </c>
      <c r="H113" s="1">
        <f t="shared" si="7"/>
        <v>0.23529411764705882</v>
      </c>
      <c r="J113" s="1">
        <f t="shared" si="13"/>
        <v>1</v>
      </c>
      <c r="K113" s="8">
        <f t="shared" si="10"/>
        <v>0</v>
      </c>
      <c r="L113" s="1">
        <f t="shared" si="9"/>
        <v>2.0615528128088303</v>
      </c>
      <c r="N113" s="1">
        <f t="shared" si="11"/>
        <v>-8.2009137228090875E-3</v>
      </c>
      <c r="O113" s="24">
        <f t="shared" si="12"/>
        <v>6.7254985888958406E-5</v>
      </c>
    </row>
    <row r="114" spans="1:15" x14ac:dyDescent="0.35">
      <c r="A114" s="3" t="s">
        <v>7</v>
      </c>
      <c r="B114" s="3">
        <v>2018</v>
      </c>
      <c r="C114" s="6">
        <v>4.75</v>
      </c>
      <c r="H114" s="1">
        <f t="shared" si="7"/>
        <v>0.21052631578947367</v>
      </c>
      <c r="J114" s="1">
        <f t="shared" si="13"/>
        <v>1.1176470588235294</v>
      </c>
      <c r="K114" s="8">
        <f t="shared" si="10"/>
        <v>0.5</v>
      </c>
      <c r="L114" s="1">
        <f t="shared" si="9"/>
        <v>2.179449471770337</v>
      </c>
      <c r="N114" s="1">
        <f t="shared" si="11"/>
        <v>0.2343347113135239</v>
      </c>
      <c r="O114" s="24">
        <f t="shared" si="12"/>
        <v>5.4912756926392588E-2</v>
      </c>
    </row>
    <row r="115" spans="1:15" x14ac:dyDescent="0.35">
      <c r="A115" s="3" t="s">
        <v>8</v>
      </c>
      <c r="B115" s="3">
        <v>2018</v>
      </c>
      <c r="C115" s="6">
        <v>5.25</v>
      </c>
      <c r="H115" s="1">
        <f t="shared" si="7"/>
        <v>0.19047619047619047</v>
      </c>
      <c r="J115" s="1">
        <f t="shared" si="13"/>
        <v>1.1052631578947369</v>
      </c>
      <c r="K115" s="8">
        <f t="shared" si="10"/>
        <v>0.5</v>
      </c>
      <c r="L115" s="1">
        <f t="shared" si="9"/>
        <v>2.2912878474779199</v>
      </c>
      <c r="N115" s="1">
        <f t="shared" si="11"/>
        <v>0.22656194479394609</v>
      </c>
      <c r="O115" s="24">
        <f t="shared" si="12"/>
        <v>5.1330314828815074E-2</v>
      </c>
    </row>
    <row r="116" spans="1:15" x14ac:dyDescent="0.35">
      <c r="A116" s="3" t="s">
        <v>9</v>
      </c>
      <c r="B116" s="3">
        <v>2018</v>
      </c>
      <c r="C116" s="6">
        <v>5.25</v>
      </c>
      <c r="H116" s="1">
        <f t="shared" si="7"/>
        <v>0.19047619047619047</v>
      </c>
      <c r="J116" s="1">
        <f t="shared" si="13"/>
        <v>1</v>
      </c>
      <c r="K116" s="8">
        <f t="shared" si="10"/>
        <v>0</v>
      </c>
      <c r="L116" s="1">
        <f t="shared" si="9"/>
        <v>2.2912878474779199</v>
      </c>
      <c r="N116" s="1">
        <f t="shared" si="11"/>
        <v>1.9496627482351592E-3</v>
      </c>
      <c r="O116" s="24">
        <f t="shared" si="12"/>
        <v>3.8011848318558737E-6</v>
      </c>
    </row>
    <row r="117" spans="1:15" x14ac:dyDescent="0.35">
      <c r="A117" s="3" t="s">
        <v>10</v>
      </c>
      <c r="B117" s="3">
        <v>2018</v>
      </c>
      <c r="C117" s="6">
        <v>5.5</v>
      </c>
      <c r="H117" s="1">
        <f t="shared" si="7"/>
        <v>0.18181818181818182</v>
      </c>
      <c r="J117" s="1">
        <f t="shared" si="13"/>
        <v>1.0476190476190477</v>
      </c>
      <c r="K117" s="8">
        <f t="shared" si="10"/>
        <v>0.25</v>
      </c>
      <c r="L117" s="1">
        <f t="shared" si="9"/>
        <v>2.3452078799117149</v>
      </c>
      <c r="N117" s="1">
        <f t="shared" si="11"/>
        <v>0.11105860786623135</v>
      </c>
      <c r="O117" s="24">
        <f t="shared" si="12"/>
        <v>1.2334014381185344E-2</v>
      </c>
    </row>
    <row r="118" spans="1:15" x14ac:dyDescent="0.35">
      <c r="A118" s="3" t="s">
        <v>11</v>
      </c>
      <c r="B118" s="3">
        <v>2018</v>
      </c>
      <c r="C118" s="6">
        <v>5.75</v>
      </c>
      <c r="H118" s="1">
        <f t="shared" si="7"/>
        <v>0.17391304347826086</v>
      </c>
      <c r="J118" s="1">
        <f t="shared" si="13"/>
        <v>1.0454545454545454</v>
      </c>
      <c r="K118" s="8">
        <f t="shared" si="10"/>
        <v>0.25</v>
      </c>
      <c r="L118" s="1">
        <f t="shared" si="9"/>
        <v>2.3979157616563596</v>
      </c>
      <c r="N118" s="1">
        <f t="shared" si="11"/>
        <v>0.11078365573295575</v>
      </c>
      <c r="O118" s="24">
        <f t="shared" si="12"/>
        <v>1.2273018377558058E-2</v>
      </c>
    </row>
    <row r="119" spans="1:15" x14ac:dyDescent="0.35">
      <c r="A119" s="3" t="s">
        <v>13</v>
      </c>
      <c r="B119" s="3">
        <v>2018</v>
      </c>
      <c r="C119" s="6">
        <v>5.75</v>
      </c>
      <c r="H119" s="1">
        <f t="shared" si="7"/>
        <v>0.17391304347826086</v>
      </c>
      <c r="J119" s="1">
        <f t="shared" si="13"/>
        <v>1</v>
      </c>
      <c r="K119" s="8">
        <f t="shared" si="10"/>
        <v>0</v>
      </c>
      <c r="L119" s="1">
        <f t="shared" si="9"/>
        <v>2.3979157616563596</v>
      </c>
      <c r="N119" s="1">
        <f t="shared" si="11"/>
        <v>6.3197241793554459E-3</v>
      </c>
      <c r="O119" s="24">
        <f t="shared" si="12"/>
        <v>3.9938913703129863E-5</v>
      </c>
    </row>
    <row r="120" spans="1:15" x14ac:dyDescent="0.35">
      <c r="A120" s="3" t="s">
        <v>12</v>
      </c>
      <c r="B120" s="3">
        <v>2018</v>
      </c>
      <c r="C120" s="6">
        <v>6</v>
      </c>
      <c r="H120" s="1">
        <f t="shared" si="7"/>
        <v>0.16666666666666666</v>
      </c>
      <c r="J120" s="1">
        <f t="shared" si="13"/>
        <v>1.0434782608695652</v>
      </c>
      <c r="K120" s="8">
        <f t="shared" si="10"/>
        <v>0.25</v>
      </c>
      <c r="L120" s="1">
        <f t="shared" si="9"/>
        <v>2.4494897427831779</v>
      </c>
      <c r="N120" s="1">
        <f t="shared" si="11"/>
        <v>0.11057693120789283</v>
      </c>
      <c r="O120" s="24">
        <f t="shared" si="12"/>
        <v>1.2227257715355063E-2</v>
      </c>
    </row>
    <row r="121" spans="1:15" x14ac:dyDescent="0.35">
      <c r="A121" s="3" t="s">
        <v>14</v>
      </c>
      <c r="B121" s="3">
        <v>2018</v>
      </c>
      <c r="C121" s="6">
        <v>6</v>
      </c>
      <c r="H121" s="1">
        <f t="shared" si="7"/>
        <v>0.16666666666666666</v>
      </c>
      <c r="J121" s="1">
        <f t="shared" si="13"/>
        <v>1</v>
      </c>
      <c r="K121" s="8">
        <f t="shared" si="10"/>
        <v>0</v>
      </c>
      <c r="L121" s="1">
        <f t="shared" si="9"/>
        <v>2.4494897427831779</v>
      </c>
      <c r="N121" s="1">
        <f t="shared" si="11"/>
        <v>8.368122425509765E-3</v>
      </c>
      <c r="O121" s="24">
        <f t="shared" si="12"/>
        <v>7.0025472928319439E-5</v>
      </c>
    </row>
    <row r="122" spans="1:15" x14ac:dyDescent="0.35">
      <c r="A122" s="3" t="s">
        <v>3</v>
      </c>
      <c r="B122" s="3">
        <v>2019</v>
      </c>
      <c r="C122" s="6">
        <v>6</v>
      </c>
      <c r="H122" s="1">
        <f t="shared" si="7"/>
        <v>0.16666666666666666</v>
      </c>
      <c r="J122" s="1">
        <f t="shared" si="13"/>
        <v>1</v>
      </c>
      <c r="K122" s="8">
        <f t="shared" si="10"/>
        <v>0</v>
      </c>
      <c r="L122" s="1">
        <f t="shared" si="9"/>
        <v>2.4494897427831779</v>
      </c>
      <c r="N122" s="1">
        <f t="shared" si="11"/>
        <v>8.368122425509765E-3</v>
      </c>
      <c r="O122" s="24">
        <f t="shared" si="12"/>
        <v>7.0025472928319439E-5</v>
      </c>
    </row>
    <row r="123" spans="1:15" x14ac:dyDescent="0.35">
      <c r="A123" s="3" t="s">
        <v>4</v>
      </c>
      <c r="B123" s="3">
        <v>2019</v>
      </c>
      <c r="C123" s="6">
        <v>6</v>
      </c>
      <c r="H123" s="1">
        <f t="shared" si="7"/>
        <v>0.16666666666666666</v>
      </c>
      <c r="J123" s="1">
        <f t="shared" si="13"/>
        <v>1</v>
      </c>
      <c r="K123" s="8">
        <f t="shared" si="10"/>
        <v>0</v>
      </c>
      <c r="L123" s="1">
        <f t="shared" si="9"/>
        <v>2.4494897427831779</v>
      </c>
      <c r="N123" s="1">
        <f t="shared" si="11"/>
        <v>8.368122425509765E-3</v>
      </c>
      <c r="O123" s="24">
        <f t="shared" si="12"/>
        <v>7.0025472928319439E-5</v>
      </c>
    </row>
    <row r="124" spans="1:15" x14ac:dyDescent="0.35">
      <c r="A124" s="3" t="s">
        <v>5</v>
      </c>
      <c r="B124" s="3">
        <v>2019</v>
      </c>
      <c r="C124" s="6">
        <v>6</v>
      </c>
      <c r="H124" s="1">
        <f t="shared" si="7"/>
        <v>0.16666666666666666</v>
      </c>
      <c r="J124" s="1">
        <f t="shared" si="13"/>
        <v>1</v>
      </c>
      <c r="K124" s="8">
        <f t="shared" si="10"/>
        <v>0</v>
      </c>
      <c r="L124" s="1">
        <f t="shared" si="9"/>
        <v>2.4494897427831779</v>
      </c>
      <c r="N124" s="1">
        <f t="shared" si="11"/>
        <v>8.368122425509765E-3</v>
      </c>
      <c r="O124" s="24">
        <f t="shared" si="12"/>
        <v>7.0025472928319439E-5</v>
      </c>
    </row>
    <row r="125" spans="1:15" x14ac:dyDescent="0.35">
      <c r="A125" s="3" t="s">
        <v>6</v>
      </c>
      <c r="B125" s="3">
        <v>2019</v>
      </c>
      <c r="C125" s="6">
        <v>6</v>
      </c>
      <c r="H125" s="1">
        <f t="shared" si="7"/>
        <v>0.16666666666666666</v>
      </c>
      <c r="J125" s="1">
        <f t="shared" si="13"/>
        <v>1</v>
      </c>
      <c r="K125" s="8">
        <f t="shared" si="10"/>
        <v>0</v>
      </c>
      <c r="L125" s="1">
        <f t="shared" si="9"/>
        <v>2.4494897427831779</v>
      </c>
      <c r="N125" s="1">
        <f t="shared" si="11"/>
        <v>8.368122425509765E-3</v>
      </c>
      <c r="O125" s="24">
        <f t="shared" si="12"/>
        <v>7.0025472928319439E-5</v>
      </c>
    </row>
    <row r="126" spans="1:15" x14ac:dyDescent="0.35">
      <c r="A126" s="3" t="s">
        <v>7</v>
      </c>
      <c r="B126" s="3">
        <v>2019</v>
      </c>
      <c r="C126" s="6">
        <v>6</v>
      </c>
      <c r="H126" s="1">
        <f t="shared" si="7"/>
        <v>0.16666666666666666</v>
      </c>
      <c r="J126" s="1">
        <f t="shared" si="13"/>
        <v>1</v>
      </c>
      <c r="K126" s="8">
        <f t="shared" si="10"/>
        <v>0</v>
      </c>
      <c r="L126" s="1">
        <f t="shared" si="9"/>
        <v>2.4494897427831779</v>
      </c>
      <c r="N126" s="1">
        <f t="shared" si="11"/>
        <v>8.368122425509765E-3</v>
      </c>
      <c r="O126" s="24">
        <f t="shared" si="12"/>
        <v>7.0025472928319439E-5</v>
      </c>
    </row>
    <row r="127" spans="1:15" x14ac:dyDescent="0.35">
      <c r="A127" s="3" t="s">
        <v>8</v>
      </c>
      <c r="B127" s="3">
        <v>2019</v>
      </c>
      <c r="C127" s="6">
        <v>6</v>
      </c>
      <c r="H127" s="1">
        <f t="shared" si="7"/>
        <v>0.16666666666666666</v>
      </c>
      <c r="J127" s="1">
        <f t="shared" si="13"/>
        <v>1</v>
      </c>
      <c r="K127" s="8">
        <f t="shared" si="10"/>
        <v>0</v>
      </c>
      <c r="L127" s="1">
        <f t="shared" si="9"/>
        <v>2.4494897427831779</v>
      </c>
      <c r="N127" s="1">
        <f t="shared" si="11"/>
        <v>8.368122425509765E-3</v>
      </c>
      <c r="O127" s="24">
        <f t="shared" si="12"/>
        <v>7.0025472928319439E-5</v>
      </c>
    </row>
    <row r="128" spans="1:15" x14ac:dyDescent="0.35">
      <c r="A128" s="3" t="s">
        <v>9</v>
      </c>
      <c r="B128" s="3">
        <v>2019</v>
      </c>
      <c r="C128" s="6">
        <v>5.75</v>
      </c>
      <c r="H128" s="1">
        <f t="shared" si="7"/>
        <v>0.17391304347826086</v>
      </c>
      <c r="J128" s="1">
        <f t="shared" si="13"/>
        <v>0.95833333333333337</v>
      </c>
      <c r="K128" s="8">
        <f t="shared" si="10"/>
        <v>-0.25</v>
      </c>
      <c r="L128" s="1">
        <f t="shared" si="9"/>
        <v>2.3979157616563596</v>
      </c>
      <c r="N128" s="1">
        <f t="shared" si="11"/>
        <v>-9.3693950190455996E-2</v>
      </c>
      <c r="O128" s="24">
        <f t="shared" si="12"/>
        <v>8.7785563022916499E-3</v>
      </c>
    </row>
    <row r="129" spans="1:15" x14ac:dyDescent="0.35">
      <c r="A129" s="3" t="s">
        <v>10</v>
      </c>
      <c r="B129" s="3">
        <v>2019</v>
      </c>
      <c r="C129" s="6">
        <v>5.5</v>
      </c>
      <c r="H129" s="1">
        <f t="shared" si="7"/>
        <v>0.18181818181818182</v>
      </c>
      <c r="J129" s="1">
        <f t="shared" si="13"/>
        <v>0.95652173913043481</v>
      </c>
      <c r="K129" s="8">
        <f t="shared" si="10"/>
        <v>-0.25</v>
      </c>
      <c r="L129" s="1">
        <f t="shared" si="9"/>
        <v>2.3452078799117149</v>
      </c>
      <c r="N129" s="1">
        <f t="shared" si="11"/>
        <v>-9.7937482849181939E-2</v>
      </c>
      <c r="O129" s="24">
        <f t="shared" si="12"/>
        <v>9.591750546833807E-3</v>
      </c>
    </row>
    <row r="130" spans="1:15" x14ac:dyDescent="0.35">
      <c r="A130" s="3" t="s">
        <v>11</v>
      </c>
      <c r="B130" s="3">
        <v>2019</v>
      </c>
      <c r="C130" s="6">
        <v>5.25</v>
      </c>
      <c r="H130" s="1">
        <f t="shared" si="7"/>
        <v>0.19047619047619047</v>
      </c>
      <c r="J130" s="1">
        <f t="shared" si="13"/>
        <v>0.95454545454545459</v>
      </c>
      <c r="K130" s="8">
        <f t="shared" si="10"/>
        <v>-0.25</v>
      </c>
      <c r="L130" s="1">
        <f t="shared" si="9"/>
        <v>2.2912878474779199</v>
      </c>
      <c r="N130" s="1">
        <f t="shared" si="11"/>
        <v>-0.10241706062265468</v>
      </c>
      <c r="O130" s="24">
        <f t="shared" si="12"/>
        <v>1.0489254306584525E-2</v>
      </c>
    </row>
    <row r="131" spans="1:15" x14ac:dyDescent="0.35">
      <c r="A131" s="3" t="s">
        <v>13</v>
      </c>
      <c r="B131" s="3">
        <v>2019</v>
      </c>
      <c r="C131" s="6">
        <v>5</v>
      </c>
      <c r="H131" s="1">
        <f t="shared" ref="H131:H180" si="14">1/C131</f>
        <v>0.2</v>
      </c>
      <c r="J131" s="1">
        <f t="shared" ref="J131:J162" si="15">C131/C130</f>
        <v>0.95238095238095233</v>
      </c>
      <c r="K131" s="8">
        <f t="shared" si="10"/>
        <v>-0.25</v>
      </c>
      <c r="L131" s="1">
        <f t="shared" ref="L131:L180" si="16">SQRT(C131)</f>
        <v>2.2360679774997898</v>
      </c>
      <c r="N131" s="1">
        <f t="shared" si="11"/>
        <v>-0.10715928236976104</v>
      </c>
      <c r="O131" s="24">
        <f t="shared" si="12"/>
        <v>1.1483111798002179E-2</v>
      </c>
    </row>
    <row r="132" spans="1:15" x14ac:dyDescent="0.35">
      <c r="A132" s="3" t="s">
        <v>12</v>
      </c>
      <c r="B132" s="3">
        <v>2019</v>
      </c>
      <c r="C132" s="6">
        <v>5</v>
      </c>
      <c r="H132" s="1">
        <f t="shared" si="14"/>
        <v>0.2</v>
      </c>
      <c r="J132" s="1">
        <f t="shared" si="15"/>
        <v>1</v>
      </c>
      <c r="K132" s="8">
        <f t="shared" ref="K132:K181" si="17">C132-C131</f>
        <v>0</v>
      </c>
      <c r="L132" s="1">
        <f t="shared" si="16"/>
        <v>2.2360679774997898</v>
      </c>
      <c r="N132" s="1">
        <f t="shared" ref="N132:N181" si="18">(K132/L131)-($F$15*$F$16/L131)+($F$15*L131)</f>
        <v>-3.9185985209219676E-4</v>
      </c>
      <c r="O132" s="24">
        <f t="shared" ref="O132:O181" si="19">N132^2</f>
        <v>1.5355414368171831E-7</v>
      </c>
    </row>
    <row r="133" spans="1:15" x14ac:dyDescent="0.35">
      <c r="A133" s="3" t="s">
        <v>14</v>
      </c>
      <c r="B133" s="3">
        <v>2019</v>
      </c>
      <c r="C133" s="6">
        <v>5</v>
      </c>
      <c r="H133" s="1">
        <f t="shared" si="14"/>
        <v>0.2</v>
      </c>
      <c r="J133" s="1">
        <f t="shared" si="15"/>
        <v>1</v>
      </c>
      <c r="K133" s="8">
        <f t="shared" si="17"/>
        <v>0</v>
      </c>
      <c r="L133" s="1">
        <f t="shared" si="16"/>
        <v>2.2360679774997898</v>
      </c>
      <c r="N133" s="1">
        <f t="shared" si="18"/>
        <v>-3.9185985209219676E-4</v>
      </c>
      <c r="O133" s="24">
        <f t="shared" si="19"/>
        <v>1.5355414368171831E-7</v>
      </c>
    </row>
    <row r="134" spans="1:15" x14ac:dyDescent="0.35">
      <c r="A134" s="3" t="s">
        <v>3</v>
      </c>
      <c r="B134" s="3">
        <v>2020</v>
      </c>
      <c r="C134" s="6">
        <v>5</v>
      </c>
      <c r="H134" s="1">
        <f t="shared" si="14"/>
        <v>0.2</v>
      </c>
      <c r="J134" s="1">
        <f t="shared" si="15"/>
        <v>1</v>
      </c>
      <c r="K134" s="8">
        <f t="shared" si="17"/>
        <v>0</v>
      </c>
      <c r="L134" s="1">
        <f t="shared" si="16"/>
        <v>2.2360679774997898</v>
      </c>
      <c r="N134" s="1">
        <f t="shared" si="18"/>
        <v>-3.9185985209219676E-4</v>
      </c>
      <c r="O134" s="24">
        <f t="shared" si="19"/>
        <v>1.5355414368171831E-7</v>
      </c>
    </row>
    <row r="135" spans="1:15" x14ac:dyDescent="0.35">
      <c r="A135" s="3" t="s">
        <v>4</v>
      </c>
      <c r="B135" s="3">
        <v>2020</v>
      </c>
      <c r="C135" s="6">
        <v>4.75</v>
      </c>
      <c r="H135" s="1">
        <f t="shared" si="14"/>
        <v>0.21052631578947367</v>
      </c>
      <c r="J135" s="1">
        <f t="shared" si="15"/>
        <v>0.95</v>
      </c>
      <c r="K135" s="8">
        <f t="shared" si="17"/>
        <v>-0.25</v>
      </c>
      <c r="L135" s="1">
        <f t="shared" si="16"/>
        <v>2.179449471770337</v>
      </c>
      <c r="N135" s="1">
        <f t="shared" si="18"/>
        <v>-0.11219525872708166</v>
      </c>
      <c r="O135" s="24">
        <f t="shared" si="19"/>
        <v>1.2587776080836794E-2</v>
      </c>
    </row>
    <row r="136" spans="1:15" x14ac:dyDescent="0.35">
      <c r="A136" s="3" t="s">
        <v>5</v>
      </c>
      <c r="B136" s="3">
        <v>2020</v>
      </c>
      <c r="C136" s="6">
        <v>4.5</v>
      </c>
      <c r="H136" s="1">
        <f t="shared" si="14"/>
        <v>0.22222222222222221</v>
      </c>
      <c r="J136" s="1">
        <f t="shared" si="15"/>
        <v>0.94736842105263153</v>
      </c>
      <c r="K136" s="8">
        <f t="shared" si="17"/>
        <v>-0.25</v>
      </c>
      <c r="L136" s="1">
        <f t="shared" si="16"/>
        <v>2.1213203435596424</v>
      </c>
      <c r="N136" s="1">
        <f t="shared" si="18"/>
        <v>-0.11756165601189653</v>
      </c>
      <c r="O136" s="24">
        <f t="shared" si="19"/>
        <v>1.3820742964259487E-2</v>
      </c>
    </row>
    <row r="137" spans="1:15" x14ac:dyDescent="0.35">
      <c r="A137" s="3" t="s">
        <v>6</v>
      </c>
      <c r="B137" s="3">
        <v>2020</v>
      </c>
      <c r="C137" s="6">
        <v>4.5</v>
      </c>
      <c r="H137" s="1">
        <f t="shared" si="14"/>
        <v>0.22222222222222221</v>
      </c>
      <c r="J137" s="1">
        <f t="shared" si="15"/>
        <v>1</v>
      </c>
      <c r="K137" s="8">
        <f t="shared" si="17"/>
        <v>0</v>
      </c>
      <c r="L137" s="1">
        <f t="shared" si="16"/>
        <v>2.1213203435596424</v>
      </c>
      <c r="N137" s="1">
        <f t="shared" si="18"/>
        <v>-5.4509225630738484E-3</v>
      </c>
      <c r="O137" s="24">
        <f t="shared" si="19"/>
        <v>2.9712556788627573E-5</v>
      </c>
    </row>
    <row r="138" spans="1:15" x14ac:dyDescent="0.35">
      <c r="A138" s="3" t="s">
        <v>7</v>
      </c>
      <c r="B138" s="3">
        <v>2020</v>
      </c>
      <c r="C138" s="6">
        <v>4.5</v>
      </c>
      <c r="H138" s="1">
        <f t="shared" si="14"/>
        <v>0.22222222222222221</v>
      </c>
      <c r="J138" s="1">
        <f t="shared" si="15"/>
        <v>1</v>
      </c>
      <c r="K138" s="8">
        <f t="shared" si="17"/>
        <v>0</v>
      </c>
      <c r="L138" s="1">
        <f t="shared" si="16"/>
        <v>2.1213203435596424</v>
      </c>
      <c r="N138" s="1">
        <f t="shared" si="18"/>
        <v>-5.4509225630738484E-3</v>
      </c>
      <c r="O138" s="24">
        <f t="shared" si="19"/>
        <v>2.9712556788627573E-5</v>
      </c>
    </row>
    <row r="139" spans="1:15" x14ac:dyDescent="0.35">
      <c r="A139" s="3" t="s">
        <v>8</v>
      </c>
      <c r="B139" s="3">
        <v>2020</v>
      </c>
      <c r="C139" s="6">
        <v>4.25</v>
      </c>
      <c r="H139" s="1">
        <f t="shared" si="14"/>
        <v>0.23529411764705882</v>
      </c>
      <c r="J139" s="1">
        <f t="shared" si="15"/>
        <v>0.94444444444444442</v>
      </c>
      <c r="K139" s="8">
        <f t="shared" si="17"/>
        <v>-0.25</v>
      </c>
      <c r="L139" s="1">
        <f t="shared" si="16"/>
        <v>2.0615528128088303</v>
      </c>
      <c r="N139" s="1">
        <f t="shared" si="18"/>
        <v>-0.12330205276083178</v>
      </c>
      <c r="O139" s="24">
        <f t="shared" si="19"/>
        <v>1.5203396215034944E-2</v>
      </c>
    </row>
    <row r="140" spans="1:15" x14ac:dyDescent="0.35">
      <c r="A140" s="3" t="s">
        <v>9</v>
      </c>
      <c r="B140" s="3">
        <v>2020</v>
      </c>
      <c r="C140" s="6">
        <v>4</v>
      </c>
      <c r="H140" s="1">
        <f t="shared" si="14"/>
        <v>0.25</v>
      </c>
      <c r="J140" s="1">
        <f t="shared" si="15"/>
        <v>0.94117647058823528</v>
      </c>
      <c r="K140" s="8">
        <f t="shared" si="17"/>
        <v>-0.25</v>
      </c>
      <c r="L140" s="1">
        <f t="shared" si="16"/>
        <v>2</v>
      </c>
      <c r="N140" s="1">
        <f t="shared" si="18"/>
        <v>-0.12946872624097555</v>
      </c>
      <c r="O140" s="24">
        <f t="shared" si="19"/>
        <v>1.676215107446067E-2</v>
      </c>
    </row>
    <row r="141" spans="1:15" x14ac:dyDescent="0.35">
      <c r="A141" s="3" t="s">
        <v>10</v>
      </c>
      <c r="B141" s="3">
        <v>2020</v>
      </c>
      <c r="C141" s="6">
        <v>4</v>
      </c>
      <c r="H141" s="1">
        <f t="shared" si="14"/>
        <v>0.25</v>
      </c>
      <c r="J141" s="1">
        <f t="shared" si="15"/>
        <v>1</v>
      </c>
      <c r="K141" s="8">
        <f t="shared" si="17"/>
        <v>0</v>
      </c>
      <c r="L141" s="1">
        <f t="shared" si="16"/>
        <v>2</v>
      </c>
      <c r="N141" s="1">
        <f t="shared" si="18"/>
        <v>-1.1125040290751217E-2</v>
      </c>
      <c r="O141" s="24">
        <f t="shared" si="19"/>
        <v>1.2376652147083793E-4</v>
      </c>
    </row>
    <row r="142" spans="1:15" x14ac:dyDescent="0.35">
      <c r="A142" s="3" t="s">
        <v>11</v>
      </c>
      <c r="B142" s="3">
        <v>2020</v>
      </c>
      <c r="C142" s="6">
        <v>4</v>
      </c>
      <c r="H142" s="1">
        <f t="shared" si="14"/>
        <v>0.25</v>
      </c>
      <c r="J142" s="1">
        <f t="shared" si="15"/>
        <v>1</v>
      </c>
      <c r="K142" s="8">
        <f t="shared" si="17"/>
        <v>0</v>
      </c>
      <c r="L142" s="1">
        <f t="shared" si="16"/>
        <v>2</v>
      </c>
      <c r="N142" s="1">
        <f t="shared" si="18"/>
        <v>-1.1125040290751217E-2</v>
      </c>
      <c r="O142" s="24">
        <f t="shared" si="19"/>
        <v>1.2376652147083793E-4</v>
      </c>
    </row>
    <row r="143" spans="1:15" x14ac:dyDescent="0.35">
      <c r="A143" s="3" t="s">
        <v>13</v>
      </c>
      <c r="B143" s="3">
        <v>2020</v>
      </c>
      <c r="C143" s="6">
        <v>4</v>
      </c>
      <c r="H143" s="1">
        <f t="shared" si="14"/>
        <v>0.25</v>
      </c>
      <c r="J143" s="1">
        <f t="shared" si="15"/>
        <v>1</v>
      </c>
      <c r="K143" s="8">
        <f t="shared" si="17"/>
        <v>0</v>
      </c>
      <c r="L143" s="1">
        <f t="shared" si="16"/>
        <v>2</v>
      </c>
      <c r="N143" s="1">
        <f t="shared" si="18"/>
        <v>-1.1125040290751217E-2</v>
      </c>
      <c r="O143" s="24">
        <f t="shared" si="19"/>
        <v>1.2376652147083793E-4</v>
      </c>
    </row>
    <row r="144" spans="1:15" x14ac:dyDescent="0.35">
      <c r="A144" s="3" t="s">
        <v>12</v>
      </c>
      <c r="B144" s="3">
        <v>2020</v>
      </c>
      <c r="C144" s="6">
        <v>3.75</v>
      </c>
      <c r="H144" s="1">
        <f t="shared" si="14"/>
        <v>0.26666666666666666</v>
      </c>
      <c r="J144" s="1">
        <f t="shared" si="15"/>
        <v>0.9375</v>
      </c>
      <c r="K144" s="8">
        <f t="shared" si="17"/>
        <v>-0.25</v>
      </c>
      <c r="L144" s="1">
        <f t="shared" si="16"/>
        <v>1.9364916731037085</v>
      </c>
      <c r="N144" s="1">
        <f t="shared" si="18"/>
        <v>-0.13612504029075123</v>
      </c>
      <c r="O144" s="24">
        <f t="shared" si="19"/>
        <v>1.8530026594158647E-2</v>
      </c>
    </row>
    <row r="145" spans="1:15" x14ac:dyDescent="0.35">
      <c r="A145" s="9" t="s">
        <v>14</v>
      </c>
      <c r="B145" s="9">
        <v>2020</v>
      </c>
      <c r="C145" s="10">
        <v>3.75</v>
      </c>
      <c r="H145" s="1">
        <f t="shared" si="14"/>
        <v>0.26666666666666666</v>
      </c>
      <c r="J145" s="1">
        <f t="shared" si="15"/>
        <v>1</v>
      </c>
      <c r="K145" s="8">
        <f t="shared" si="17"/>
        <v>0</v>
      </c>
      <c r="L145" s="1">
        <f t="shared" si="16"/>
        <v>1.9364916731037085</v>
      </c>
      <c r="N145" s="1">
        <f t="shared" si="18"/>
        <v>-1.4249245061776966E-2</v>
      </c>
      <c r="O145" s="24">
        <f t="shared" si="19"/>
        <v>2.0304098483057525E-4</v>
      </c>
    </row>
    <row r="146" spans="1:15" x14ac:dyDescent="0.35">
      <c r="A146" s="3" t="s">
        <v>3</v>
      </c>
      <c r="B146" s="3">
        <v>2021</v>
      </c>
      <c r="C146" s="6">
        <v>3.75</v>
      </c>
      <c r="H146" s="1">
        <f t="shared" si="14"/>
        <v>0.26666666666666666</v>
      </c>
      <c r="J146" s="1">
        <f t="shared" si="15"/>
        <v>1</v>
      </c>
      <c r="K146" s="8">
        <f t="shared" si="17"/>
        <v>0</v>
      </c>
      <c r="L146" s="1">
        <f t="shared" si="16"/>
        <v>1.9364916731037085</v>
      </c>
      <c r="N146" s="1">
        <f t="shared" si="18"/>
        <v>-1.4249245061776966E-2</v>
      </c>
      <c r="O146" s="24">
        <f t="shared" si="19"/>
        <v>2.0304098483057525E-4</v>
      </c>
    </row>
    <row r="147" spans="1:15" x14ac:dyDescent="0.35">
      <c r="A147" s="3" t="s">
        <v>4</v>
      </c>
      <c r="B147" s="3">
        <v>2021</v>
      </c>
      <c r="C147" s="6">
        <v>3.5</v>
      </c>
      <c r="H147" s="1">
        <f t="shared" si="14"/>
        <v>0.2857142857142857</v>
      </c>
      <c r="J147" s="1">
        <f t="shared" si="15"/>
        <v>0.93333333333333335</v>
      </c>
      <c r="K147" s="8">
        <f t="shared" si="17"/>
        <v>-0.25</v>
      </c>
      <c r="L147" s="1">
        <f t="shared" si="16"/>
        <v>1.8708286933869707</v>
      </c>
      <c r="N147" s="1">
        <f t="shared" si="18"/>
        <v>-0.14334868993535749</v>
      </c>
      <c r="O147" s="24">
        <f t="shared" si="19"/>
        <v>2.0548846906183259E-2</v>
      </c>
    </row>
    <row r="148" spans="1:15" x14ac:dyDescent="0.35">
      <c r="A148" s="3" t="s">
        <v>5</v>
      </c>
      <c r="B148" s="3">
        <v>2021</v>
      </c>
      <c r="C148" s="6">
        <v>3.5</v>
      </c>
      <c r="H148" s="1">
        <f t="shared" si="14"/>
        <v>0.2857142857142857</v>
      </c>
      <c r="J148" s="1">
        <f t="shared" si="15"/>
        <v>1</v>
      </c>
      <c r="K148" s="8">
        <f t="shared" si="17"/>
        <v>0</v>
      </c>
      <c r="L148" s="1">
        <f t="shared" si="16"/>
        <v>1.8708286933869707</v>
      </c>
      <c r="N148" s="1">
        <f t="shared" si="18"/>
        <v>-1.7605571453556505E-2</v>
      </c>
      <c r="O148" s="24">
        <f t="shared" si="19"/>
        <v>3.0995614620628369E-4</v>
      </c>
    </row>
    <row r="149" spans="1:15" x14ac:dyDescent="0.35">
      <c r="A149" s="3" t="s">
        <v>6</v>
      </c>
      <c r="B149" s="3">
        <v>2021</v>
      </c>
      <c r="C149" s="6">
        <v>3.5</v>
      </c>
      <c r="H149" s="1">
        <f t="shared" si="14"/>
        <v>0.2857142857142857</v>
      </c>
      <c r="J149" s="1">
        <f t="shared" si="15"/>
        <v>1</v>
      </c>
      <c r="K149" s="8">
        <f t="shared" si="17"/>
        <v>0</v>
      </c>
      <c r="L149" s="1">
        <f t="shared" si="16"/>
        <v>1.8708286933869707</v>
      </c>
      <c r="N149" s="1">
        <f t="shared" si="18"/>
        <v>-1.7605571453556505E-2</v>
      </c>
      <c r="O149" s="24">
        <f t="shared" si="19"/>
        <v>3.0995614620628369E-4</v>
      </c>
    </row>
    <row r="150" spans="1:15" x14ac:dyDescent="0.35">
      <c r="A150" s="3" t="s">
        <v>7</v>
      </c>
      <c r="B150" s="3">
        <v>2021</v>
      </c>
      <c r="C150" s="6">
        <v>3.5</v>
      </c>
      <c r="H150" s="1">
        <f t="shared" si="14"/>
        <v>0.2857142857142857</v>
      </c>
      <c r="J150" s="1">
        <f t="shared" si="15"/>
        <v>1</v>
      </c>
      <c r="K150" s="8">
        <f t="shared" si="17"/>
        <v>0</v>
      </c>
      <c r="L150" s="1">
        <f t="shared" si="16"/>
        <v>1.8708286933869707</v>
      </c>
      <c r="N150" s="1">
        <f t="shared" si="18"/>
        <v>-1.7605571453556505E-2</v>
      </c>
      <c r="O150" s="24">
        <f t="shared" si="19"/>
        <v>3.0995614620628369E-4</v>
      </c>
    </row>
    <row r="151" spans="1:15" x14ac:dyDescent="0.35">
      <c r="A151" s="3" t="s">
        <v>8</v>
      </c>
      <c r="B151" s="3">
        <v>2021</v>
      </c>
      <c r="C151" s="6">
        <v>3.5</v>
      </c>
      <c r="H151" s="1">
        <f t="shared" si="14"/>
        <v>0.2857142857142857</v>
      </c>
      <c r="J151" s="1">
        <f t="shared" si="15"/>
        <v>1</v>
      </c>
      <c r="K151" s="8">
        <f t="shared" si="17"/>
        <v>0</v>
      </c>
      <c r="L151" s="1">
        <f t="shared" si="16"/>
        <v>1.8708286933869707</v>
      </c>
      <c r="N151" s="1">
        <f t="shared" si="18"/>
        <v>-1.7605571453556505E-2</v>
      </c>
      <c r="O151" s="24">
        <f t="shared" si="19"/>
        <v>3.0995614620628369E-4</v>
      </c>
    </row>
    <row r="152" spans="1:15" x14ac:dyDescent="0.35">
      <c r="A152" s="3" t="s">
        <v>9</v>
      </c>
      <c r="B152" s="3">
        <v>2021</v>
      </c>
      <c r="C152" s="6">
        <v>3.5</v>
      </c>
      <c r="H152" s="1">
        <f t="shared" si="14"/>
        <v>0.2857142857142857</v>
      </c>
      <c r="J152" s="1">
        <f t="shared" si="15"/>
        <v>1</v>
      </c>
      <c r="K152" s="8">
        <f t="shared" si="17"/>
        <v>0</v>
      </c>
      <c r="L152" s="1">
        <f t="shared" si="16"/>
        <v>1.8708286933869707</v>
      </c>
      <c r="N152" s="1">
        <f t="shared" si="18"/>
        <v>-1.7605571453556505E-2</v>
      </c>
      <c r="O152" s="24">
        <f t="shared" si="19"/>
        <v>3.0995614620628369E-4</v>
      </c>
    </row>
    <row r="153" spans="1:15" x14ac:dyDescent="0.35">
      <c r="A153" s="3" t="s">
        <v>10</v>
      </c>
      <c r="B153" s="3">
        <v>2021</v>
      </c>
      <c r="C153" s="6">
        <v>3.5</v>
      </c>
      <c r="H153" s="1">
        <f t="shared" si="14"/>
        <v>0.2857142857142857</v>
      </c>
      <c r="J153" s="1">
        <f t="shared" si="15"/>
        <v>1</v>
      </c>
      <c r="K153" s="8">
        <f t="shared" si="17"/>
        <v>0</v>
      </c>
      <c r="L153" s="1">
        <f t="shared" si="16"/>
        <v>1.8708286933869707</v>
      </c>
      <c r="N153" s="1">
        <f t="shared" si="18"/>
        <v>-1.7605571453556505E-2</v>
      </c>
      <c r="O153" s="24">
        <f t="shared" si="19"/>
        <v>3.0995614620628369E-4</v>
      </c>
    </row>
    <row r="154" spans="1:15" x14ac:dyDescent="0.35">
      <c r="A154" s="3" t="s">
        <v>11</v>
      </c>
      <c r="B154" s="3">
        <v>2021</v>
      </c>
      <c r="C154" s="6">
        <v>3.5</v>
      </c>
      <c r="H154" s="1">
        <f t="shared" si="14"/>
        <v>0.2857142857142857</v>
      </c>
      <c r="J154" s="1">
        <f t="shared" si="15"/>
        <v>1</v>
      </c>
      <c r="K154" s="8">
        <f t="shared" si="17"/>
        <v>0</v>
      </c>
      <c r="L154" s="1">
        <f t="shared" si="16"/>
        <v>1.8708286933869707</v>
      </c>
      <c r="N154" s="1">
        <f t="shared" si="18"/>
        <v>-1.7605571453556505E-2</v>
      </c>
      <c r="O154" s="24">
        <f t="shared" si="19"/>
        <v>3.0995614620628369E-4</v>
      </c>
    </row>
    <row r="155" spans="1:15" x14ac:dyDescent="0.35">
      <c r="A155" s="3" t="s">
        <v>13</v>
      </c>
      <c r="B155" s="3">
        <v>2021</v>
      </c>
      <c r="C155" s="6">
        <v>3.5</v>
      </c>
      <c r="H155" s="1">
        <f t="shared" si="14"/>
        <v>0.2857142857142857</v>
      </c>
      <c r="J155" s="1">
        <f t="shared" si="15"/>
        <v>1</v>
      </c>
      <c r="K155" s="8">
        <f t="shared" si="17"/>
        <v>0</v>
      </c>
      <c r="L155" s="1">
        <f t="shared" si="16"/>
        <v>1.8708286933869707</v>
      </c>
      <c r="N155" s="1">
        <f t="shared" si="18"/>
        <v>-1.7605571453556505E-2</v>
      </c>
      <c r="O155" s="24">
        <f t="shared" si="19"/>
        <v>3.0995614620628369E-4</v>
      </c>
    </row>
    <row r="156" spans="1:15" x14ac:dyDescent="0.35">
      <c r="A156" s="3" t="s">
        <v>12</v>
      </c>
      <c r="B156" s="3">
        <v>2021</v>
      </c>
      <c r="C156" s="6">
        <v>3.5</v>
      </c>
      <c r="H156" s="1">
        <f t="shared" si="14"/>
        <v>0.2857142857142857</v>
      </c>
      <c r="J156" s="1">
        <f t="shared" si="15"/>
        <v>1</v>
      </c>
      <c r="K156" s="8">
        <f t="shared" si="17"/>
        <v>0</v>
      </c>
      <c r="L156" s="1">
        <f t="shared" si="16"/>
        <v>1.8708286933869707</v>
      </c>
      <c r="N156" s="1">
        <f t="shared" si="18"/>
        <v>-1.7605571453556505E-2</v>
      </c>
      <c r="O156" s="24">
        <f t="shared" si="19"/>
        <v>3.0995614620628369E-4</v>
      </c>
    </row>
    <row r="157" spans="1:15" x14ac:dyDescent="0.35">
      <c r="A157" s="3" t="s">
        <v>14</v>
      </c>
      <c r="B157" s="3">
        <v>2021</v>
      </c>
      <c r="C157" s="6">
        <v>3.5</v>
      </c>
      <c r="H157" s="1">
        <f t="shared" si="14"/>
        <v>0.2857142857142857</v>
      </c>
      <c r="J157" s="1">
        <f t="shared" si="15"/>
        <v>1</v>
      </c>
      <c r="K157" s="8">
        <f t="shared" si="17"/>
        <v>0</v>
      </c>
      <c r="L157" s="1">
        <f t="shared" si="16"/>
        <v>1.8708286933869707</v>
      </c>
      <c r="N157" s="1">
        <f t="shared" si="18"/>
        <v>-1.7605571453556505E-2</v>
      </c>
      <c r="O157" s="24">
        <f t="shared" si="19"/>
        <v>3.0995614620628369E-4</v>
      </c>
    </row>
    <row r="158" spans="1:15" x14ac:dyDescent="0.35">
      <c r="A158" s="3" t="s">
        <v>3</v>
      </c>
      <c r="B158" s="3">
        <v>2022</v>
      </c>
      <c r="C158" s="6">
        <v>3.5</v>
      </c>
      <c r="H158" s="1">
        <f t="shared" si="14"/>
        <v>0.2857142857142857</v>
      </c>
      <c r="J158" s="1">
        <f t="shared" si="15"/>
        <v>1</v>
      </c>
      <c r="K158" s="8">
        <f t="shared" si="17"/>
        <v>0</v>
      </c>
      <c r="L158" s="1">
        <f t="shared" si="16"/>
        <v>1.8708286933869707</v>
      </c>
      <c r="N158" s="1">
        <f t="shared" si="18"/>
        <v>-1.7605571453556505E-2</v>
      </c>
      <c r="O158" s="24">
        <f t="shared" si="19"/>
        <v>3.0995614620628369E-4</v>
      </c>
    </row>
    <row r="159" spans="1:15" x14ac:dyDescent="0.35">
      <c r="A159" s="3" t="s">
        <v>4</v>
      </c>
      <c r="B159" s="3">
        <v>2022</v>
      </c>
      <c r="C159" s="6">
        <v>3.5</v>
      </c>
      <c r="H159" s="1">
        <f t="shared" si="14"/>
        <v>0.2857142857142857</v>
      </c>
      <c r="J159" s="1">
        <f t="shared" si="15"/>
        <v>1</v>
      </c>
      <c r="K159" s="8">
        <f t="shared" si="17"/>
        <v>0</v>
      </c>
      <c r="L159" s="1">
        <f t="shared" si="16"/>
        <v>1.8708286933869707</v>
      </c>
      <c r="N159" s="1">
        <f t="shared" si="18"/>
        <v>-1.7605571453556505E-2</v>
      </c>
      <c r="O159" s="24">
        <f t="shared" si="19"/>
        <v>3.0995614620628369E-4</v>
      </c>
    </row>
    <row r="160" spans="1:15" x14ac:dyDescent="0.35">
      <c r="A160" s="3" t="s">
        <v>5</v>
      </c>
      <c r="B160" s="3">
        <v>2022</v>
      </c>
      <c r="C160" s="6">
        <v>3.5</v>
      </c>
      <c r="H160" s="1">
        <f t="shared" si="14"/>
        <v>0.2857142857142857</v>
      </c>
      <c r="J160" s="1">
        <f t="shared" si="15"/>
        <v>1</v>
      </c>
      <c r="K160" s="8">
        <f t="shared" si="17"/>
        <v>0</v>
      </c>
      <c r="L160" s="1">
        <f t="shared" si="16"/>
        <v>1.8708286933869707</v>
      </c>
      <c r="N160" s="1">
        <f t="shared" si="18"/>
        <v>-1.7605571453556505E-2</v>
      </c>
      <c r="O160" s="24">
        <f t="shared" si="19"/>
        <v>3.0995614620628369E-4</v>
      </c>
    </row>
    <row r="161" spans="1:15" x14ac:dyDescent="0.35">
      <c r="A161" s="3" t="s">
        <v>6</v>
      </c>
      <c r="B161" s="3">
        <v>2022</v>
      </c>
      <c r="C161" s="6">
        <v>3.5</v>
      </c>
      <c r="H161" s="1">
        <f t="shared" si="14"/>
        <v>0.2857142857142857</v>
      </c>
      <c r="J161" s="1">
        <f t="shared" si="15"/>
        <v>1</v>
      </c>
      <c r="K161" s="8">
        <f t="shared" si="17"/>
        <v>0</v>
      </c>
      <c r="L161" s="1">
        <f t="shared" si="16"/>
        <v>1.8708286933869707</v>
      </c>
      <c r="N161" s="1">
        <f t="shared" si="18"/>
        <v>-1.7605571453556505E-2</v>
      </c>
      <c r="O161" s="24">
        <f t="shared" si="19"/>
        <v>3.0995614620628369E-4</v>
      </c>
    </row>
    <row r="162" spans="1:15" x14ac:dyDescent="0.35">
      <c r="A162" s="3" t="s">
        <v>7</v>
      </c>
      <c r="B162" s="3">
        <v>2022</v>
      </c>
      <c r="C162" s="6">
        <v>3.5</v>
      </c>
      <c r="H162" s="1">
        <f t="shared" si="14"/>
        <v>0.2857142857142857</v>
      </c>
      <c r="J162" s="1">
        <f t="shared" si="15"/>
        <v>1</v>
      </c>
      <c r="K162" s="8">
        <f t="shared" si="17"/>
        <v>0</v>
      </c>
      <c r="L162" s="1">
        <f t="shared" si="16"/>
        <v>1.8708286933869707</v>
      </c>
      <c r="N162" s="1">
        <f t="shared" si="18"/>
        <v>-1.7605571453556505E-2</v>
      </c>
      <c r="O162" s="24">
        <f t="shared" si="19"/>
        <v>3.0995614620628369E-4</v>
      </c>
    </row>
    <row r="163" spans="1:15" x14ac:dyDescent="0.35">
      <c r="A163" s="3" t="s">
        <v>8</v>
      </c>
      <c r="B163" s="3">
        <v>2022</v>
      </c>
      <c r="C163" s="6">
        <v>3.5</v>
      </c>
      <c r="H163" s="1">
        <f t="shared" si="14"/>
        <v>0.2857142857142857</v>
      </c>
      <c r="J163" s="1">
        <f t="shared" ref="J163:J181" si="20">C163/C162</f>
        <v>1</v>
      </c>
      <c r="K163" s="8">
        <f t="shared" si="17"/>
        <v>0</v>
      </c>
      <c r="L163" s="1">
        <f t="shared" si="16"/>
        <v>1.8708286933869707</v>
      </c>
      <c r="N163" s="1">
        <f t="shared" si="18"/>
        <v>-1.7605571453556505E-2</v>
      </c>
      <c r="O163" s="24">
        <f t="shared" si="19"/>
        <v>3.0995614620628369E-4</v>
      </c>
    </row>
    <row r="164" spans="1:15" x14ac:dyDescent="0.35">
      <c r="A164" s="3" t="s">
        <v>9</v>
      </c>
      <c r="B164" s="3">
        <v>2022</v>
      </c>
      <c r="C164" s="6">
        <v>3.5</v>
      </c>
      <c r="H164" s="1">
        <f t="shared" si="14"/>
        <v>0.2857142857142857</v>
      </c>
      <c r="J164" s="1">
        <f t="shared" si="20"/>
        <v>1</v>
      </c>
      <c r="K164" s="8">
        <f t="shared" si="17"/>
        <v>0</v>
      </c>
      <c r="L164" s="1">
        <f t="shared" si="16"/>
        <v>1.8708286933869707</v>
      </c>
      <c r="N164" s="1">
        <f t="shared" si="18"/>
        <v>-1.7605571453556505E-2</v>
      </c>
      <c r="O164" s="24">
        <f t="shared" si="19"/>
        <v>3.0995614620628369E-4</v>
      </c>
    </row>
    <row r="165" spans="1:15" x14ac:dyDescent="0.35">
      <c r="A165" s="3" t="s">
        <v>10</v>
      </c>
      <c r="B165" s="3">
        <v>2022</v>
      </c>
      <c r="C165" s="6">
        <v>3.75</v>
      </c>
      <c r="H165" s="1">
        <f t="shared" si="14"/>
        <v>0.26666666666666666</v>
      </c>
      <c r="J165" s="1">
        <f t="shared" si="20"/>
        <v>1.0714285714285714</v>
      </c>
      <c r="K165" s="8">
        <f t="shared" si="17"/>
        <v>0.25</v>
      </c>
      <c r="L165" s="1">
        <f t="shared" si="16"/>
        <v>1.9364916731037085</v>
      </c>
      <c r="N165" s="1">
        <f t="shared" si="18"/>
        <v>0.1160250495026557</v>
      </c>
      <c r="O165" s="24">
        <f t="shared" si="19"/>
        <v>1.3461812112093706E-2</v>
      </c>
    </row>
    <row r="166" spans="1:15" x14ac:dyDescent="0.35">
      <c r="A166" s="3" t="s">
        <v>11</v>
      </c>
      <c r="B166" s="3">
        <v>2022</v>
      </c>
      <c r="C166" s="6">
        <v>4.25</v>
      </c>
      <c r="H166" s="1">
        <f t="shared" si="14"/>
        <v>0.23529411764705882</v>
      </c>
      <c r="J166" s="1">
        <f t="shared" si="20"/>
        <v>1.1333333333333333</v>
      </c>
      <c r="K166" s="8">
        <f t="shared" si="17"/>
        <v>0.5</v>
      </c>
      <c r="L166" s="1">
        <f t="shared" si="16"/>
        <v>2.0615528128088303</v>
      </c>
      <c r="N166" s="1">
        <f t="shared" si="18"/>
        <v>0.24394964468538416</v>
      </c>
      <c r="O166" s="24">
        <f t="shared" si="19"/>
        <v>5.9511429142125177E-2</v>
      </c>
    </row>
    <row r="167" spans="1:15" x14ac:dyDescent="0.35">
      <c r="A167" s="3" t="s">
        <v>13</v>
      </c>
      <c r="B167" s="3">
        <v>2022</v>
      </c>
      <c r="C167" s="6">
        <v>4.75</v>
      </c>
      <c r="H167" s="1">
        <f t="shared" si="14"/>
        <v>0.21052631578947367</v>
      </c>
      <c r="J167" s="1">
        <f t="shared" si="20"/>
        <v>1.1176470588235294</v>
      </c>
      <c r="K167" s="8">
        <f t="shared" si="17"/>
        <v>0.5</v>
      </c>
      <c r="L167" s="1">
        <f t="shared" si="16"/>
        <v>2.179449471770337</v>
      </c>
      <c r="N167" s="1">
        <f t="shared" si="18"/>
        <v>0.2343347113135239</v>
      </c>
      <c r="O167" s="24">
        <f t="shared" si="19"/>
        <v>5.4912756926392588E-2</v>
      </c>
    </row>
    <row r="168" spans="1:15" x14ac:dyDescent="0.35">
      <c r="A168" s="3" t="s">
        <v>12</v>
      </c>
      <c r="B168" s="3">
        <v>2022</v>
      </c>
      <c r="C168" s="6">
        <v>5.25</v>
      </c>
      <c r="H168" s="1">
        <f t="shared" si="14"/>
        <v>0.19047619047619047</v>
      </c>
      <c r="J168" s="1">
        <f t="shared" si="20"/>
        <v>1.1052631578947369</v>
      </c>
      <c r="K168" s="8">
        <f t="shared" si="17"/>
        <v>0.5</v>
      </c>
      <c r="L168" s="1">
        <f t="shared" si="16"/>
        <v>2.2912878474779199</v>
      </c>
      <c r="N168" s="1">
        <f t="shared" si="18"/>
        <v>0.22656194479394609</v>
      </c>
      <c r="O168" s="24">
        <f t="shared" si="19"/>
        <v>5.1330314828815074E-2</v>
      </c>
    </row>
    <row r="169" spans="1:15" x14ac:dyDescent="0.35">
      <c r="A169" s="3" t="s">
        <v>14</v>
      </c>
      <c r="B169" s="3">
        <v>2022</v>
      </c>
      <c r="C169" s="6">
        <v>5.5</v>
      </c>
      <c r="H169" s="1">
        <f t="shared" si="14"/>
        <v>0.18181818181818182</v>
      </c>
      <c r="J169" s="1">
        <f t="shared" si="20"/>
        <v>1.0476190476190477</v>
      </c>
      <c r="K169" s="8">
        <f t="shared" si="17"/>
        <v>0.25</v>
      </c>
      <c r="L169" s="1">
        <f t="shared" si="16"/>
        <v>2.3452078799117149</v>
      </c>
      <c r="N169" s="1">
        <f t="shared" si="18"/>
        <v>0.11105860786623135</v>
      </c>
      <c r="O169" s="24">
        <f t="shared" si="19"/>
        <v>1.2334014381185344E-2</v>
      </c>
    </row>
    <row r="170" spans="1:15" x14ac:dyDescent="0.35">
      <c r="A170" s="3" t="s">
        <v>3</v>
      </c>
      <c r="B170" s="3">
        <v>2023</v>
      </c>
      <c r="C170" s="6">
        <v>5.75</v>
      </c>
      <c r="H170" s="1">
        <f t="shared" si="14"/>
        <v>0.17391304347826086</v>
      </c>
      <c r="J170" s="1">
        <f t="shared" si="20"/>
        <v>1.0454545454545454</v>
      </c>
      <c r="K170" s="8">
        <f t="shared" si="17"/>
        <v>0.25</v>
      </c>
      <c r="L170" s="1">
        <f t="shared" si="16"/>
        <v>2.3979157616563596</v>
      </c>
      <c r="N170" s="1">
        <f t="shared" si="18"/>
        <v>0.11078365573295575</v>
      </c>
      <c r="O170" s="24">
        <f t="shared" si="19"/>
        <v>1.2273018377558058E-2</v>
      </c>
    </row>
    <row r="171" spans="1:15" x14ac:dyDescent="0.35">
      <c r="A171" s="3" t="s">
        <v>4</v>
      </c>
      <c r="B171" s="3">
        <v>2023</v>
      </c>
      <c r="C171" s="6">
        <v>5.75</v>
      </c>
      <c r="H171" s="1">
        <f t="shared" si="14"/>
        <v>0.17391304347826086</v>
      </c>
      <c r="J171" s="1">
        <f t="shared" si="20"/>
        <v>1</v>
      </c>
      <c r="K171" s="8">
        <f t="shared" si="17"/>
        <v>0</v>
      </c>
      <c r="L171" s="1">
        <f t="shared" si="16"/>
        <v>2.3979157616563596</v>
      </c>
      <c r="N171" s="1">
        <f t="shared" si="18"/>
        <v>6.3197241793554459E-3</v>
      </c>
      <c r="O171" s="24">
        <f t="shared" si="19"/>
        <v>3.9938913703129863E-5</v>
      </c>
    </row>
    <row r="172" spans="1:15" x14ac:dyDescent="0.35">
      <c r="A172" s="3" t="s">
        <v>5</v>
      </c>
      <c r="B172" s="3">
        <v>2023</v>
      </c>
      <c r="C172" s="6">
        <v>5.75</v>
      </c>
      <c r="H172" s="1">
        <f t="shared" si="14"/>
        <v>0.17391304347826086</v>
      </c>
      <c r="J172" s="1">
        <f t="shared" si="20"/>
        <v>1</v>
      </c>
      <c r="K172" s="8">
        <f t="shared" si="17"/>
        <v>0</v>
      </c>
      <c r="L172" s="1">
        <f t="shared" si="16"/>
        <v>2.3979157616563596</v>
      </c>
      <c r="N172" s="1">
        <f t="shared" si="18"/>
        <v>6.3197241793554459E-3</v>
      </c>
      <c r="O172" s="24">
        <f t="shared" si="19"/>
        <v>3.9938913703129863E-5</v>
      </c>
    </row>
    <row r="173" spans="1:15" x14ac:dyDescent="0.35">
      <c r="A173" s="3" t="s">
        <v>6</v>
      </c>
      <c r="B173" s="3">
        <v>2023</v>
      </c>
      <c r="C173" s="6">
        <v>5.75</v>
      </c>
      <c r="H173" s="1">
        <f t="shared" si="14"/>
        <v>0.17391304347826086</v>
      </c>
      <c r="J173" s="1">
        <f t="shared" si="20"/>
        <v>1</v>
      </c>
      <c r="K173" s="8">
        <f t="shared" si="17"/>
        <v>0</v>
      </c>
      <c r="L173" s="1">
        <f t="shared" si="16"/>
        <v>2.3979157616563596</v>
      </c>
      <c r="N173" s="1">
        <f t="shared" si="18"/>
        <v>6.3197241793554459E-3</v>
      </c>
      <c r="O173" s="24">
        <f t="shared" si="19"/>
        <v>3.9938913703129863E-5</v>
      </c>
    </row>
    <row r="174" spans="1:15" x14ac:dyDescent="0.35">
      <c r="A174" s="3" t="s">
        <v>7</v>
      </c>
      <c r="B174" s="3">
        <v>2023</v>
      </c>
      <c r="C174" s="6">
        <v>5.75</v>
      </c>
      <c r="H174" s="1">
        <f t="shared" si="14"/>
        <v>0.17391304347826086</v>
      </c>
      <c r="J174" s="1">
        <f t="shared" si="20"/>
        <v>1</v>
      </c>
      <c r="K174" s="8">
        <f t="shared" si="17"/>
        <v>0</v>
      </c>
      <c r="L174" s="1">
        <f t="shared" si="16"/>
        <v>2.3979157616563596</v>
      </c>
      <c r="N174" s="1">
        <f t="shared" si="18"/>
        <v>6.3197241793554459E-3</v>
      </c>
      <c r="O174" s="24">
        <f t="shared" si="19"/>
        <v>3.9938913703129863E-5</v>
      </c>
    </row>
    <row r="175" spans="1:15" x14ac:dyDescent="0.35">
      <c r="A175" s="3" t="s">
        <v>8</v>
      </c>
      <c r="B175" s="3">
        <v>2023</v>
      </c>
      <c r="C175" s="6">
        <v>5.75</v>
      </c>
      <c r="H175" s="1">
        <f t="shared" si="14"/>
        <v>0.17391304347826086</v>
      </c>
      <c r="J175" s="1">
        <f t="shared" si="20"/>
        <v>1</v>
      </c>
      <c r="K175" s="8">
        <f t="shared" si="17"/>
        <v>0</v>
      </c>
      <c r="L175" s="1">
        <f t="shared" si="16"/>
        <v>2.3979157616563596</v>
      </c>
      <c r="N175" s="1">
        <f t="shared" si="18"/>
        <v>6.3197241793554459E-3</v>
      </c>
      <c r="O175" s="24">
        <f t="shared" si="19"/>
        <v>3.9938913703129863E-5</v>
      </c>
    </row>
    <row r="176" spans="1:15" x14ac:dyDescent="0.35">
      <c r="A176" s="3" t="s">
        <v>9</v>
      </c>
      <c r="B176" s="3">
        <v>2023</v>
      </c>
      <c r="C176" s="6">
        <v>5.75</v>
      </c>
      <c r="H176" s="1">
        <f t="shared" si="14"/>
        <v>0.17391304347826086</v>
      </c>
      <c r="J176" s="1">
        <f t="shared" si="20"/>
        <v>1</v>
      </c>
      <c r="K176" s="8">
        <f t="shared" si="17"/>
        <v>0</v>
      </c>
      <c r="L176" s="1">
        <f t="shared" si="16"/>
        <v>2.3979157616563596</v>
      </c>
      <c r="N176" s="1">
        <f t="shared" si="18"/>
        <v>6.3197241793554459E-3</v>
      </c>
      <c r="O176" s="24">
        <f t="shared" si="19"/>
        <v>3.9938913703129863E-5</v>
      </c>
    </row>
    <row r="177" spans="1:15" x14ac:dyDescent="0.35">
      <c r="A177" s="3" t="s">
        <v>10</v>
      </c>
      <c r="B177" s="3">
        <v>2023</v>
      </c>
      <c r="C177" s="6">
        <v>5.75</v>
      </c>
      <c r="H177" s="1">
        <f t="shared" si="14"/>
        <v>0.17391304347826086</v>
      </c>
      <c r="J177" s="1">
        <f t="shared" si="20"/>
        <v>1</v>
      </c>
      <c r="K177" s="8">
        <f t="shared" si="17"/>
        <v>0</v>
      </c>
      <c r="L177" s="1">
        <f t="shared" si="16"/>
        <v>2.3979157616563596</v>
      </c>
      <c r="N177" s="1">
        <f t="shared" si="18"/>
        <v>6.3197241793554459E-3</v>
      </c>
      <c r="O177" s="24">
        <f t="shared" si="19"/>
        <v>3.9938913703129863E-5</v>
      </c>
    </row>
    <row r="178" spans="1:15" x14ac:dyDescent="0.35">
      <c r="A178" s="3" t="s">
        <v>11</v>
      </c>
      <c r="B178" s="3">
        <v>2023</v>
      </c>
      <c r="C178" s="6">
        <v>5.75</v>
      </c>
      <c r="H178" s="1">
        <f t="shared" si="14"/>
        <v>0.17391304347826086</v>
      </c>
      <c r="J178" s="1">
        <f t="shared" si="20"/>
        <v>1</v>
      </c>
      <c r="K178" s="8">
        <f t="shared" si="17"/>
        <v>0</v>
      </c>
      <c r="L178" s="1">
        <f t="shared" si="16"/>
        <v>2.3979157616563596</v>
      </c>
      <c r="N178" s="1">
        <f t="shared" si="18"/>
        <v>6.3197241793554459E-3</v>
      </c>
      <c r="O178" s="24">
        <f t="shared" si="19"/>
        <v>3.9938913703129863E-5</v>
      </c>
    </row>
    <row r="179" spans="1:15" x14ac:dyDescent="0.35">
      <c r="A179" s="3" t="s">
        <v>13</v>
      </c>
      <c r="B179" s="3">
        <v>2023</v>
      </c>
      <c r="C179" s="6">
        <v>6</v>
      </c>
      <c r="H179" s="1">
        <f t="shared" si="14"/>
        <v>0.16666666666666666</v>
      </c>
      <c r="J179" s="1">
        <f t="shared" si="20"/>
        <v>1.0434782608695652</v>
      </c>
      <c r="K179" s="8">
        <f t="shared" si="17"/>
        <v>0.25</v>
      </c>
      <c r="L179" s="1">
        <f t="shared" si="16"/>
        <v>2.4494897427831779</v>
      </c>
      <c r="N179" s="1">
        <f t="shared" si="18"/>
        <v>0.11057693120789283</v>
      </c>
      <c r="O179" s="24">
        <f t="shared" si="19"/>
        <v>1.2227257715355063E-2</v>
      </c>
    </row>
    <row r="180" spans="1:15" x14ac:dyDescent="0.35">
      <c r="A180" s="3" t="s">
        <v>12</v>
      </c>
      <c r="B180" s="3">
        <v>2023</v>
      </c>
      <c r="C180" s="6">
        <v>6</v>
      </c>
      <c r="H180" s="1">
        <f t="shared" si="14"/>
        <v>0.16666666666666666</v>
      </c>
      <c r="J180" s="1">
        <f t="shared" si="20"/>
        <v>1</v>
      </c>
      <c r="K180" s="8">
        <f t="shared" si="17"/>
        <v>0</v>
      </c>
      <c r="L180" s="1">
        <f t="shared" si="16"/>
        <v>2.4494897427831779</v>
      </c>
      <c r="N180" s="1">
        <f t="shared" si="18"/>
        <v>8.368122425509765E-3</v>
      </c>
      <c r="O180" s="24">
        <f t="shared" si="19"/>
        <v>7.0025472928319439E-5</v>
      </c>
    </row>
    <row r="181" spans="1:15" x14ac:dyDescent="0.35">
      <c r="A181" s="3" t="s">
        <v>14</v>
      </c>
      <c r="B181" s="3">
        <v>2023</v>
      </c>
      <c r="C181" s="6">
        <v>6</v>
      </c>
      <c r="J181" s="1">
        <f t="shared" si="20"/>
        <v>1</v>
      </c>
      <c r="K181" s="8">
        <f t="shared" si="17"/>
        <v>0</v>
      </c>
      <c r="N181" s="1">
        <f t="shared" si="18"/>
        <v>8.368122425509765E-3</v>
      </c>
      <c r="O181" s="24">
        <f t="shared" si="19"/>
        <v>7.0025472928319439E-5</v>
      </c>
    </row>
  </sheetData>
  <pageMargins left="0.7" right="0.7" top="0.75" bottom="0.75" header="0.3" footer="0.3"/>
  <ignoredErrors>
    <ignoredError sqref="F2 F5" formulaRange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778F2-08E6-4481-B348-5CCE177DE077}">
  <dimension ref="A1:G181"/>
  <sheetViews>
    <sheetView zoomScale="107" workbookViewId="0">
      <selection activeCell="G2" sqref="G2"/>
    </sheetView>
  </sheetViews>
  <sheetFormatPr defaultRowHeight="15.5" x14ac:dyDescent="0.35"/>
  <cols>
    <col min="1" max="1" width="11.54296875" style="1" customWidth="1"/>
    <col min="2" max="3" width="8.81640625" style="1" bestFit="1" customWidth="1"/>
    <col min="4" max="4" width="15.26953125" style="1" bestFit="1" customWidth="1"/>
    <col min="5" max="5" width="13.08984375" style="1" bestFit="1" customWidth="1"/>
    <col min="6" max="6" width="8.7265625" style="1"/>
    <col min="7" max="7" width="21.6328125" style="1" bestFit="1" customWidth="1"/>
    <col min="8" max="16384" width="8.7265625" style="1"/>
  </cols>
  <sheetData>
    <row r="1" spans="1:7" x14ac:dyDescent="0.35">
      <c r="A1" s="4" t="s">
        <v>1</v>
      </c>
      <c r="B1" s="4" t="s">
        <v>0</v>
      </c>
      <c r="C1" s="4" t="s">
        <v>2</v>
      </c>
      <c r="D1" s="1" t="s">
        <v>25</v>
      </c>
      <c r="E1" s="1" t="s">
        <v>26</v>
      </c>
    </row>
    <row r="2" spans="1:7" x14ac:dyDescent="0.35">
      <c r="A2" s="3" t="s">
        <v>3</v>
      </c>
      <c r="B2" s="3">
        <v>2009</v>
      </c>
      <c r="C2" s="11">
        <v>8.75</v>
      </c>
      <c r="D2" s="8"/>
      <c r="F2" s="28" t="s">
        <v>27</v>
      </c>
      <c r="G2" s="29">
        <f>AVERAGE(E3:E181)</f>
        <v>0.11784719612982841</v>
      </c>
    </row>
    <row r="3" spans="1:7" x14ac:dyDescent="0.35">
      <c r="A3" s="3" t="s">
        <v>4</v>
      </c>
      <c r="B3" s="3">
        <v>2009</v>
      </c>
      <c r="C3" s="11">
        <v>8.25</v>
      </c>
      <c r="D3" s="54">
        <v>6.31</v>
      </c>
      <c r="E3" s="1">
        <f>ABS(C3-D3)/C3</f>
        <v>0.23515151515151519</v>
      </c>
      <c r="G3" s="30">
        <f>G2</f>
        <v>0.11784719612982841</v>
      </c>
    </row>
    <row r="4" spans="1:7" x14ac:dyDescent="0.35">
      <c r="A4" s="3" t="s">
        <v>5</v>
      </c>
      <c r="B4" s="3">
        <v>2009</v>
      </c>
      <c r="C4" s="11">
        <v>7.75</v>
      </c>
      <c r="D4" s="54">
        <v>6.4</v>
      </c>
      <c r="E4" s="1">
        <f t="shared" ref="E4:E67" si="0">ABS(C4-D4)/C4</f>
        <v>0.17419354838709672</v>
      </c>
    </row>
    <row r="5" spans="1:7" x14ac:dyDescent="0.35">
      <c r="A5" s="3" t="s">
        <v>6</v>
      </c>
      <c r="B5" s="3">
        <v>2009</v>
      </c>
      <c r="C5" s="11">
        <v>7.5</v>
      </c>
      <c r="D5" s="54">
        <v>6.51</v>
      </c>
      <c r="E5" s="1">
        <f t="shared" si="0"/>
        <v>0.13200000000000003</v>
      </c>
    </row>
    <row r="6" spans="1:7" x14ac:dyDescent="0.35">
      <c r="A6" s="3" t="s">
        <v>7</v>
      </c>
      <c r="B6" s="3">
        <v>2009</v>
      </c>
      <c r="C6" s="11">
        <v>7.25</v>
      </c>
      <c r="D6" s="54">
        <v>6.69</v>
      </c>
      <c r="E6" s="1">
        <f t="shared" si="0"/>
        <v>7.7241379310344777E-2</v>
      </c>
    </row>
    <row r="7" spans="1:7" x14ac:dyDescent="0.35">
      <c r="A7" s="3" t="s">
        <v>8</v>
      </c>
      <c r="B7" s="3">
        <v>2009</v>
      </c>
      <c r="C7" s="11">
        <v>7</v>
      </c>
      <c r="D7" s="54">
        <v>7.06</v>
      </c>
      <c r="E7" s="1">
        <f t="shared" si="0"/>
        <v>8.5714285714285163E-3</v>
      </c>
    </row>
    <row r="8" spans="1:7" x14ac:dyDescent="0.35">
      <c r="A8" s="3" t="s">
        <v>9</v>
      </c>
      <c r="B8" s="3">
        <v>2009</v>
      </c>
      <c r="C8" s="11">
        <v>6.75</v>
      </c>
      <c r="D8" s="54">
        <v>6.99</v>
      </c>
      <c r="E8" s="1">
        <f t="shared" si="0"/>
        <v>3.555555555555559E-2</v>
      </c>
    </row>
    <row r="9" spans="1:7" x14ac:dyDescent="0.35">
      <c r="A9" s="3" t="s">
        <v>10</v>
      </c>
      <c r="B9" s="3">
        <v>2009</v>
      </c>
      <c r="C9" s="11">
        <v>6.5</v>
      </c>
      <c r="D9" s="54">
        <v>6.86</v>
      </c>
      <c r="E9" s="1">
        <f t="shared" si="0"/>
        <v>5.5384615384615435E-2</v>
      </c>
    </row>
    <row r="10" spans="1:7" x14ac:dyDescent="0.35">
      <c r="A10" s="3" t="s">
        <v>11</v>
      </c>
      <c r="B10" s="3">
        <v>2009</v>
      </c>
      <c r="C10" s="11">
        <v>6.5</v>
      </c>
      <c r="D10" s="54">
        <v>6.95</v>
      </c>
      <c r="E10" s="1">
        <f t="shared" si="0"/>
        <v>6.9230769230769262E-2</v>
      </c>
    </row>
    <row r="11" spans="1:7" x14ac:dyDescent="0.35">
      <c r="A11" s="3" t="s">
        <v>13</v>
      </c>
      <c r="B11" s="3">
        <v>2009</v>
      </c>
      <c r="C11" s="11">
        <v>6.5</v>
      </c>
      <c r="D11" s="54">
        <v>6.95</v>
      </c>
      <c r="E11" s="1">
        <f t="shared" si="0"/>
        <v>6.9230769230769262E-2</v>
      </c>
    </row>
    <row r="12" spans="1:7" x14ac:dyDescent="0.35">
      <c r="A12" s="3" t="s">
        <v>12</v>
      </c>
      <c r="B12" s="3">
        <v>2009</v>
      </c>
      <c r="C12" s="11">
        <v>6.5</v>
      </c>
      <c r="D12" s="54">
        <v>7</v>
      </c>
      <c r="E12" s="1">
        <f t="shared" si="0"/>
        <v>7.6923076923076927E-2</v>
      </c>
    </row>
    <row r="13" spans="1:7" x14ac:dyDescent="0.35">
      <c r="A13" s="3" t="s">
        <v>14</v>
      </c>
      <c r="B13" s="3">
        <v>2009</v>
      </c>
      <c r="C13" s="11">
        <v>6.5</v>
      </c>
      <c r="D13" s="54">
        <v>7.13</v>
      </c>
      <c r="E13" s="1">
        <f t="shared" si="0"/>
        <v>9.6923076923076903E-2</v>
      </c>
    </row>
    <row r="14" spans="1:7" x14ac:dyDescent="0.35">
      <c r="A14" s="3" t="s">
        <v>3</v>
      </c>
      <c r="B14" s="3">
        <v>2010</v>
      </c>
      <c r="C14" s="11">
        <v>6.5</v>
      </c>
      <c r="D14" s="54">
        <v>7.19</v>
      </c>
      <c r="E14" s="1">
        <f t="shared" si="0"/>
        <v>0.10615384615384621</v>
      </c>
    </row>
    <row r="15" spans="1:7" x14ac:dyDescent="0.35">
      <c r="A15" s="3" t="s">
        <v>4</v>
      </c>
      <c r="B15" s="3">
        <v>2010</v>
      </c>
      <c r="C15" s="11">
        <v>6.5</v>
      </c>
      <c r="D15" s="54">
        <v>7.31</v>
      </c>
      <c r="E15" s="1">
        <f t="shared" si="0"/>
        <v>0.12461538461538456</v>
      </c>
    </row>
    <row r="16" spans="1:7" x14ac:dyDescent="0.35">
      <c r="A16" s="3" t="s">
        <v>5</v>
      </c>
      <c r="B16" s="3">
        <v>2010</v>
      </c>
      <c r="C16" s="11">
        <v>6.5</v>
      </c>
      <c r="D16" s="54">
        <v>7.06</v>
      </c>
      <c r="E16" s="1">
        <f t="shared" si="0"/>
        <v>8.6153846153846095E-2</v>
      </c>
    </row>
    <row r="17" spans="1:5" x14ac:dyDescent="0.35">
      <c r="A17" s="3" t="s">
        <v>6</v>
      </c>
      <c r="B17" s="3">
        <v>2010</v>
      </c>
      <c r="C17" s="11">
        <v>6.5</v>
      </c>
      <c r="D17" s="54">
        <v>7.19</v>
      </c>
      <c r="E17" s="1">
        <f t="shared" si="0"/>
        <v>0.10615384615384621</v>
      </c>
    </row>
    <row r="18" spans="1:5" x14ac:dyDescent="0.35">
      <c r="A18" s="3" t="s">
        <v>7</v>
      </c>
      <c r="B18" s="3">
        <v>2010</v>
      </c>
      <c r="C18" s="11">
        <v>6.5</v>
      </c>
      <c r="D18" s="54">
        <v>6.89</v>
      </c>
      <c r="E18" s="1">
        <f t="shared" si="0"/>
        <v>5.9999999999999949E-2</v>
      </c>
    </row>
    <row r="19" spans="1:5" x14ac:dyDescent="0.35">
      <c r="A19" s="3" t="s">
        <v>8</v>
      </c>
      <c r="B19" s="3">
        <v>2010</v>
      </c>
      <c r="C19" s="11">
        <v>6.5</v>
      </c>
      <c r="D19" s="54">
        <v>6.92</v>
      </c>
      <c r="E19" s="1">
        <f t="shared" si="0"/>
        <v>6.4615384615384602E-2</v>
      </c>
    </row>
    <row r="20" spans="1:5" x14ac:dyDescent="0.35">
      <c r="A20" s="3" t="s">
        <v>9</v>
      </c>
      <c r="B20" s="3">
        <v>2010</v>
      </c>
      <c r="C20" s="11">
        <v>6.5</v>
      </c>
      <c r="D20" s="54">
        <v>6.92</v>
      </c>
      <c r="E20" s="1">
        <f t="shared" si="0"/>
        <v>6.4615384615384602E-2</v>
      </c>
    </row>
    <row r="21" spans="1:5" x14ac:dyDescent="0.35">
      <c r="A21" s="3" t="s">
        <v>10</v>
      </c>
      <c r="B21" s="3">
        <v>2010</v>
      </c>
      <c r="C21" s="11">
        <v>6.5</v>
      </c>
      <c r="D21" s="54">
        <v>6.91</v>
      </c>
      <c r="E21" s="1">
        <f t="shared" si="0"/>
        <v>6.30769230769231E-2</v>
      </c>
    </row>
    <row r="22" spans="1:5" x14ac:dyDescent="0.35">
      <c r="A22" s="3" t="s">
        <v>11</v>
      </c>
      <c r="B22" s="3">
        <v>2010</v>
      </c>
      <c r="C22" s="11">
        <v>6.5</v>
      </c>
      <c r="D22" s="54">
        <v>6.93</v>
      </c>
      <c r="E22" s="1">
        <f t="shared" si="0"/>
        <v>6.6153846153846105E-2</v>
      </c>
    </row>
    <row r="23" spans="1:5" x14ac:dyDescent="0.35">
      <c r="A23" s="3" t="s">
        <v>13</v>
      </c>
      <c r="B23" s="3">
        <v>2010</v>
      </c>
      <c r="C23" s="11">
        <v>6.5</v>
      </c>
      <c r="D23" s="54">
        <v>6.95</v>
      </c>
      <c r="E23" s="1">
        <f t="shared" si="0"/>
        <v>6.9230769230769262E-2</v>
      </c>
    </row>
    <row r="24" spans="1:5" x14ac:dyDescent="0.35">
      <c r="A24" s="3" t="s">
        <v>12</v>
      </c>
      <c r="B24" s="3">
        <v>2010</v>
      </c>
      <c r="C24" s="11">
        <v>6.5</v>
      </c>
      <c r="D24" s="54">
        <v>7.15</v>
      </c>
      <c r="E24" s="1">
        <f t="shared" si="0"/>
        <v>0.10000000000000006</v>
      </c>
    </row>
    <row r="25" spans="1:5" x14ac:dyDescent="0.35">
      <c r="A25" s="3" t="s">
        <v>14</v>
      </c>
      <c r="B25" s="3">
        <v>2010</v>
      </c>
      <c r="C25" s="11">
        <v>6.5</v>
      </c>
      <c r="D25" s="54">
        <v>7.17</v>
      </c>
      <c r="E25" s="1">
        <f t="shared" si="0"/>
        <v>0.10307692307692307</v>
      </c>
    </row>
    <row r="26" spans="1:5" x14ac:dyDescent="0.35">
      <c r="A26" s="3" t="s">
        <v>3</v>
      </c>
      <c r="B26" s="3">
        <v>2011</v>
      </c>
      <c r="C26" s="6">
        <v>6.5</v>
      </c>
      <c r="D26" s="54">
        <v>7.14</v>
      </c>
      <c r="E26" s="1">
        <f t="shared" si="0"/>
        <v>9.8461538461538406E-2</v>
      </c>
    </row>
    <row r="27" spans="1:5" x14ac:dyDescent="0.35">
      <c r="A27" s="3" t="s">
        <v>4</v>
      </c>
      <c r="B27" s="3">
        <v>2011</v>
      </c>
      <c r="C27" s="6">
        <v>6.75</v>
      </c>
      <c r="D27" s="54">
        <v>7.24</v>
      </c>
      <c r="E27" s="1">
        <f t="shared" si="0"/>
        <v>7.2592592592592625E-2</v>
      </c>
    </row>
    <row r="28" spans="1:5" x14ac:dyDescent="0.35">
      <c r="A28" s="3" t="s">
        <v>5</v>
      </c>
      <c r="B28" s="3">
        <v>2011</v>
      </c>
      <c r="C28" s="6">
        <v>6.75</v>
      </c>
      <c r="D28" s="54">
        <v>6.98</v>
      </c>
      <c r="E28" s="1">
        <f t="shared" si="0"/>
        <v>3.4074074074074139E-2</v>
      </c>
    </row>
    <row r="29" spans="1:5" x14ac:dyDescent="0.35">
      <c r="A29" s="3" t="s">
        <v>6</v>
      </c>
      <c r="B29" s="3">
        <v>2011</v>
      </c>
      <c r="C29" s="6">
        <v>6.75</v>
      </c>
      <c r="D29" s="54">
        <v>6.67</v>
      </c>
      <c r="E29" s="1">
        <f t="shared" si="0"/>
        <v>1.1851851851851862E-2</v>
      </c>
    </row>
    <row r="30" spans="1:5" x14ac:dyDescent="0.35">
      <c r="A30" s="3" t="s">
        <v>7</v>
      </c>
      <c r="B30" s="3">
        <v>2011</v>
      </c>
      <c r="C30" s="6">
        <v>6.75</v>
      </c>
      <c r="D30" s="54">
        <v>6.74</v>
      </c>
      <c r="E30" s="1">
        <f t="shared" si="0"/>
        <v>1.48148148148145E-3</v>
      </c>
    </row>
    <row r="31" spans="1:5" x14ac:dyDescent="0.35">
      <c r="A31" s="3" t="s">
        <v>8</v>
      </c>
      <c r="B31" s="3">
        <v>2011</v>
      </c>
      <c r="C31" s="6">
        <v>6.75</v>
      </c>
      <c r="D31" s="54">
        <v>7.04</v>
      </c>
      <c r="E31" s="1">
        <f t="shared" si="0"/>
        <v>4.2962962962962967E-2</v>
      </c>
    </row>
    <row r="32" spans="1:5" x14ac:dyDescent="0.35">
      <c r="A32" s="3" t="s">
        <v>9</v>
      </c>
      <c r="B32" s="3">
        <v>2011</v>
      </c>
      <c r="C32" s="6">
        <v>6.75</v>
      </c>
      <c r="D32" s="54">
        <v>7.03</v>
      </c>
      <c r="E32" s="1">
        <f t="shared" si="0"/>
        <v>4.1481481481481515E-2</v>
      </c>
    </row>
    <row r="33" spans="1:5" x14ac:dyDescent="0.35">
      <c r="A33" s="3" t="s">
        <v>10</v>
      </c>
      <c r="B33" s="3">
        <v>2011</v>
      </c>
      <c r="C33" s="6">
        <v>6.75</v>
      </c>
      <c r="D33" s="54">
        <v>6.99</v>
      </c>
      <c r="E33" s="1">
        <f t="shared" si="0"/>
        <v>3.555555555555559E-2</v>
      </c>
    </row>
    <row r="34" spans="1:5" x14ac:dyDescent="0.35">
      <c r="A34" s="3" t="s">
        <v>11</v>
      </c>
      <c r="B34" s="3">
        <v>2011</v>
      </c>
      <c r="C34" s="6">
        <v>6.75</v>
      </c>
      <c r="D34" s="54">
        <v>6.76</v>
      </c>
      <c r="E34" s="1">
        <f t="shared" si="0"/>
        <v>1.48148148148145E-3</v>
      </c>
    </row>
    <row r="35" spans="1:5" x14ac:dyDescent="0.35">
      <c r="A35" s="3" t="s">
        <v>13</v>
      </c>
      <c r="B35" s="3">
        <v>2011</v>
      </c>
      <c r="C35" s="6">
        <v>6.5</v>
      </c>
      <c r="D35" s="54">
        <v>6.93</v>
      </c>
      <c r="E35" s="1">
        <f t="shared" si="0"/>
        <v>6.6153846153846105E-2</v>
      </c>
    </row>
    <row r="36" spans="1:5" x14ac:dyDescent="0.35">
      <c r="A36" s="3" t="s">
        <v>12</v>
      </c>
      <c r="B36" s="3">
        <v>2011</v>
      </c>
      <c r="C36" s="6">
        <v>6</v>
      </c>
      <c r="D36" s="54">
        <v>6.69</v>
      </c>
      <c r="E36" s="1">
        <f t="shared" si="0"/>
        <v>0.11500000000000006</v>
      </c>
    </row>
    <row r="37" spans="1:5" x14ac:dyDescent="0.35">
      <c r="A37" s="3" t="s">
        <v>14</v>
      </c>
      <c r="B37" s="3">
        <v>2011</v>
      </c>
      <c r="C37" s="6">
        <v>6</v>
      </c>
      <c r="D37" s="54">
        <v>6.83</v>
      </c>
      <c r="E37" s="1">
        <f t="shared" si="0"/>
        <v>0.13833333333333334</v>
      </c>
    </row>
    <row r="38" spans="1:5" x14ac:dyDescent="0.35">
      <c r="A38" s="3" t="s">
        <v>3</v>
      </c>
      <c r="B38" s="3">
        <v>2012</v>
      </c>
      <c r="C38" s="6">
        <v>6</v>
      </c>
      <c r="D38" s="54">
        <v>6.52</v>
      </c>
      <c r="E38" s="1">
        <f t="shared" si="0"/>
        <v>8.66666666666666E-2</v>
      </c>
    </row>
    <row r="39" spans="1:5" x14ac:dyDescent="0.35">
      <c r="A39" s="3" t="s">
        <v>4</v>
      </c>
      <c r="B39" s="3">
        <v>2012</v>
      </c>
      <c r="C39" s="6">
        <v>5.75</v>
      </c>
      <c r="D39" s="54">
        <v>6.38</v>
      </c>
      <c r="E39" s="1">
        <f t="shared" si="0"/>
        <v>0.10956521739130433</v>
      </c>
    </row>
    <row r="40" spans="1:5" x14ac:dyDescent="0.35">
      <c r="A40" s="3" t="s">
        <v>5</v>
      </c>
      <c r="B40" s="3">
        <v>2012</v>
      </c>
      <c r="C40" s="6">
        <v>5.75</v>
      </c>
      <c r="D40" s="54">
        <v>6.33</v>
      </c>
      <c r="E40" s="1">
        <f t="shared" si="0"/>
        <v>0.10086956521739132</v>
      </c>
    </row>
    <row r="41" spans="1:5" x14ac:dyDescent="0.35">
      <c r="A41" s="3" t="s">
        <v>6</v>
      </c>
      <c r="B41" s="3">
        <v>2012</v>
      </c>
      <c r="C41" s="6">
        <v>5.75</v>
      </c>
      <c r="D41" s="54">
        <v>6.39</v>
      </c>
      <c r="E41" s="1">
        <f t="shared" si="0"/>
        <v>0.11130434782608691</v>
      </c>
    </row>
    <row r="42" spans="1:5" x14ac:dyDescent="0.35">
      <c r="A42" s="3" t="s">
        <v>7</v>
      </c>
      <c r="B42" s="3">
        <v>2012</v>
      </c>
      <c r="C42" s="6">
        <v>5.75</v>
      </c>
      <c r="D42" s="54">
        <v>6.43</v>
      </c>
      <c r="E42" s="1">
        <f t="shared" si="0"/>
        <v>0.11826086956521734</v>
      </c>
    </row>
    <row r="43" spans="1:5" x14ac:dyDescent="0.35">
      <c r="A43" s="3" t="s">
        <v>8</v>
      </c>
      <c r="B43" s="3">
        <v>2012</v>
      </c>
      <c r="C43" s="6">
        <v>5.75</v>
      </c>
      <c r="D43" s="54">
        <v>6.42</v>
      </c>
      <c r="E43" s="1">
        <f t="shared" si="0"/>
        <v>0.11652173913043477</v>
      </c>
    </row>
    <row r="44" spans="1:5" x14ac:dyDescent="0.35">
      <c r="A44" s="3" t="s">
        <v>9</v>
      </c>
      <c r="B44" s="3">
        <v>2012</v>
      </c>
      <c r="C44" s="6">
        <v>5.75</v>
      </c>
      <c r="D44" s="54">
        <v>6.55</v>
      </c>
      <c r="E44" s="1">
        <f t="shared" si="0"/>
        <v>0.13913043478260867</v>
      </c>
    </row>
    <row r="45" spans="1:5" x14ac:dyDescent="0.35">
      <c r="A45" s="3" t="s">
        <v>10</v>
      </c>
      <c r="B45" s="3">
        <v>2012</v>
      </c>
      <c r="C45" s="6">
        <v>5.75</v>
      </c>
      <c r="D45" s="54">
        <v>6.27</v>
      </c>
      <c r="E45" s="1">
        <f t="shared" si="0"/>
        <v>9.0434782608695571E-2</v>
      </c>
    </row>
    <row r="46" spans="1:5" x14ac:dyDescent="0.35">
      <c r="A46" s="3" t="s">
        <v>11</v>
      </c>
      <c r="B46" s="3">
        <v>2012</v>
      </c>
      <c r="C46" s="6">
        <v>5.75</v>
      </c>
      <c r="D46" s="54">
        <v>6.37</v>
      </c>
      <c r="E46" s="1">
        <f t="shared" si="0"/>
        <v>0.10782608695652175</v>
      </c>
    </row>
    <row r="47" spans="1:5" x14ac:dyDescent="0.35">
      <c r="A47" s="3" t="s">
        <v>13</v>
      </c>
      <c r="B47" s="3">
        <v>2012</v>
      </c>
      <c r="C47" s="6">
        <v>5.75</v>
      </c>
      <c r="D47" s="54">
        <v>6.33</v>
      </c>
      <c r="E47" s="1">
        <f t="shared" si="0"/>
        <v>0.10086956521739132</v>
      </c>
    </row>
    <row r="48" spans="1:5" x14ac:dyDescent="0.35">
      <c r="A48" s="3" t="s">
        <v>12</v>
      </c>
      <c r="B48" s="3">
        <v>2012</v>
      </c>
      <c r="C48" s="6">
        <v>5.75</v>
      </c>
      <c r="D48" s="54">
        <v>6.38</v>
      </c>
      <c r="E48" s="1">
        <f t="shared" si="0"/>
        <v>0.10956521739130433</v>
      </c>
    </row>
    <row r="49" spans="1:5" x14ac:dyDescent="0.35">
      <c r="A49" s="3" t="s">
        <v>14</v>
      </c>
      <c r="B49" s="3">
        <v>2012</v>
      </c>
      <c r="C49" s="6">
        <v>5.75</v>
      </c>
      <c r="D49" s="54">
        <v>6.33</v>
      </c>
      <c r="E49" s="1">
        <f t="shared" si="0"/>
        <v>0.10086956521739132</v>
      </c>
    </row>
    <row r="50" spans="1:5" x14ac:dyDescent="0.35">
      <c r="A50" s="3" t="s">
        <v>3</v>
      </c>
      <c r="B50" s="3">
        <v>2013</v>
      </c>
      <c r="C50" s="6">
        <v>5.75</v>
      </c>
      <c r="D50" s="54">
        <v>6.78</v>
      </c>
      <c r="E50" s="1">
        <f t="shared" si="0"/>
        <v>0.17913043478260873</v>
      </c>
    </row>
    <row r="51" spans="1:5" x14ac:dyDescent="0.35">
      <c r="A51" s="3" t="s">
        <v>4</v>
      </c>
      <c r="B51" s="3">
        <v>2013</v>
      </c>
      <c r="C51" s="6">
        <v>5.75</v>
      </c>
      <c r="D51" s="54">
        <v>6.67</v>
      </c>
      <c r="E51" s="1">
        <f t="shared" si="0"/>
        <v>0.15999999999999998</v>
      </c>
    </row>
    <row r="52" spans="1:5" x14ac:dyDescent="0.35">
      <c r="A52" s="3" t="s">
        <v>5</v>
      </c>
      <c r="B52" s="3">
        <v>2013</v>
      </c>
      <c r="C52" s="6">
        <v>5.75</v>
      </c>
      <c r="D52" s="54">
        <v>6.5</v>
      </c>
      <c r="E52" s="1">
        <f t="shared" si="0"/>
        <v>0.13043478260869565</v>
      </c>
    </row>
    <row r="53" spans="1:5" x14ac:dyDescent="0.35">
      <c r="A53" s="3" t="s">
        <v>6</v>
      </c>
      <c r="B53" s="3">
        <v>2013</v>
      </c>
      <c r="C53" s="6">
        <v>5.75</v>
      </c>
      <c r="D53" s="54">
        <v>6.5</v>
      </c>
      <c r="E53" s="1">
        <f t="shared" si="0"/>
        <v>0.13043478260869565</v>
      </c>
    </row>
    <row r="54" spans="1:5" x14ac:dyDescent="0.35">
      <c r="A54" s="3" t="s">
        <v>7</v>
      </c>
      <c r="B54" s="3">
        <v>2013</v>
      </c>
      <c r="C54" s="6">
        <v>5.75</v>
      </c>
      <c r="D54" s="54">
        <v>6.32</v>
      </c>
      <c r="E54" s="1">
        <f t="shared" si="0"/>
        <v>9.9130434782608745E-2</v>
      </c>
    </row>
    <row r="55" spans="1:5" x14ac:dyDescent="0.35">
      <c r="A55" s="3" t="s">
        <v>8</v>
      </c>
      <c r="B55" s="3">
        <v>2013</v>
      </c>
      <c r="C55" s="6">
        <v>6</v>
      </c>
      <c r="D55" s="54">
        <v>6.36</v>
      </c>
      <c r="E55" s="1">
        <f t="shared" si="0"/>
        <v>6.0000000000000053E-2</v>
      </c>
    </row>
    <row r="56" spans="1:5" x14ac:dyDescent="0.35">
      <c r="A56" s="3" t="s">
        <v>9</v>
      </c>
      <c r="B56" s="3">
        <v>2013</v>
      </c>
      <c r="C56" s="6">
        <v>6.5</v>
      </c>
      <c r="D56" s="54">
        <v>6.25</v>
      </c>
      <c r="E56" s="1">
        <f t="shared" si="0"/>
        <v>3.8461538461538464E-2</v>
      </c>
    </row>
    <row r="57" spans="1:5" x14ac:dyDescent="0.35">
      <c r="A57" s="3" t="s">
        <v>10</v>
      </c>
      <c r="B57" s="3">
        <v>2013</v>
      </c>
      <c r="C57" s="6">
        <v>7</v>
      </c>
      <c r="D57" s="54">
        <v>6.72</v>
      </c>
      <c r="E57" s="1">
        <f t="shared" si="0"/>
        <v>4.0000000000000036E-2</v>
      </c>
    </row>
    <row r="58" spans="1:5" x14ac:dyDescent="0.35">
      <c r="A58" s="3" t="s">
        <v>11</v>
      </c>
      <c r="B58" s="3">
        <v>2013</v>
      </c>
      <c r="C58" s="6">
        <v>7.25</v>
      </c>
      <c r="D58" s="54">
        <v>6.94</v>
      </c>
      <c r="E58" s="1">
        <f t="shared" si="0"/>
        <v>4.2758620689655122E-2</v>
      </c>
    </row>
    <row r="59" spans="1:5" x14ac:dyDescent="0.35">
      <c r="A59" s="3" t="s">
        <v>13</v>
      </c>
      <c r="B59" s="3">
        <v>2013</v>
      </c>
      <c r="C59" s="6">
        <v>7.25</v>
      </c>
      <c r="D59" s="54">
        <v>6.95</v>
      </c>
      <c r="E59" s="1">
        <f t="shared" si="0"/>
        <v>4.1379310344827565E-2</v>
      </c>
    </row>
    <row r="60" spans="1:5" x14ac:dyDescent="0.35">
      <c r="A60" s="3" t="s">
        <v>12</v>
      </c>
      <c r="B60" s="3">
        <v>2013</v>
      </c>
      <c r="C60" s="6">
        <v>7.5</v>
      </c>
      <c r="D60" s="54">
        <v>6.91</v>
      </c>
      <c r="E60" s="1">
        <f t="shared" si="0"/>
        <v>7.8666666666666649E-2</v>
      </c>
    </row>
    <row r="61" spans="1:5" x14ac:dyDescent="0.35">
      <c r="A61" s="3" t="s">
        <v>14</v>
      </c>
      <c r="B61" s="3">
        <v>2013</v>
      </c>
      <c r="C61" s="6">
        <v>7.5</v>
      </c>
      <c r="D61" s="54">
        <v>6.86</v>
      </c>
      <c r="E61" s="1">
        <f t="shared" si="0"/>
        <v>8.5333333333333289E-2</v>
      </c>
    </row>
    <row r="62" spans="1:5" x14ac:dyDescent="0.35">
      <c r="A62" s="3" t="s">
        <v>3</v>
      </c>
      <c r="B62" s="3">
        <v>2014</v>
      </c>
      <c r="C62" s="6">
        <v>7.5</v>
      </c>
      <c r="D62" s="54">
        <v>6.86</v>
      </c>
      <c r="E62" s="1">
        <f t="shared" si="0"/>
        <v>8.5333333333333289E-2</v>
      </c>
    </row>
    <row r="63" spans="1:5" x14ac:dyDescent="0.35">
      <c r="A63" s="3" t="s">
        <v>4</v>
      </c>
      <c r="B63" s="3">
        <v>2014</v>
      </c>
      <c r="C63" s="6">
        <v>7.5</v>
      </c>
      <c r="D63" s="54">
        <v>6.93</v>
      </c>
      <c r="E63" s="1">
        <f t="shared" si="0"/>
        <v>7.600000000000004E-2</v>
      </c>
    </row>
    <row r="64" spans="1:5" x14ac:dyDescent="0.35">
      <c r="A64" s="3" t="s">
        <v>5</v>
      </c>
      <c r="B64" s="3">
        <v>2014</v>
      </c>
      <c r="C64" s="6">
        <v>7.5</v>
      </c>
      <c r="D64" s="54">
        <v>6.74</v>
      </c>
      <c r="E64" s="1">
        <f t="shared" si="0"/>
        <v>0.1013333333333333</v>
      </c>
    </row>
    <row r="65" spans="1:5" x14ac:dyDescent="0.35">
      <c r="A65" s="3" t="s">
        <v>6</v>
      </c>
      <c r="B65" s="3">
        <v>2014</v>
      </c>
      <c r="C65" s="6">
        <v>7.5</v>
      </c>
      <c r="D65" s="54">
        <v>7.08</v>
      </c>
      <c r="E65" s="1">
        <f t="shared" si="0"/>
        <v>5.5999999999999987E-2</v>
      </c>
    </row>
    <row r="66" spans="1:5" x14ac:dyDescent="0.35">
      <c r="A66" s="3" t="s">
        <v>7</v>
      </c>
      <c r="B66" s="3">
        <v>2014</v>
      </c>
      <c r="C66" s="6">
        <v>7.5</v>
      </c>
      <c r="D66" s="54">
        <v>7.47</v>
      </c>
      <c r="E66" s="1">
        <f t="shared" si="0"/>
        <v>4.000000000000033E-3</v>
      </c>
    </row>
    <row r="67" spans="1:5" x14ac:dyDescent="0.35">
      <c r="A67" s="3" t="s">
        <v>8</v>
      </c>
      <c r="B67" s="3">
        <v>2014</v>
      </c>
      <c r="C67" s="6">
        <v>7.5</v>
      </c>
      <c r="D67" s="54">
        <v>7.22</v>
      </c>
      <c r="E67" s="1">
        <f t="shared" si="0"/>
        <v>3.7333333333333364E-2</v>
      </c>
    </row>
    <row r="68" spans="1:5" x14ac:dyDescent="0.35">
      <c r="A68" s="3" t="s">
        <v>9</v>
      </c>
      <c r="B68" s="3">
        <v>2014</v>
      </c>
      <c r="C68" s="6">
        <v>7.5</v>
      </c>
      <c r="D68" s="54">
        <v>7.35</v>
      </c>
      <c r="E68" s="1">
        <f t="shared" ref="E68:E131" si="1">ABS(C68-D68)/C68</f>
        <v>2.0000000000000049E-2</v>
      </c>
    </row>
    <row r="69" spans="1:5" x14ac:dyDescent="0.35">
      <c r="A69" s="3" t="s">
        <v>10</v>
      </c>
      <c r="B69" s="3">
        <v>2014</v>
      </c>
      <c r="C69" s="6">
        <v>7.5</v>
      </c>
      <c r="D69" s="54">
        <v>7.2</v>
      </c>
      <c r="E69" s="1">
        <f t="shared" si="1"/>
        <v>3.9999999999999973E-2</v>
      </c>
    </row>
    <row r="70" spans="1:5" x14ac:dyDescent="0.35">
      <c r="A70" s="3" t="s">
        <v>11</v>
      </c>
      <c r="B70" s="3">
        <v>2014</v>
      </c>
      <c r="C70" s="6">
        <v>7.5</v>
      </c>
      <c r="D70" s="54">
        <v>6.96</v>
      </c>
      <c r="E70" s="1">
        <f t="shared" si="1"/>
        <v>7.2000000000000008E-2</v>
      </c>
    </row>
    <row r="71" spans="1:5" x14ac:dyDescent="0.35">
      <c r="A71" s="3" t="s">
        <v>13</v>
      </c>
      <c r="B71" s="3">
        <v>2014</v>
      </c>
      <c r="C71" s="6">
        <v>7.5</v>
      </c>
      <c r="D71" s="54">
        <v>6.94</v>
      </c>
      <c r="E71" s="1">
        <f t="shared" si="1"/>
        <v>7.4666666666666617E-2</v>
      </c>
    </row>
    <row r="72" spans="1:5" x14ac:dyDescent="0.35">
      <c r="A72" s="3" t="s">
        <v>12</v>
      </c>
      <c r="B72" s="3">
        <v>2014</v>
      </c>
      <c r="C72" s="6">
        <v>7.75</v>
      </c>
      <c r="D72" s="54">
        <v>6.93</v>
      </c>
      <c r="E72" s="1">
        <f t="shared" si="1"/>
        <v>0.10580645161290327</v>
      </c>
    </row>
    <row r="73" spans="1:5" x14ac:dyDescent="0.35">
      <c r="A73" s="3" t="s">
        <v>14</v>
      </c>
      <c r="B73" s="3">
        <v>2014</v>
      </c>
      <c r="C73" s="6">
        <v>7.75</v>
      </c>
      <c r="D73" s="54">
        <v>6.52</v>
      </c>
      <c r="E73" s="1">
        <f t="shared" si="1"/>
        <v>0.15870967741935491</v>
      </c>
    </row>
    <row r="74" spans="1:5" x14ac:dyDescent="0.35">
      <c r="A74" s="3" t="s">
        <v>3</v>
      </c>
      <c r="B74" s="3">
        <v>2015</v>
      </c>
      <c r="C74" s="6">
        <v>7.75</v>
      </c>
      <c r="D74" s="54">
        <v>6.58</v>
      </c>
      <c r="E74" s="1">
        <f t="shared" si="1"/>
        <v>0.15096774193548387</v>
      </c>
    </row>
    <row r="75" spans="1:5" x14ac:dyDescent="0.35">
      <c r="A75" s="3" t="s">
        <v>4</v>
      </c>
      <c r="B75" s="3">
        <v>2015</v>
      </c>
      <c r="C75" s="6">
        <v>7.5</v>
      </c>
      <c r="D75" s="54">
        <v>6.79</v>
      </c>
      <c r="E75" s="1">
        <f t="shared" si="1"/>
        <v>9.4666666666666663E-2</v>
      </c>
    </row>
    <row r="76" spans="1:5" x14ac:dyDescent="0.35">
      <c r="A76" s="3" t="s">
        <v>5</v>
      </c>
      <c r="B76" s="3">
        <v>2015</v>
      </c>
      <c r="C76" s="6">
        <v>7.5</v>
      </c>
      <c r="D76" s="54">
        <v>6.75</v>
      </c>
      <c r="E76" s="1">
        <f t="shared" si="1"/>
        <v>0.1</v>
      </c>
    </row>
    <row r="77" spans="1:5" x14ac:dyDescent="0.35">
      <c r="A77" s="3" t="s">
        <v>6</v>
      </c>
      <c r="B77" s="3">
        <v>2015</v>
      </c>
      <c r="C77" s="6">
        <v>7.5</v>
      </c>
      <c r="D77" s="54">
        <v>6.68</v>
      </c>
      <c r="E77" s="1">
        <f t="shared" si="1"/>
        <v>0.10933333333333337</v>
      </c>
    </row>
    <row r="78" spans="1:5" x14ac:dyDescent="0.35">
      <c r="A78" s="3" t="s">
        <v>7</v>
      </c>
      <c r="B78" s="3">
        <v>2015</v>
      </c>
      <c r="C78" s="6">
        <v>7.5</v>
      </c>
      <c r="D78" s="54">
        <v>6.86</v>
      </c>
      <c r="E78" s="1">
        <f t="shared" si="1"/>
        <v>8.5333333333333289E-2</v>
      </c>
    </row>
    <row r="79" spans="1:5" x14ac:dyDescent="0.35">
      <c r="A79" s="3" t="s">
        <v>8</v>
      </c>
      <c r="B79" s="3">
        <v>2015</v>
      </c>
      <c r="C79" s="6">
        <v>7.5</v>
      </c>
      <c r="D79" s="54">
        <v>6.75</v>
      </c>
      <c r="E79" s="1">
        <f t="shared" si="1"/>
        <v>0.1</v>
      </c>
    </row>
    <row r="80" spans="1:5" x14ac:dyDescent="0.35">
      <c r="A80" s="3" t="s">
        <v>9</v>
      </c>
      <c r="B80" s="3">
        <v>2015</v>
      </c>
      <c r="C80" s="6">
        <v>7.5</v>
      </c>
      <c r="D80" s="54">
        <v>6.46</v>
      </c>
      <c r="E80" s="1">
        <f t="shared" si="1"/>
        <v>0.13866666666666666</v>
      </c>
    </row>
    <row r="81" spans="1:5" x14ac:dyDescent="0.35">
      <c r="A81" s="3" t="s">
        <v>10</v>
      </c>
      <c r="B81" s="3">
        <v>2015</v>
      </c>
      <c r="C81" s="6">
        <v>7.5</v>
      </c>
      <c r="D81" s="54">
        <v>6.46</v>
      </c>
      <c r="E81" s="1">
        <f t="shared" si="1"/>
        <v>0.13866666666666666</v>
      </c>
    </row>
    <row r="82" spans="1:5" x14ac:dyDescent="0.35">
      <c r="A82" s="3" t="s">
        <v>11</v>
      </c>
      <c r="B82" s="3">
        <v>2015</v>
      </c>
      <c r="C82" s="6">
        <v>7.5</v>
      </c>
      <c r="D82" s="54">
        <v>6.44</v>
      </c>
      <c r="E82" s="1">
        <f t="shared" si="1"/>
        <v>0.14133333333333328</v>
      </c>
    </row>
    <row r="83" spans="1:5" x14ac:dyDescent="0.35">
      <c r="A83" s="3" t="s">
        <v>13</v>
      </c>
      <c r="B83" s="3">
        <v>2015</v>
      </c>
      <c r="C83" s="6">
        <v>7.5</v>
      </c>
      <c r="D83" s="54">
        <v>6.23</v>
      </c>
      <c r="E83" s="1">
        <f t="shared" si="1"/>
        <v>0.16933333333333328</v>
      </c>
    </row>
    <row r="84" spans="1:5" x14ac:dyDescent="0.35">
      <c r="A84" s="3" t="s">
        <v>12</v>
      </c>
      <c r="B84" s="3">
        <v>2015</v>
      </c>
      <c r="C84" s="6">
        <v>7.5</v>
      </c>
      <c r="D84" s="54">
        <v>6.35</v>
      </c>
      <c r="E84" s="1">
        <f t="shared" si="1"/>
        <v>0.15333333333333338</v>
      </c>
    </row>
    <row r="85" spans="1:5" x14ac:dyDescent="0.35">
      <c r="A85" s="3" t="s">
        <v>14</v>
      </c>
      <c r="B85" s="3">
        <v>2015</v>
      </c>
      <c r="C85" s="7">
        <v>7.5</v>
      </c>
      <c r="D85" s="54">
        <v>6.39</v>
      </c>
      <c r="E85" s="1">
        <f t="shared" si="1"/>
        <v>0.14800000000000005</v>
      </c>
    </row>
    <row r="86" spans="1:5" x14ac:dyDescent="0.35">
      <c r="A86" s="3" t="s">
        <v>3</v>
      </c>
      <c r="B86" s="3">
        <v>2016</v>
      </c>
      <c r="C86" s="7">
        <v>7.25</v>
      </c>
      <c r="D86" s="54">
        <v>6.35</v>
      </c>
      <c r="E86" s="1">
        <f t="shared" si="1"/>
        <v>0.12413793103448281</v>
      </c>
    </row>
    <row r="87" spans="1:5" x14ac:dyDescent="0.35">
      <c r="A87" s="3" t="s">
        <v>4</v>
      </c>
      <c r="B87" s="3">
        <v>2016</v>
      </c>
      <c r="C87" s="7">
        <v>7</v>
      </c>
      <c r="D87" s="54">
        <v>6.58</v>
      </c>
      <c r="E87" s="1">
        <f t="shared" si="1"/>
        <v>5.9999999999999991E-2</v>
      </c>
    </row>
    <row r="88" spans="1:5" x14ac:dyDescent="0.35">
      <c r="A88" s="3" t="s">
        <v>5</v>
      </c>
      <c r="B88" s="3">
        <v>2016</v>
      </c>
      <c r="C88" s="7">
        <v>6.75</v>
      </c>
      <c r="D88" s="54">
        <v>6.42</v>
      </c>
      <c r="E88" s="1">
        <f t="shared" si="1"/>
        <v>4.8888888888888898E-2</v>
      </c>
    </row>
    <row r="89" spans="1:5" x14ac:dyDescent="0.35">
      <c r="A89" s="3" t="s">
        <v>6</v>
      </c>
      <c r="B89" s="3">
        <v>2016</v>
      </c>
      <c r="C89" s="7">
        <v>6.75</v>
      </c>
      <c r="D89" s="54">
        <v>6.22</v>
      </c>
      <c r="E89" s="1">
        <f t="shared" si="1"/>
        <v>7.8518518518518557E-2</v>
      </c>
    </row>
    <row r="90" spans="1:5" x14ac:dyDescent="0.35">
      <c r="A90" s="3" t="s">
        <v>7</v>
      </c>
      <c r="B90" s="3">
        <v>2016</v>
      </c>
      <c r="C90" s="7">
        <v>6.75</v>
      </c>
      <c r="D90" s="54">
        <v>6.02</v>
      </c>
      <c r="E90" s="1">
        <f t="shared" si="1"/>
        <v>0.10814814814814822</v>
      </c>
    </row>
    <row r="91" spans="1:5" x14ac:dyDescent="0.35">
      <c r="A91" s="3" t="s">
        <v>8</v>
      </c>
      <c r="B91" s="3">
        <v>2016</v>
      </c>
      <c r="C91" s="7">
        <v>6.5</v>
      </c>
      <c r="D91" s="54">
        <v>5.73</v>
      </c>
      <c r="E91" s="1">
        <f t="shared" si="1"/>
        <v>0.1184615384615384</v>
      </c>
    </row>
    <row r="92" spans="1:5" x14ac:dyDescent="0.35">
      <c r="A92" s="3" t="s">
        <v>9</v>
      </c>
      <c r="B92" s="3">
        <v>2016</v>
      </c>
      <c r="C92" s="7">
        <v>6.5</v>
      </c>
      <c r="D92" s="54">
        <v>5.69</v>
      </c>
      <c r="E92" s="1">
        <f t="shared" si="1"/>
        <v>0.12461538461538456</v>
      </c>
    </row>
    <row r="93" spans="1:5" x14ac:dyDescent="0.35">
      <c r="A93" s="3" t="s">
        <v>10</v>
      </c>
      <c r="B93" s="3">
        <v>2016</v>
      </c>
      <c r="C93" s="6">
        <v>5.25</v>
      </c>
      <c r="D93" s="54">
        <v>5.99</v>
      </c>
      <c r="E93" s="1">
        <f t="shared" si="1"/>
        <v>0.140952380952381</v>
      </c>
    </row>
    <row r="94" spans="1:5" x14ac:dyDescent="0.35">
      <c r="A94" s="3" t="s">
        <v>11</v>
      </c>
      <c r="B94" s="3">
        <v>2016</v>
      </c>
      <c r="C94" s="6">
        <v>5</v>
      </c>
      <c r="D94" s="54">
        <v>6.34</v>
      </c>
      <c r="E94" s="1">
        <f t="shared" si="1"/>
        <v>0.26799999999999996</v>
      </c>
    </row>
    <row r="95" spans="1:5" x14ac:dyDescent="0.35">
      <c r="A95" s="3" t="s">
        <v>13</v>
      </c>
      <c r="B95" s="3">
        <v>2016</v>
      </c>
      <c r="C95" s="6">
        <v>4.75</v>
      </c>
      <c r="D95" s="54">
        <v>6.19</v>
      </c>
      <c r="E95" s="1">
        <f t="shared" si="1"/>
        <v>0.30315789473684218</v>
      </c>
    </row>
    <row r="96" spans="1:5" x14ac:dyDescent="0.35">
      <c r="A96" s="3" t="s">
        <v>12</v>
      </c>
      <c r="B96" s="3">
        <v>2016</v>
      </c>
      <c r="C96" s="6">
        <v>4.75</v>
      </c>
      <c r="D96" s="54">
        <v>6.16</v>
      </c>
      <c r="E96" s="1">
        <f t="shared" si="1"/>
        <v>0.29684210526315791</v>
      </c>
    </row>
    <row r="97" spans="1:5" x14ac:dyDescent="0.35">
      <c r="A97" s="3" t="s">
        <v>14</v>
      </c>
      <c r="B97" s="3">
        <v>2016</v>
      </c>
      <c r="C97" s="6">
        <v>4.75</v>
      </c>
      <c r="D97" s="54">
        <v>6.15</v>
      </c>
      <c r="E97" s="1">
        <f t="shared" si="1"/>
        <v>0.29473684210526324</v>
      </c>
    </row>
    <row r="98" spans="1:5" x14ac:dyDescent="0.35">
      <c r="A98" s="3" t="s">
        <v>3</v>
      </c>
      <c r="B98" s="3">
        <v>2017</v>
      </c>
      <c r="C98" s="6">
        <v>4.75</v>
      </c>
      <c r="D98" s="54">
        <v>5.96</v>
      </c>
      <c r="E98" s="1">
        <f t="shared" si="1"/>
        <v>0.25473684210526315</v>
      </c>
    </row>
    <row r="99" spans="1:5" x14ac:dyDescent="0.35">
      <c r="A99" s="3" t="s">
        <v>4</v>
      </c>
      <c r="B99" s="3">
        <v>2017</v>
      </c>
      <c r="C99" s="6">
        <v>4.75</v>
      </c>
      <c r="D99" s="54">
        <v>5.95</v>
      </c>
      <c r="E99" s="1">
        <f t="shared" si="1"/>
        <v>0.25263157894736848</v>
      </c>
    </row>
    <row r="100" spans="1:5" x14ac:dyDescent="0.35">
      <c r="A100" s="3" t="s">
        <v>5</v>
      </c>
      <c r="B100" s="3">
        <v>2017</v>
      </c>
      <c r="C100" s="6">
        <v>4.75</v>
      </c>
      <c r="D100" s="54">
        <v>5.66</v>
      </c>
      <c r="E100" s="1">
        <f t="shared" si="1"/>
        <v>0.19157894736842107</v>
      </c>
    </row>
    <row r="101" spans="1:5" x14ac:dyDescent="0.35">
      <c r="A101" s="3" t="s">
        <v>6</v>
      </c>
      <c r="B101" s="3">
        <v>2017</v>
      </c>
      <c r="C101" s="6">
        <v>4.75</v>
      </c>
      <c r="D101" s="54">
        <v>5.53</v>
      </c>
      <c r="E101" s="1">
        <f t="shared" si="1"/>
        <v>0.16421052631578953</v>
      </c>
    </row>
    <row r="102" spans="1:5" x14ac:dyDescent="0.35">
      <c r="A102" s="3" t="s">
        <v>7</v>
      </c>
      <c r="B102" s="3">
        <v>2017</v>
      </c>
      <c r="C102" s="6">
        <v>4.75</v>
      </c>
      <c r="D102" s="54">
        <v>5.24</v>
      </c>
      <c r="E102" s="1">
        <f t="shared" si="1"/>
        <v>0.10315789473684216</v>
      </c>
    </row>
    <row r="103" spans="1:5" x14ac:dyDescent="0.35">
      <c r="A103" s="3" t="s">
        <v>8</v>
      </c>
      <c r="B103" s="3">
        <v>2017</v>
      </c>
      <c r="C103" s="6">
        <v>4.75</v>
      </c>
      <c r="D103" s="54">
        <v>5.2</v>
      </c>
      <c r="E103" s="1">
        <f t="shared" si="1"/>
        <v>9.4736842105263189E-2</v>
      </c>
    </row>
    <row r="104" spans="1:5" x14ac:dyDescent="0.35">
      <c r="A104" s="3" t="s">
        <v>9</v>
      </c>
      <c r="B104" s="3">
        <v>2017</v>
      </c>
      <c r="C104" s="6">
        <v>4.75</v>
      </c>
      <c r="D104" s="54">
        <v>5.44</v>
      </c>
      <c r="E104" s="1">
        <f t="shared" si="1"/>
        <v>0.14526315789473693</v>
      </c>
    </row>
    <row r="105" spans="1:5" x14ac:dyDescent="0.35">
      <c r="A105" s="3" t="s">
        <v>10</v>
      </c>
      <c r="B105" s="3">
        <v>2017</v>
      </c>
      <c r="C105" s="6">
        <v>4.5</v>
      </c>
      <c r="D105" s="54">
        <v>5.61</v>
      </c>
      <c r="E105" s="1">
        <f t="shared" si="1"/>
        <v>0.24666666666666673</v>
      </c>
    </row>
    <row r="106" spans="1:5" x14ac:dyDescent="0.35">
      <c r="A106" s="3" t="s">
        <v>11</v>
      </c>
      <c r="B106" s="3">
        <v>2017</v>
      </c>
      <c r="C106" s="6">
        <v>4.25</v>
      </c>
      <c r="D106" s="54">
        <v>5.73</v>
      </c>
      <c r="E106" s="1">
        <f t="shared" si="1"/>
        <v>0.34823529411764714</v>
      </c>
    </row>
    <row r="107" spans="1:5" x14ac:dyDescent="0.35">
      <c r="A107" s="3" t="s">
        <v>13</v>
      </c>
      <c r="B107" s="3">
        <v>2017</v>
      </c>
      <c r="C107" s="6">
        <v>4.25</v>
      </c>
      <c r="D107" s="54">
        <v>5.63</v>
      </c>
      <c r="E107" s="1">
        <f t="shared" si="1"/>
        <v>0.32470588235294118</v>
      </c>
    </row>
    <row r="108" spans="1:5" x14ac:dyDescent="0.35">
      <c r="A108" s="3" t="s">
        <v>12</v>
      </c>
      <c r="B108" s="3">
        <v>2017</v>
      </c>
      <c r="C108" s="6">
        <v>4.25</v>
      </c>
      <c r="D108" s="54">
        <v>5.56</v>
      </c>
      <c r="E108" s="1">
        <f t="shared" si="1"/>
        <v>0.30823529411764694</v>
      </c>
    </row>
    <row r="109" spans="1:5" x14ac:dyDescent="0.35">
      <c r="A109" s="3" t="s">
        <v>14</v>
      </c>
      <c r="B109" s="3">
        <v>2017</v>
      </c>
      <c r="C109" s="6">
        <v>4.25</v>
      </c>
      <c r="D109" s="54">
        <v>5.57</v>
      </c>
      <c r="E109" s="1">
        <f t="shared" si="1"/>
        <v>0.31058823529411772</v>
      </c>
    </row>
    <row r="110" spans="1:5" x14ac:dyDescent="0.35">
      <c r="A110" s="3" t="s">
        <v>3</v>
      </c>
      <c r="B110" s="3">
        <v>2018</v>
      </c>
      <c r="C110" s="6">
        <v>4.25</v>
      </c>
      <c r="D110" s="54">
        <v>5.63</v>
      </c>
      <c r="E110" s="1">
        <f t="shared" si="1"/>
        <v>0.32470588235294118</v>
      </c>
    </row>
    <row r="111" spans="1:5" x14ac:dyDescent="0.35">
      <c r="A111" s="3" t="s">
        <v>4</v>
      </c>
      <c r="B111" s="3">
        <v>2018</v>
      </c>
      <c r="C111" s="6">
        <v>4.25</v>
      </c>
      <c r="D111" s="54">
        <v>5.62</v>
      </c>
      <c r="E111" s="1">
        <f t="shared" si="1"/>
        <v>0.32235294117647062</v>
      </c>
    </row>
    <row r="112" spans="1:5" x14ac:dyDescent="0.35">
      <c r="A112" s="3" t="s">
        <v>5</v>
      </c>
      <c r="B112" s="3">
        <v>2018</v>
      </c>
      <c r="C112" s="6">
        <v>4.25</v>
      </c>
      <c r="D112" s="54">
        <v>5.79</v>
      </c>
      <c r="E112" s="1">
        <f t="shared" si="1"/>
        <v>0.3623529411764706</v>
      </c>
    </row>
    <row r="113" spans="1:5" x14ac:dyDescent="0.35">
      <c r="A113" s="3" t="s">
        <v>6</v>
      </c>
      <c r="B113" s="3">
        <v>2018</v>
      </c>
      <c r="C113" s="6">
        <v>4.25</v>
      </c>
      <c r="D113" s="54">
        <v>5.82</v>
      </c>
      <c r="E113" s="1">
        <f t="shared" si="1"/>
        <v>0.36941176470588244</v>
      </c>
    </row>
    <row r="114" spans="1:5" x14ac:dyDescent="0.35">
      <c r="A114" s="3" t="s">
        <v>7</v>
      </c>
      <c r="B114" s="3">
        <v>2018</v>
      </c>
      <c r="C114" s="6">
        <v>4.75</v>
      </c>
      <c r="D114" s="54">
        <v>5.75</v>
      </c>
      <c r="E114" s="1">
        <f t="shared" si="1"/>
        <v>0.21052631578947367</v>
      </c>
    </row>
    <row r="115" spans="1:5" x14ac:dyDescent="0.35">
      <c r="A115" s="3" t="s">
        <v>8</v>
      </c>
      <c r="B115" s="3">
        <v>2018</v>
      </c>
      <c r="C115" s="6">
        <v>5.25</v>
      </c>
      <c r="D115" s="54">
        <v>5.65</v>
      </c>
      <c r="E115" s="1">
        <f t="shared" si="1"/>
        <v>7.6190476190476253E-2</v>
      </c>
    </row>
    <row r="116" spans="1:5" x14ac:dyDescent="0.35">
      <c r="A116" s="3" t="s">
        <v>9</v>
      </c>
      <c r="B116" s="3">
        <v>2018</v>
      </c>
      <c r="C116" s="6">
        <v>5.25</v>
      </c>
      <c r="D116" s="54">
        <v>5.64</v>
      </c>
      <c r="E116" s="1">
        <f t="shared" si="1"/>
        <v>7.4285714285714219E-2</v>
      </c>
    </row>
    <row r="117" spans="1:5" x14ac:dyDescent="0.35">
      <c r="A117" s="3" t="s">
        <v>10</v>
      </c>
      <c r="B117" s="3">
        <v>2018</v>
      </c>
      <c r="C117" s="6">
        <v>5.5</v>
      </c>
      <c r="D117" s="54">
        <v>5.56</v>
      </c>
      <c r="E117" s="1">
        <f t="shared" si="1"/>
        <v>1.0909090909090839E-2</v>
      </c>
    </row>
    <row r="118" spans="1:5" x14ac:dyDescent="0.35">
      <c r="A118" s="3" t="s">
        <v>11</v>
      </c>
      <c r="B118" s="3">
        <v>2018</v>
      </c>
      <c r="C118" s="6">
        <v>5.75</v>
      </c>
      <c r="D118" s="54">
        <v>5.36</v>
      </c>
      <c r="E118" s="1">
        <f t="shared" si="1"/>
        <v>6.7826086956521689E-2</v>
      </c>
    </row>
    <row r="119" spans="1:5" x14ac:dyDescent="0.35">
      <c r="A119" s="3" t="s">
        <v>13</v>
      </c>
      <c r="B119" s="3">
        <v>2018</v>
      </c>
      <c r="C119" s="6">
        <v>5.75</v>
      </c>
      <c r="D119" s="54">
        <v>5.65</v>
      </c>
      <c r="E119" s="1">
        <f t="shared" si="1"/>
        <v>1.7391304347826025E-2</v>
      </c>
    </row>
    <row r="120" spans="1:5" x14ac:dyDescent="0.35">
      <c r="A120" s="3" t="s">
        <v>12</v>
      </c>
      <c r="B120" s="3">
        <v>2018</v>
      </c>
      <c r="C120" s="6">
        <v>6</v>
      </c>
      <c r="D120" s="54">
        <v>5.87</v>
      </c>
      <c r="E120" s="1">
        <f t="shared" si="1"/>
        <v>2.166666666666665E-2</v>
      </c>
    </row>
    <row r="121" spans="1:5" x14ac:dyDescent="0.35">
      <c r="A121" s="3" t="s">
        <v>14</v>
      </c>
      <c r="B121" s="3">
        <v>2018</v>
      </c>
      <c r="C121" s="6">
        <v>6</v>
      </c>
      <c r="D121" s="54">
        <v>5.86</v>
      </c>
      <c r="E121" s="1">
        <f t="shared" si="1"/>
        <v>2.3333333333333279E-2</v>
      </c>
    </row>
    <row r="122" spans="1:5" x14ac:dyDescent="0.35">
      <c r="A122" s="3" t="s">
        <v>3</v>
      </c>
      <c r="B122" s="3">
        <v>2019</v>
      </c>
      <c r="C122" s="6">
        <v>6</v>
      </c>
      <c r="D122" s="54">
        <v>5.58</v>
      </c>
      <c r="E122" s="1">
        <f t="shared" si="1"/>
        <v>6.9999999999999993E-2</v>
      </c>
    </row>
    <row r="123" spans="1:5" x14ac:dyDescent="0.35">
      <c r="A123" s="3" t="s">
        <v>4</v>
      </c>
      <c r="B123" s="3">
        <v>2019</v>
      </c>
      <c r="C123" s="6">
        <v>6</v>
      </c>
      <c r="D123" s="54">
        <v>5.22</v>
      </c>
      <c r="E123" s="1">
        <f t="shared" si="1"/>
        <v>0.13000000000000003</v>
      </c>
    </row>
    <row r="124" spans="1:5" x14ac:dyDescent="0.35">
      <c r="A124" s="3" t="s">
        <v>5</v>
      </c>
      <c r="B124" s="3">
        <v>2019</v>
      </c>
      <c r="C124" s="6">
        <v>6</v>
      </c>
      <c r="D124" s="54">
        <v>5.13</v>
      </c>
      <c r="E124" s="1">
        <f t="shared" si="1"/>
        <v>0.14500000000000002</v>
      </c>
    </row>
    <row r="125" spans="1:5" x14ac:dyDescent="0.35">
      <c r="A125" s="3" t="s">
        <v>6</v>
      </c>
      <c r="B125" s="3">
        <v>2019</v>
      </c>
      <c r="C125" s="6">
        <v>6</v>
      </c>
      <c r="D125" s="54">
        <v>5.3</v>
      </c>
      <c r="E125" s="1">
        <f t="shared" si="1"/>
        <v>0.1166666666666667</v>
      </c>
    </row>
    <row r="126" spans="1:5" x14ac:dyDescent="0.35">
      <c r="A126" s="3" t="s">
        <v>7</v>
      </c>
      <c r="B126" s="3">
        <v>2019</v>
      </c>
      <c r="C126" s="6">
        <v>6</v>
      </c>
      <c r="D126" s="54">
        <v>5.54</v>
      </c>
      <c r="E126" s="1">
        <f t="shared" si="1"/>
        <v>7.6666666666666661E-2</v>
      </c>
    </row>
    <row r="127" spans="1:5" x14ac:dyDescent="0.35">
      <c r="A127" s="3" t="s">
        <v>8</v>
      </c>
      <c r="B127" s="3">
        <v>2019</v>
      </c>
      <c r="C127" s="6">
        <v>6</v>
      </c>
      <c r="D127" s="54">
        <v>5.61</v>
      </c>
      <c r="E127" s="1">
        <f t="shared" si="1"/>
        <v>6.4999999999999947E-2</v>
      </c>
    </row>
    <row r="128" spans="1:5" x14ac:dyDescent="0.35">
      <c r="A128" s="3" t="s">
        <v>9</v>
      </c>
      <c r="B128" s="3">
        <v>2019</v>
      </c>
      <c r="C128" s="6">
        <v>5.75</v>
      </c>
      <c r="D128" s="54">
        <v>5.41</v>
      </c>
      <c r="E128" s="1">
        <f t="shared" si="1"/>
        <v>5.9130434782608668E-2</v>
      </c>
    </row>
    <row r="129" spans="1:5" x14ac:dyDescent="0.35">
      <c r="A129" s="3" t="s">
        <v>10</v>
      </c>
      <c r="B129" s="3">
        <v>2019</v>
      </c>
      <c r="C129" s="6">
        <v>5.5</v>
      </c>
      <c r="D129" s="54">
        <v>5.07</v>
      </c>
      <c r="E129" s="1">
        <f t="shared" si="1"/>
        <v>7.818181818181813E-2</v>
      </c>
    </row>
    <row r="130" spans="1:5" x14ac:dyDescent="0.35">
      <c r="A130" s="3" t="s">
        <v>11</v>
      </c>
      <c r="B130" s="3">
        <v>2019</v>
      </c>
      <c r="C130" s="6">
        <v>5.25</v>
      </c>
      <c r="D130" s="54">
        <v>5.04</v>
      </c>
      <c r="E130" s="1">
        <f t="shared" si="1"/>
        <v>3.9999999999999994E-2</v>
      </c>
    </row>
    <row r="131" spans="1:5" x14ac:dyDescent="0.35">
      <c r="A131" s="3" t="s">
        <v>13</v>
      </c>
      <c r="B131" s="3">
        <v>2019</v>
      </c>
      <c r="C131" s="6">
        <v>5</v>
      </c>
      <c r="D131" s="54">
        <v>4.9000000000000004</v>
      </c>
      <c r="E131" s="1">
        <f t="shared" si="1"/>
        <v>1.9999999999999928E-2</v>
      </c>
    </row>
    <row r="132" spans="1:5" x14ac:dyDescent="0.35">
      <c r="A132" s="3" t="s">
        <v>12</v>
      </c>
      <c r="B132" s="3">
        <v>2019</v>
      </c>
      <c r="C132" s="6">
        <v>5</v>
      </c>
      <c r="D132" s="54">
        <v>5.04</v>
      </c>
      <c r="E132" s="1">
        <f t="shared" ref="E132:E181" si="2">ABS(C132-D132)/C132</f>
        <v>8.0000000000000071E-3</v>
      </c>
    </row>
    <row r="133" spans="1:5" x14ac:dyDescent="0.35">
      <c r="A133" s="3" t="s">
        <v>14</v>
      </c>
      <c r="B133" s="3">
        <v>2019</v>
      </c>
      <c r="C133" s="6">
        <v>5</v>
      </c>
      <c r="D133" s="54">
        <v>5.18</v>
      </c>
      <c r="E133" s="1">
        <f t="shared" si="2"/>
        <v>3.5999999999999942E-2</v>
      </c>
    </row>
    <row r="134" spans="1:5" x14ac:dyDescent="0.35">
      <c r="A134" s="3" t="s">
        <v>3</v>
      </c>
      <c r="B134" s="3">
        <v>2020</v>
      </c>
      <c r="C134" s="6">
        <v>5</v>
      </c>
      <c r="D134" s="54">
        <v>5.0999999999999996</v>
      </c>
      <c r="E134" s="1">
        <f t="shared" si="2"/>
        <v>1.9999999999999928E-2</v>
      </c>
    </row>
    <row r="135" spans="1:5" x14ac:dyDescent="0.35">
      <c r="A135" s="3" t="s">
        <v>4</v>
      </c>
      <c r="B135" s="3">
        <v>2020</v>
      </c>
      <c r="C135" s="6">
        <v>4.75</v>
      </c>
      <c r="D135" s="54">
        <v>5.12</v>
      </c>
      <c r="E135" s="1">
        <f t="shared" si="2"/>
        <v>7.789473684210528E-2</v>
      </c>
    </row>
    <row r="136" spans="1:5" x14ac:dyDescent="0.35">
      <c r="A136" s="3" t="s">
        <v>5</v>
      </c>
      <c r="B136" s="3">
        <v>2020</v>
      </c>
      <c r="C136" s="6">
        <v>4.5</v>
      </c>
      <c r="D136" s="54">
        <v>5.23</v>
      </c>
      <c r="E136" s="1">
        <f t="shared" si="2"/>
        <v>0.16222222222222232</v>
      </c>
    </row>
    <row r="137" spans="1:5" x14ac:dyDescent="0.35">
      <c r="A137" s="3" t="s">
        <v>6</v>
      </c>
      <c r="B137" s="3">
        <v>2020</v>
      </c>
      <c r="C137" s="6">
        <v>4.5</v>
      </c>
      <c r="D137" s="54">
        <v>4.9400000000000004</v>
      </c>
      <c r="E137" s="1">
        <f t="shared" si="2"/>
        <v>9.7777777777777866E-2</v>
      </c>
    </row>
    <row r="138" spans="1:5" x14ac:dyDescent="0.35">
      <c r="A138" s="3" t="s">
        <v>7</v>
      </c>
      <c r="B138" s="3">
        <v>2020</v>
      </c>
      <c r="C138" s="6">
        <v>4.5</v>
      </c>
      <c r="D138" s="54">
        <v>4.4400000000000004</v>
      </c>
      <c r="E138" s="1">
        <f t="shared" si="2"/>
        <v>1.3333333333333246E-2</v>
      </c>
    </row>
    <row r="139" spans="1:5" x14ac:dyDescent="0.35">
      <c r="A139" s="3" t="s">
        <v>8</v>
      </c>
      <c r="B139" s="3">
        <v>2020</v>
      </c>
      <c r="C139" s="6">
        <v>4.25</v>
      </c>
      <c r="D139" s="54">
        <v>4.1900000000000004</v>
      </c>
      <c r="E139" s="1">
        <f t="shared" si="2"/>
        <v>1.4117647058823438E-2</v>
      </c>
    </row>
    <row r="140" spans="1:5" x14ac:dyDescent="0.35">
      <c r="A140" s="3" t="s">
        <v>9</v>
      </c>
      <c r="B140" s="3">
        <v>2020</v>
      </c>
      <c r="C140" s="6">
        <v>4</v>
      </c>
      <c r="D140" s="54">
        <v>4</v>
      </c>
      <c r="E140" s="1">
        <f t="shared" si="2"/>
        <v>0</v>
      </c>
    </row>
    <row r="141" spans="1:5" x14ac:dyDescent="0.35">
      <c r="A141" s="3" t="s">
        <v>10</v>
      </c>
      <c r="B141" s="3">
        <v>2020</v>
      </c>
      <c r="C141" s="6">
        <v>4</v>
      </c>
      <c r="D141" s="54">
        <v>4</v>
      </c>
      <c r="E141" s="1">
        <f t="shared" si="2"/>
        <v>0</v>
      </c>
    </row>
    <row r="142" spans="1:5" x14ac:dyDescent="0.35">
      <c r="A142" s="3" t="s">
        <v>11</v>
      </c>
      <c r="B142" s="3">
        <v>2020</v>
      </c>
      <c r="C142" s="6">
        <v>4</v>
      </c>
      <c r="D142" s="54">
        <v>4.1500000000000004</v>
      </c>
      <c r="E142" s="1">
        <f t="shared" si="2"/>
        <v>3.7500000000000089E-2</v>
      </c>
    </row>
    <row r="143" spans="1:5" x14ac:dyDescent="0.35">
      <c r="A143" s="3" t="s">
        <v>13</v>
      </c>
      <c r="B143" s="3">
        <v>2020</v>
      </c>
      <c r="C143" s="6">
        <v>4</v>
      </c>
      <c r="D143" s="54">
        <v>3.89</v>
      </c>
      <c r="E143" s="1">
        <f t="shared" si="2"/>
        <v>2.7499999999999969E-2</v>
      </c>
    </row>
    <row r="144" spans="1:5" x14ac:dyDescent="0.35">
      <c r="A144" s="3" t="s">
        <v>12</v>
      </c>
      <c r="B144" s="3">
        <v>2020</v>
      </c>
      <c r="C144" s="6">
        <v>3.75</v>
      </c>
      <c r="D144" s="54">
        <v>3.86</v>
      </c>
      <c r="E144" s="1">
        <f t="shared" si="2"/>
        <v>2.9333333333333302E-2</v>
      </c>
    </row>
    <row r="145" spans="1:5" x14ac:dyDescent="0.35">
      <c r="A145" s="9" t="s">
        <v>14</v>
      </c>
      <c r="B145" s="9">
        <v>2020</v>
      </c>
      <c r="C145" s="10">
        <v>3.75</v>
      </c>
      <c r="D145" s="54">
        <v>4.17</v>
      </c>
      <c r="E145" s="1">
        <f t="shared" si="2"/>
        <v>0.11199999999999997</v>
      </c>
    </row>
    <row r="146" spans="1:5" x14ac:dyDescent="0.35">
      <c r="A146" s="3" t="s">
        <v>3</v>
      </c>
      <c r="B146" s="3">
        <v>2021</v>
      </c>
      <c r="C146" s="6">
        <v>3.75</v>
      </c>
      <c r="D146" s="54">
        <v>3.99</v>
      </c>
      <c r="E146" s="1">
        <f t="shared" si="2"/>
        <v>6.4000000000000057E-2</v>
      </c>
    </row>
    <row r="147" spans="1:5" x14ac:dyDescent="0.35">
      <c r="A147" s="3" t="s">
        <v>4</v>
      </c>
      <c r="B147" s="3">
        <v>2021</v>
      </c>
      <c r="C147" s="6">
        <v>3.5</v>
      </c>
      <c r="D147" s="54">
        <v>3.91</v>
      </c>
      <c r="E147" s="1">
        <f t="shared" si="2"/>
        <v>0.11714285714285719</v>
      </c>
    </row>
    <row r="148" spans="1:5" x14ac:dyDescent="0.35">
      <c r="A148" s="3" t="s">
        <v>5</v>
      </c>
      <c r="B148" s="3">
        <v>2021</v>
      </c>
      <c r="C148" s="6">
        <v>3.5</v>
      </c>
      <c r="D148" s="54">
        <v>3.84</v>
      </c>
      <c r="E148" s="1">
        <f t="shared" si="2"/>
        <v>9.71428571428571E-2</v>
      </c>
    </row>
    <row r="149" spans="1:5" x14ac:dyDescent="0.35">
      <c r="A149" s="3" t="s">
        <v>6</v>
      </c>
      <c r="B149" s="3">
        <v>2021</v>
      </c>
      <c r="C149" s="6">
        <v>3.5</v>
      </c>
      <c r="D149" s="54">
        <v>4.08</v>
      </c>
      <c r="E149" s="1">
        <f t="shared" si="2"/>
        <v>0.16571428571428573</v>
      </c>
    </row>
    <row r="150" spans="1:5" x14ac:dyDescent="0.35">
      <c r="A150" s="3" t="s">
        <v>7</v>
      </c>
      <c r="B150" s="3">
        <v>2021</v>
      </c>
      <c r="C150" s="6">
        <v>3.5</v>
      </c>
      <c r="D150" s="54">
        <v>4.4000000000000004</v>
      </c>
      <c r="E150" s="1">
        <f t="shared" si="2"/>
        <v>0.25714285714285723</v>
      </c>
    </row>
    <row r="151" spans="1:5" x14ac:dyDescent="0.35">
      <c r="A151" s="3" t="s">
        <v>8</v>
      </c>
      <c r="B151" s="3">
        <v>2021</v>
      </c>
      <c r="C151" s="6">
        <v>3.5</v>
      </c>
      <c r="D151" s="54">
        <v>4.58</v>
      </c>
      <c r="E151" s="1">
        <f t="shared" si="2"/>
        <v>0.30857142857142861</v>
      </c>
    </row>
    <row r="152" spans="1:5" x14ac:dyDescent="0.35">
      <c r="A152" s="3" t="s">
        <v>9</v>
      </c>
      <c r="B152" s="3">
        <v>2021</v>
      </c>
      <c r="C152" s="6">
        <v>3.5</v>
      </c>
      <c r="D152" s="54">
        <v>4.41</v>
      </c>
      <c r="E152" s="1">
        <f t="shared" si="2"/>
        <v>0.26000000000000006</v>
      </c>
    </row>
    <row r="153" spans="1:5" x14ac:dyDescent="0.35">
      <c r="A153" s="3" t="s">
        <v>10</v>
      </c>
      <c r="B153" s="3">
        <v>2021</v>
      </c>
      <c r="C153" s="6">
        <v>3.5</v>
      </c>
      <c r="D153" s="54">
        <v>4.49</v>
      </c>
      <c r="E153" s="1">
        <f t="shared" si="2"/>
        <v>0.28285714285714292</v>
      </c>
    </row>
    <row r="154" spans="1:5" x14ac:dyDescent="0.35">
      <c r="A154" s="3" t="s">
        <v>11</v>
      </c>
      <c r="B154" s="3">
        <v>2021</v>
      </c>
      <c r="C154" s="6">
        <v>3.5</v>
      </c>
      <c r="D154" s="54">
        <v>4.29</v>
      </c>
      <c r="E154" s="1">
        <f t="shared" si="2"/>
        <v>0.22571428571428573</v>
      </c>
    </row>
    <row r="155" spans="1:5" x14ac:dyDescent="0.35">
      <c r="A155" s="3" t="s">
        <v>13</v>
      </c>
      <c r="B155" s="3">
        <v>2021</v>
      </c>
      <c r="C155" s="6">
        <v>3.5</v>
      </c>
      <c r="D155" s="54">
        <v>4.3099999999999996</v>
      </c>
      <c r="E155" s="1">
        <f t="shared" si="2"/>
        <v>0.23142857142857132</v>
      </c>
    </row>
    <row r="156" spans="1:5" x14ac:dyDescent="0.35">
      <c r="A156" s="3" t="s">
        <v>12</v>
      </c>
      <c r="B156" s="3">
        <v>2021</v>
      </c>
      <c r="C156" s="6">
        <v>3.5</v>
      </c>
      <c r="D156" s="54">
        <v>4.26</v>
      </c>
      <c r="E156" s="1">
        <f t="shared" si="2"/>
        <v>0.21714285714285708</v>
      </c>
    </row>
    <row r="157" spans="1:5" x14ac:dyDescent="0.35">
      <c r="A157" s="3" t="s">
        <v>14</v>
      </c>
      <c r="B157" s="3">
        <v>2021</v>
      </c>
      <c r="C157" s="6">
        <v>3.5</v>
      </c>
      <c r="D157" s="54">
        <v>4.29</v>
      </c>
      <c r="E157" s="1">
        <f t="shared" si="2"/>
        <v>0.22571428571428573</v>
      </c>
    </row>
    <row r="158" spans="1:5" x14ac:dyDescent="0.35">
      <c r="A158" s="3" t="s">
        <v>3</v>
      </c>
      <c r="B158" s="3">
        <v>2022</v>
      </c>
      <c r="C158" s="6">
        <v>3.5</v>
      </c>
      <c r="D158" s="54">
        <v>4.33</v>
      </c>
      <c r="E158" s="1">
        <f t="shared" si="2"/>
        <v>0.23714285714285716</v>
      </c>
    </row>
    <row r="159" spans="1:5" x14ac:dyDescent="0.35">
      <c r="A159" s="3" t="s">
        <v>4</v>
      </c>
      <c r="B159" s="3">
        <v>2022</v>
      </c>
      <c r="C159" s="6">
        <v>3.5</v>
      </c>
      <c r="D159" s="54">
        <v>4.34</v>
      </c>
      <c r="E159" s="1">
        <f t="shared" si="2"/>
        <v>0.23999999999999996</v>
      </c>
    </row>
    <row r="160" spans="1:5" x14ac:dyDescent="0.35">
      <c r="A160" s="3" t="s">
        <v>5</v>
      </c>
      <c r="B160" s="3">
        <v>2022</v>
      </c>
      <c r="C160" s="6">
        <v>3.5</v>
      </c>
      <c r="D160" s="54">
        <v>4.5</v>
      </c>
      <c r="E160" s="1">
        <f t="shared" si="2"/>
        <v>0.2857142857142857</v>
      </c>
    </row>
    <row r="161" spans="1:5" x14ac:dyDescent="0.35">
      <c r="A161" s="3" t="s">
        <v>6</v>
      </c>
      <c r="B161" s="3">
        <v>2022</v>
      </c>
      <c r="C161" s="6">
        <v>3.5</v>
      </c>
      <c r="D161" s="54">
        <v>4.68</v>
      </c>
      <c r="E161" s="1">
        <f t="shared" si="2"/>
        <v>0.33714285714285708</v>
      </c>
    </row>
    <row r="162" spans="1:5" x14ac:dyDescent="0.35">
      <c r="A162" s="3" t="s">
        <v>7</v>
      </c>
      <c r="B162" s="3">
        <v>2022</v>
      </c>
      <c r="C162" s="6">
        <v>3.5</v>
      </c>
      <c r="D162" s="54">
        <v>4.26</v>
      </c>
      <c r="E162" s="1">
        <f t="shared" si="2"/>
        <v>0.21714285714285708</v>
      </c>
    </row>
    <row r="163" spans="1:5" x14ac:dyDescent="0.35">
      <c r="A163" s="3" t="s">
        <v>8</v>
      </c>
      <c r="B163" s="3">
        <v>2022</v>
      </c>
      <c r="C163" s="6">
        <v>3.5</v>
      </c>
      <c r="D163" s="54">
        <v>4.46</v>
      </c>
      <c r="E163" s="1">
        <f t="shared" si="2"/>
        <v>0.2742857142857143</v>
      </c>
    </row>
    <row r="164" spans="1:5" x14ac:dyDescent="0.35">
      <c r="A164" s="3" t="s">
        <v>9</v>
      </c>
      <c r="B164" s="3">
        <v>2022</v>
      </c>
      <c r="C164" s="6">
        <v>3.5</v>
      </c>
      <c r="D164" s="54">
        <v>4.4000000000000004</v>
      </c>
      <c r="E164" s="1">
        <f t="shared" si="2"/>
        <v>0.25714285714285723</v>
      </c>
    </row>
    <row r="165" spans="1:5" x14ac:dyDescent="0.35">
      <c r="A165" s="3" t="s">
        <v>10</v>
      </c>
      <c r="B165" s="3">
        <v>2022</v>
      </c>
      <c r="C165" s="6">
        <v>3.75</v>
      </c>
      <c r="D165" s="54">
        <v>4.2</v>
      </c>
      <c r="E165" s="1">
        <f t="shared" si="2"/>
        <v>0.12000000000000005</v>
      </c>
    </row>
    <row r="166" spans="1:5" x14ac:dyDescent="0.35">
      <c r="A166" s="3" t="s">
        <v>11</v>
      </c>
      <c r="B166" s="3">
        <v>2022</v>
      </c>
      <c r="C166" s="6">
        <v>4.25</v>
      </c>
      <c r="D166" s="54">
        <v>4.5199999999999996</v>
      </c>
      <c r="E166" s="1">
        <f t="shared" si="2"/>
        <v>6.3529411764705779E-2</v>
      </c>
    </row>
    <row r="167" spans="1:5" x14ac:dyDescent="0.35">
      <c r="A167" s="3" t="s">
        <v>13</v>
      </c>
      <c r="B167" s="3">
        <v>2022</v>
      </c>
      <c r="C167" s="6">
        <v>4.75</v>
      </c>
      <c r="D167" s="54">
        <v>4.6100000000000003</v>
      </c>
      <c r="E167" s="1">
        <f t="shared" si="2"/>
        <v>2.9473684210526249E-2</v>
      </c>
    </row>
    <row r="168" spans="1:5" x14ac:dyDescent="0.35">
      <c r="A168" s="3" t="s">
        <v>12</v>
      </c>
      <c r="B168" s="3">
        <v>2022</v>
      </c>
      <c r="C168" s="6">
        <v>5.25</v>
      </c>
      <c r="D168" s="54">
        <v>4.8600000000000003</v>
      </c>
      <c r="E168" s="1">
        <f t="shared" si="2"/>
        <v>7.4285714285714219E-2</v>
      </c>
    </row>
    <row r="169" spans="1:5" x14ac:dyDescent="0.35">
      <c r="A169" s="3" t="s">
        <v>14</v>
      </c>
      <c r="B169" s="3">
        <v>2022</v>
      </c>
      <c r="C169" s="6">
        <v>5.5</v>
      </c>
      <c r="D169" s="54">
        <v>4.78</v>
      </c>
      <c r="E169" s="1">
        <f t="shared" si="2"/>
        <v>0.13090909090909086</v>
      </c>
    </row>
    <row r="170" spans="1:5" x14ac:dyDescent="0.35">
      <c r="A170" s="3" t="s">
        <v>3</v>
      </c>
      <c r="B170" s="3">
        <v>2023</v>
      </c>
      <c r="C170" s="6">
        <v>5.75</v>
      </c>
      <c r="D170" s="54">
        <v>4.83</v>
      </c>
      <c r="E170" s="1">
        <f t="shared" si="2"/>
        <v>0.15999999999999998</v>
      </c>
    </row>
    <row r="171" spans="1:5" x14ac:dyDescent="0.35">
      <c r="A171" s="3" t="s">
        <v>4</v>
      </c>
      <c r="B171" s="3">
        <v>2023</v>
      </c>
      <c r="C171" s="6">
        <v>5.75</v>
      </c>
      <c r="D171" s="54">
        <v>4.83</v>
      </c>
      <c r="E171" s="1">
        <f t="shared" si="2"/>
        <v>0.15999999999999998</v>
      </c>
    </row>
    <row r="172" spans="1:5" x14ac:dyDescent="0.35">
      <c r="A172" s="3" t="s">
        <v>5</v>
      </c>
      <c r="B172" s="3">
        <v>2023</v>
      </c>
      <c r="C172" s="6">
        <v>5.75</v>
      </c>
      <c r="D172" s="54">
        <v>4.8499999999999996</v>
      </c>
      <c r="E172" s="1">
        <f t="shared" si="2"/>
        <v>0.15652173913043485</v>
      </c>
    </row>
    <row r="173" spans="1:5" x14ac:dyDescent="0.35">
      <c r="A173" s="3" t="s">
        <v>6</v>
      </c>
      <c r="B173" s="3">
        <v>2023</v>
      </c>
      <c r="C173" s="6">
        <v>5.75</v>
      </c>
      <c r="D173" s="54">
        <v>4.8099999999999996</v>
      </c>
      <c r="E173" s="1">
        <f t="shared" si="2"/>
        <v>0.1634782608695653</v>
      </c>
    </row>
    <row r="174" spans="1:5" x14ac:dyDescent="0.35">
      <c r="A174" s="3" t="s">
        <v>7</v>
      </c>
      <c r="B174" s="3">
        <v>2023</v>
      </c>
      <c r="C174" s="6">
        <v>5.75</v>
      </c>
      <c r="D174" s="54">
        <v>5.5</v>
      </c>
      <c r="E174" s="1">
        <f t="shared" si="2"/>
        <v>4.3478260869565216E-2</v>
      </c>
    </row>
    <row r="175" spans="1:5" x14ac:dyDescent="0.35">
      <c r="A175" s="3" t="s">
        <v>8</v>
      </c>
      <c r="B175" s="3">
        <v>2023</v>
      </c>
      <c r="C175" s="6">
        <v>5.75</v>
      </c>
      <c r="D175" s="54">
        <v>5.57</v>
      </c>
      <c r="E175" s="1">
        <f t="shared" si="2"/>
        <v>3.130434782608691E-2</v>
      </c>
    </row>
    <row r="176" spans="1:5" x14ac:dyDescent="0.35">
      <c r="A176" s="3" t="s">
        <v>9</v>
      </c>
      <c r="B176" s="3">
        <v>2023</v>
      </c>
      <c r="C176" s="6">
        <v>5.75</v>
      </c>
      <c r="D176" s="54">
        <v>5.52</v>
      </c>
      <c r="E176" s="1">
        <f t="shared" si="2"/>
        <v>4.0000000000000077E-2</v>
      </c>
    </row>
    <row r="177" spans="1:5" x14ac:dyDescent="0.35">
      <c r="A177" s="3" t="s">
        <v>10</v>
      </c>
      <c r="B177" s="3">
        <v>2023</v>
      </c>
      <c r="C177" s="6">
        <v>5.75</v>
      </c>
      <c r="D177" s="54">
        <v>5.53</v>
      </c>
      <c r="E177" s="1">
        <f t="shared" si="2"/>
        <v>3.8260869565217348E-2</v>
      </c>
    </row>
    <row r="178" spans="1:5" x14ac:dyDescent="0.35">
      <c r="A178" s="3" t="s">
        <v>11</v>
      </c>
      <c r="B178" s="3">
        <v>2023</v>
      </c>
      <c r="C178" s="6">
        <v>5.75</v>
      </c>
      <c r="D178" s="54">
        <v>5.52</v>
      </c>
      <c r="E178" s="1">
        <f t="shared" si="2"/>
        <v>4.0000000000000077E-2</v>
      </c>
    </row>
    <row r="179" spans="1:5" x14ac:dyDescent="0.35">
      <c r="A179" s="3" t="s">
        <v>13</v>
      </c>
      <c r="B179" s="3">
        <v>2023</v>
      </c>
      <c r="C179" s="6">
        <v>6</v>
      </c>
      <c r="D179" s="54">
        <v>5.87</v>
      </c>
      <c r="E179" s="1">
        <f t="shared" si="2"/>
        <v>2.166666666666665E-2</v>
      </c>
    </row>
    <row r="180" spans="1:5" x14ac:dyDescent="0.35">
      <c r="A180" s="3" t="s">
        <v>12</v>
      </c>
      <c r="B180" s="3">
        <v>2023</v>
      </c>
      <c r="C180" s="6">
        <v>6</v>
      </c>
      <c r="D180" s="54">
        <v>5.78</v>
      </c>
      <c r="E180" s="1">
        <f t="shared" si="2"/>
        <v>3.6666666666666625E-2</v>
      </c>
    </row>
    <row r="181" spans="1:5" x14ac:dyDescent="0.35">
      <c r="A181" s="3" t="s">
        <v>14</v>
      </c>
      <c r="B181" s="3">
        <v>2023</v>
      </c>
      <c r="C181" s="6">
        <v>6</v>
      </c>
      <c r="D181" s="54">
        <v>5.92</v>
      </c>
      <c r="E181" s="1">
        <f t="shared" si="2"/>
        <v>1.3333333333333345E-2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60825-C702-434E-ADD3-C7B79AEA86FC}">
  <dimension ref="A1:O229"/>
  <sheetViews>
    <sheetView zoomScale="107" zoomScaleNormal="85" workbookViewId="0">
      <selection activeCell="D5" sqref="D5"/>
    </sheetView>
  </sheetViews>
  <sheetFormatPr defaultRowHeight="15.5" x14ac:dyDescent="0.35"/>
  <cols>
    <col min="1" max="1" width="10.08984375" style="1" bestFit="1" customWidth="1"/>
    <col min="2" max="2" width="9.36328125" style="1" customWidth="1"/>
    <col min="3" max="3" width="9.6328125" style="1" bestFit="1" customWidth="1"/>
    <col min="4" max="4" width="8.7265625" style="1"/>
    <col min="5" max="5" width="14.6328125" style="1" customWidth="1"/>
    <col min="6" max="6" width="15.90625" style="1" customWidth="1"/>
    <col min="7" max="7" width="8.7265625" style="1"/>
    <col min="8" max="8" width="16" style="1" customWidth="1"/>
    <col min="9" max="9" width="17.26953125" style="1" customWidth="1"/>
    <col min="10" max="16384" width="8.7265625" style="1"/>
  </cols>
  <sheetData>
    <row r="1" spans="1:15" x14ac:dyDescent="0.35">
      <c r="A1" s="4" t="s">
        <v>1</v>
      </c>
      <c r="B1" s="4" t="s">
        <v>0</v>
      </c>
      <c r="C1" s="4" t="s">
        <v>28</v>
      </c>
      <c r="E1" s="56" t="s">
        <v>29</v>
      </c>
      <c r="F1" s="56"/>
    </row>
    <row r="2" spans="1:15" x14ac:dyDescent="0.35">
      <c r="A2" s="3" t="s">
        <v>3</v>
      </c>
      <c r="B2" s="3">
        <v>2024</v>
      </c>
      <c r="C2" s="17">
        <v>6.313752</v>
      </c>
      <c r="E2" s="31" t="s">
        <v>0</v>
      </c>
      <c r="F2" s="32" t="s">
        <v>30</v>
      </c>
      <c r="G2" s="18"/>
      <c r="I2" s="33" t="s">
        <v>31</v>
      </c>
      <c r="J2" s="18"/>
      <c r="K2" s="18"/>
      <c r="L2" s="18"/>
      <c r="M2" s="18"/>
      <c r="N2" s="18"/>
      <c r="O2" s="18"/>
    </row>
    <row r="3" spans="1:15" x14ac:dyDescent="0.35">
      <c r="A3" s="3" t="s">
        <v>4</v>
      </c>
      <c r="B3" s="3">
        <v>2024</v>
      </c>
      <c r="C3" s="17">
        <v>6.4047660000000004</v>
      </c>
      <c r="E3" s="19">
        <v>2024</v>
      </c>
      <c r="F3" s="20">
        <f>AVERAGE(C2:C13)</f>
        <v>6.8361390833333324</v>
      </c>
      <c r="G3" s="18"/>
      <c r="H3" s="21">
        <f>1/(1+F3/100)</f>
        <v>0.9360128591131408</v>
      </c>
      <c r="I3" s="22">
        <f>H3</f>
        <v>0.9360128591131408</v>
      </c>
      <c r="J3" s="18"/>
      <c r="K3" s="18"/>
      <c r="L3" s="18"/>
      <c r="M3" s="18"/>
      <c r="N3" s="18"/>
      <c r="O3" s="18"/>
    </row>
    <row r="4" spans="1:15" x14ac:dyDescent="0.35">
      <c r="A4" s="3" t="s">
        <v>5</v>
      </c>
      <c r="B4" s="3">
        <v>2024</v>
      </c>
      <c r="C4" s="17">
        <v>6.5146579999999998</v>
      </c>
      <c r="E4" s="19">
        <v>2025</v>
      </c>
      <c r="F4" s="20">
        <f>AVERAGE(C14:C25)</f>
        <v>7.0448401666666669</v>
      </c>
      <c r="G4" s="18"/>
      <c r="H4" s="21">
        <f t="shared" ref="H4:H21" si="0">1/(1+F4/100)</f>
        <v>0.93418795193025661</v>
      </c>
      <c r="I4" s="22">
        <f>PRODUCT($H$3:H4)</f>
        <v>0.87441193583528887</v>
      </c>
      <c r="J4" s="18"/>
      <c r="K4" s="18"/>
      <c r="L4" s="18"/>
      <c r="M4" s="18"/>
      <c r="N4" s="18"/>
      <c r="O4" s="18"/>
    </row>
    <row r="5" spans="1:15" x14ac:dyDescent="0.35">
      <c r="A5" s="3" t="s">
        <v>6</v>
      </c>
      <c r="B5" s="3">
        <v>2024</v>
      </c>
      <c r="C5" s="17">
        <v>6.6852220000000004</v>
      </c>
      <c r="E5" s="19">
        <v>2026</v>
      </c>
      <c r="F5" s="20">
        <f>AVERAGE(C26:C37)</f>
        <v>6.8685691666666671</v>
      </c>
      <c r="G5" s="18"/>
      <c r="H5" s="21">
        <f t="shared" si="0"/>
        <v>0.93572881886389991</v>
      </c>
      <c r="I5" s="22">
        <f>PRODUCT($H$3:H5)</f>
        <v>0.81821244791965109</v>
      </c>
      <c r="J5" s="18"/>
      <c r="K5" s="18"/>
      <c r="L5" s="18"/>
      <c r="M5" s="18"/>
      <c r="N5" s="18"/>
      <c r="O5" s="18"/>
    </row>
    <row r="6" spans="1:15" x14ac:dyDescent="0.35">
      <c r="A6" s="3" t="s">
        <v>7</v>
      </c>
      <c r="B6" s="3">
        <v>2024</v>
      </c>
      <c r="C6" s="17">
        <v>7.0581759999999996</v>
      </c>
      <c r="E6" s="19">
        <v>2027</v>
      </c>
      <c r="F6" s="20">
        <f>AVERAGE(C38:C49)</f>
        <v>6.4128674999999999</v>
      </c>
      <c r="G6" s="18"/>
      <c r="H6" s="21">
        <f t="shared" si="0"/>
        <v>0.93973597694846434</v>
      </c>
      <c r="I6" s="22">
        <f>PRODUCT($H$3:H6)</f>
        <v>0.76890367409716776</v>
      </c>
      <c r="J6" s="18"/>
      <c r="K6" s="18"/>
      <c r="L6" s="18"/>
      <c r="M6" s="18"/>
      <c r="N6" s="18"/>
      <c r="O6" s="18"/>
    </row>
    <row r="7" spans="1:15" x14ac:dyDescent="0.35">
      <c r="A7" s="3" t="s">
        <v>8</v>
      </c>
      <c r="B7" s="3">
        <v>2024</v>
      </c>
      <c r="C7" s="17">
        <v>6.9897580000000001</v>
      </c>
      <c r="E7" s="19">
        <v>2028</v>
      </c>
      <c r="F7" s="20">
        <f>AVERAGE(C50:C61)</f>
        <v>6.6535634166666675</v>
      </c>
      <c r="G7" s="18"/>
      <c r="H7" s="21">
        <f t="shared" si="0"/>
        <v>0.93761517943218642</v>
      </c>
      <c r="I7" s="22">
        <f>PRODUCT($H$3:H7)</f>
        <v>0.72093575635468332</v>
      </c>
      <c r="J7" s="18"/>
      <c r="K7" s="18"/>
      <c r="L7" s="18"/>
      <c r="M7" s="18"/>
      <c r="N7" s="18"/>
      <c r="O7" s="18"/>
    </row>
    <row r="8" spans="1:15" x14ac:dyDescent="0.35">
      <c r="A8" s="3" t="s">
        <v>9</v>
      </c>
      <c r="B8" s="3">
        <v>2024</v>
      </c>
      <c r="C8" s="17">
        <v>6.8581580000000004</v>
      </c>
      <c r="E8" s="19">
        <v>2029</v>
      </c>
      <c r="F8" s="20">
        <f>AVERAGE(C62:C73)</f>
        <v>6.9918456666666655</v>
      </c>
      <c r="G8" s="18"/>
      <c r="H8" s="21">
        <f t="shared" si="0"/>
        <v>0.93465066778593786</v>
      </c>
      <c r="I8" s="22">
        <f>PRODUCT($H$3:H8)</f>
        <v>0.67382308610766495</v>
      </c>
      <c r="J8" s="18"/>
      <c r="K8" s="18"/>
      <c r="L8" s="18"/>
      <c r="M8" s="18"/>
      <c r="N8" s="18"/>
      <c r="O8" s="18"/>
    </row>
    <row r="9" spans="1:15" x14ac:dyDescent="0.35">
      <c r="A9" s="3" t="s">
        <v>10</v>
      </c>
      <c r="B9" s="3">
        <v>2024</v>
      </c>
      <c r="C9" s="17">
        <v>6.9500890000000002</v>
      </c>
      <c r="E9" s="19">
        <v>2030</v>
      </c>
      <c r="F9" s="20">
        <f>AVERAGE(C74:C85)</f>
        <v>6.5416150000000002</v>
      </c>
      <c r="G9" s="18"/>
      <c r="H9" s="21">
        <f t="shared" si="0"/>
        <v>0.9386003769512975</v>
      </c>
      <c r="I9" s="22">
        <f>PRODUCT($H$3:H9)</f>
        <v>0.63245060261914088</v>
      </c>
      <c r="J9" s="18"/>
      <c r="K9" s="18"/>
      <c r="L9" s="18"/>
      <c r="M9" s="18"/>
      <c r="N9" s="18"/>
      <c r="O9" s="18"/>
    </row>
    <row r="10" spans="1:15" x14ac:dyDescent="0.35">
      <c r="A10" s="3" t="s">
        <v>11</v>
      </c>
      <c r="B10" s="3">
        <v>2024</v>
      </c>
      <c r="C10" s="17">
        <v>6.9465539999999999</v>
      </c>
      <c r="E10" s="19">
        <v>2031</v>
      </c>
      <c r="F10" s="20">
        <f>AVERAGE(C86:C97)</f>
        <v>6.119941916666666</v>
      </c>
      <c r="G10" s="18"/>
      <c r="H10" s="21">
        <f t="shared" si="0"/>
        <v>0.94232995414309118</v>
      </c>
      <c r="I10" s="22">
        <f>PRODUCT($H$3:H10)</f>
        <v>0.59597714736386542</v>
      </c>
      <c r="J10" s="18"/>
      <c r="K10" s="18"/>
      <c r="L10" s="18"/>
      <c r="M10" s="18"/>
      <c r="N10" s="18"/>
      <c r="O10" s="18"/>
    </row>
    <row r="11" spans="1:15" x14ac:dyDescent="0.35">
      <c r="A11" s="3" t="s">
        <v>13</v>
      </c>
      <c r="B11" s="3">
        <v>2024</v>
      </c>
      <c r="C11" s="17">
        <v>6.9961219999999997</v>
      </c>
      <c r="E11" s="19">
        <v>2032</v>
      </c>
      <c r="F11" s="20">
        <f>AVERAGE(C98:C109)</f>
        <v>5.5620415000000003</v>
      </c>
      <c r="G11" s="18"/>
      <c r="H11" s="21">
        <f t="shared" si="0"/>
        <v>0.94731021282872785</v>
      </c>
      <c r="I11" s="22">
        <f>PRODUCT($H$3:H11)</f>
        <v>0.56457523831032141</v>
      </c>
      <c r="J11" s="18"/>
      <c r="K11" s="18"/>
      <c r="L11" s="18"/>
      <c r="M11" s="18"/>
      <c r="N11" s="18"/>
      <c r="O11" s="18"/>
    </row>
    <row r="12" spans="1:15" x14ac:dyDescent="0.35">
      <c r="A12" s="3" t="s">
        <v>12</v>
      </c>
      <c r="B12" s="3">
        <v>2024</v>
      </c>
      <c r="C12" s="17">
        <v>7.1299950000000001</v>
      </c>
      <c r="E12" s="19">
        <v>2033</v>
      </c>
      <c r="F12" s="20">
        <f>AVERAGE(C110:C121)</f>
        <v>5.6787014166666667</v>
      </c>
      <c r="G12" s="18"/>
      <c r="H12" s="21">
        <f t="shared" si="0"/>
        <v>0.9462644663442934</v>
      </c>
      <c r="I12" s="22">
        <f>PRODUCT($H$3:H12)</f>
        <v>0.53423748659091852</v>
      </c>
      <c r="J12" s="18"/>
      <c r="K12" s="18"/>
      <c r="L12" s="18"/>
      <c r="M12" s="18"/>
      <c r="N12" s="18"/>
      <c r="O12" s="18"/>
    </row>
    <row r="13" spans="1:15" x14ac:dyDescent="0.35">
      <c r="A13" s="3" t="s">
        <v>14</v>
      </c>
      <c r="B13" s="3">
        <v>2024</v>
      </c>
      <c r="C13" s="17">
        <v>7.1864189999999999</v>
      </c>
      <c r="E13" s="19">
        <v>2034</v>
      </c>
      <c r="F13" s="20">
        <f>AVERAGE(C122:C133)</f>
        <v>5.2122880833333332</v>
      </c>
      <c r="G13" s="18"/>
      <c r="H13" s="21">
        <f t="shared" si="0"/>
        <v>0.95045932202135031</v>
      </c>
      <c r="I13" s="22">
        <f>PRODUCT($H$3:H13)</f>
        <v>0.50777099930359459</v>
      </c>
      <c r="J13" s="18"/>
      <c r="K13" s="18"/>
      <c r="L13" s="18"/>
      <c r="M13" s="18"/>
      <c r="N13" s="18"/>
      <c r="O13" s="18"/>
    </row>
    <row r="14" spans="1:15" x14ac:dyDescent="0.35">
      <c r="A14" s="3" t="s">
        <v>3</v>
      </c>
      <c r="B14" s="3">
        <v>2025</v>
      </c>
      <c r="C14" s="17">
        <v>7.3052760000000001</v>
      </c>
      <c r="E14" s="19">
        <v>2035</v>
      </c>
      <c r="F14" s="20">
        <f>AVERAGE(C134:C145)</f>
        <v>4.3313866666666678</v>
      </c>
      <c r="G14" s="18"/>
      <c r="H14" s="21">
        <f t="shared" si="0"/>
        <v>0.95848433721574877</v>
      </c>
      <c r="I14" s="22">
        <f>PRODUCT($H$3:H14)</f>
        <v>0.48669054972488429</v>
      </c>
      <c r="J14" s="18"/>
      <c r="K14" s="18"/>
      <c r="L14" s="18"/>
      <c r="M14" s="18"/>
      <c r="N14" s="18"/>
      <c r="O14" s="18"/>
    </row>
    <row r="15" spans="1:15" x14ac:dyDescent="0.35">
      <c r="A15" s="3" t="s">
        <v>4</v>
      </c>
      <c r="B15" s="3">
        <v>2025</v>
      </c>
      <c r="C15" s="17">
        <v>7.0558370000000004</v>
      </c>
      <c r="E15" s="19">
        <v>2036</v>
      </c>
      <c r="F15" s="20">
        <f>AVERAGE(C146:C157)</f>
        <v>4.2654472500000002</v>
      </c>
      <c r="G15" s="18"/>
      <c r="H15" s="21">
        <f t="shared" si="0"/>
        <v>0.95909050061644463</v>
      </c>
      <c r="I15" s="22">
        <f>PRODUCT($H$3:H15)</f>
        <v>0.46678028298093194</v>
      </c>
      <c r="J15" s="18"/>
      <c r="K15" s="18"/>
      <c r="L15" s="18"/>
      <c r="M15" s="18"/>
      <c r="N15" s="18"/>
      <c r="O15" s="18"/>
    </row>
    <row r="16" spans="1:15" x14ac:dyDescent="0.35">
      <c r="A16" s="3" t="s">
        <v>5</v>
      </c>
      <c r="B16" s="3">
        <v>2025</v>
      </c>
      <c r="C16" s="17">
        <v>7.1917939999999998</v>
      </c>
      <c r="E16" s="19">
        <v>2037</v>
      </c>
      <c r="F16" s="20">
        <f>AVERAGE(C158:C169)</f>
        <v>4.5363485000000008</v>
      </c>
      <c r="G16" s="18"/>
      <c r="H16" s="21">
        <f t="shared" si="0"/>
        <v>0.95660506067896567</v>
      </c>
      <c r="I16" s="22">
        <f>PRODUCT($H$3:H16)</f>
        <v>0.44652438092471919</v>
      </c>
      <c r="J16" s="18"/>
      <c r="K16" s="18"/>
      <c r="L16" s="18"/>
      <c r="M16" s="18"/>
      <c r="N16" s="18"/>
      <c r="O16" s="18"/>
    </row>
    <row r="17" spans="1:15" x14ac:dyDescent="0.35">
      <c r="A17" s="3" t="s">
        <v>6</v>
      </c>
      <c r="B17" s="3">
        <v>2025</v>
      </c>
      <c r="C17" s="17">
        <v>6.8916779999999997</v>
      </c>
      <c r="E17" s="19">
        <v>2038</v>
      </c>
      <c r="F17" s="20">
        <f>AVERAGE(C170:C181)</f>
        <v>5.4617748333333322</v>
      </c>
      <c r="G17" s="18"/>
      <c r="H17" s="21">
        <f t="shared" si="0"/>
        <v>0.94821085799129734</v>
      </c>
      <c r="I17" s="22">
        <f>PRODUCT($H$3:H17)</f>
        <v>0.42339926635066089</v>
      </c>
      <c r="J17" s="18"/>
      <c r="K17" s="18"/>
      <c r="L17" s="18"/>
      <c r="M17" s="18"/>
      <c r="N17" s="18"/>
      <c r="O17" s="18"/>
    </row>
    <row r="18" spans="1:15" x14ac:dyDescent="0.35">
      <c r="A18" s="3" t="s">
        <v>7</v>
      </c>
      <c r="B18" s="3">
        <v>2025</v>
      </c>
      <c r="C18" s="17">
        <v>6.9186490000000003</v>
      </c>
      <c r="E18" s="19">
        <v>2039</v>
      </c>
      <c r="F18" s="20">
        <f>AVERAGE(C182:C193)</f>
        <v>5.2029655000000004</v>
      </c>
      <c r="G18" s="18"/>
      <c r="H18" s="21">
        <f t="shared" si="0"/>
        <v>0.95054354717785983</v>
      </c>
      <c r="I18" s="22">
        <f>PRODUCT($H$3:H18)</f>
        <v>0.40245944050946064</v>
      </c>
      <c r="J18" s="18"/>
      <c r="K18" s="18"/>
      <c r="L18" s="18"/>
      <c r="M18" s="18"/>
      <c r="N18" s="18"/>
      <c r="O18" s="18"/>
    </row>
    <row r="19" spans="1:15" x14ac:dyDescent="0.35">
      <c r="A19" s="3" t="s">
        <v>8</v>
      </c>
      <c r="B19" s="3">
        <v>2025</v>
      </c>
      <c r="C19" s="17">
        <v>6.9175990000000001</v>
      </c>
      <c r="E19" s="19">
        <v>2040</v>
      </c>
      <c r="F19" s="20">
        <f>AVERAGE(C194:C205)</f>
        <v>4.4999194999999999</v>
      </c>
      <c r="G19" s="18"/>
      <c r="H19" s="21">
        <f t="shared" si="0"/>
        <v>0.95693853620624092</v>
      </c>
      <c r="I19" s="22">
        <f>PRODUCT($H$3:H19)</f>
        <v>0.38512894788350599</v>
      </c>
      <c r="J19" s="18"/>
      <c r="K19" s="18"/>
      <c r="L19" s="18"/>
      <c r="M19" s="18"/>
      <c r="N19" s="18"/>
      <c r="O19" s="18"/>
    </row>
    <row r="20" spans="1:15" x14ac:dyDescent="0.35">
      <c r="A20" s="3" t="s">
        <v>9</v>
      </c>
      <c r="B20" s="3">
        <v>2025</v>
      </c>
      <c r="C20" s="17">
        <v>6.9110100000000001</v>
      </c>
      <c r="E20" s="19">
        <v>2041</v>
      </c>
      <c r="F20" s="20">
        <f>AVERAGE(C206:C217)</f>
        <v>4.6503732500000003</v>
      </c>
      <c r="G20" s="18"/>
      <c r="H20" s="21">
        <f t="shared" si="0"/>
        <v>0.95556276479883462</v>
      </c>
      <c r="I20" s="22">
        <f>PRODUCT($H$3:H20)</f>
        <v>0.36801488224362927</v>
      </c>
      <c r="J20" s="18"/>
      <c r="K20" s="18"/>
      <c r="L20" s="18"/>
      <c r="M20" s="18"/>
      <c r="N20" s="18"/>
      <c r="O20" s="18"/>
    </row>
    <row r="21" spans="1:15" x14ac:dyDescent="0.35">
      <c r="A21" s="3" t="s">
        <v>10</v>
      </c>
      <c r="B21" s="3">
        <v>2025</v>
      </c>
      <c r="C21" s="17">
        <v>6.9263269999999997</v>
      </c>
      <c r="E21" s="19">
        <v>2042</v>
      </c>
      <c r="F21" s="20">
        <f>AVERAGE(C218:C229)</f>
        <v>5.4640740000000001</v>
      </c>
      <c r="G21" s="18"/>
      <c r="H21" s="21">
        <f t="shared" si="0"/>
        <v>0.94819018654636844</v>
      </c>
      <c r="I21" s="22">
        <f>PRODUCT($H$3:H21)</f>
        <v>0.34894809984642666</v>
      </c>
      <c r="J21" s="18"/>
      <c r="K21" s="18"/>
      <c r="L21" s="18"/>
      <c r="M21" s="18"/>
      <c r="N21" s="18"/>
      <c r="O21" s="18"/>
    </row>
    <row r="22" spans="1:15" x14ac:dyDescent="0.35">
      <c r="A22" s="3" t="s">
        <v>11</v>
      </c>
      <c r="B22" s="3">
        <v>2025</v>
      </c>
      <c r="C22" s="17">
        <v>6.952318</v>
      </c>
      <c r="E22" s="23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spans="1:15" x14ac:dyDescent="0.35">
      <c r="A23" s="3" t="s">
        <v>13</v>
      </c>
      <c r="B23" s="3">
        <v>2025</v>
      </c>
      <c r="C23" s="17">
        <v>7.1510319999999998</v>
      </c>
      <c r="E23" s="23"/>
      <c r="F23" s="18"/>
      <c r="G23" s="18"/>
      <c r="H23" s="18"/>
      <c r="I23" s="18"/>
      <c r="J23" s="18"/>
      <c r="K23" s="18"/>
      <c r="L23" s="18"/>
      <c r="M23" s="18"/>
      <c r="N23" s="18"/>
      <c r="O23" s="18"/>
    </row>
    <row r="24" spans="1:15" x14ac:dyDescent="0.35">
      <c r="A24" s="3" t="s">
        <v>12</v>
      </c>
      <c r="B24" s="3">
        <v>2025</v>
      </c>
      <c r="C24" s="17">
        <v>7.1741929999999998</v>
      </c>
      <c r="E24" s="23"/>
      <c r="F24" s="18"/>
      <c r="G24" s="18"/>
      <c r="H24" s="18"/>
      <c r="I24" s="18"/>
      <c r="J24" s="18"/>
      <c r="K24" s="18"/>
      <c r="L24" s="18"/>
      <c r="M24" s="18"/>
    </row>
    <row r="25" spans="1:15" x14ac:dyDescent="0.35">
      <c r="A25" s="3" t="s">
        <v>14</v>
      </c>
      <c r="B25" s="3">
        <v>2025</v>
      </c>
      <c r="C25" s="17">
        <v>7.1423690000000004</v>
      </c>
    </row>
    <row r="26" spans="1:15" x14ac:dyDescent="0.35">
      <c r="A26" s="3" t="s">
        <v>3</v>
      </c>
      <c r="B26" s="3">
        <v>2026</v>
      </c>
      <c r="C26" s="17">
        <v>7.2388060000000003</v>
      </c>
    </row>
    <row r="27" spans="1:15" x14ac:dyDescent="0.35">
      <c r="A27" s="3" t="s">
        <v>4</v>
      </c>
      <c r="B27" s="3">
        <v>2026</v>
      </c>
      <c r="C27" s="17">
        <v>6.9768520000000001</v>
      </c>
    </row>
    <row r="28" spans="1:15" x14ac:dyDescent="0.35">
      <c r="A28" s="3" t="s">
        <v>5</v>
      </c>
      <c r="B28" s="3">
        <v>2026</v>
      </c>
      <c r="C28" s="17">
        <v>6.6708550000000004</v>
      </c>
    </row>
    <row r="29" spans="1:15" x14ac:dyDescent="0.35">
      <c r="A29" s="3" t="s">
        <v>6</v>
      </c>
      <c r="B29" s="3">
        <v>2026</v>
      </c>
      <c r="C29" s="17">
        <v>6.7436309999999997</v>
      </c>
    </row>
    <row r="30" spans="1:15" x14ac:dyDescent="0.35">
      <c r="A30" s="3" t="s">
        <v>7</v>
      </c>
      <c r="B30" s="3">
        <v>2026</v>
      </c>
      <c r="C30" s="17">
        <v>7.0405939999999996</v>
      </c>
    </row>
    <row r="31" spans="1:15" x14ac:dyDescent="0.35">
      <c r="A31" s="3" t="s">
        <v>8</v>
      </c>
      <c r="B31" s="3">
        <v>2026</v>
      </c>
      <c r="C31" s="17">
        <v>7.0257759999999996</v>
      </c>
    </row>
    <row r="32" spans="1:15" x14ac:dyDescent="0.35">
      <c r="A32" s="3" t="s">
        <v>9</v>
      </c>
      <c r="B32" s="3">
        <v>2026</v>
      </c>
      <c r="C32" s="17">
        <v>6.9903079999999997</v>
      </c>
    </row>
    <row r="33" spans="1:3" x14ac:dyDescent="0.35">
      <c r="A33" s="3" t="s">
        <v>10</v>
      </c>
      <c r="B33" s="3">
        <v>2026</v>
      </c>
      <c r="C33" s="17">
        <v>6.7631420000000002</v>
      </c>
    </row>
    <row r="34" spans="1:3" x14ac:dyDescent="0.35">
      <c r="A34" s="3" t="s">
        <v>11</v>
      </c>
      <c r="B34" s="3">
        <v>2026</v>
      </c>
      <c r="C34" s="17">
        <v>6.9330179999999997</v>
      </c>
    </row>
    <row r="35" spans="1:3" x14ac:dyDescent="0.35">
      <c r="A35" s="3" t="s">
        <v>13</v>
      </c>
      <c r="B35" s="3">
        <v>2026</v>
      </c>
      <c r="C35" s="17">
        <v>6.6917450000000001</v>
      </c>
    </row>
    <row r="36" spans="1:3" x14ac:dyDescent="0.35">
      <c r="A36" s="3" t="s">
        <v>12</v>
      </c>
      <c r="B36" s="3">
        <v>2026</v>
      </c>
      <c r="C36" s="17">
        <v>6.832929</v>
      </c>
    </row>
    <row r="37" spans="1:3" x14ac:dyDescent="0.35">
      <c r="A37" s="3" t="s">
        <v>14</v>
      </c>
      <c r="B37" s="3">
        <v>2026</v>
      </c>
      <c r="C37" s="17">
        <v>6.515174</v>
      </c>
    </row>
    <row r="38" spans="1:3" x14ac:dyDescent="0.35">
      <c r="A38" s="3" t="s">
        <v>3</v>
      </c>
      <c r="B38" s="3">
        <v>2027</v>
      </c>
      <c r="C38" s="17">
        <v>6.3791079999999996</v>
      </c>
    </row>
    <row r="39" spans="1:3" x14ac:dyDescent="0.35">
      <c r="A39" s="3" t="s">
        <v>4</v>
      </c>
      <c r="B39" s="3">
        <v>2027</v>
      </c>
      <c r="C39" s="17">
        <v>6.3323869999999998</v>
      </c>
    </row>
    <row r="40" spans="1:3" x14ac:dyDescent="0.35">
      <c r="A40" s="3" t="s">
        <v>5</v>
      </c>
      <c r="B40" s="3">
        <v>2027</v>
      </c>
      <c r="C40" s="17">
        <v>6.3948850000000004</v>
      </c>
    </row>
    <row r="41" spans="1:3" x14ac:dyDescent="0.35">
      <c r="A41" s="3" t="s">
        <v>6</v>
      </c>
      <c r="B41" s="3">
        <v>2027</v>
      </c>
      <c r="C41" s="17">
        <v>6.4291130000000001</v>
      </c>
    </row>
    <row r="42" spans="1:3" x14ac:dyDescent="0.35">
      <c r="A42" s="3" t="s">
        <v>7</v>
      </c>
      <c r="B42" s="3">
        <v>2027</v>
      </c>
      <c r="C42" s="17">
        <v>6.4176289999999998</v>
      </c>
    </row>
    <row r="43" spans="1:3" x14ac:dyDescent="0.35">
      <c r="A43" s="3" t="s">
        <v>8</v>
      </c>
      <c r="B43" s="3">
        <v>2027</v>
      </c>
      <c r="C43" s="17">
        <v>6.5507400000000002</v>
      </c>
    </row>
    <row r="44" spans="1:3" x14ac:dyDescent="0.35">
      <c r="A44" s="3" t="s">
        <v>9</v>
      </c>
      <c r="B44" s="3">
        <v>2027</v>
      </c>
      <c r="C44" s="17">
        <v>6.2691400000000002</v>
      </c>
    </row>
    <row r="45" spans="1:3" x14ac:dyDescent="0.35">
      <c r="A45" s="3" t="s">
        <v>10</v>
      </c>
      <c r="B45" s="3">
        <v>2027</v>
      </c>
      <c r="C45" s="17">
        <v>6.3653820000000003</v>
      </c>
    </row>
    <row r="46" spans="1:3" x14ac:dyDescent="0.35">
      <c r="A46" s="3" t="s">
        <v>11</v>
      </c>
      <c r="B46" s="3">
        <v>2027</v>
      </c>
      <c r="C46" s="17">
        <v>6.3304679999999998</v>
      </c>
    </row>
    <row r="47" spans="1:3" x14ac:dyDescent="0.35">
      <c r="A47" s="3" t="s">
        <v>13</v>
      </c>
      <c r="B47" s="3">
        <v>2027</v>
      </c>
      <c r="C47" s="17">
        <v>6.3775729999999999</v>
      </c>
    </row>
    <row r="48" spans="1:3" x14ac:dyDescent="0.35">
      <c r="A48" s="3" t="s">
        <v>12</v>
      </c>
      <c r="B48" s="3">
        <v>2027</v>
      </c>
      <c r="C48" s="17">
        <v>6.3297420000000004</v>
      </c>
    </row>
    <row r="49" spans="1:3" x14ac:dyDescent="0.35">
      <c r="A49" s="3" t="s">
        <v>14</v>
      </c>
      <c r="B49" s="3">
        <v>2027</v>
      </c>
      <c r="C49" s="17">
        <v>6.7782429999999998</v>
      </c>
    </row>
    <row r="50" spans="1:3" x14ac:dyDescent="0.35">
      <c r="A50" s="3" t="s">
        <v>3</v>
      </c>
      <c r="B50" s="3">
        <v>2028</v>
      </c>
      <c r="C50" s="17">
        <v>6.6677169999999997</v>
      </c>
    </row>
    <row r="51" spans="1:3" x14ac:dyDescent="0.35">
      <c r="A51" s="3" t="s">
        <v>4</v>
      </c>
      <c r="B51" s="3">
        <v>2028</v>
      </c>
      <c r="C51" s="17">
        <v>6.5009059999999996</v>
      </c>
    </row>
    <row r="52" spans="1:3" x14ac:dyDescent="0.35">
      <c r="A52" s="3" t="s">
        <v>5</v>
      </c>
      <c r="B52" s="3">
        <v>2028</v>
      </c>
      <c r="C52" s="17">
        <v>6.5037459999999996</v>
      </c>
    </row>
    <row r="53" spans="1:3" x14ac:dyDescent="0.35">
      <c r="A53" s="3" t="s">
        <v>6</v>
      </c>
      <c r="B53" s="3">
        <v>2028</v>
      </c>
      <c r="C53" s="17">
        <v>6.316173</v>
      </c>
    </row>
    <row r="54" spans="1:3" x14ac:dyDescent="0.35">
      <c r="A54" s="3" t="s">
        <v>7</v>
      </c>
      <c r="B54" s="3">
        <v>2028</v>
      </c>
      <c r="C54" s="17">
        <v>6.3573630000000003</v>
      </c>
    </row>
    <row r="55" spans="1:3" x14ac:dyDescent="0.35">
      <c r="A55" s="3" t="s">
        <v>8</v>
      </c>
      <c r="B55" s="3">
        <v>2028</v>
      </c>
      <c r="C55" s="17">
        <v>6.2516870000000004</v>
      </c>
    </row>
    <row r="56" spans="1:3" x14ac:dyDescent="0.35">
      <c r="A56" s="3" t="s">
        <v>9</v>
      </c>
      <c r="B56" s="3">
        <v>2028</v>
      </c>
      <c r="C56" s="17">
        <v>6.7208300000000003</v>
      </c>
    </row>
    <row r="57" spans="1:3" x14ac:dyDescent="0.35">
      <c r="A57" s="3" t="s">
        <v>10</v>
      </c>
      <c r="B57" s="3">
        <v>2028</v>
      </c>
      <c r="C57" s="17">
        <v>6.9363039999999998</v>
      </c>
    </row>
    <row r="58" spans="1:3" x14ac:dyDescent="0.35">
      <c r="A58" s="3" t="s">
        <v>11</v>
      </c>
      <c r="B58" s="3">
        <v>2028</v>
      </c>
      <c r="C58" s="17">
        <v>6.9530940000000001</v>
      </c>
    </row>
    <row r="59" spans="1:3" x14ac:dyDescent="0.35">
      <c r="A59" s="3" t="s">
        <v>13</v>
      </c>
      <c r="B59" s="3">
        <v>2028</v>
      </c>
      <c r="C59" s="17">
        <v>6.9104140000000003</v>
      </c>
    </row>
    <row r="60" spans="1:3" x14ac:dyDescent="0.35">
      <c r="A60" s="3" t="s">
        <v>12</v>
      </c>
      <c r="B60" s="3">
        <v>2028</v>
      </c>
      <c r="C60" s="17">
        <v>6.8616580000000003</v>
      </c>
    </row>
    <row r="61" spans="1:3" x14ac:dyDescent="0.35">
      <c r="A61" s="3" t="s">
        <v>14</v>
      </c>
      <c r="B61" s="3">
        <v>2028</v>
      </c>
      <c r="C61" s="17">
        <v>6.8628689999999999</v>
      </c>
    </row>
    <row r="62" spans="1:3" x14ac:dyDescent="0.35">
      <c r="A62" s="3" t="s">
        <v>3</v>
      </c>
      <c r="B62" s="3">
        <v>2029</v>
      </c>
      <c r="C62" s="17">
        <v>6.9283409999999996</v>
      </c>
    </row>
    <row r="63" spans="1:3" x14ac:dyDescent="0.35">
      <c r="A63" s="3" t="s">
        <v>4</v>
      </c>
      <c r="B63" s="3">
        <v>2029</v>
      </c>
      <c r="C63" s="17">
        <v>6.7373050000000001</v>
      </c>
    </row>
    <row r="64" spans="1:3" x14ac:dyDescent="0.35">
      <c r="A64" s="3" t="s">
        <v>5</v>
      </c>
      <c r="B64" s="3">
        <v>2029</v>
      </c>
      <c r="C64" s="17">
        <v>7.077026</v>
      </c>
    </row>
    <row r="65" spans="1:3" x14ac:dyDescent="0.35">
      <c r="A65" s="3" t="s">
        <v>6</v>
      </c>
      <c r="B65" s="3">
        <v>2029</v>
      </c>
      <c r="C65" s="17">
        <v>7.4653109999999998</v>
      </c>
    </row>
    <row r="66" spans="1:3" x14ac:dyDescent="0.35">
      <c r="A66" s="3" t="s">
        <v>7</v>
      </c>
      <c r="B66" s="3">
        <v>2029</v>
      </c>
      <c r="C66" s="17">
        <v>7.2226720000000002</v>
      </c>
    </row>
    <row r="67" spans="1:3" x14ac:dyDescent="0.35">
      <c r="A67" s="3" t="s">
        <v>8</v>
      </c>
      <c r="B67" s="3">
        <v>2029</v>
      </c>
      <c r="C67" s="17">
        <v>7.352436</v>
      </c>
    </row>
    <row r="68" spans="1:3" x14ac:dyDescent="0.35">
      <c r="A68" s="3" t="s">
        <v>9</v>
      </c>
      <c r="B68" s="3">
        <v>2029</v>
      </c>
      <c r="C68" s="17">
        <v>7.1973760000000002</v>
      </c>
    </row>
    <row r="69" spans="1:3" x14ac:dyDescent="0.35">
      <c r="A69" s="3" t="s">
        <v>10</v>
      </c>
      <c r="B69" s="3">
        <v>2029</v>
      </c>
      <c r="C69" s="17">
        <v>6.9591310000000002</v>
      </c>
    </row>
    <row r="70" spans="1:3" x14ac:dyDescent="0.35">
      <c r="A70" s="3" t="s">
        <v>11</v>
      </c>
      <c r="B70" s="3">
        <v>2029</v>
      </c>
      <c r="C70" s="17">
        <v>6.9354690000000003</v>
      </c>
    </row>
    <row r="71" spans="1:3" x14ac:dyDescent="0.35">
      <c r="A71" s="3" t="s">
        <v>13</v>
      </c>
      <c r="B71" s="3">
        <v>2029</v>
      </c>
      <c r="C71" s="17">
        <v>6.9273879999999997</v>
      </c>
    </row>
    <row r="72" spans="1:3" x14ac:dyDescent="0.35">
      <c r="A72" s="3" t="s">
        <v>12</v>
      </c>
      <c r="B72" s="3">
        <v>2029</v>
      </c>
      <c r="C72" s="17">
        <v>6.5174570000000003</v>
      </c>
    </row>
    <row r="73" spans="1:3" x14ac:dyDescent="0.35">
      <c r="A73" s="3" t="s">
        <v>14</v>
      </c>
      <c r="B73" s="3">
        <v>2029</v>
      </c>
      <c r="C73" s="17">
        <v>6.582236</v>
      </c>
    </row>
    <row r="74" spans="1:3" x14ac:dyDescent="0.35">
      <c r="A74" s="3" t="s">
        <v>3</v>
      </c>
      <c r="B74" s="3">
        <v>2030</v>
      </c>
      <c r="C74" s="17">
        <v>6.794073</v>
      </c>
    </row>
    <row r="75" spans="1:3" x14ac:dyDescent="0.35">
      <c r="A75" s="3" t="s">
        <v>4</v>
      </c>
      <c r="B75" s="3">
        <v>2030</v>
      </c>
      <c r="C75" s="17">
        <v>6.7456120000000004</v>
      </c>
    </row>
    <row r="76" spans="1:3" x14ac:dyDescent="0.35">
      <c r="A76" s="3" t="s">
        <v>5</v>
      </c>
      <c r="B76" s="3">
        <v>2030</v>
      </c>
      <c r="C76" s="17">
        <v>6.6813859999999998</v>
      </c>
    </row>
    <row r="77" spans="1:3" x14ac:dyDescent="0.35">
      <c r="A77" s="3" t="s">
        <v>6</v>
      </c>
      <c r="B77" s="3">
        <v>2030</v>
      </c>
      <c r="C77" s="17">
        <v>6.8594119999999998</v>
      </c>
    </row>
    <row r="78" spans="1:3" x14ac:dyDescent="0.35">
      <c r="A78" s="3" t="s">
        <v>7</v>
      </c>
      <c r="B78" s="3">
        <v>2030</v>
      </c>
      <c r="C78" s="17">
        <v>6.747509</v>
      </c>
    </row>
    <row r="79" spans="1:3" x14ac:dyDescent="0.35">
      <c r="A79" s="3" t="s">
        <v>8</v>
      </c>
      <c r="B79" s="3">
        <v>2030</v>
      </c>
      <c r="C79" s="17">
        <v>6.4640589999999998</v>
      </c>
    </row>
    <row r="80" spans="1:3" x14ac:dyDescent="0.35">
      <c r="A80" s="3" t="s">
        <v>9</v>
      </c>
      <c r="B80" s="3">
        <v>2030</v>
      </c>
      <c r="C80" s="17">
        <v>6.4590820000000004</v>
      </c>
    </row>
    <row r="81" spans="1:3" x14ac:dyDescent="0.35">
      <c r="A81" s="3" t="s">
        <v>10</v>
      </c>
      <c r="B81" s="3">
        <v>2030</v>
      </c>
      <c r="C81" s="17">
        <v>6.4418170000000003</v>
      </c>
    </row>
    <row r="82" spans="1:3" x14ac:dyDescent="0.35">
      <c r="A82" s="3" t="s">
        <v>11</v>
      </c>
      <c r="B82" s="3">
        <v>2030</v>
      </c>
      <c r="C82" s="17">
        <v>6.2264730000000004</v>
      </c>
    </row>
    <row r="83" spans="1:3" x14ac:dyDescent="0.35">
      <c r="A83" s="3" t="s">
        <v>13</v>
      </c>
      <c r="B83" s="3">
        <v>2030</v>
      </c>
      <c r="C83" s="17">
        <v>6.3478500000000002</v>
      </c>
    </row>
    <row r="84" spans="1:3" x14ac:dyDescent="0.35">
      <c r="A84" s="3" t="s">
        <v>12</v>
      </c>
      <c r="B84" s="3">
        <v>2030</v>
      </c>
      <c r="C84" s="17">
        <v>6.3864369999999999</v>
      </c>
    </row>
    <row r="85" spans="1:3" x14ac:dyDescent="0.35">
      <c r="A85" s="3" t="s">
        <v>14</v>
      </c>
      <c r="B85" s="3">
        <v>2030</v>
      </c>
      <c r="C85" s="17">
        <v>6.3456700000000001</v>
      </c>
    </row>
    <row r="86" spans="1:3" x14ac:dyDescent="0.35">
      <c r="A86" s="3" t="s">
        <v>3</v>
      </c>
      <c r="B86" s="3">
        <v>2031</v>
      </c>
      <c r="C86" s="17">
        <v>6.5793030000000003</v>
      </c>
    </row>
    <row r="87" spans="1:3" x14ac:dyDescent="0.35">
      <c r="A87" s="3" t="s">
        <v>4</v>
      </c>
      <c r="B87" s="3">
        <v>2031</v>
      </c>
      <c r="C87" s="17">
        <v>6.4234400000000003</v>
      </c>
    </row>
    <row r="88" spans="1:3" x14ac:dyDescent="0.35">
      <c r="A88" s="3" t="s">
        <v>5</v>
      </c>
      <c r="B88" s="3">
        <v>2031</v>
      </c>
      <c r="C88" s="17">
        <v>6.2157489999999997</v>
      </c>
    </row>
    <row r="89" spans="1:3" x14ac:dyDescent="0.35">
      <c r="A89" s="3" t="s">
        <v>6</v>
      </c>
      <c r="B89" s="3">
        <v>2031</v>
      </c>
      <c r="C89" s="17">
        <v>6.0221559999999998</v>
      </c>
    </row>
    <row r="90" spans="1:3" x14ac:dyDescent="0.35">
      <c r="A90" s="3" t="s">
        <v>7</v>
      </c>
      <c r="B90" s="3">
        <v>2031</v>
      </c>
      <c r="C90" s="17">
        <v>5.7300360000000001</v>
      </c>
    </row>
    <row r="91" spans="1:3" x14ac:dyDescent="0.35">
      <c r="A91" s="3" t="s">
        <v>8</v>
      </c>
      <c r="B91" s="3">
        <v>2031</v>
      </c>
      <c r="C91" s="17">
        <v>5.6908750000000001</v>
      </c>
    </row>
    <row r="92" spans="1:3" x14ac:dyDescent="0.35">
      <c r="A92" s="3" t="s">
        <v>9</v>
      </c>
      <c r="B92" s="3">
        <v>2031</v>
      </c>
      <c r="C92" s="17">
        <v>5.9899089999999999</v>
      </c>
    </row>
    <row r="93" spans="1:3" x14ac:dyDescent="0.35">
      <c r="A93" s="3" t="s">
        <v>10</v>
      </c>
      <c r="B93" s="3">
        <v>2031</v>
      </c>
      <c r="C93" s="17">
        <v>6.341189</v>
      </c>
    </row>
    <row r="94" spans="1:3" x14ac:dyDescent="0.35">
      <c r="A94" s="3" t="s">
        <v>11</v>
      </c>
      <c r="B94" s="3">
        <v>2031</v>
      </c>
      <c r="C94" s="17">
        <v>6.1885110000000001</v>
      </c>
    </row>
    <row r="95" spans="1:3" x14ac:dyDescent="0.35">
      <c r="A95" s="3" t="s">
        <v>13</v>
      </c>
      <c r="B95" s="3">
        <v>2031</v>
      </c>
      <c r="C95" s="17">
        <v>6.1565950000000003</v>
      </c>
    </row>
    <row r="96" spans="1:3" x14ac:dyDescent="0.35">
      <c r="A96" s="3" t="s">
        <v>12</v>
      </c>
      <c r="B96" s="3">
        <v>2031</v>
      </c>
      <c r="C96" s="17">
        <v>6.1451640000000003</v>
      </c>
    </row>
    <row r="97" spans="1:3" x14ac:dyDescent="0.35">
      <c r="A97" s="3" t="s">
        <v>14</v>
      </c>
      <c r="B97" s="3">
        <v>2031</v>
      </c>
      <c r="C97" s="17">
        <v>5.9563759999999997</v>
      </c>
    </row>
    <row r="98" spans="1:3" x14ac:dyDescent="0.35">
      <c r="A98" s="3" t="s">
        <v>3</v>
      </c>
      <c r="B98" s="3">
        <v>2032</v>
      </c>
      <c r="C98" s="17">
        <v>5.9513410000000002</v>
      </c>
    </row>
    <row r="99" spans="1:3" x14ac:dyDescent="0.35">
      <c r="A99" s="3" t="s">
        <v>4</v>
      </c>
      <c r="B99" s="3">
        <v>2032</v>
      </c>
      <c r="C99" s="17">
        <v>5.6579480000000002</v>
      </c>
    </row>
    <row r="100" spans="1:3" x14ac:dyDescent="0.35">
      <c r="A100" s="3" t="s">
        <v>5</v>
      </c>
      <c r="B100" s="3">
        <v>2032</v>
      </c>
      <c r="C100" s="17">
        <v>5.5271499999999998</v>
      </c>
    </row>
    <row r="101" spans="1:3" x14ac:dyDescent="0.35">
      <c r="A101" s="3" t="s">
        <v>6</v>
      </c>
      <c r="B101" s="3">
        <v>2032</v>
      </c>
      <c r="C101" s="17">
        <v>5.2435369999999999</v>
      </c>
    </row>
    <row r="102" spans="1:3" x14ac:dyDescent="0.35">
      <c r="A102" s="3" t="s">
        <v>7</v>
      </c>
      <c r="B102" s="3">
        <v>2032</v>
      </c>
      <c r="C102" s="17">
        <v>5.2020920000000004</v>
      </c>
    </row>
    <row r="103" spans="1:3" x14ac:dyDescent="0.35">
      <c r="A103" s="3" t="s">
        <v>8</v>
      </c>
      <c r="B103" s="3">
        <v>2032</v>
      </c>
      <c r="C103" s="17">
        <v>5.4377690000000003</v>
      </c>
    </row>
    <row r="104" spans="1:3" x14ac:dyDescent="0.35">
      <c r="A104" s="3" t="s">
        <v>9</v>
      </c>
      <c r="B104" s="3">
        <v>2032</v>
      </c>
      <c r="C104" s="17">
        <v>5.6101830000000001</v>
      </c>
    </row>
    <row r="105" spans="1:3" x14ac:dyDescent="0.35">
      <c r="A105" s="3" t="s">
        <v>10</v>
      </c>
      <c r="B105" s="3">
        <v>2032</v>
      </c>
      <c r="C105" s="17">
        <v>5.7281950000000004</v>
      </c>
    </row>
    <row r="106" spans="1:3" x14ac:dyDescent="0.35">
      <c r="A106" s="3" t="s">
        <v>11</v>
      </c>
      <c r="B106" s="3">
        <v>2032</v>
      </c>
      <c r="C106" s="17">
        <v>5.6279909999999997</v>
      </c>
    </row>
    <row r="107" spans="1:3" x14ac:dyDescent="0.35">
      <c r="A107" s="3" t="s">
        <v>13</v>
      </c>
      <c r="B107" s="3">
        <v>2032</v>
      </c>
      <c r="C107" s="17">
        <v>5.5568489999999997</v>
      </c>
    </row>
    <row r="108" spans="1:3" x14ac:dyDescent="0.35">
      <c r="A108" s="3" t="s">
        <v>12</v>
      </c>
      <c r="B108" s="3">
        <v>2032</v>
      </c>
      <c r="C108" s="17">
        <v>5.570805</v>
      </c>
    </row>
    <row r="109" spans="1:3" x14ac:dyDescent="0.35">
      <c r="A109" s="3" t="s">
        <v>14</v>
      </c>
      <c r="B109" s="3">
        <v>2032</v>
      </c>
      <c r="C109" s="17">
        <v>5.6306380000000003</v>
      </c>
    </row>
    <row r="110" spans="1:3" x14ac:dyDescent="0.35">
      <c r="A110" s="3" t="s">
        <v>3</v>
      </c>
      <c r="B110" s="3">
        <v>2033</v>
      </c>
      <c r="C110" s="17">
        <v>5.6192120000000001</v>
      </c>
    </row>
    <row r="111" spans="1:3" x14ac:dyDescent="0.35">
      <c r="A111" s="3" t="s">
        <v>4</v>
      </c>
      <c r="B111" s="3">
        <v>2033</v>
      </c>
      <c r="C111" s="17">
        <v>5.7886699999999998</v>
      </c>
    </row>
    <row r="112" spans="1:3" x14ac:dyDescent="0.35">
      <c r="A112" s="3" t="s">
        <v>5</v>
      </c>
      <c r="B112" s="3">
        <v>2033</v>
      </c>
      <c r="C112" s="17">
        <v>5.8239749999999999</v>
      </c>
    </row>
    <row r="113" spans="1:3" x14ac:dyDescent="0.35">
      <c r="A113" s="3" t="s">
        <v>6</v>
      </c>
      <c r="B113" s="3">
        <v>2033</v>
      </c>
      <c r="C113" s="17">
        <v>5.7512600000000003</v>
      </c>
    </row>
    <row r="114" spans="1:3" x14ac:dyDescent="0.35">
      <c r="A114" s="3" t="s">
        <v>7</v>
      </c>
      <c r="B114" s="3">
        <v>2033</v>
      </c>
      <c r="C114" s="17">
        <v>5.6494030000000004</v>
      </c>
    </row>
    <row r="115" spans="1:3" x14ac:dyDescent="0.35">
      <c r="A115" s="3" t="s">
        <v>8</v>
      </c>
      <c r="B115" s="3">
        <v>2033</v>
      </c>
      <c r="C115" s="17">
        <v>5.6391559999999998</v>
      </c>
    </row>
    <row r="116" spans="1:3" x14ac:dyDescent="0.35">
      <c r="A116" s="3" t="s">
        <v>9</v>
      </c>
      <c r="B116" s="3">
        <v>2033</v>
      </c>
      <c r="C116" s="17">
        <v>5.556603</v>
      </c>
    </row>
    <row r="117" spans="1:3" x14ac:dyDescent="0.35">
      <c r="A117" s="3" t="s">
        <v>10</v>
      </c>
      <c r="B117" s="3">
        <v>2033</v>
      </c>
      <c r="C117" s="17">
        <v>5.3587959999999999</v>
      </c>
    </row>
    <row r="118" spans="1:3" x14ac:dyDescent="0.35">
      <c r="A118" s="3" t="s">
        <v>11</v>
      </c>
      <c r="B118" s="3">
        <v>2033</v>
      </c>
      <c r="C118" s="17">
        <v>5.6516029999999997</v>
      </c>
    </row>
    <row r="119" spans="1:3" x14ac:dyDescent="0.35">
      <c r="A119" s="3" t="s">
        <v>13</v>
      </c>
      <c r="B119" s="3">
        <v>2033</v>
      </c>
      <c r="C119" s="17">
        <v>5.8675790000000001</v>
      </c>
    </row>
    <row r="120" spans="1:3" x14ac:dyDescent="0.35">
      <c r="A120" s="3" t="s">
        <v>12</v>
      </c>
      <c r="B120" s="3">
        <v>2033</v>
      </c>
      <c r="C120" s="17">
        <v>5.857278</v>
      </c>
    </row>
    <row r="121" spans="1:3" x14ac:dyDescent="0.35">
      <c r="A121" s="3" t="s">
        <v>14</v>
      </c>
      <c r="B121" s="3">
        <v>2033</v>
      </c>
      <c r="C121" s="17">
        <v>5.5808819999999999</v>
      </c>
    </row>
    <row r="122" spans="1:3" x14ac:dyDescent="0.35">
      <c r="A122" s="3" t="s">
        <v>3</v>
      </c>
      <c r="B122" s="3">
        <v>2034</v>
      </c>
      <c r="C122" s="17">
        <v>5.2222559999999998</v>
      </c>
    </row>
    <row r="123" spans="1:3" x14ac:dyDescent="0.35">
      <c r="A123" s="3" t="s">
        <v>4</v>
      </c>
      <c r="B123" s="3">
        <v>2034</v>
      </c>
      <c r="C123" s="17">
        <v>5.1275870000000001</v>
      </c>
    </row>
    <row r="124" spans="1:3" x14ac:dyDescent="0.35">
      <c r="A124" s="3" t="s">
        <v>5</v>
      </c>
      <c r="B124" s="3">
        <v>2034</v>
      </c>
      <c r="C124" s="17">
        <v>5.30037</v>
      </c>
    </row>
    <row r="125" spans="1:3" x14ac:dyDescent="0.35">
      <c r="A125" s="3" t="s">
        <v>6</v>
      </c>
      <c r="B125" s="3">
        <v>2034</v>
      </c>
      <c r="C125" s="17">
        <v>5.5355160000000003</v>
      </c>
    </row>
    <row r="126" spans="1:3" x14ac:dyDescent="0.35">
      <c r="A126" s="3" t="s">
        <v>7</v>
      </c>
      <c r="B126" s="3">
        <v>2034</v>
      </c>
      <c r="C126" s="17">
        <v>5.6087499999999997</v>
      </c>
    </row>
    <row r="127" spans="1:3" x14ac:dyDescent="0.35">
      <c r="A127" s="3" t="s">
        <v>8</v>
      </c>
      <c r="B127" s="3">
        <v>2034</v>
      </c>
      <c r="C127" s="17">
        <v>5.4134659999999997</v>
      </c>
    </row>
    <row r="128" spans="1:3" x14ac:dyDescent="0.35">
      <c r="A128" s="3" t="s">
        <v>9</v>
      </c>
      <c r="B128" s="3">
        <v>2034</v>
      </c>
      <c r="C128" s="17">
        <v>5.0736780000000001</v>
      </c>
    </row>
    <row r="129" spans="1:3" x14ac:dyDescent="0.35">
      <c r="A129" s="3" t="s">
        <v>10</v>
      </c>
      <c r="B129" s="3">
        <v>2034</v>
      </c>
      <c r="C129" s="17">
        <v>5.0442499999999999</v>
      </c>
    </row>
    <row r="130" spans="1:3" x14ac:dyDescent="0.35">
      <c r="A130" s="3" t="s">
        <v>11</v>
      </c>
      <c r="B130" s="3">
        <v>2034</v>
      </c>
      <c r="C130" s="17">
        <v>4.9018309999999996</v>
      </c>
    </row>
    <row r="131" spans="1:3" x14ac:dyDescent="0.35">
      <c r="A131" s="3" t="s">
        <v>13</v>
      </c>
      <c r="B131" s="3">
        <v>2034</v>
      </c>
      <c r="C131" s="17">
        <v>5.0416699999999999</v>
      </c>
    </row>
    <row r="132" spans="1:3" x14ac:dyDescent="0.35">
      <c r="A132" s="3" t="s">
        <v>12</v>
      </c>
      <c r="B132" s="3">
        <v>2034</v>
      </c>
      <c r="C132" s="17">
        <v>5.1791349999999996</v>
      </c>
    </row>
    <row r="133" spans="1:3" x14ac:dyDescent="0.35">
      <c r="A133" s="3" t="s">
        <v>14</v>
      </c>
      <c r="B133" s="3">
        <v>2034</v>
      </c>
      <c r="C133" s="17">
        <v>5.098948</v>
      </c>
    </row>
    <row r="134" spans="1:3" x14ac:dyDescent="0.35">
      <c r="A134" s="3" t="s">
        <v>3</v>
      </c>
      <c r="B134" s="3">
        <v>2035</v>
      </c>
      <c r="C134" s="17">
        <v>5.1168389999999997</v>
      </c>
    </row>
    <row r="135" spans="1:3" x14ac:dyDescent="0.35">
      <c r="A135" s="3" t="s">
        <v>4</v>
      </c>
      <c r="B135" s="3">
        <v>2035</v>
      </c>
      <c r="C135" s="17">
        <v>5.2326069999999998</v>
      </c>
    </row>
    <row r="136" spans="1:3" x14ac:dyDescent="0.35">
      <c r="A136" s="3" t="s">
        <v>5</v>
      </c>
      <c r="B136" s="3">
        <v>2035</v>
      </c>
      <c r="C136" s="17">
        <v>4.9354909999999999</v>
      </c>
    </row>
    <row r="137" spans="1:3" x14ac:dyDescent="0.35">
      <c r="A137" s="3" t="s">
        <v>6</v>
      </c>
      <c r="B137" s="3">
        <v>2035</v>
      </c>
      <c r="C137" s="17">
        <v>4.4381830000000004</v>
      </c>
    </row>
    <row r="138" spans="1:3" x14ac:dyDescent="0.35">
      <c r="A138" s="3" t="s">
        <v>7</v>
      </c>
      <c r="B138" s="3">
        <v>2035</v>
      </c>
      <c r="C138" s="17">
        <v>4.1929480000000003</v>
      </c>
    </row>
    <row r="139" spans="1:3" x14ac:dyDescent="0.35">
      <c r="A139" s="3" t="s">
        <v>8</v>
      </c>
      <c r="B139" s="3">
        <v>2035</v>
      </c>
      <c r="C139" s="17">
        <v>4.0037399999999996</v>
      </c>
    </row>
    <row r="140" spans="1:3" x14ac:dyDescent="0.35">
      <c r="A140" s="3" t="s">
        <v>9</v>
      </c>
      <c r="B140" s="3">
        <v>2035</v>
      </c>
      <c r="C140" s="17">
        <v>3.997662</v>
      </c>
    </row>
    <row r="141" spans="1:3" x14ac:dyDescent="0.35">
      <c r="A141" s="3" t="s">
        <v>10</v>
      </c>
      <c r="B141" s="3">
        <v>2035</v>
      </c>
      <c r="C141" s="17">
        <v>4.1532179999999999</v>
      </c>
    </row>
    <row r="142" spans="1:3" x14ac:dyDescent="0.35">
      <c r="A142" s="3" t="s">
        <v>11</v>
      </c>
      <c r="B142" s="3">
        <v>2035</v>
      </c>
      <c r="C142" s="17">
        <v>3.8892760000000002</v>
      </c>
    </row>
    <row r="143" spans="1:3" x14ac:dyDescent="0.35">
      <c r="A143" s="3" t="s">
        <v>13</v>
      </c>
      <c r="B143" s="3">
        <v>2035</v>
      </c>
      <c r="C143" s="17">
        <v>3.8556309999999998</v>
      </c>
    </row>
    <row r="144" spans="1:3" x14ac:dyDescent="0.35">
      <c r="A144" s="3" t="s">
        <v>12</v>
      </c>
      <c r="B144" s="3">
        <v>2035</v>
      </c>
      <c r="C144" s="17">
        <v>4.1702370000000002</v>
      </c>
    </row>
    <row r="145" spans="1:3" x14ac:dyDescent="0.35">
      <c r="A145" s="3" t="s">
        <v>14</v>
      </c>
      <c r="B145" s="3">
        <v>2035</v>
      </c>
      <c r="C145" s="17">
        <v>3.9908079999999999</v>
      </c>
    </row>
    <row r="146" spans="1:3" x14ac:dyDescent="0.35">
      <c r="A146" s="3" t="s">
        <v>3</v>
      </c>
      <c r="B146" s="3">
        <v>2036</v>
      </c>
      <c r="C146" s="17">
        <v>3.9051779999999998</v>
      </c>
    </row>
    <row r="147" spans="1:3" x14ac:dyDescent="0.35">
      <c r="A147" s="3" t="s">
        <v>4</v>
      </c>
      <c r="B147" s="3">
        <v>2036</v>
      </c>
      <c r="C147" s="17">
        <v>3.8432550000000001</v>
      </c>
    </row>
    <row r="148" spans="1:3" x14ac:dyDescent="0.35">
      <c r="A148" s="3" t="s">
        <v>5</v>
      </c>
      <c r="B148" s="3">
        <v>2036</v>
      </c>
      <c r="C148" s="17">
        <v>4.0802649999999998</v>
      </c>
    </row>
    <row r="149" spans="1:3" x14ac:dyDescent="0.35">
      <c r="A149" s="3" t="s">
        <v>6</v>
      </c>
      <c r="B149" s="3">
        <v>2036</v>
      </c>
      <c r="C149" s="17">
        <v>4.4007430000000003</v>
      </c>
    </row>
    <row r="150" spans="1:3" x14ac:dyDescent="0.35">
      <c r="A150" s="3" t="s">
        <v>7</v>
      </c>
      <c r="B150" s="3">
        <v>2036</v>
      </c>
      <c r="C150" s="17">
        <v>4.5804200000000002</v>
      </c>
    </row>
    <row r="151" spans="1:3" x14ac:dyDescent="0.35">
      <c r="A151" s="3" t="s">
        <v>8</v>
      </c>
      <c r="B151" s="3">
        <v>2036</v>
      </c>
      <c r="C151" s="17">
        <v>4.4070650000000002</v>
      </c>
    </row>
    <row r="152" spans="1:3" x14ac:dyDescent="0.35">
      <c r="A152" s="3" t="s">
        <v>9</v>
      </c>
      <c r="B152" s="3">
        <v>2036</v>
      </c>
      <c r="C152" s="17">
        <v>4.4866489999999999</v>
      </c>
    </row>
    <row r="153" spans="1:3" x14ac:dyDescent="0.35">
      <c r="A153" s="3" t="s">
        <v>10</v>
      </c>
      <c r="B153" s="3">
        <v>2036</v>
      </c>
      <c r="C153" s="17">
        <v>4.2878489999999996</v>
      </c>
    </row>
    <row r="154" spans="1:3" x14ac:dyDescent="0.35">
      <c r="A154" s="3" t="s">
        <v>11</v>
      </c>
      <c r="B154" s="3">
        <v>2036</v>
      </c>
      <c r="C154" s="17">
        <v>4.3099439999999998</v>
      </c>
    </row>
    <row r="155" spans="1:3" x14ac:dyDescent="0.35">
      <c r="A155" s="3" t="s">
        <v>13</v>
      </c>
      <c r="B155" s="3">
        <v>2036</v>
      </c>
      <c r="C155" s="17">
        <v>4.2621760000000002</v>
      </c>
    </row>
    <row r="156" spans="1:3" x14ac:dyDescent="0.35">
      <c r="A156" s="3" t="s">
        <v>12</v>
      </c>
      <c r="B156" s="3">
        <v>2036</v>
      </c>
      <c r="C156" s="17">
        <v>4.2939150000000001</v>
      </c>
    </row>
    <row r="157" spans="1:3" x14ac:dyDescent="0.35">
      <c r="A157" s="3" t="s">
        <v>14</v>
      </c>
      <c r="B157" s="3">
        <v>2036</v>
      </c>
      <c r="C157" s="17">
        <v>4.3279079999999999</v>
      </c>
    </row>
    <row r="158" spans="1:3" x14ac:dyDescent="0.35">
      <c r="A158" s="3" t="s">
        <v>3</v>
      </c>
      <c r="B158" s="3">
        <v>2037</v>
      </c>
      <c r="C158" s="17">
        <v>4.3431559999999996</v>
      </c>
    </row>
    <row r="159" spans="1:3" x14ac:dyDescent="0.35">
      <c r="A159" s="3" t="s">
        <v>4</v>
      </c>
      <c r="B159" s="3">
        <v>2037</v>
      </c>
      <c r="C159" s="17">
        <v>4.5001129999999998</v>
      </c>
    </row>
    <row r="160" spans="1:3" x14ac:dyDescent="0.35">
      <c r="A160" s="3" t="s">
        <v>5</v>
      </c>
      <c r="B160" s="3">
        <v>2037</v>
      </c>
      <c r="C160" s="17">
        <v>4.676018</v>
      </c>
    </row>
    <row r="161" spans="1:3" x14ac:dyDescent="0.35">
      <c r="A161" s="3" t="s">
        <v>6</v>
      </c>
      <c r="B161" s="3">
        <v>2037</v>
      </c>
      <c r="C161" s="17">
        <v>4.2554930000000004</v>
      </c>
    </row>
    <row r="162" spans="1:3" x14ac:dyDescent="0.35">
      <c r="A162" s="3" t="s">
        <v>7</v>
      </c>
      <c r="B162" s="3">
        <v>2037</v>
      </c>
      <c r="C162" s="17">
        <v>4.4614969999999996</v>
      </c>
    </row>
    <row r="163" spans="1:3" x14ac:dyDescent="0.35">
      <c r="A163" s="3" t="s">
        <v>8</v>
      </c>
      <c r="B163" s="3">
        <v>2037</v>
      </c>
      <c r="C163" s="17">
        <v>4.3994669999999996</v>
      </c>
    </row>
    <row r="164" spans="1:3" x14ac:dyDescent="0.35">
      <c r="A164" s="3" t="s">
        <v>9</v>
      </c>
      <c r="B164" s="3">
        <v>2037</v>
      </c>
      <c r="C164" s="17">
        <v>4.1982970000000002</v>
      </c>
    </row>
    <row r="165" spans="1:3" x14ac:dyDescent="0.35">
      <c r="A165" s="3" t="s">
        <v>10</v>
      </c>
      <c r="B165" s="3">
        <v>2037</v>
      </c>
      <c r="C165" s="17">
        <v>4.5216539999999998</v>
      </c>
    </row>
    <row r="166" spans="1:3" x14ac:dyDescent="0.35">
      <c r="A166" s="3" t="s">
        <v>11</v>
      </c>
      <c r="B166" s="3">
        <v>2037</v>
      </c>
      <c r="C166" s="17">
        <v>4.6118730000000001</v>
      </c>
    </row>
    <row r="167" spans="1:3" x14ac:dyDescent="0.35">
      <c r="A167" s="3" t="s">
        <v>13</v>
      </c>
      <c r="B167" s="3">
        <v>2037</v>
      </c>
      <c r="C167" s="17">
        <v>4.8620219999999996</v>
      </c>
    </row>
    <row r="168" spans="1:3" x14ac:dyDescent="0.35">
      <c r="A168" s="3" t="s">
        <v>12</v>
      </c>
      <c r="B168" s="3">
        <v>2037</v>
      </c>
      <c r="C168" s="17">
        <v>4.7813030000000003</v>
      </c>
    </row>
    <row r="169" spans="1:3" x14ac:dyDescent="0.35">
      <c r="A169" s="3" t="s">
        <v>14</v>
      </c>
      <c r="B169" s="3">
        <v>2037</v>
      </c>
      <c r="C169" s="17">
        <v>4.8252889999999997</v>
      </c>
    </row>
    <row r="170" spans="1:3" x14ac:dyDescent="0.35">
      <c r="A170" s="3" t="s">
        <v>3</v>
      </c>
      <c r="B170" s="3">
        <v>2038</v>
      </c>
      <c r="C170" s="17">
        <v>4.8349880000000001</v>
      </c>
    </row>
    <row r="171" spans="1:3" x14ac:dyDescent="0.35">
      <c r="A171" s="3" t="s">
        <v>4</v>
      </c>
      <c r="B171" s="3">
        <v>2038</v>
      </c>
      <c r="C171" s="17">
        <v>4.8542509999999996</v>
      </c>
    </row>
    <row r="172" spans="1:3" x14ac:dyDescent="0.35">
      <c r="A172" s="3" t="s">
        <v>5</v>
      </c>
      <c r="B172" s="3">
        <v>2038</v>
      </c>
      <c r="C172" s="17">
        <v>4.8091020000000002</v>
      </c>
    </row>
    <row r="173" spans="1:3" x14ac:dyDescent="0.35">
      <c r="A173" s="3" t="s">
        <v>6</v>
      </c>
      <c r="B173" s="3">
        <v>2038</v>
      </c>
      <c r="C173" s="17">
        <v>5.5014430000000001</v>
      </c>
    </row>
    <row r="174" spans="1:3" x14ac:dyDescent="0.35">
      <c r="A174" s="3" t="s">
        <v>7</v>
      </c>
      <c r="B174" s="3">
        <v>2038</v>
      </c>
      <c r="C174" s="17">
        <v>5.5683930000000004</v>
      </c>
    </row>
    <row r="175" spans="1:3" x14ac:dyDescent="0.35">
      <c r="A175" s="3" t="s">
        <v>8</v>
      </c>
      <c r="B175" s="3">
        <v>2038</v>
      </c>
      <c r="C175" s="17">
        <v>5.5150350000000001</v>
      </c>
    </row>
    <row r="176" spans="1:3" x14ac:dyDescent="0.35">
      <c r="A176" s="3" t="s">
        <v>9</v>
      </c>
      <c r="B176" s="3">
        <v>2038</v>
      </c>
      <c r="C176" s="17">
        <v>5.5340189999999998</v>
      </c>
    </row>
    <row r="177" spans="1:3" x14ac:dyDescent="0.35">
      <c r="A177" s="3" t="s">
        <v>10</v>
      </c>
      <c r="B177" s="3">
        <v>2038</v>
      </c>
      <c r="C177" s="17">
        <v>5.5212459999999997</v>
      </c>
    </row>
    <row r="178" spans="1:3" x14ac:dyDescent="0.35">
      <c r="A178" s="3" t="s">
        <v>11</v>
      </c>
      <c r="B178" s="3">
        <v>2038</v>
      </c>
      <c r="C178" s="17">
        <v>5.8713889999999997</v>
      </c>
    </row>
    <row r="179" spans="1:3" x14ac:dyDescent="0.35">
      <c r="A179" s="3" t="s">
        <v>13</v>
      </c>
      <c r="B179" s="3">
        <v>2038</v>
      </c>
      <c r="C179" s="17">
        <v>5.7821629999999997</v>
      </c>
    </row>
    <row r="180" spans="1:3" x14ac:dyDescent="0.35">
      <c r="A180" s="3" t="s">
        <v>12</v>
      </c>
      <c r="B180" s="3">
        <v>2038</v>
      </c>
      <c r="C180" s="17">
        <v>5.9153950000000002</v>
      </c>
    </row>
    <row r="181" spans="1:3" x14ac:dyDescent="0.35">
      <c r="A181" s="3" t="s">
        <v>14</v>
      </c>
      <c r="B181" s="3">
        <v>2038</v>
      </c>
      <c r="C181" s="17">
        <v>5.8338739999999998</v>
      </c>
    </row>
    <row r="182" spans="1:3" x14ac:dyDescent="0.35">
      <c r="A182" s="3" t="s">
        <v>3</v>
      </c>
      <c r="B182" s="3">
        <v>2039</v>
      </c>
      <c r="C182" s="17">
        <v>5.6792090000000002</v>
      </c>
    </row>
    <row r="183" spans="1:3" x14ac:dyDescent="0.35">
      <c r="A183" s="3" t="s">
        <v>4</v>
      </c>
      <c r="B183" s="3">
        <v>2039</v>
      </c>
      <c r="C183" s="17">
        <v>5.7617099999999999</v>
      </c>
    </row>
    <row r="184" spans="1:3" x14ac:dyDescent="0.35">
      <c r="A184" s="3" t="s">
        <v>5</v>
      </c>
      <c r="B184" s="3">
        <v>2039</v>
      </c>
      <c r="C184" s="17">
        <v>5.5790579999999999</v>
      </c>
    </row>
    <row r="185" spans="1:3" x14ac:dyDescent="0.35">
      <c r="A185" s="3" t="s">
        <v>6</v>
      </c>
      <c r="B185" s="3">
        <v>2039</v>
      </c>
      <c r="C185" s="17">
        <v>5.3857879999999998</v>
      </c>
    </row>
    <row r="186" spans="1:3" x14ac:dyDescent="0.35">
      <c r="A186" s="3" t="s">
        <v>7</v>
      </c>
      <c r="B186" s="3">
        <v>2039</v>
      </c>
      <c r="C186" s="17">
        <v>5.2979500000000002</v>
      </c>
    </row>
    <row r="187" spans="1:3" x14ac:dyDescent="0.35">
      <c r="A187" s="3" t="s">
        <v>8</v>
      </c>
      <c r="B187" s="3">
        <v>2039</v>
      </c>
      <c r="C187" s="17">
        <v>5.1200650000000003</v>
      </c>
    </row>
    <row r="188" spans="1:3" x14ac:dyDescent="0.35">
      <c r="A188" s="3" t="s">
        <v>9</v>
      </c>
      <c r="B188" s="3">
        <v>2039</v>
      </c>
      <c r="C188" s="17">
        <v>5.2054530000000003</v>
      </c>
    </row>
    <row r="189" spans="1:3" x14ac:dyDescent="0.35">
      <c r="A189" s="3" t="s">
        <v>10</v>
      </c>
      <c r="B189" s="3">
        <v>2039</v>
      </c>
      <c r="C189" s="17">
        <v>4.7218080000000002</v>
      </c>
    </row>
    <row r="190" spans="1:3" x14ac:dyDescent="0.35">
      <c r="A190" s="3" t="s">
        <v>11</v>
      </c>
      <c r="B190" s="3">
        <v>2039</v>
      </c>
      <c r="C190" s="17">
        <v>4.8831230000000003</v>
      </c>
    </row>
    <row r="191" spans="1:3" x14ac:dyDescent="0.35">
      <c r="A191" s="3" t="s">
        <v>13</v>
      </c>
      <c r="B191" s="3">
        <v>2039</v>
      </c>
      <c r="C191" s="17">
        <v>4.9667709999999996</v>
      </c>
    </row>
    <row r="192" spans="1:3" x14ac:dyDescent="0.35">
      <c r="A192" s="3" t="s">
        <v>12</v>
      </c>
      <c r="B192" s="3">
        <v>2039</v>
      </c>
      <c r="C192" s="17">
        <v>5.059723</v>
      </c>
    </row>
    <row r="193" spans="1:3" x14ac:dyDescent="0.35">
      <c r="A193" s="3" t="s">
        <v>14</v>
      </c>
      <c r="B193" s="3">
        <v>2039</v>
      </c>
      <c r="C193" s="17">
        <v>4.7749280000000001</v>
      </c>
    </row>
    <row r="194" spans="1:3" x14ac:dyDescent="0.35">
      <c r="A194" s="3" t="s">
        <v>3</v>
      </c>
      <c r="B194" s="3">
        <v>2040</v>
      </c>
      <c r="C194" s="17">
        <v>4.8740509999999997</v>
      </c>
    </row>
    <row r="195" spans="1:3" x14ac:dyDescent="0.35">
      <c r="A195" s="3" t="s">
        <v>4</v>
      </c>
      <c r="B195" s="3">
        <v>2040</v>
      </c>
      <c r="C195" s="17">
        <v>5.0923210000000001</v>
      </c>
    </row>
    <row r="196" spans="1:3" x14ac:dyDescent="0.35">
      <c r="A196" s="3" t="s">
        <v>5</v>
      </c>
      <c r="B196" s="3">
        <v>2040</v>
      </c>
      <c r="C196" s="17">
        <v>4.9469900000000004</v>
      </c>
    </row>
    <row r="197" spans="1:3" x14ac:dyDescent="0.35">
      <c r="A197" s="3" t="s">
        <v>6</v>
      </c>
      <c r="B197" s="3">
        <v>2040</v>
      </c>
      <c r="C197" s="17">
        <v>4.9721310000000001</v>
      </c>
    </row>
    <row r="198" spans="1:3" x14ac:dyDescent="0.35">
      <c r="A198" s="3" t="s">
        <v>7</v>
      </c>
      <c r="B198" s="3">
        <v>2040</v>
      </c>
      <c r="C198" s="17">
        <v>4.7643199999999997</v>
      </c>
    </row>
    <row r="199" spans="1:3" x14ac:dyDescent="0.35">
      <c r="A199" s="3" t="s">
        <v>8</v>
      </c>
      <c r="B199" s="3">
        <v>2040</v>
      </c>
      <c r="C199" s="17">
        <v>4.419111</v>
      </c>
    </row>
    <row r="200" spans="1:3" x14ac:dyDescent="0.35">
      <c r="A200" s="3" t="s">
        <v>9</v>
      </c>
      <c r="B200" s="3">
        <v>2040</v>
      </c>
      <c r="C200" s="17">
        <v>4.3781819999999998</v>
      </c>
    </row>
    <row r="201" spans="1:3" x14ac:dyDescent="0.35">
      <c r="A201" s="3" t="s">
        <v>10</v>
      </c>
      <c r="B201" s="3">
        <v>2040</v>
      </c>
      <c r="C201" s="17">
        <v>4.3808059999999998</v>
      </c>
    </row>
    <row r="202" spans="1:3" x14ac:dyDescent="0.35">
      <c r="A202" s="3" t="s">
        <v>11</v>
      </c>
      <c r="B202" s="3">
        <v>2040</v>
      </c>
      <c r="C202" s="17">
        <v>4.2419779999999996</v>
      </c>
    </row>
    <row r="203" spans="1:3" x14ac:dyDescent="0.35">
      <c r="A203" s="3" t="s">
        <v>13</v>
      </c>
      <c r="B203" s="3">
        <v>2040</v>
      </c>
      <c r="C203" s="17">
        <v>3.9402840000000001</v>
      </c>
    </row>
    <row r="204" spans="1:3" x14ac:dyDescent="0.35">
      <c r="A204" s="3" t="s">
        <v>12</v>
      </c>
      <c r="B204" s="3">
        <v>2040</v>
      </c>
      <c r="C204" s="17">
        <v>3.8893140000000002</v>
      </c>
    </row>
    <row r="205" spans="1:3" x14ac:dyDescent="0.35">
      <c r="A205" s="3" t="s">
        <v>14</v>
      </c>
      <c r="B205" s="3">
        <v>2040</v>
      </c>
      <c r="C205" s="17">
        <v>4.0995460000000001</v>
      </c>
    </row>
    <row r="206" spans="1:3" x14ac:dyDescent="0.35">
      <c r="A206" s="3" t="s">
        <v>3</v>
      </c>
      <c r="B206" s="3">
        <v>2041</v>
      </c>
      <c r="C206" s="17">
        <v>4.1692179999999999</v>
      </c>
    </row>
    <row r="207" spans="1:3" x14ac:dyDescent="0.35">
      <c r="A207" s="3" t="s">
        <v>4</v>
      </c>
      <c r="B207" s="3">
        <v>2041</v>
      </c>
      <c r="C207" s="17">
        <v>4.3244319999999998</v>
      </c>
    </row>
    <row r="208" spans="1:3" x14ac:dyDescent="0.35">
      <c r="A208" s="3" t="s">
        <v>5</v>
      </c>
      <c r="B208" s="3">
        <v>2041</v>
      </c>
      <c r="C208" s="17">
        <v>4.309736</v>
      </c>
    </row>
    <row r="209" spans="1:3" x14ac:dyDescent="0.35">
      <c r="A209" s="3" t="s">
        <v>6</v>
      </c>
      <c r="B209" s="3">
        <v>2041</v>
      </c>
      <c r="C209" s="17">
        <v>4.6169169999999999</v>
      </c>
    </row>
    <row r="210" spans="1:3" x14ac:dyDescent="0.35">
      <c r="A210" s="3" t="s">
        <v>7</v>
      </c>
      <c r="B210" s="3">
        <v>2041</v>
      </c>
      <c r="C210" s="17">
        <v>4.6557269999999997</v>
      </c>
    </row>
    <row r="211" spans="1:3" x14ac:dyDescent="0.35">
      <c r="A211" s="3" t="s">
        <v>8</v>
      </c>
      <c r="B211" s="3">
        <v>2041</v>
      </c>
      <c r="C211" s="17">
        <v>4.7278659999999997</v>
      </c>
    </row>
    <row r="212" spans="1:3" x14ac:dyDescent="0.35">
      <c r="A212" s="3" t="s">
        <v>9</v>
      </c>
      <c r="B212" s="3">
        <v>2041</v>
      </c>
      <c r="C212" s="17">
        <v>4.7299819999999997</v>
      </c>
    </row>
    <row r="213" spans="1:3" x14ac:dyDescent="0.35">
      <c r="A213" s="3" t="s">
        <v>10</v>
      </c>
      <c r="B213" s="3">
        <v>2041</v>
      </c>
      <c r="C213" s="17">
        <v>4.6786899999999996</v>
      </c>
    </row>
    <row r="214" spans="1:3" x14ac:dyDescent="0.35">
      <c r="A214" s="3" t="s">
        <v>11</v>
      </c>
      <c r="B214" s="3">
        <v>2041</v>
      </c>
      <c r="C214" s="17">
        <v>4.6980870000000001</v>
      </c>
    </row>
    <row r="215" spans="1:3" x14ac:dyDescent="0.35">
      <c r="A215" s="3" t="s">
        <v>13</v>
      </c>
      <c r="B215" s="3">
        <v>2041</v>
      </c>
      <c r="C215" s="17">
        <v>4.8768000000000002</v>
      </c>
    </row>
    <row r="216" spans="1:3" x14ac:dyDescent="0.35">
      <c r="A216" s="3" t="s">
        <v>12</v>
      </c>
      <c r="B216" s="3">
        <v>2041</v>
      </c>
      <c r="C216" s="17">
        <v>4.94198</v>
      </c>
    </row>
    <row r="217" spans="1:3" x14ac:dyDescent="0.35">
      <c r="A217" s="3" t="s">
        <v>14</v>
      </c>
      <c r="B217" s="3">
        <v>2041</v>
      </c>
      <c r="C217" s="17">
        <v>5.0750440000000001</v>
      </c>
    </row>
    <row r="218" spans="1:3" x14ac:dyDescent="0.35">
      <c r="A218" s="3" t="s">
        <v>3</v>
      </c>
      <c r="B218" s="3">
        <v>2042</v>
      </c>
      <c r="C218" s="17">
        <v>5.276186</v>
      </c>
    </row>
    <row r="219" spans="1:3" x14ac:dyDescent="0.35">
      <c r="A219" s="3" t="s">
        <v>4</v>
      </c>
      <c r="B219" s="3">
        <v>2042</v>
      </c>
      <c r="C219" s="17">
        <v>5.4582269999999999</v>
      </c>
    </row>
    <row r="220" spans="1:3" x14ac:dyDescent="0.35">
      <c r="A220" s="3" t="s">
        <v>5</v>
      </c>
      <c r="B220" s="3">
        <v>2042</v>
      </c>
      <c r="C220" s="17">
        <v>5.674404</v>
      </c>
    </row>
    <row r="221" spans="1:3" x14ac:dyDescent="0.35">
      <c r="A221" s="3" t="s">
        <v>6</v>
      </c>
      <c r="B221" s="3">
        <v>2042</v>
      </c>
      <c r="C221" s="17">
        <v>5.4565780000000004</v>
      </c>
    </row>
    <row r="222" spans="1:3" x14ac:dyDescent="0.35">
      <c r="A222" s="3" t="s">
        <v>7</v>
      </c>
      <c r="B222" s="3">
        <v>2042</v>
      </c>
      <c r="C222" s="17">
        <v>5.2360300000000004</v>
      </c>
    </row>
    <row r="223" spans="1:3" x14ac:dyDescent="0.35">
      <c r="A223" s="3" t="s">
        <v>8</v>
      </c>
      <c r="B223" s="3">
        <v>2042</v>
      </c>
      <c r="C223" s="17">
        <v>5.3363110000000002</v>
      </c>
    </row>
    <row r="224" spans="1:3" x14ac:dyDescent="0.35">
      <c r="A224" s="3" t="s">
        <v>9</v>
      </c>
      <c r="B224" s="3">
        <v>2042</v>
      </c>
      <c r="C224" s="17">
        <v>5.6657070000000003</v>
      </c>
    </row>
    <row r="225" spans="1:3" x14ac:dyDescent="0.35">
      <c r="A225" s="3" t="s">
        <v>10</v>
      </c>
      <c r="B225" s="3">
        <v>2042</v>
      </c>
      <c r="C225" s="17">
        <v>5.7622799999999996</v>
      </c>
    </row>
    <row r="226" spans="1:3" x14ac:dyDescent="0.35">
      <c r="A226" s="3" t="s">
        <v>11</v>
      </c>
      <c r="B226" s="3">
        <v>2042</v>
      </c>
      <c r="C226" s="17">
        <v>5.2964770000000003</v>
      </c>
    </row>
    <row r="227" spans="1:3" x14ac:dyDescent="0.35">
      <c r="A227" s="3" t="s">
        <v>13</v>
      </c>
      <c r="B227" s="3">
        <v>2042</v>
      </c>
      <c r="C227" s="17">
        <v>5.5126439999999999</v>
      </c>
    </row>
    <row r="228" spans="1:3" x14ac:dyDescent="0.35">
      <c r="A228" s="3" t="s">
        <v>12</v>
      </c>
      <c r="B228" s="3">
        <v>2042</v>
      </c>
      <c r="C228" s="17">
        <v>5.3779329999999996</v>
      </c>
    </row>
    <row r="229" spans="1:3" x14ac:dyDescent="0.35">
      <c r="A229" s="3" t="s">
        <v>14</v>
      </c>
      <c r="B229" s="3">
        <v>2042</v>
      </c>
      <c r="C229" s="17">
        <v>5.5161110000000004</v>
      </c>
    </row>
  </sheetData>
  <mergeCells count="1">
    <mergeCell ref="E1:F1"/>
  </mergeCells>
  <pageMargins left="0.7" right="0.7" top="0.75" bottom="0.75" header="0.3" footer="0.3"/>
  <ignoredErrors>
    <ignoredError sqref="F3:F21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C09CB-27B6-4E3D-AC19-E6666AE1F912}">
  <dimension ref="A1:AL114"/>
  <sheetViews>
    <sheetView zoomScale="75" workbookViewId="0">
      <selection activeCell="AM10" sqref="AM10"/>
    </sheetView>
  </sheetViews>
  <sheetFormatPr defaultRowHeight="15.5" x14ac:dyDescent="0.35"/>
  <cols>
    <col min="1" max="1" width="11.36328125" style="1" bestFit="1" customWidth="1"/>
    <col min="2" max="2" width="14.90625" style="1" bestFit="1" customWidth="1"/>
    <col min="3" max="3" width="8.81640625" style="1" bestFit="1" customWidth="1"/>
    <col min="4" max="4" width="8.54296875" style="1" bestFit="1" customWidth="1"/>
    <col min="5" max="5" width="9.7265625" style="1" customWidth="1"/>
    <col min="6" max="6" width="8.81640625" style="1" bestFit="1" customWidth="1"/>
    <col min="7" max="7" width="8.7265625" style="1"/>
    <col min="8" max="8" width="12.7265625" style="1" bestFit="1" customWidth="1"/>
    <col min="9" max="9" width="11.90625" style="1" bestFit="1" customWidth="1"/>
    <col min="10" max="10" width="13" style="1" bestFit="1" customWidth="1"/>
    <col min="11" max="11" width="11.26953125" style="1" customWidth="1"/>
    <col min="12" max="12" width="8.81640625" style="1" bestFit="1" customWidth="1"/>
    <col min="13" max="13" width="13" style="1" bestFit="1" customWidth="1"/>
    <col min="14" max="14" width="12.36328125" style="1" bestFit="1" customWidth="1"/>
    <col min="15" max="15" width="13" style="1" bestFit="1" customWidth="1"/>
    <col min="16" max="16" width="13.81640625" style="1" bestFit="1" customWidth="1"/>
    <col min="17" max="17" width="8.81640625" style="1" bestFit="1" customWidth="1"/>
    <col min="18" max="18" width="13" style="1" bestFit="1" customWidth="1"/>
    <col min="19" max="19" width="14.36328125" style="1" customWidth="1"/>
    <col min="20" max="20" width="13" style="1" bestFit="1" customWidth="1"/>
    <col min="21" max="21" width="13.81640625" style="1" bestFit="1" customWidth="1"/>
    <col min="22" max="22" width="14.81640625" style="1" customWidth="1"/>
    <col min="23" max="23" width="8.81640625" style="1" bestFit="1" customWidth="1"/>
    <col min="24" max="24" width="13" style="1" customWidth="1"/>
    <col min="25" max="25" width="13.08984375" style="1" bestFit="1" customWidth="1"/>
    <col min="26" max="26" width="8.81640625" style="1" bestFit="1" customWidth="1"/>
    <col min="27" max="27" width="13" style="1" bestFit="1" customWidth="1"/>
    <col min="28" max="28" width="8.7265625" style="1"/>
    <col min="29" max="29" width="13" style="1" bestFit="1" customWidth="1"/>
    <col min="30" max="30" width="8.81640625" style="1" bestFit="1" customWidth="1"/>
    <col min="31" max="32" width="13" style="1" bestFit="1" customWidth="1"/>
    <col min="33" max="33" width="8.81640625" style="1" bestFit="1" customWidth="1"/>
    <col min="34" max="34" width="13" style="1" bestFit="1" customWidth="1"/>
    <col min="35" max="35" width="11.26953125" style="1" bestFit="1" customWidth="1"/>
    <col min="36" max="36" width="12.6328125" style="1" customWidth="1"/>
    <col min="37" max="37" width="8.81640625" style="1" bestFit="1" customWidth="1"/>
    <col min="38" max="38" width="13" style="1" bestFit="1" customWidth="1"/>
    <col min="39" max="39" width="8.7265625" style="1"/>
    <col min="40" max="40" width="8.81640625" style="1" bestFit="1" customWidth="1"/>
    <col min="41" max="41" width="14.26953125" style="1" bestFit="1" customWidth="1"/>
    <col min="42" max="42" width="15.1796875" style="1" bestFit="1" customWidth="1"/>
    <col min="43" max="43" width="12.08984375" style="1" bestFit="1" customWidth="1"/>
    <col min="44" max="16384" width="8.7265625" style="1"/>
  </cols>
  <sheetData>
    <row r="1" spans="1:38" x14ac:dyDescent="0.35">
      <c r="A1" s="57" t="s">
        <v>42</v>
      </c>
      <c r="B1" s="57"/>
      <c r="C1" s="58" t="s">
        <v>43</v>
      </c>
      <c r="D1" s="58"/>
      <c r="E1" s="59" t="s">
        <v>44</v>
      </c>
      <c r="F1" s="59"/>
      <c r="M1" s="40" t="s">
        <v>43</v>
      </c>
      <c r="N1" s="40"/>
      <c r="R1" s="41" t="s">
        <v>44</v>
      </c>
      <c r="S1" s="41"/>
      <c r="V1" s="1" t="s">
        <v>71</v>
      </c>
      <c r="W1" s="1" t="s">
        <v>52</v>
      </c>
      <c r="Y1" s="1" t="s">
        <v>71</v>
      </c>
      <c r="Z1" s="1" t="s">
        <v>52</v>
      </c>
      <c r="AC1" s="1" t="s">
        <v>71</v>
      </c>
      <c r="AD1" s="1" t="s">
        <v>55</v>
      </c>
      <c r="AF1" s="1" t="s">
        <v>71</v>
      </c>
      <c r="AG1" s="1" t="s">
        <v>55</v>
      </c>
      <c r="AJ1" s="1" t="s">
        <v>72</v>
      </c>
    </row>
    <row r="2" spans="1:38" x14ac:dyDescent="0.35">
      <c r="A2" s="4" t="s">
        <v>35</v>
      </c>
      <c r="B2" s="4" t="s">
        <v>37</v>
      </c>
      <c r="C2" s="4" t="s">
        <v>34</v>
      </c>
      <c r="D2" s="4" t="s">
        <v>41</v>
      </c>
      <c r="E2" s="4" t="s">
        <v>35</v>
      </c>
      <c r="F2" s="4" t="s">
        <v>36</v>
      </c>
      <c r="I2" s="13" t="s">
        <v>45</v>
      </c>
      <c r="J2" s="13" t="s">
        <v>46</v>
      </c>
      <c r="K2" s="13"/>
      <c r="L2" s="1" t="s">
        <v>50</v>
      </c>
      <c r="M2" s="37" t="s">
        <v>48</v>
      </c>
      <c r="N2" s="37" t="s">
        <v>65</v>
      </c>
      <c r="O2" s="42" t="s">
        <v>49</v>
      </c>
      <c r="Q2" s="1" t="s">
        <v>50</v>
      </c>
      <c r="R2" s="38" t="s">
        <v>48</v>
      </c>
      <c r="S2" s="38" t="s">
        <v>65</v>
      </c>
      <c r="T2" s="43" t="s">
        <v>49</v>
      </c>
      <c r="V2" s="37" t="s">
        <v>53</v>
      </c>
      <c r="W2" s="37" t="s">
        <v>51</v>
      </c>
      <c r="X2" s="37" t="s">
        <v>58</v>
      </c>
      <c r="Y2" s="42" t="s">
        <v>54</v>
      </c>
      <c r="Z2" s="42" t="s">
        <v>51</v>
      </c>
      <c r="AA2" s="42" t="s">
        <v>61</v>
      </c>
      <c r="AC2" s="38" t="s">
        <v>53</v>
      </c>
      <c r="AD2" s="38" t="s">
        <v>51</v>
      </c>
      <c r="AE2" s="38" t="s">
        <v>58</v>
      </c>
      <c r="AF2" s="43" t="s">
        <v>54</v>
      </c>
      <c r="AG2" s="43" t="s">
        <v>51</v>
      </c>
      <c r="AH2" s="43" t="s">
        <v>61</v>
      </c>
      <c r="AJ2" s="44" t="s">
        <v>69</v>
      </c>
      <c r="AK2" s="44" t="s">
        <v>51</v>
      </c>
      <c r="AL2" s="44" t="s">
        <v>61</v>
      </c>
    </row>
    <row r="3" spans="1:38" x14ac:dyDescent="0.35">
      <c r="A3" s="3">
        <v>5.2399999999999999E-3</v>
      </c>
      <c r="B3" s="3">
        <v>2.66E-3</v>
      </c>
      <c r="C3" s="3">
        <v>2.5999999999999998E-4</v>
      </c>
      <c r="D3" s="3">
        <v>2.66E-3</v>
      </c>
      <c r="E3" s="3">
        <v>5.2399999999999999E-3</v>
      </c>
      <c r="F3" s="5">
        <v>2.0000000000000001E-4</v>
      </c>
      <c r="H3" s="44" t="s">
        <v>38</v>
      </c>
      <c r="I3" s="23">
        <v>0.99177950999999998</v>
      </c>
      <c r="J3" s="45">
        <f>I3*2/(1-I3)</f>
        <v>241.29449947630786</v>
      </c>
      <c r="K3" s="45"/>
      <c r="L3" s="46">
        <v>5</v>
      </c>
      <c r="M3" s="35">
        <f t="shared" ref="M3:M34" si="0">(C3^(-$J$5)+D3^(-$J$5)-1)^-(1/$J$5)</f>
        <v>2.5999999999999987E-4</v>
      </c>
      <c r="N3" s="35">
        <f t="shared" ref="N3:N34" si="1">C3+D3-M3</f>
        <v>2.66E-3</v>
      </c>
      <c r="O3" s="35">
        <f t="shared" ref="O3:O34" si="2">1-((1-C3)*(1-D3))</f>
        <v>2.9193083999999869E-3</v>
      </c>
      <c r="P3" s="35"/>
      <c r="Q3" s="1">
        <v>0</v>
      </c>
      <c r="R3" s="35">
        <f t="shared" ref="R3:R34" si="3">(E3^(-$J$7)+F3^(-$J$7)-1)^-(1/$J$7)</f>
        <v>1.9999999999999985E-4</v>
      </c>
      <c r="S3" s="35">
        <f t="shared" ref="S3:S34" si="4">E3+F3-R3</f>
        <v>5.2399999999999999E-3</v>
      </c>
      <c r="T3" s="35">
        <f t="shared" ref="T3:T34" si="5">1-((1-E3)*(1-F3))</f>
        <v>5.4389519999999969E-3</v>
      </c>
      <c r="U3" s="35"/>
      <c r="V3" s="35">
        <f>1-N53</f>
        <v>0.99211000000000005</v>
      </c>
      <c r="W3" s="1">
        <v>1</v>
      </c>
      <c r="X3" s="35">
        <f>1-PRODUCT($V$3:V3)</f>
        <v>7.8899999999999526E-3</v>
      </c>
      <c r="Y3" s="35">
        <f>1-O53</f>
        <v>0.98908406450000008</v>
      </c>
      <c r="Z3" s="1">
        <v>1</v>
      </c>
      <c r="AA3" s="35">
        <f>1-PRODUCT($Y$3:Y3)</f>
        <v>1.0915935499999918E-2</v>
      </c>
      <c r="AC3" s="35">
        <f>1-S58</f>
        <v>0.99210991003615467</v>
      </c>
      <c r="AD3" s="1">
        <v>1</v>
      </c>
      <c r="AE3" s="35">
        <f>1-PRODUCT($AC$3:AC3)</f>
        <v>7.8900899638453259E-3</v>
      </c>
      <c r="AF3" s="35">
        <f>1-T58</f>
        <v>0.9854529419000001</v>
      </c>
      <c r="AG3" s="1">
        <v>1</v>
      </c>
      <c r="AH3" s="35">
        <f>1-PRODUCT($AF$3:AF3)</f>
        <v>1.4547058099999899E-2</v>
      </c>
      <c r="AI3" s="35"/>
      <c r="AJ3" s="35">
        <f>(1-A58)*(1-B58)</f>
        <v>0.98731810870000003</v>
      </c>
      <c r="AK3" s="1">
        <v>1</v>
      </c>
      <c r="AL3" s="35">
        <f>1-PRODUCT($AJ$3:AJ3)</f>
        <v>1.268189129999997E-2</v>
      </c>
    </row>
    <row r="4" spans="1:38" x14ac:dyDescent="0.35">
      <c r="A4" s="3">
        <v>5.2999999999999998E-4</v>
      </c>
      <c r="B4" s="3">
        <v>4.0999999999999999E-4</v>
      </c>
      <c r="C4" s="3">
        <v>2.3000000000000001E-4</v>
      </c>
      <c r="D4" s="3">
        <v>4.0999999999999999E-4</v>
      </c>
      <c r="E4" s="3">
        <v>5.2999999999999998E-4</v>
      </c>
      <c r="F4" s="3">
        <v>2.2000000000000001E-4</v>
      </c>
      <c r="I4" s="1" t="s">
        <v>47</v>
      </c>
      <c r="J4" s="35">
        <f>2^(-1/J3)</f>
        <v>0.99713150295271946</v>
      </c>
      <c r="K4" s="45"/>
      <c r="L4" s="1">
        <v>6</v>
      </c>
      <c r="M4" s="35">
        <f t="shared" si="0"/>
        <v>2.2999999999999911E-4</v>
      </c>
      <c r="N4" s="35">
        <f t="shared" si="1"/>
        <v>4.1000000000000086E-4</v>
      </c>
      <c r="O4" s="35">
        <f t="shared" si="2"/>
        <v>6.3990569999994307E-4</v>
      </c>
      <c r="P4" s="35"/>
      <c r="Q4" s="1">
        <v>1</v>
      </c>
      <c r="R4" s="35">
        <f t="shared" si="3"/>
        <v>2.2000000000000001E-4</v>
      </c>
      <c r="S4" s="35">
        <f t="shared" si="4"/>
        <v>5.2999999999999998E-4</v>
      </c>
      <c r="T4" s="35">
        <f t="shared" si="5"/>
        <v>7.4988340000003983E-4</v>
      </c>
      <c r="U4" s="35"/>
      <c r="V4" s="35">
        <f t="shared" ref="V4:V21" si="6">1-N54</f>
        <v>0.99153000000000002</v>
      </c>
      <c r="W4" s="1">
        <v>2</v>
      </c>
      <c r="X4" s="35">
        <f>1-PRODUCT($V$3:V4)</f>
        <v>1.6293171699999887E-2</v>
      </c>
      <c r="Y4" s="35">
        <f t="shared" ref="Y4:Y21" si="7">1-O54</f>
        <v>0.9882083745000001</v>
      </c>
      <c r="Z4" s="1">
        <v>2</v>
      </c>
      <c r="AA4" s="35">
        <f>1-PRODUCT($Y$3:Y4)</f>
        <v>2.2578844376601626E-2</v>
      </c>
      <c r="AC4" s="35">
        <f t="shared" ref="AC4:AC22" si="8">1-S59</f>
        <v>0.99152995958879087</v>
      </c>
      <c r="AD4" s="1">
        <v>2</v>
      </c>
      <c r="AE4" s="35">
        <f>1-PRODUCT($AC$3:AC4)</f>
        <v>1.6293300994212667E-2</v>
      </c>
      <c r="AF4" s="35">
        <f t="shared" ref="AF4:AF21" si="9">1-T59</f>
        <v>0.98451988290000003</v>
      </c>
      <c r="AG4" s="1">
        <v>2</v>
      </c>
      <c r="AH4" s="35">
        <f>1-PRODUCT($AF$3:AF4)</f>
        <v>2.9801985037151368E-2</v>
      </c>
      <c r="AJ4" s="35">
        <f t="shared" ref="AJ4:AJ22" si="10">(1-A59)*(1-B59)</f>
        <v>0.98633438279999996</v>
      </c>
      <c r="AK4" s="1">
        <v>2</v>
      </c>
      <c r="AL4" s="35">
        <f>1-PRODUCT($AJ$3:AJ4)</f>
        <v>2.6174202628122201E-2</v>
      </c>
    </row>
    <row r="5" spans="1:38" x14ac:dyDescent="0.35">
      <c r="A5" s="3">
        <v>4.2000000000000002E-4</v>
      </c>
      <c r="B5" s="3">
        <v>3.1E-4</v>
      </c>
      <c r="C5" s="3">
        <v>2.1000000000000001E-4</v>
      </c>
      <c r="D5" s="3">
        <v>3.1E-4</v>
      </c>
      <c r="E5" s="3">
        <v>4.2000000000000002E-4</v>
      </c>
      <c r="F5" s="3">
        <v>2.3000000000000001E-4</v>
      </c>
      <c r="H5" s="40" t="s">
        <v>39</v>
      </c>
      <c r="I5" s="23">
        <v>0.96236085999999998</v>
      </c>
      <c r="J5" s="45">
        <f>I5*2/(1-I5)</f>
        <v>51.136176862701944</v>
      </c>
      <c r="K5" s="45"/>
      <c r="L5" s="46">
        <v>7</v>
      </c>
      <c r="M5" s="35">
        <f t="shared" si="0"/>
        <v>2.0999999999079115E-4</v>
      </c>
      <c r="N5" s="35">
        <f t="shared" si="1"/>
        <v>3.1000000000920894E-4</v>
      </c>
      <c r="O5" s="35">
        <f t="shared" si="2"/>
        <v>5.1993490000012965E-4</v>
      </c>
      <c r="P5" s="35"/>
      <c r="Q5" s="1">
        <v>2</v>
      </c>
      <c r="R5" s="35">
        <f t="shared" si="3"/>
        <v>2.2999999999999421E-4</v>
      </c>
      <c r="S5" s="35">
        <f t="shared" si="4"/>
        <v>4.2000000000000576E-4</v>
      </c>
      <c r="T5" s="35">
        <f t="shared" si="5"/>
        <v>6.499033999999293E-4</v>
      </c>
      <c r="U5" s="35"/>
      <c r="V5" s="35">
        <f t="shared" si="6"/>
        <v>0.99102000000000001</v>
      </c>
      <c r="W5" s="1">
        <v>3</v>
      </c>
      <c r="X5" s="35">
        <f>1-PRODUCT($V$3:V5)</f>
        <v>2.5126859018133829E-2</v>
      </c>
      <c r="Y5" s="35">
        <f t="shared" si="7"/>
        <v>0.98737304640000001</v>
      </c>
      <c r="Z5" s="1">
        <v>3</v>
      </c>
      <c r="AA5" s="35">
        <f>1-PRODUCT($Y$3:Y5)</f>
        <v>3.4920695956316639E-2</v>
      </c>
      <c r="AC5" s="35">
        <f t="shared" si="8"/>
        <v>0.99101996571212925</v>
      </c>
      <c r="AD5" s="1">
        <v>3</v>
      </c>
      <c r="AE5" s="35">
        <f>1-PRODUCT($AC$3:AC5)</f>
        <v>2.512702088049279E-2</v>
      </c>
      <c r="AF5" s="35">
        <f t="shared" si="9"/>
        <v>0.98362699080000005</v>
      </c>
      <c r="AG5" s="1">
        <v>3</v>
      </c>
      <c r="AH5" s="35">
        <f>1-PRODUCT($AF$3:AF5)</f>
        <v>4.5687046061959835E-2</v>
      </c>
      <c r="AJ5" s="35">
        <f t="shared" si="10"/>
        <v>0.98544055740000003</v>
      </c>
      <c r="AK5" s="1">
        <v>3</v>
      </c>
      <c r="AL5" s="35">
        <f>1-PRODUCT($AJ$3:AJ5)</f>
        <v>4.0352563427357269E-2</v>
      </c>
    </row>
    <row r="6" spans="1:38" x14ac:dyDescent="0.35">
      <c r="A6" s="3">
        <v>3.4000000000000002E-4</v>
      </c>
      <c r="B6" s="3">
        <v>2.4000000000000001E-4</v>
      </c>
      <c r="C6" s="5">
        <v>2.0000000000000001E-4</v>
      </c>
      <c r="D6" s="3">
        <v>2.4000000000000001E-4</v>
      </c>
      <c r="E6" s="3">
        <v>3.4000000000000002E-4</v>
      </c>
      <c r="F6" s="5">
        <v>2.2000000000000001E-4</v>
      </c>
      <c r="I6" s="1" t="s">
        <v>47</v>
      </c>
      <c r="J6" s="35">
        <f>2^(-1/J5)</f>
        <v>0.986536526640717</v>
      </c>
      <c r="K6" s="45"/>
      <c r="L6" s="1">
        <v>8</v>
      </c>
      <c r="M6" s="35">
        <f t="shared" si="0"/>
        <v>1.999996506540094E-4</v>
      </c>
      <c r="N6" s="35">
        <f t="shared" si="1"/>
        <v>2.4000034934599062E-4</v>
      </c>
      <c r="O6" s="35">
        <f t="shared" si="2"/>
        <v>4.3995200000002121E-4</v>
      </c>
      <c r="P6" s="35"/>
      <c r="Q6" s="1">
        <v>3</v>
      </c>
      <c r="R6" s="35">
        <f t="shared" si="3"/>
        <v>2.1999999998880326E-4</v>
      </c>
      <c r="S6" s="35">
        <f t="shared" si="4"/>
        <v>3.400000000111968E-4</v>
      </c>
      <c r="T6" s="35">
        <f t="shared" si="5"/>
        <v>5.5992520000003321E-4</v>
      </c>
      <c r="U6" s="35"/>
      <c r="V6" s="35">
        <f t="shared" si="6"/>
        <v>0.99060999999999999</v>
      </c>
      <c r="W6" s="1">
        <v>4</v>
      </c>
      <c r="X6" s="35">
        <f>1-PRODUCT($V$3:V6)</f>
        <v>3.4280917811953526E-2</v>
      </c>
      <c r="Y6" s="35">
        <f t="shared" si="7"/>
        <v>0.9866178417</v>
      </c>
      <c r="Z6" s="1">
        <v>4</v>
      </c>
      <c r="AA6" s="35">
        <f>1-PRODUCT($Y$3:Y6)</f>
        <v>4.7835539975083052E-2</v>
      </c>
      <c r="AC6" s="35">
        <f t="shared" si="8"/>
        <v>0.99060994248882794</v>
      </c>
      <c r="AD6" s="1">
        <v>4</v>
      </c>
      <c r="AE6" s="35">
        <f>1-PRODUCT($AC$3:AC6)</f>
        <v>3.4281134220512599E-2</v>
      </c>
      <c r="AF6" s="35">
        <f t="shared" si="9"/>
        <v>0.9828039932</v>
      </c>
      <c r="AG6" s="1">
        <v>4</v>
      </c>
      <c r="AH6" s="35">
        <f>1-PRODUCT($AF$3:AF6)</f>
        <v>6.2097418107206481E-2</v>
      </c>
      <c r="AJ6" s="35">
        <f t="shared" si="10"/>
        <v>0.98465643390000002</v>
      </c>
      <c r="AK6" s="1">
        <v>4</v>
      </c>
      <c r="AL6" s="35">
        <f>1-PRODUCT($AJ$3:AJ6)</f>
        <v>5.5076977303105124E-2</v>
      </c>
    </row>
    <row r="7" spans="1:38" x14ac:dyDescent="0.35">
      <c r="A7" s="3">
        <v>2.9E-4</v>
      </c>
      <c r="B7" s="5">
        <v>2.1000000000000001E-4</v>
      </c>
      <c r="C7" s="5">
        <v>2.0000000000000001E-4</v>
      </c>
      <c r="D7" s="5">
        <v>2.1000000000000001E-4</v>
      </c>
      <c r="E7" s="3">
        <v>2.9E-4</v>
      </c>
      <c r="F7" s="5">
        <v>2.1000000000000001E-4</v>
      </c>
      <c r="H7" s="41" t="s">
        <v>40</v>
      </c>
      <c r="I7" s="23">
        <v>0.95804266999999999</v>
      </c>
      <c r="J7" s="45">
        <f>I7*2/(1-I7)</f>
        <v>45.667475504280162</v>
      </c>
      <c r="K7" s="45"/>
      <c r="L7" s="46">
        <v>9</v>
      </c>
      <c r="M7" s="35">
        <f t="shared" si="0"/>
        <v>1.996901885263693E-4</v>
      </c>
      <c r="N7" s="35">
        <f t="shared" si="1"/>
        <v>2.1030981147363069E-4</v>
      </c>
      <c r="O7" s="35">
        <f t="shared" si="2"/>
        <v>4.0995799999998805E-4</v>
      </c>
      <c r="P7" s="35"/>
      <c r="Q7" s="1">
        <v>4</v>
      </c>
      <c r="R7" s="35">
        <f t="shared" si="3"/>
        <v>2.0999999817608434E-4</v>
      </c>
      <c r="S7" s="35">
        <f t="shared" si="4"/>
        <v>2.9000000182391569E-4</v>
      </c>
      <c r="T7" s="35">
        <f t="shared" si="5"/>
        <v>4.9993910000001307E-4</v>
      </c>
      <c r="U7" s="35"/>
      <c r="V7" s="35">
        <f t="shared" si="6"/>
        <v>0.99029</v>
      </c>
      <c r="W7" s="1">
        <v>5</v>
      </c>
      <c r="X7" s="35">
        <f>1-PRODUCT($V$3:V7)</f>
        <v>4.3658050099999457E-2</v>
      </c>
      <c r="Y7" s="35">
        <f t="shared" si="7"/>
        <v>0.98591291820000004</v>
      </c>
      <c r="Z7" s="1">
        <v>5</v>
      </c>
      <c r="AA7" s="35">
        <f>1-PRODUCT($Y$3:Y7)</f>
        <v>6.1248758610506826E-2</v>
      </c>
      <c r="AC7" s="35">
        <f t="shared" si="8"/>
        <v>0.99028983382760605</v>
      </c>
      <c r="AD7" s="1">
        <v>5</v>
      </c>
      <c r="AE7" s="35">
        <f>1-PRODUCT($AC$3:AC7)</f>
        <v>4.3658424883047275E-2</v>
      </c>
      <c r="AF7" s="35">
        <f t="shared" si="9"/>
        <v>0.98204088430000003</v>
      </c>
      <c r="AG7" s="1">
        <v>5</v>
      </c>
      <c r="AH7" s="35">
        <f>1-PRODUCT($AF$3:AF7)</f>
        <v>7.8941319090747863E-2</v>
      </c>
      <c r="AJ7" s="35">
        <f t="shared" si="10"/>
        <v>0.98399175559999996</v>
      </c>
      <c r="AK7" s="1">
        <v>5</v>
      </c>
      <c r="AL7" s="35">
        <f>1-PRODUCT($AJ$3:AJ7)</f>
        <v>7.0203535989623811E-2</v>
      </c>
    </row>
    <row r="8" spans="1:38" x14ac:dyDescent="0.35">
      <c r="A8" s="3">
        <v>2.5999999999999998E-4</v>
      </c>
      <c r="B8" s="5">
        <v>2.0000000000000001E-4</v>
      </c>
      <c r="C8" s="5">
        <v>1.9000000000000001E-4</v>
      </c>
      <c r="D8" s="5">
        <v>2.0000000000000001E-4</v>
      </c>
      <c r="E8" s="3">
        <v>2.5999999999999998E-4</v>
      </c>
      <c r="F8" s="5">
        <v>1.9000000000000001E-4</v>
      </c>
      <c r="I8" s="1" t="s">
        <v>47</v>
      </c>
      <c r="J8" s="35">
        <f>2^(-1/J7)</f>
        <v>0.98493647075841029</v>
      </c>
      <c r="K8" s="45"/>
      <c r="L8" s="1">
        <v>10</v>
      </c>
      <c r="M8" s="35">
        <f t="shared" si="0"/>
        <v>1.8973980877873419E-4</v>
      </c>
      <c r="N8" s="35">
        <f t="shared" si="1"/>
        <v>2.0026019122126586E-4</v>
      </c>
      <c r="O8" s="35">
        <f t="shared" si="2"/>
        <v>3.8996199999996595E-4</v>
      </c>
      <c r="P8" s="35"/>
      <c r="Q8" s="1">
        <v>5</v>
      </c>
      <c r="R8" s="35">
        <f t="shared" si="3"/>
        <v>1.8999999749772824E-4</v>
      </c>
      <c r="S8" s="35">
        <f t="shared" si="4"/>
        <v>2.6000000250227175E-4</v>
      </c>
      <c r="T8" s="35">
        <f t="shared" si="5"/>
        <v>4.4995060000008191E-4</v>
      </c>
      <c r="U8" s="35"/>
      <c r="V8" s="35">
        <f t="shared" si="6"/>
        <v>0.99001000000000006</v>
      </c>
      <c r="W8" s="1">
        <v>6</v>
      </c>
      <c r="X8" s="35">
        <f>1-PRODUCT($V$3:V8)</f>
        <v>5.3211906179500446E-2</v>
      </c>
      <c r="Y8" s="35">
        <f t="shared" si="7"/>
        <v>0.98522825169999995</v>
      </c>
      <c r="Z8" s="1">
        <v>6</v>
      </c>
      <c r="AA8" s="35">
        <f>1-PRODUCT($Y$3:Y8)</f>
        <v>7.5115755664625028E-2</v>
      </c>
      <c r="AC8" s="35">
        <f t="shared" si="8"/>
        <v>0.9900093120312603</v>
      </c>
      <c r="AD8" s="1">
        <v>6</v>
      </c>
      <c r="AE8" s="35">
        <f>1-PRODUCT($AC$3:AC8)</f>
        <v>5.321293515157377E-2</v>
      </c>
      <c r="AF8" s="35">
        <f t="shared" si="9"/>
        <v>0.98126821169999989</v>
      </c>
      <c r="AG8" s="1">
        <v>6</v>
      </c>
      <c r="AH8" s="35">
        <f>1-PRODUCT($AF$3:AF8)</f>
        <v>9.6194395313417336E-2</v>
      </c>
      <c r="AJ8" s="35">
        <f t="shared" si="10"/>
        <v>0.98336703289999994</v>
      </c>
      <c r="AK8" s="1">
        <v>6</v>
      </c>
      <c r="AL8" s="35">
        <f>1-PRODUCT($AJ$3:AJ8)</f>
        <v>8.5668809985204764E-2</v>
      </c>
    </row>
    <row r="9" spans="1:38" x14ac:dyDescent="0.35">
      <c r="A9" s="3">
        <v>2.3000000000000001E-4</v>
      </c>
      <c r="B9" s="3">
        <v>2.2000000000000001E-4</v>
      </c>
      <c r="C9" s="5">
        <v>1.9000000000000001E-4</v>
      </c>
      <c r="D9" s="3">
        <v>2.2000000000000001E-4</v>
      </c>
      <c r="E9" s="3">
        <v>2.3000000000000001E-4</v>
      </c>
      <c r="F9" s="5">
        <v>1.8000000000000001E-4</v>
      </c>
      <c r="K9" s="45"/>
      <c r="L9" s="46">
        <v>11</v>
      </c>
      <c r="M9" s="35">
        <f t="shared" si="0"/>
        <v>1.8999793885191035E-4</v>
      </c>
      <c r="N9" s="35">
        <f t="shared" si="1"/>
        <v>2.2000206114808964E-4</v>
      </c>
      <c r="O9" s="35">
        <f t="shared" si="2"/>
        <v>4.099582000000046E-4</v>
      </c>
      <c r="P9" s="35"/>
      <c r="Q9" s="1">
        <v>6</v>
      </c>
      <c r="R9" s="35">
        <f t="shared" si="3"/>
        <v>1.7999994578540328E-4</v>
      </c>
      <c r="S9" s="35">
        <f t="shared" si="4"/>
        <v>2.3000005421459671E-4</v>
      </c>
      <c r="T9" s="35">
        <f t="shared" si="5"/>
        <v>4.0995859999992668E-4</v>
      </c>
      <c r="U9" s="35"/>
      <c r="V9" s="35">
        <f t="shared" si="6"/>
        <v>0.98975999999999997</v>
      </c>
      <c r="W9" s="1">
        <v>7</v>
      </c>
      <c r="X9" s="35">
        <f>1-PRODUCT($V$3:V9)</f>
        <v>6.2907016260222437E-2</v>
      </c>
      <c r="Y9" s="35">
        <f t="shared" si="7"/>
        <v>0.98457365759999993</v>
      </c>
      <c r="Z9" s="1">
        <v>7</v>
      </c>
      <c r="AA9" s="35">
        <f>1-PRODUCT($Y$3:Y9)</f>
        <v>8.9383336698107829E-2</v>
      </c>
      <c r="AC9" s="35">
        <f t="shared" si="8"/>
        <v>0.98975591163961973</v>
      </c>
      <c r="AD9" s="1">
        <v>7</v>
      </c>
      <c r="AE9" s="35">
        <f>1-PRODUCT($AC$3:AC9)</f>
        <v>6.2911905502346155E-2</v>
      </c>
      <c r="AF9" s="35">
        <f t="shared" si="9"/>
        <v>0.98045625599999997</v>
      </c>
      <c r="AG9" s="1">
        <v>7</v>
      </c>
      <c r="AH9" s="35">
        <f>1-PRODUCT($AF$3:AF9)</f>
        <v>0.11385814067717714</v>
      </c>
      <c r="AJ9" s="35">
        <f t="shared" si="10"/>
        <v>0.98276239679999999</v>
      </c>
      <c r="AK9" s="1">
        <v>7</v>
      </c>
      <c r="AL9" s="35">
        <f>1-PRODUCT($AJ$3:AJ9)</f>
        <v>0.10142968823206366</v>
      </c>
    </row>
    <row r="10" spans="1:38" x14ac:dyDescent="0.35">
      <c r="A10" s="3">
        <v>2.1000000000000001E-4</v>
      </c>
      <c r="B10" s="3">
        <v>2.3000000000000001E-4</v>
      </c>
      <c r="C10" s="5">
        <v>1.9000000000000001E-4</v>
      </c>
      <c r="D10" s="3">
        <v>2.3000000000000001E-4</v>
      </c>
      <c r="E10" s="3">
        <v>2.1000000000000001E-4</v>
      </c>
      <c r="F10" s="5">
        <v>2.0000000000000001E-4</v>
      </c>
      <c r="K10" s="45"/>
      <c r="L10" s="1">
        <v>12</v>
      </c>
      <c r="M10" s="35">
        <f t="shared" si="0"/>
        <v>1.8999978766209212E-4</v>
      </c>
      <c r="N10" s="35">
        <f t="shared" si="1"/>
        <v>2.300002123379079E-4</v>
      </c>
      <c r="O10" s="35">
        <f t="shared" si="2"/>
        <v>4.1995630000002393E-4</v>
      </c>
      <c r="P10" s="35"/>
      <c r="Q10" s="1">
        <v>7</v>
      </c>
      <c r="R10" s="35">
        <f t="shared" si="3"/>
        <v>1.9955242239509674E-4</v>
      </c>
      <c r="S10" s="35">
        <f t="shared" si="4"/>
        <v>2.1044757760490325E-4</v>
      </c>
      <c r="T10" s="35">
        <f t="shared" si="5"/>
        <v>4.0995799999998805E-4</v>
      </c>
      <c r="U10" s="35"/>
      <c r="V10" s="35">
        <f t="shared" si="6"/>
        <v>0.98953999999999998</v>
      </c>
      <c r="W10" s="1">
        <v>8</v>
      </c>
      <c r="X10" s="35">
        <f>1-PRODUCT($V$3:V10)</f>
        <v>7.2709008870140535E-2</v>
      </c>
      <c r="Y10" s="35">
        <f t="shared" si="7"/>
        <v>0.98396888979999997</v>
      </c>
      <c r="Z10" s="1">
        <v>8</v>
      </c>
      <c r="AA10" s="35">
        <f>1-PRODUCT($Y$3:Y10)</f>
        <v>0.10398153277745681</v>
      </c>
      <c r="AC10" s="35">
        <f t="shared" si="8"/>
        <v>0.98950719224309691</v>
      </c>
      <c r="AD10" s="1">
        <v>8</v>
      </c>
      <c r="AE10" s="35">
        <f>1-PRODUCT($AC$3:AC10)</f>
        <v>7.2744590729192704E-2</v>
      </c>
      <c r="AF10" s="35">
        <f t="shared" si="9"/>
        <v>0.97959512299999996</v>
      </c>
      <c r="AG10" s="1">
        <v>8</v>
      </c>
      <c r="AH10" s="35">
        <f>1-PRODUCT($AF$3:AF10)</f>
        <v>0.13193975632121069</v>
      </c>
      <c r="AJ10" s="35">
        <f t="shared" si="10"/>
        <v>0.98215803159999993</v>
      </c>
      <c r="AK10" s="1">
        <v>8</v>
      </c>
      <c r="AL10" s="35">
        <f>1-PRODUCT($AJ$3:AJ10)</f>
        <v>0.11746195133980541</v>
      </c>
    </row>
    <row r="11" spans="1:38" x14ac:dyDescent="0.35">
      <c r="A11" s="5">
        <v>2.0000000000000001E-4</v>
      </c>
      <c r="B11" s="5">
        <v>2.2000000000000001E-4</v>
      </c>
      <c r="C11" s="5">
        <v>2.0000000000000001E-4</v>
      </c>
      <c r="D11" s="5">
        <v>2.2000000000000001E-4</v>
      </c>
      <c r="E11" s="5">
        <v>2.0000000000000001E-4</v>
      </c>
      <c r="F11" s="5">
        <v>2.2000000000000001E-4</v>
      </c>
      <c r="K11" s="45"/>
      <c r="L11" s="46">
        <v>13</v>
      </c>
      <c r="M11" s="35">
        <f t="shared" si="0"/>
        <v>1.9997021819171291E-4</v>
      </c>
      <c r="N11" s="35">
        <f t="shared" si="1"/>
        <v>2.2002978180828711E-4</v>
      </c>
      <c r="O11" s="35">
        <f t="shared" si="2"/>
        <v>4.1995599999999911E-4</v>
      </c>
      <c r="P11" s="35"/>
      <c r="Q11" s="1">
        <v>8</v>
      </c>
      <c r="R11" s="35">
        <f t="shared" si="3"/>
        <v>1.9994398786279225E-4</v>
      </c>
      <c r="S11" s="35">
        <f t="shared" si="4"/>
        <v>2.2005601213720776E-4</v>
      </c>
      <c r="T11" s="35">
        <f t="shared" si="5"/>
        <v>4.1995599999999911E-4</v>
      </c>
      <c r="U11" s="35"/>
      <c r="V11" s="35">
        <f t="shared" si="6"/>
        <v>0.98929</v>
      </c>
      <c r="W11" s="1">
        <v>9</v>
      </c>
      <c r="X11" s="35">
        <f>1-PRODUCT($V$3:V11)</f>
        <v>8.2640295385141282E-2</v>
      </c>
      <c r="Y11" s="35">
        <f t="shared" si="7"/>
        <v>0.98334436710000006</v>
      </c>
      <c r="Z11" s="1">
        <v>9</v>
      </c>
      <c r="AA11" s="35">
        <f>1-PRODUCT($Y$3:Y11)</f>
        <v>0.11890528743913609</v>
      </c>
      <c r="AC11" s="35">
        <f t="shared" si="8"/>
        <v>0.9891019575097264</v>
      </c>
      <c r="AD11" s="1">
        <v>9</v>
      </c>
      <c r="AE11" s="35">
        <f>1-PRODUCT($AC$3:AC11)</f>
        <v>8.2849859578762008E-2</v>
      </c>
      <c r="AF11" s="35">
        <f t="shared" si="9"/>
        <v>0.97864523960000005</v>
      </c>
      <c r="AG11" s="1">
        <v>9</v>
      </c>
      <c r="AH11" s="35">
        <f>1-PRODUCT($AF$3:AF11)</f>
        <v>0.15047697483773681</v>
      </c>
      <c r="AJ11" s="35">
        <f t="shared" si="10"/>
        <v>0.9814943948</v>
      </c>
      <c r="AK11" s="1">
        <v>9</v>
      </c>
      <c r="AL11" s="35">
        <f>1-PRODUCT($AJ$3:AJ11)</f>
        <v>0.13379385204228933</v>
      </c>
    </row>
    <row r="12" spans="1:38" x14ac:dyDescent="0.35">
      <c r="A12" s="5">
        <v>2.0000000000000001E-4</v>
      </c>
      <c r="B12" s="5">
        <v>2.1000000000000001E-4</v>
      </c>
      <c r="C12" s="5">
        <v>2.3000000000000001E-4</v>
      </c>
      <c r="D12" s="5">
        <v>2.1000000000000001E-4</v>
      </c>
      <c r="E12" s="5">
        <v>2.0000000000000001E-4</v>
      </c>
      <c r="F12" s="5">
        <v>2.3000000000000001E-4</v>
      </c>
      <c r="K12" s="45"/>
      <c r="L12" s="1">
        <v>14</v>
      </c>
      <c r="M12" s="35">
        <f t="shared" si="0"/>
        <v>2.0996099943366127E-4</v>
      </c>
      <c r="N12" s="35">
        <f t="shared" si="1"/>
        <v>2.3003900056633875E-4</v>
      </c>
      <c r="O12" s="35">
        <f t="shared" si="2"/>
        <v>4.3995169999999639E-4</v>
      </c>
      <c r="P12" s="35"/>
      <c r="Q12" s="1">
        <v>9</v>
      </c>
      <c r="R12" s="35">
        <f t="shared" si="3"/>
        <v>1.9999260171708977E-4</v>
      </c>
      <c r="S12" s="35">
        <f t="shared" si="4"/>
        <v>2.3000739828291027E-4</v>
      </c>
      <c r="T12" s="35">
        <f t="shared" si="5"/>
        <v>4.2995399999989914E-4</v>
      </c>
      <c r="U12" s="35"/>
      <c r="V12" s="35">
        <f t="shared" si="6"/>
        <v>0.98895999999999995</v>
      </c>
      <c r="W12" s="1">
        <v>10</v>
      </c>
      <c r="X12" s="35">
        <f>1-PRODUCT($V$3:V12)</f>
        <v>9.2767946524089373E-2</v>
      </c>
      <c r="Y12" s="35">
        <f t="shared" si="7"/>
        <v>0.98267021439999991</v>
      </c>
      <c r="Z12" s="1">
        <v>10</v>
      </c>
      <c r="AA12" s="35">
        <f>1-PRODUCT($Y$3:Y12)</f>
        <v>0.13417446990110959</v>
      </c>
      <c r="AC12" s="35">
        <f t="shared" si="8"/>
        <v>0.98846521600026105</v>
      </c>
      <c r="AD12" s="1">
        <v>10</v>
      </c>
      <c r="AE12" s="35">
        <f>1-PRODUCT($AC$3:AC12)</f>
        <v>9.3428988343851271E-2</v>
      </c>
      <c r="AF12" s="35">
        <f t="shared" si="9"/>
        <v>0.97758696</v>
      </c>
      <c r="AG12" s="1">
        <v>10</v>
      </c>
      <c r="AH12" s="35">
        <f>1-PRODUCT($AF$3:AF12)</f>
        <v>0.16951736838161957</v>
      </c>
      <c r="AJ12" s="35">
        <f t="shared" si="10"/>
        <v>0.98072196320000005</v>
      </c>
      <c r="AK12" s="1">
        <v>10</v>
      </c>
      <c r="AL12" s="35">
        <f>1-PRODUCT($AJ$3:AJ12)</f>
        <v>0.15049260603900427</v>
      </c>
    </row>
    <row r="13" spans="1:38" x14ac:dyDescent="0.35">
      <c r="A13" s="5">
        <v>1.9000000000000001E-4</v>
      </c>
      <c r="B13" s="5">
        <v>1.9000000000000001E-4</v>
      </c>
      <c r="C13" s="5">
        <v>2.7E-4</v>
      </c>
      <c r="D13" s="5">
        <v>1.9000000000000001E-4</v>
      </c>
      <c r="E13" s="5">
        <v>1.9000000000000001E-4</v>
      </c>
      <c r="F13" s="5">
        <v>2.3000000000000001E-4</v>
      </c>
      <c r="K13" s="45"/>
      <c r="L13" s="46">
        <v>15</v>
      </c>
      <c r="M13" s="35">
        <f t="shared" si="0"/>
        <v>1.8999999994163841E-4</v>
      </c>
      <c r="N13" s="35">
        <f t="shared" si="1"/>
        <v>2.7000000005836158E-4</v>
      </c>
      <c r="O13" s="35">
        <f t="shared" si="2"/>
        <v>4.5994869999999022E-4</v>
      </c>
      <c r="P13" s="35"/>
      <c r="Q13" s="1">
        <v>10</v>
      </c>
      <c r="R13" s="35">
        <f t="shared" si="3"/>
        <v>1.8999932409338174E-4</v>
      </c>
      <c r="S13" s="35">
        <f t="shared" si="4"/>
        <v>2.3000067590661828E-4</v>
      </c>
      <c r="T13" s="35">
        <f t="shared" si="5"/>
        <v>4.1995630000002393E-4</v>
      </c>
      <c r="U13" s="35"/>
      <c r="V13" s="35">
        <f t="shared" si="6"/>
        <v>0.98853999999999986</v>
      </c>
      <c r="W13" s="1">
        <v>11</v>
      </c>
      <c r="X13" s="35">
        <f>1-PRODUCT($V$3:V13)</f>
        <v>0.10316482585692344</v>
      </c>
      <c r="Y13" s="35">
        <f t="shared" si="7"/>
        <v>0.98190689659999997</v>
      </c>
      <c r="Z13" s="1">
        <v>11</v>
      </c>
      <c r="AA13" s="35">
        <f>1-PRODUCT($Y$3:Y13)</f>
        <v>0.14983994074354867</v>
      </c>
      <c r="AC13" s="35">
        <f t="shared" si="8"/>
        <v>0.98769991148756653</v>
      </c>
      <c r="AD13" s="1">
        <v>11</v>
      </c>
      <c r="AE13" s="35">
        <f>1-PRODUCT($AC$3:AC13)</f>
        <v>0.10457989203002827</v>
      </c>
      <c r="AF13" s="35">
        <f t="shared" si="9"/>
        <v>0.97639084339999993</v>
      </c>
      <c r="AG13" s="1">
        <v>11</v>
      </c>
      <c r="AH13" s="35">
        <f>1-PRODUCT($AF$3:AF13)</f>
        <v>0.18912436288507806</v>
      </c>
      <c r="AJ13" s="35">
        <f t="shared" si="10"/>
        <v>0.97981119179999998</v>
      </c>
      <c r="AK13" s="1">
        <v>11</v>
      </c>
      <c r="AL13" s="35">
        <f>1-PRODUCT($AJ$3:AJ13)</f>
        <v>0.16764314788016466</v>
      </c>
    </row>
    <row r="14" spans="1:38" x14ac:dyDescent="0.35">
      <c r="A14" s="5">
        <v>1.9000000000000001E-4</v>
      </c>
      <c r="B14" s="5">
        <v>1.8000000000000001E-4</v>
      </c>
      <c r="C14" s="5">
        <v>3.1E-4</v>
      </c>
      <c r="D14" s="5">
        <v>1.8000000000000001E-4</v>
      </c>
      <c r="E14" s="5">
        <v>1.9000000000000001E-4</v>
      </c>
      <c r="F14" s="5">
        <v>2.4000000000000001E-4</v>
      </c>
      <c r="K14" s="45"/>
      <c r="L14" s="1">
        <v>16</v>
      </c>
      <c r="M14" s="35">
        <f t="shared" si="0"/>
        <v>1.7999999999999689E-4</v>
      </c>
      <c r="N14" s="35">
        <f t="shared" si="1"/>
        <v>3.1000000000000309E-4</v>
      </c>
      <c r="O14" s="35">
        <f t="shared" si="2"/>
        <v>4.8994420000003647E-4</v>
      </c>
      <c r="P14" s="35"/>
      <c r="Q14" s="1">
        <v>11</v>
      </c>
      <c r="R14" s="35">
        <f t="shared" si="3"/>
        <v>1.899999032107532E-4</v>
      </c>
      <c r="S14" s="35">
        <f t="shared" si="4"/>
        <v>2.4000009678924684E-4</v>
      </c>
      <c r="T14" s="35">
        <f t="shared" si="5"/>
        <v>4.2995440000004326E-4</v>
      </c>
      <c r="U14" s="35"/>
      <c r="V14" s="35">
        <f t="shared" si="6"/>
        <v>0.98800999999999972</v>
      </c>
      <c r="W14" s="1">
        <v>12</v>
      </c>
      <c r="X14" s="35">
        <f>1-PRODUCT($V$3:V14)</f>
        <v>0.11391787959489919</v>
      </c>
      <c r="Y14" s="35">
        <f t="shared" si="7"/>
        <v>0.98102476930000004</v>
      </c>
      <c r="Z14" s="1">
        <v>12</v>
      </c>
      <c r="AA14" s="35">
        <f>1-PRODUCT($Y$3:Y14)</f>
        <v>0.16597192399986549</v>
      </c>
      <c r="AC14" s="35">
        <f t="shared" si="8"/>
        <v>0.98685602470094214</v>
      </c>
      <c r="AD14" s="1">
        <v>12</v>
      </c>
      <c r="AE14" s="35">
        <f>1-PRODUCT($AC$3:AC14)</f>
        <v>0.11634927181146526</v>
      </c>
      <c r="AF14" s="35">
        <f t="shared" si="9"/>
        <v>0.97502754859999996</v>
      </c>
      <c r="AG14" s="1">
        <v>12</v>
      </c>
      <c r="AH14" s="35">
        <f>1-PRODUCT($AF$3:AF14)</f>
        <v>0.20937391532437455</v>
      </c>
      <c r="AJ14" s="35">
        <f t="shared" si="10"/>
        <v>0.97872270600000011</v>
      </c>
      <c r="AK14" s="1">
        <v>12</v>
      </c>
      <c r="AL14" s="35">
        <f>1-PRODUCT($AJ$3:AJ14)</f>
        <v>0.1853534493356328</v>
      </c>
    </row>
    <row r="15" spans="1:38" x14ac:dyDescent="0.35">
      <c r="A15" s="5">
        <v>1.9000000000000001E-4</v>
      </c>
      <c r="B15" s="5">
        <v>2.0000000000000001E-4</v>
      </c>
      <c r="C15" s="5">
        <v>3.6999999999999999E-4</v>
      </c>
      <c r="D15" s="5">
        <v>2.0000000000000001E-4</v>
      </c>
      <c r="E15" s="5">
        <v>1.9000000000000001E-4</v>
      </c>
      <c r="F15" s="5">
        <v>2.4000000000000001E-4</v>
      </c>
      <c r="K15" s="45"/>
      <c r="L15" s="46">
        <v>17</v>
      </c>
      <c r="M15" s="35">
        <f t="shared" si="0"/>
        <v>1.9999999999999985E-4</v>
      </c>
      <c r="N15" s="35">
        <f t="shared" si="1"/>
        <v>3.700000000000001E-4</v>
      </c>
      <c r="O15" s="35">
        <f t="shared" si="2"/>
        <v>5.6992599999994287E-4</v>
      </c>
      <c r="P15" s="35"/>
      <c r="Q15" s="1">
        <v>12</v>
      </c>
      <c r="R15" s="35">
        <f t="shared" si="3"/>
        <v>1.899999032107532E-4</v>
      </c>
      <c r="S15" s="35">
        <f t="shared" si="4"/>
        <v>2.4000009678924684E-4</v>
      </c>
      <c r="T15" s="35">
        <f t="shared" si="5"/>
        <v>4.2995440000004326E-4</v>
      </c>
      <c r="U15" s="35"/>
      <c r="V15" s="35">
        <f t="shared" si="6"/>
        <v>0.98739999999999961</v>
      </c>
      <c r="W15" s="1">
        <v>13</v>
      </c>
      <c r="X15" s="35">
        <f>1-PRODUCT($V$3:V15)</f>
        <v>0.12508251431200379</v>
      </c>
      <c r="Y15" s="35">
        <f t="shared" si="7"/>
        <v>0.98003399600000007</v>
      </c>
      <c r="Z15" s="1">
        <v>13</v>
      </c>
      <c r="AA15" s="35">
        <f>1-PRODUCT($Y$3:Y15)</f>
        <v>0.18262413190139637</v>
      </c>
      <c r="AC15" s="35">
        <f t="shared" si="8"/>
        <v>0.9859381599224577</v>
      </c>
      <c r="AD15" s="1">
        <v>13</v>
      </c>
      <c r="AE15" s="35">
        <f>1-PRODUCT($AC$3:AC15)</f>
        <v>0.12877502703565624</v>
      </c>
      <c r="AF15" s="35">
        <f t="shared" si="9"/>
        <v>0.97351715600000011</v>
      </c>
      <c r="AG15" s="1">
        <v>13</v>
      </c>
      <c r="AH15" s="35">
        <f>1-PRODUCT($AF$3:AF15)</f>
        <v>0.2303119425871698</v>
      </c>
      <c r="AJ15" s="35">
        <f t="shared" si="10"/>
        <v>0.97747663000000007</v>
      </c>
      <c r="AK15" s="1">
        <v>13</v>
      </c>
      <c r="AL15" s="35">
        <f>1-PRODUCT($AJ$3:AJ15)</f>
        <v>0.20370203501547002</v>
      </c>
    </row>
    <row r="16" spans="1:38" x14ac:dyDescent="0.35">
      <c r="A16" s="5">
        <v>2.0000000000000001E-4</v>
      </c>
      <c r="B16" s="5">
        <v>2.2000000000000001E-4</v>
      </c>
      <c r="C16" s="5">
        <v>4.2999999999999999E-4</v>
      </c>
      <c r="D16" s="5">
        <v>2.2000000000000001E-4</v>
      </c>
      <c r="E16" s="5">
        <v>2.0000000000000001E-4</v>
      </c>
      <c r="F16" s="5">
        <v>2.5000000000000001E-4</v>
      </c>
      <c r="K16" s="45"/>
      <c r="L16" s="1">
        <v>18</v>
      </c>
      <c r="M16" s="35">
        <f t="shared" si="0"/>
        <v>2.2000000000000001E-4</v>
      </c>
      <c r="N16" s="35">
        <f t="shared" si="1"/>
        <v>4.2999999999999994E-4</v>
      </c>
      <c r="O16" s="35">
        <f t="shared" si="2"/>
        <v>6.4990540000009478E-4</v>
      </c>
      <c r="P16" s="35"/>
      <c r="Q16" s="1">
        <v>13</v>
      </c>
      <c r="R16" s="35">
        <f t="shared" si="3"/>
        <v>1.9999983564647673E-4</v>
      </c>
      <c r="S16" s="35">
        <f t="shared" si="4"/>
        <v>2.5000016435352325E-4</v>
      </c>
      <c r="T16" s="35">
        <f t="shared" si="5"/>
        <v>4.4994999999992125E-4</v>
      </c>
      <c r="U16" s="35"/>
      <c r="V16" s="35">
        <f t="shared" si="6"/>
        <v>0.98670999999999964</v>
      </c>
      <c r="W16" s="1">
        <v>14</v>
      </c>
      <c r="X16" s="35">
        <f>1-PRODUCT($V$3:V16)</f>
        <v>0.13671016769679756</v>
      </c>
      <c r="Y16" s="35">
        <f t="shared" si="7"/>
        <v>0.97893472520000002</v>
      </c>
      <c r="Z16" s="1">
        <v>14</v>
      </c>
      <c r="AA16" s="35">
        <f>1-PRODUCT($Y$3:Y16)</f>
        <v>0.19984237917778203</v>
      </c>
      <c r="AC16" s="35">
        <f t="shared" si="8"/>
        <v>0.98491909392939814</v>
      </c>
      <c r="AD16" s="1">
        <v>14</v>
      </c>
      <c r="AE16" s="35">
        <f>1-PRODUCT($AC$3:AC16)</f>
        <v>0.14191388901929414</v>
      </c>
      <c r="AF16" s="35">
        <f t="shared" si="9"/>
        <v>0.97183041319999997</v>
      </c>
      <c r="AG16" s="1">
        <v>14</v>
      </c>
      <c r="AH16" s="35">
        <f>1-PRODUCT($AF$3:AF16)</f>
        <v>0.25199373712938389</v>
      </c>
      <c r="AJ16" s="35">
        <f t="shared" si="10"/>
        <v>0.97609300040000002</v>
      </c>
      <c r="AK16" s="1">
        <v>14</v>
      </c>
      <c r="AL16" s="35">
        <f>1-PRODUCT($AJ$3:AJ16)</f>
        <v>0.22273913014583602</v>
      </c>
    </row>
    <row r="17" spans="1:38" x14ac:dyDescent="0.35">
      <c r="A17" s="5">
        <v>2.3000000000000001E-4</v>
      </c>
      <c r="B17" s="5">
        <v>2.3000000000000001E-4</v>
      </c>
      <c r="C17" s="5">
        <v>4.6999999999999999E-4</v>
      </c>
      <c r="D17" s="5">
        <v>2.3000000000000001E-4</v>
      </c>
      <c r="E17" s="5">
        <v>2.3000000000000001E-4</v>
      </c>
      <c r="F17" s="5">
        <v>2.5999999999999998E-4</v>
      </c>
      <c r="K17" s="45"/>
      <c r="L17" s="46">
        <v>19</v>
      </c>
      <c r="M17" s="35">
        <f t="shared" si="0"/>
        <v>2.2999999999999995E-4</v>
      </c>
      <c r="N17" s="35">
        <f t="shared" si="1"/>
        <v>4.7000000000000004E-4</v>
      </c>
      <c r="O17" s="35">
        <f t="shared" si="2"/>
        <v>6.9989189999997148E-4</v>
      </c>
      <c r="P17" s="35"/>
      <c r="Q17" s="1">
        <v>14</v>
      </c>
      <c r="R17" s="35">
        <f t="shared" si="3"/>
        <v>2.2998139144918107E-4</v>
      </c>
      <c r="S17" s="35">
        <f t="shared" si="4"/>
        <v>2.6001860855081888E-4</v>
      </c>
      <c r="T17" s="35">
        <f t="shared" si="5"/>
        <v>4.8994020000003857E-4</v>
      </c>
      <c r="U17" s="35"/>
      <c r="V17" s="35">
        <f t="shared" si="6"/>
        <v>0.98594999999999955</v>
      </c>
      <c r="W17" s="1">
        <v>15</v>
      </c>
      <c r="X17" s="35">
        <f>1-PRODUCT($V$3:V17)</f>
        <v>0.14883938984065792</v>
      </c>
      <c r="Y17" s="35">
        <f t="shared" si="7"/>
        <v>0.97773703649999999</v>
      </c>
      <c r="Z17" s="1">
        <v>15</v>
      </c>
      <c r="AA17" s="35">
        <f>1-PRODUCT($Y$3:Y17)</f>
        <v>0.2176562590843939</v>
      </c>
      <c r="AC17" s="35">
        <f t="shared" si="8"/>
        <v>0.98379953897987582</v>
      </c>
      <c r="AD17" s="1">
        <v>15</v>
      </c>
      <c r="AE17" s="35">
        <f>1-PRODUCT($AC$3:AC17)</f>
        <v>0.15581527961214703</v>
      </c>
      <c r="AF17" s="35">
        <f t="shared" si="9"/>
        <v>0.96997761000000005</v>
      </c>
      <c r="AG17" s="1">
        <v>15</v>
      </c>
      <c r="AH17" s="35">
        <f>1-PRODUCT($AF$3:AF17)</f>
        <v>0.274450672875728</v>
      </c>
      <c r="AJ17" s="35">
        <f t="shared" si="10"/>
        <v>0.97461157500000006</v>
      </c>
      <c r="AK17" s="1">
        <v>15</v>
      </c>
      <c r="AL17" s="35">
        <f>1-PRODUCT($AJ$3:AJ17)</f>
        <v>0.24247255944556312</v>
      </c>
    </row>
    <row r="18" spans="1:38" x14ac:dyDescent="0.35">
      <c r="A18" s="5">
        <v>2.7E-4</v>
      </c>
      <c r="B18" s="5">
        <v>2.3000000000000001E-4</v>
      </c>
      <c r="C18" s="5">
        <v>4.8999999999999998E-4</v>
      </c>
      <c r="D18" s="5">
        <v>2.3000000000000001E-4</v>
      </c>
      <c r="E18" s="5">
        <v>2.7E-4</v>
      </c>
      <c r="F18" s="5">
        <v>2.7E-4</v>
      </c>
      <c r="K18" s="45"/>
      <c r="L18" s="1">
        <v>20</v>
      </c>
      <c r="M18" s="35">
        <f t="shared" si="0"/>
        <v>2.2999999999999995E-4</v>
      </c>
      <c r="N18" s="35">
        <f t="shared" si="1"/>
        <v>4.8999999999999998E-4</v>
      </c>
      <c r="O18" s="35">
        <f t="shared" si="2"/>
        <v>7.1988729999994394E-4</v>
      </c>
      <c r="P18" s="35"/>
      <c r="Q18" s="1">
        <v>15</v>
      </c>
      <c r="R18" s="35">
        <f t="shared" si="3"/>
        <v>2.6593284710477053E-4</v>
      </c>
      <c r="S18" s="35">
        <f t="shared" si="4"/>
        <v>2.7406715289522948E-4</v>
      </c>
      <c r="T18" s="35">
        <f t="shared" si="5"/>
        <v>5.3992709999994837E-4</v>
      </c>
      <c r="U18" s="35"/>
      <c r="V18" s="35">
        <f t="shared" si="6"/>
        <v>0.98514999999999953</v>
      </c>
      <c r="W18" s="1">
        <v>16</v>
      </c>
      <c r="X18" s="35">
        <f>1-PRODUCT($V$3:V18)</f>
        <v>0.16147912490152461</v>
      </c>
      <c r="Y18" s="35">
        <f t="shared" si="7"/>
        <v>0.97645112550000002</v>
      </c>
      <c r="Z18" s="1">
        <v>16</v>
      </c>
      <c r="AA18" s="35">
        <f>1-PRODUCT($Y$3:Y18)</f>
        <v>0.23607957365507604</v>
      </c>
      <c r="AC18" s="35">
        <f t="shared" si="8"/>
        <v>0.98256978380631255</v>
      </c>
      <c r="AD18" s="1">
        <v>16</v>
      </c>
      <c r="AE18" s="35">
        <f>1-PRODUCT($AC$3:AC18)</f>
        <v>0.17052960179591492</v>
      </c>
      <c r="AF18" s="35">
        <f t="shared" si="9"/>
        <v>0.96797883549999997</v>
      </c>
      <c r="AG18" s="1">
        <v>16</v>
      </c>
      <c r="AH18" s="35">
        <f>1-PRODUCT($AF$3:AF18)</f>
        <v>0.2976836072324387</v>
      </c>
      <c r="AJ18" s="35">
        <f t="shared" si="10"/>
        <v>0.9730425064999999</v>
      </c>
      <c r="AK18" s="1">
        <v>16</v>
      </c>
      <c r="AL18" s="35">
        <f>1-PRODUCT($AJ$3:AJ18)</f>
        <v>0.26289360050038102</v>
      </c>
    </row>
    <row r="19" spans="1:38" x14ac:dyDescent="0.35">
      <c r="A19" s="5">
        <v>3.1E-4</v>
      </c>
      <c r="B19" s="5">
        <v>2.4000000000000001E-4</v>
      </c>
      <c r="C19" s="5">
        <v>4.8999999999999998E-4</v>
      </c>
      <c r="D19" s="5">
        <v>2.4000000000000001E-4</v>
      </c>
      <c r="E19" s="5">
        <v>3.1E-4</v>
      </c>
      <c r="F19" s="5">
        <v>2.7999999999999998E-4</v>
      </c>
      <c r="K19" s="45"/>
      <c r="L19" s="46">
        <v>21</v>
      </c>
      <c r="M19" s="35">
        <f t="shared" si="0"/>
        <v>2.3999999999999987E-4</v>
      </c>
      <c r="N19" s="35">
        <f t="shared" si="1"/>
        <v>4.9000000000000009E-4</v>
      </c>
      <c r="O19" s="35">
        <f t="shared" si="2"/>
        <v>7.2988240000004811E-4</v>
      </c>
      <c r="P19" s="35"/>
      <c r="Q19" s="1">
        <v>16</v>
      </c>
      <c r="R19" s="35">
        <f t="shared" si="3"/>
        <v>2.7994155273756001E-4</v>
      </c>
      <c r="S19" s="35">
        <f t="shared" si="4"/>
        <v>3.1005844726244002E-4</v>
      </c>
      <c r="T19" s="35">
        <f t="shared" si="5"/>
        <v>5.8991320000001402E-4</v>
      </c>
      <c r="U19" s="35"/>
      <c r="V19" s="35">
        <f t="shared" si="6"/>
        <v>0.98425999999999936</v>
      </c>
      <c r="W19" s="1">
        <v>17</v>
      </c>
      <c r="X19" s="35">
        <f>1-PRODUCT($V$3:V19)</f>
        <v>0.17467744347557512</v>
      </c>
      <c r="Y19" s="35">
        <f t="shared" si="7"/>
        <v>0.97500795600000001</v>
      </c>
      <c r="Z19" s="1">
        <v>17</v>
      </c>
      <c r="AA19" s="35">
        <f>1-PRODUCT($Y$3:Y19)</f>
        <v>0.25517150656278709</v>
      </c>
      <c r="AC19" s="35">
        <f t="shared" si="8"/>
        <v>0.98120989419804916</v>
      </c>
      <c r="AD19" s="1">
        <v>17</v>
      </c>
      <c r="AE19" s="35">
        <f>1-PRODUCT($AC$3:AC19)</f>
        <v>0.18611543833775601</v>
      </c>
      <c r="AF19" s="35">
        <f t="shared" si="9"/>
        <v>0.96576575460000003</v>
      </c>
      <c r="AG19" s="1">
        <v>17</v>
      </c>
      <c r="AH19" s="35">
        <f>1-PRODUCT($AF$3:AF19)</f>
        <v>0.32172687897088614</v>
      </c>
      <c r="AJ19" s="35">
        <f t="shared" si="10"/>
        <v>0.9713268236</v>
      </c>
      <c r="AK19" s="1">
        <v>17</v>
      </c>
      <c r="AL19" s="35">
        <f>1-PRODUCT($AJ$3:AJ19)</f>
        <v>0.28402878231880246</v>
      </c>
    </row>
    <row r="20" spans="1:38" x14ac:dyDescent="0.35">
      <c r="A20" s="5">
        <v>3.6999999999999999E-4</v>
      </c>
      <c r="B20" s="5">
        <v>2.4000000000000001E-4</v>
      </c>
      <c r="C20" s="5">
        <v>4.8999999999999998E-4</v>
      </c>
      <c r="D20" s="5">
        <v>2.4000000000000001E-4</v>
      </c>
      <c r="E20" s="5">
        <v>3.6999999999999999E-4</v>
      </c>
      <c r="F20" s="5">
        <v>2.9999999999999997E-4</v>
      </c>
      <c r="K20" s="45"/>
      <c r="L20" s="1">
        <v>22</v>
      </c>
      <c r="M20" s="35">
        <f t="shared" si="0"/>
        <v>2.3999999999999987E-4</v>
      </c>
      <c r="N20" s="35">
        <f t="shared" si="1"/>
        <v>4.9000000000000009E-4</v>
      </c>
      <c r="O20" s="35">
        <f t="shared" si="2"/>
        <v>7.2988240000004811E-4</v>
      </c>
      <c r="P20" s="35"/>
      <c r="Q20" s="1">
        <v>17</v>
      </c>
      <c r="R20" s="35">
        <f t="shared" si="3"/>
        <v>2.9999954492416424E-4</v>
      </c>
      <c r="S20" s="35">
        <f t="shared" si="4"/>
        <v>3.7000045507583579E-4</v>
      </c>
      <c r="T20" s="35">
        <f t="shared" si="5"/>
        <v>6.6988899999997908E-4</v>
      </c>
      <c r="U20" s="35"/>
      <c r="V20" s="35">
        <f t="shared" si="6"/>
        <v>0.98329999999999895</v>
      </c>
      <c r="W20" s="1">
        <v>18</v>
      </c>
      <c r="X20" s="35">
        <f>1-PRODUCT($V$3:V20)</f>
        <v>0.1884603301695339</v>
      </c>
      <c r="Y20" s="35">
        <f t="shared" si="7"/>
        <v>0.9734178349999999</v>
      </c>
      <c r="Z20" s="1">
        <v>18</v>
      </c>
      <c r="AA20" s="35">
        <f>1-PRODUCT($Y$3:Y20)</f>
        <v>0.27497066047203655</v>
      </c>
      <c r="AC20" s="35">
        <f t="shared" si="8"/>
        <v>0.97969995086274853</v>
      </c>
      <c r="AD20" s="1">
        <v>18</v>
      </c>
      <c r="AE20" s="35">
        <f>1-PRODUCT($AC$3:AC20)</f>
        <v>0.2026373349315499</v>
      </c>
      <c r="AF20" s="35">
        <f t="shared" si="9"/>
        <v>0.96333901</v>
      </c>
      <c r="AG20" s="1">
        <v>18</v>
      </c>
      <c r="AH20" s="35">
        <f>1-PRODUCT($AF$3:AF20)</f>
        <v>0.34659304307820327</v>
      </c>
      <c r="AJ20" s="35">
        <f t="shared" si="10"/>
        <v>0.96947480200000002</v>
      </c>
      <c r="AK20" s="1">
        <v>18</v>
      </c>
      <c r="AL20" s="35">
        <f>1-PRODUCT($AJ$3:AJ20)</f>
        <v>0.3058839455008221</v>
      </c>
    </row>
    <row r="21" spans="1:38" x14ac:dyDescent="0.35">
      <c r="A21" s="5">
        <v>4.2999999999999999E-4</v>
      </c>
      <c r="B21" s="5">
        <v>2.5000000000000001E-4</v>
      </c>
      <c r="C21" s="5">
        <v>4.8999999999999998E-4</v>
      </c>
      <c r="D21" s="5">
        <v>2.5000000000000001E-4</v>
      </c>
      <c r="E21" s="5">
        <v>4.2999999999999999E-4</v>
      </c>
      <c r="F21" s="5">
        <v>3.2000000000000003E-4</v>
      </c>
      <c r="K21" s="45"/>
      <c r="L21" s="46">
        <v>23</v>
      </c>
      <c r="M21" s="35">
        <f t="shared" si="0"/>
        <v>2.5000000000000001E-4</v>
      </c>
      <c r="N21" s="35">
        <f t="shared" si="1"/>
        <v>4.8999999999999998E-4</v>
      </c>
      <c r="O21" s="35">
        <f t="shared" si="2"/>
        <v>7.3987749999993024E-4</v>
      </c>
      <c r="P21" s="35"/>
      <c r="Q21" s="1">
        <v>18</v>
      </c>
      <c r="R21" s="35">
        <f t="shared" si="3"/>
        <v>3.1999999032698747E-4</v>
      </c>
      <c r="S21" s="35">
        <f t="shared" si="4"/>
        <v>4.3000000967301254E-4</v>
      </c>
      <c r="T21" s="35">
        <f t="shared" si="5"/>
        <v>7.4986240000007864E-4</v>
      </c>
      <c r="U21" s="35"/>
      <c r="V21" s="35">
        <f t="shared" si="6"/>
        <v>0.98222999999999849</v>
      </c>
      <c r="W21" s="1">
        <v>19</v>
      </c>
      <c r="X21" s="35">
        <f>1-PRODUCT($V$3:V21)</f>
        <v>0.20288139010242245</v>
      </c>
      <c r="Y21" s="35">
        <f t="shared" si="7"/>
        <v>0.9716612052000001</v>
      </c>
      <c r="Z21" s="1">
        <v>19</v>
      </c>
      <c r="AA21" s="35">
        <f>1-PRODUCT($Y$3:Y21)</f>
        <v>0.29551711814889892</v>
      </c>
      <c r="AC21" s="35">
        <f t="shared" si="8"/>
        <v>0.97673999821953295</v>
      </c>
      <c r="AD21" s="1">
        <v>19</v>
      </c>
      <c r="AE21" s="35">
        <f>1-PRODUCT($AC$3:AC21)</f>
        <v>0.22118399194072003</v>
      </c>
      <c r="AF21" s="35">
        <f t="shared" si="9"/>
        <v>0.95938333020000011</v>
      </c>
      <c r="AG21" s="1">
        <v>19</v>
      </c>
      <c r="AH21" s="35">
        <f>1-PRODUCT($AF$3:AF21)</f>
        <v>0.37313225769251868</v>
      </c>
      <c r="AJ21" s="35">
        <f t="shared" si="10"/>
        <v>0.96741797160000009</v>
      </c>
      <c r="AK21" s="1">
        <v>19</v>
      </c>
      <c r="AL21" s="35">
        <f>1-PRODUCT($AJ$3:AJ21)</f>
        <v>0.32849965450141017</v>
      </c>
    </row>
    <row r="22" spans="1:38" x14ac:dyDescent="0.35">
      <c r="A22" s="5">
        <v>4.6999999999999999E-4</v>
      </c>
      <c r="B22" s="5">
        <v>2.5999999999999998E-4</v>
      </c>
      <c r="C22" s="5">
        <v>5.0000000000000001E-4</v>
      </c>
      <c r="D22" s="5">
        <v>2.5999999999999998E-4</v>
      </c>
      <c r="E22" s="5">
        <v>4.6999999999999999E-4</v>
      </c>
      <c r="F22" s="5">
        <v>3.4000000000000002E-4</v>
      </c>
      <c r="K22" s="45"/>
      <c r="L22" s="1">
        <v>24</v>
      </c>
      <c r="M22" s="35">
        <f t="shared" si="0"/>
        <v>2.5999999999999987E-4</v>
      </c>
      <c r="N22" s="35">
        <f t="shared" si="1"/>
        <v>5.0000000000000023E-4</v>
      </c>
      <c r="O22" s="35">
        <f t="shared" si="2"/>
        <v>7.5986999999999583E-4</v>
      </c>
      <c r="P22" s="35"/>
      <c r="Q22" s="1">
        <v>19</v>
      </c>
      <c r="R22" s="35">
        <f t="shared" si="3"/>
        <v>3.399999971805802E-4</v>
      </c>
      <c r="S22" s="35">
        <f t="shared" si="4"/>
        <v>4.7000000281941976E-4</v>
      </c>
      <c r="T22" s="35">
        <f t="shared" si="5"/>
        <v>8.0984019999996715E-4</v>
      </c>
      <c r="U22" s="35"/>
      <c r="V22" s="35">
        <f>1-N72</f>
        <v>0.9810499999999982</v>
      </c>
      <c r="W22" s="1">
        <v>20</v>
      </c>
      <c r="X22" s="35">
        <f>1-PRODUCT($V$3:V22)</f>
        <v>0.21798678775998304</v>
      </c>
      <c r="Y22" s="35">
        <f t="shared" ref="Y22" si="11">1-O72</f>
        <v>0.96976792499999998</v>
      </c>
      <c r="Z22" s="1">
        <v>20</v>
      </c>
      <c r="AA22" s="35">
        <f>1-PRODUCT($Y$3:Y22)</f>
        <v>0.31681509746923753</v>
      </c>
      <c r="AC22" s="35">
        <f t="shared" si="8"/>
        <v>0.97119999999792783</v>
      </c>
      <c r="AD22" s="1">
        <v>20</v>
      </c>
      <c r="AE22" s="35">
        <f>1-PRODUCT($AC$3:AC22)</f>
        <v>0.24361389297444114</v>
      </c>
      <c r="AF22" s="35">
        <f t="shared" ref="AF22" si="12">1-T77</f>
        <v>0.95279575999999988</v>
      </c>
      <c r="AG22" s="1">
        <v>20</v>
      </c>
      <c r="AH22" s="35">
        <f>1-PRODUCT($AF$3:AF22)</f>
        <v>0.40272307304865929</v>
      </c>
      <c r="AJ22" s="35">
        <f t="shared" si="10"/>
        <v>0.96515698999999999</v>
      </c>
      <c r="AK22" s="1">
        <v>20</v>
      </c>
      <c r="AL22" s="35">
        <f>1-PRODUCT($AJ$3:AJ22)</f>
        <v>0.35189674775462099</v>
      </c>
    </row>
    <row r="23" spans="1:38" x14ac:dyDescent="0.35">
      <c r="A23" s="5">
        <v>4.8999999999999998E-4</v>
      </c>
      <c r="B23" s="5">
        <v>2.7E-4</v>
      </c>
      <c r="C23" s="5">
        <v>5.1999999999999995E-4</v>
      </c>
      <c r="D23" s="5">
        <v>2.7E-4</v>
      </c>
      <c r="E23" s="5">
        <v>4.8999999999999998E-4</v>
      </c>
      <c r="F23" s="5">
        <v>3.8000000000000002E-4</v>
      </c>
      <c r="K23" s="45"/>
      <c r="L23" s="46">
        <v>25</v>
      </c>
      <c r="M23" s="35">
        <f t="shared" si="0"/>
        <v>2.6999999999999995E-4</v>
      </c>
      <c r="N23" s="35">
        <f t="shared" si="1"/>
        <v>5.1999999999999995E-4</v>
      </c>
      <c r="O23" s="35">
        <f t="shared" si="2"/>
        <v>7.89859599999998E-4</v>
      </c>
      <c r="P23" s="35"/>
      <c r="Q23" s="1">
        <v>20</v>
      </c>
      <c r="R23" s="35">
        <f t="shared" si="3"/>
        <v>3.7999992450551994E-4</v>
      </c>
      <c r="S23" s="35">
        <f t="shared" si="4"/>
        <v>4.9000007549448001E-4</v>
      </c>
      <c r="T23" s="35">
        <f t="shared" si="5"/>
        <v>8.6981380000006325E-4</v>
      </c>
      <c r="U23" s="35"/>
    </row>
    <row r="24" spans="1:38" x14ac:dyDescent="0.35">
      <c r="A24" s="5">
        <v>4.8999999999999998E-4</v>
      </c>
      <c r="B24" s="5">
        <v>2.7999999999999998E-4</v>
      </c>
      <c r="C24" s="5">
        <v>5.5000000000000003E-4</v>
      </c>
      <c r="D24" s="5">
        <v>2.7999999999999998E-4</v>
      </c>
      <c r="E24" s="5">
        <v>4.8999999999999998E-4</v>
      </c>
      <c r="F24" s="5">
        <v>4.2000000000000002E-4</v>
      </c>
      <c r="K24" s="45"/>
      <c r="L24" s="1">
        <v>26</v>
      </c>
      <c r="M24" s="35">
        <f t="shared" si="0"/>
        <v>2.8000000000000003E-4</v>
      </c>
      <c r="N24" s="35">
        <f t="shared" si="1"/>
        <v>5.4999999999999992E-4</v>
      </c>
      <c r="O24" s="35">
        <f t="shared" si="2"/>
        <v>8.2984600000002295E-4</v>
      </c>
      <c r="P24" s="35"/>
      <c r="Q24" s="1">
        <v>21</v>
      </c>
      <c r="R24" s="35">
        <f t="shared" si="3"/>
        <v>4.1999194330350609E-4</v>
      </c>
      <c r="S24" s="35">
        <f t="shared" si="4"/>
        <v>4.9000805669649396E-4</v>
      </c>
      <c r="T24" s="35">
        <f t="shared" si="5"/>
        <v>9.0979419999992484E-4</v>
      </c>
      <c r="U24" s="35"/>
    </row>
    <row r="25" spans="1:38" x14ac:dyDescent="0.35">
      <c r="A25" s="5">
        <v>4.8999999999999998E-4</v>
      </c>
      <c r="B25" s="5">
        <v>2.9999999999999997E-4</v>
      </c>
      <c r="C25" s="5">
        <v>5.9999999999999995E-4</v>
      </c>
      <c r="D25" s="5">
        <v>2.9999999999999997E-4</v>
      </c>
      <c r="E25" s="5">
        <v>4.8999999999999998E-4</v>
      </c>
      <c r="F25" s="5">
        <v>4.6000000000000001E-4</v>
      </c>
      <c r="K25" s="45"/>
      <c r="L25" s="46">
        <v>27</v>
      </c>
      <c r="M25" s="35">
        <f t="shared" si="0"/>
        <v>3.0000000000000008E-4</v>
      </c>
      <c r="N25" s="35">
        <f t="shared" si="1"/>
        <v>5.9999999999999984E-4</v>
      </c>
      <c r="O25" s="35">
        <f t="shared" si="2"/>
        <v>8.9981999999999562E-4</v>
      </c>
      <c r="P25" s="35"/>
      <c r="Q25" s="1">
        <v>22</v>
      </c>
      <c r="R25" s="35">
        <f t="shared" si="3"/>
        <v>4.5945297906291712E-4</v>
      </c>
      <c r="S25" s="35">
        <f t="shared" si="4"/>
        <v>4.9054702093708283E-4</v>
      </c>
      <c r="T25" s="35">
        <f t="shared" si="5"/>
        <v>9.4977460000000846E-4</v>
      </c>
      <c r="U25" s="35"/>
    </row>
    <row r="26" spans="1:38" x14ac:dyDescent="0.35">
      <c r="A26" s="5">
        <v>4.8999999999999998E-4</v>
      </c>
      <c r="B26" s="5">
        <v>3.2000000000000003E-4</v>
      </c>
      <c r="C26" s="5">
        <v>6.4999999999999997E-4</v>
      </c>
      <c r="D26" s="5">
        <v>3.2000000000000003E-4</v>
      </c>
      <c r="E26" s="5">
        <v>4.8999999999999998E-4</v>
      </c>
      <c r="F26" s="5">
        <v>4.8999999999999998E-4</v>
      </c>
      <c r="K26" s="45"/>
      <c r="L26" s="1">
        <v>28</v>
      </c>
      <c r="M26" s="35">
        <f t="shared" si="0"/>
        <v>3.2000000000000008E-4</v>
      </c>
      <c r="N26" s="35">
        <f t="shared" si="1"/>
        <v>6.4999999999999986E-4</v>
      </c>
      <c r="O26" s="35">
        <f t="shared" si="2"/>
        <v>9.6979200000002486E-4</v>
      </c>
      <c r="P26" s="35"/>
      <c r="Q26" s="1">
        <v>23</v>
      </c>
      <c r="R26" s="35">
        <f t="shared" si="3"/>
        <v>4.8261887067162121E-4</v>
      </c>
      <c r="S26" s="35">
        <f t="shared" si="4"/>
        <v>4.9738112932837882E-4</v>
      </c>
      <c r="T26" s="35">
        <f t="shared" si="5"/>
        <v>9.7975989999998792E-4</v>
      </c>
      <c r="U26" s="35"/>
    </row>
    <row r="27" spans="1:38" x14ac:dyDescent="0.35">
      <c r="A27" s="5">
        <v>5.0000000000000001E-4</v>
      </c>
      <c r="B27" s="5">
        <v>3.4000000000000002E-4</v>
      </c>
      <c r="C27" s="5">
        <v>6.9999999999999999E-4</v>
      </c>
      <c r="D27" s="5">
        <v>3.4000000000000002E-4</v>
      </c>
      <c r="E27" s="5">
        <v>5.0000000000000001E-4</v>
      </c>
      <c r="F27" s="5">
        <v>5.1999999999999995E-4</v>
      </c>
      <c r="K27" s="45"/>
      <c r="L27" s="46">
        <v>29</v>
      </c>
      <c r="M27" s="35">
        <f t="shared" si="0"/>
        <v>3.3999999999999997E-4</v>
      </c>
      <c r="N27" s="35">
        <f t="shared" si="1"/>
        <v>7.000000000000001E-4</v>
      </c>
      <c r="O27" s="35">
        <f t="shared" si="2"/>
        <v>1.0397619999999996E-3</v>
      </c>
      <c r="P27" s="35"/>
      <c r="Q27" s="1">
        <v>24</v>
      </c>
      <c r="R27" s="35">
        <f t="shared" si="3"/>
        <v>4.9831408282851805E-4</v>
      </c>
      <c r="S27" s="35">
        <f t="shared" si="4"/>
        <v>5.2168591717148202E-4</v>
      </c>
      <c r="T27" s="35">
        <f t="shared" si="5"/>
        <v>1.0197399999999357E-3</v>
      </c>
      <c r="U27" s="35"/>
    </row>
    <row r="28" spans="1:38" x14ac:dyDescent="0.35">
      <c r="A28" s="5">
        <v>5.1999999999999995E-4</v>
      </c>
      <c r="B28" s="5">
        <v>3.8000000000000002E-4</v>
      </c>
      <c r="C28" s="5">
        <v>7.5000000000000002E-4</v>
      </c>
      <c r="D28" s="5">
        <v>3.8000000000000002E-4</v>
      </c>
      <c r="E28" s="5">
        <v>5.1999999999999995E-4</v>
      </c>
      <c r="F28" s="5">
        <v>5.5999999999999995E-4</v>
      </c>
      <c r="K28" s="45"/>
      <c r="L28" s="1">
        <v>30</v>
      </c>
      <c r="M28" s="35">
        <f t="shared" si="0"/>
        <v>3.7999999999999991E-4</v>
      </c>
      <c r="N28" s="35">
        <f t="shared" si="1"/>
        <v>7.5000000000000002E-4</v>
      </c>
      <c r="O28" s="35">
        <f t="shared" si="2"/>
        <v>1.1297150000000311E-3</v>
      </c>
      <c r="P28" s="35"/>
      <c r="Q28" s="1">
        <v>25</v>
      </c>
      <c r="R28" s="35">
        <f t="shared" si="3"/>
        <v>5.196205233223498E-4</v>
      </c>
      <c r="S28" s="35">
        <f t="shared" si="4"/>
        <v>5.6037947667765E-4</v>
      </c>
      <c r="T28" s="35">
        <f t="shared" si="5"/>
        <v>1.0797087999999677E-3</v>
      </c>
      <c r="U28" s="35"/>
    </row>
    <row r="29" spans="1:38" x14ac:dyDescent="0.35">
      <c r="A29" s="5">
        <v>5.5000000000000003E-4</v>
      </c>
      <c r="B29" s="5">
        <v>4.2000000000000002E-4</v>
      </c>
      <c r="C29" s="5">
        <v>8.0999999999999996E-4</v>
      </c>
      <c r="D29" s="5">
        <v>4.2000000000000002E-4</v>
      </c>
      <c r="E29" s="5">
        <v>5.5000000000000003E-4</v>
      </c>
      <c r="F29" s="5">
        <v>5.9999999999999995E-4</v>
      </c>
      <c r="K29" s="45"/>
      <c r="L29" s="46">
        <v>31</v>
      </c>
      <c r="M29" s="35">
        <f t="shared" si="0"/>
        <v>4.2000000000000013E-4</v>
      </c>
      <c r="N29" s="35">
        <f t="shared" si="1"/>
        <v>8.0999999999999985E-4</v>
      </c>
      <c r="O29" s="35">
        <f t="shared" si="2"/>
        <v>1.2296598000000047E-3</v>
      </c>
      <c r="P29" s="35"/>
      <c r="Q29" s="1">
        <v>26</v>
      </c>
      <c r="R29" s="35">
        <f t="shared" si="3"/>
        <v>5.4977565988766986E-4</v>
      </c>
      <c r="S29" s="35">
        <f t="shared" si="4"/>
        <v>6.0022434011233012E-4</v>
      </c>
      <c r="T29" s="35">
        <f t="shared" si="5"/>
        <v>1.1496700000001026E-3</v>
      </c>
      <c r="U29" s="35"/>
    </row>
    <row r="30" spans="1:38" x14ac:dyDescent="0.35">
      <c r="A30" s="5">
        <v>5.9999999999999995E-4</v>
      </c>
      <c r="B30" s="5">
        <v>4.6000000000000001E-4</v>
      </c>
      <c r="C30" s="5">
        <v>8.7000000000000001E-4</v>
      </c>
      <c r="D30" s="5">
        <v>4.6000000000000001E-4</v>
      </c>
      <c r="E30" s="5">
        <v>5.9999999999999995E-4</v>
      </c>
      <c r="F30" s="5">
        <v>6.4000000000000005E-4</v>
      </c>
      <c r="K30" s="45"/>
      <c r="L30" s="1">
        <v>32</v>
      </c>
      <c r="M30" s="35">
        <f t="shared" si="0"/>
        <v>4.5999999999999947E-4</v>
      </c>
      <c r="N30" s="35">
        <f t="shared" si="1"/>
        <v>8.7000000000000055E-4</v>
      </c>
      <c r="O30" s="35">
        <f t="shared" si="2"/>
        <v>1.3295998000000253E-3</v>
      </c>
      <c r="P30" s="35"/>
      <c r="Q30" s="1">
        <v>27</v>
      </c>
      <c r="R30" s="35">
        <f t="shared" si="3"/>
        <v>5.9932834599620108E-4</v>
      </c>
      <c r="S30" s="35">
        <f t="shared" si="4"/>
        <v>6.4067165400379892E-4</v>
      </c>
      <c r="T30" s="35">
        <f t="shared" si="5"/>
        <v>1.2396159999999989E-3</v>
      </c>
      <c r="U30" s="35"/>
    </row>
    <row r="31" spans="1:38" x14ac:dyDescent="0.35">
      <c r="A31" s="5">
        <v>6.4999999999999997E-4</v>
      </c>
      <c r="B31" s="5">
        <v>4.8999999999999998E-4</v>
      </c>
      <c r="C31" s="5">
        <v>9.3000000000000005E-4</v>
      </c>
      <c r="D31" s="5">
        <v>4.8999999999999998E-4</v>
      </c>
      <c r="E31" s="5">
        <v>6.4999999999999997E-4</v>
      </c>
      <c r="F31" s="5">
        <v>6.8999999999999997E-4</v>
      </c>
      <c r="K31" s="45"/>
      <c r="L31" s="46">
        <v>33</v>
      </c>
      <c r="M31" s="35">
        <f t="shared" si="0"/>
        <v>4.9000000000000009E-4</v>
      </c>
      <c r="N31" s="35">
        <f t="shared" si="1"/>
        <v>9.2999999999999995E-4</v>
      </c>
      <c r="O31" s="35">
        <f t="shared" si="2"/>
        <v>1.4195443000000196E-3</v>
      </c>
      <c r="P31" s="35"/>
      <c r="Q31" s="1">
        <v>28</v>
      </c>
      <c r="R31" s="35">
        <f t="shared" si="3"/>
        <v>6.4909893399808175E-4</v>
      </c>
      <c r="S31" s="35">
        <f t="shared" si="4"/>
        <v>6.9090106600191829E-4</v>
      </c>
      <c r="T31" s="35">
        <f t="shared" si="5"/>
        <v>1.3395514999999802E-3</v>
      </c>
      <c r="U31" s="35"/>
    </row>
    <row r="32" spans="1:38" x14ac:dyDescent="0.35">
      <c r="A32" s="5">
        <v>6.9999999999999999E-4</v>
      </c>
      <c r="B32" s="5">
        <v>5.1999999999999995E-4</v>
      </c>
      <c r="C32" s="5">
        <v>9.8999999999999999E-4</v>
      </c>
      <c r="D32" s="5">
        <v>5.1999999999999995E-4</v>
      </c>
      <c r="E32" s="5">
        <v>6.9999999999999999E-4</v>
      </c>
      <c r="F32" s="5">
        <v>7.3999999999999999E-4</v>
      </c>
      <c r="K32" s="45"/>
      <c r="L32" s="1">
        <v>34</v>
      </c>
      <c r="M32" s="35">
        <f t="shared" si="0"/>
        <v>5.199999999999993E-4</v>
      </c>
      <c r="N32" s="35">
        <f t="shared" si="1"/>
        <v>9.9000000000000086E-4</v>
      </c>
      <c r="O32" s="35">
        <f t="shared" si="2"/>
        <v>1.5094852000000492E-3</v>
      </c>
      <c r="P32" s="35"/>
      <c r="Q32" s="1">
        <v>29</v>
      </c>
      <c r="R32" s="35">
        <f t="shared" si="3"/>
        <v>6.9883485342657101E-4</v>
      </c>
      <c r="S32" s="35">
        <f t="shared" si="4"/>
        <v>7.4116514657342886E-4</v>
      </c>
      <c r="T32" s="35">
        <f t="shared" si="5"/>
        <v>1.4394819999999919E-3</v>
      </c>
      <c r="U32" s="35"/>
    </row>
    <row r="33" spans="1:21" x14ac:dyDescent="0.35">
      <c r="A33" s="5">
        <v>7.5000000000000002E-4</v>
      </c>
      <c r="B33" s="5">
        <v>5.5999999999999995E-4</v>
      </c>
      <c r="C33" s="5">
        <v>1.07E-3</v>
      </c>
      <c r="D33" s="5">
        <v>5.5999999999999995E-4</v>
      </c>
      <c r="E33" s="5">
        <v>7.5000000000000002E-4</v>
      </c>
      <c r="F33" s="5">
        <v>8.0000000000000004E-4</v>
      </c>
      <c r="K33" s="45"/>
      <c r="L33" s="46">
        <v>35</v>
      </c>
      <c r="M33" s="35">
        <f t="shared" si="0"/>
        <v>5.6000000000000017E-4</v>
      </c>
      <c r="N33" s="35">
        <f t="shared" si="1"/>
        <v>1.0699999999999998E-3</v>
      </c>
      <c r="O33" s="35">
        <f t="shared" si="2"/>
        <v>1.6294008000000693E-3</v>
      </c>
      <c r="P33" s="35"/>
      <c r="Q33" s="1">
        <v>30</v>
      </c>
      <c r="R33" s="35">
        <f t="shared" si="3"/>
        <v>7.4916043249525187E-4</v>
      </c>
      <c r="S33" s="35">
        <f t="shared" si="4"/>
        <v>8.0083956750474829E-4</v>
      </c>
      <c r="T33" s="35">
        <f t="shared" si="5"/>
        <v>1.5494000000000341E-3</v>
      </c>
      <c r="U33" s="35"/>
    </row>
    <row r="34" spans="1:21" x14ac:dyDescent="0.35">
      <c r="A34" s="5">
        <v>8.0999999999999996E-4</v>
      </c>
      <c r="B34" s="5">
        <v>5.9999999999999995E-4</v>
      </c>
      <c r="C34" s="5">
        <v>1.16E-3</v>
      </c>
      <c r="D34" s="5">
        <v>5.9999999999999995E-4</v>
      </c>
      <c r="E34" s="5">
        <v>8.0999999999999996E-4</v>
      </c>
      <c r="F34" s="5">
        <v>8.5999999999999998E-4</v>
      </c>
      <c r="K34" s="45"/>
      <c r="L34" s="1">
        <v>36</v>
      </c>
      <c r="M34" s="35">
        <f t="shared" si="0"/>
        <v>5.9999999999999973E-4</v>
      </c>
      <c r="N34" s="35">
        <f t="shared" si="1"/>
        <v>1.16E-3</v>
      </c>
      <c r="O34" s="35">
        <f t="shared" si="2"/>
        <v>1.7593040000001281E-3</v>
      </c>
      <c r="P34" s="35"/>
      <c r="Q34" s="1">
        <v>31</v>
      </c>
      <c r="R34" s="35">
        <f t="shared" si="3"/>
        <v>8.0888598256332949E-4</v>
      </c>
      <c r="S34" s="35">
        <f t="shared" si="4"/>
        <v>8.6111401743667055E-4</v>
      </c>
      <c r="T34" s="35">
        <f t="shared" si="5"/>
        <v>1.6693033999999329E-3</v>
      </c>
      <c r="U34" s="35"/>
    </row>
    <row r="35" spans="1:21" x14ac:dyDescent="0.35">
      <c r="A35" s="5">
        <v>8.7000000000000001E-4</v>
      </c>
      <c r="B35" s="5">
        <v>6.4000000000000005E-4</v>
      </c>
      <c r="C35" s="5">
        <v>1.2700000000000001E-3</v>
      </c>
      <c r="D35" s="5">
        <v>6.4000000000000005E-4</v>
      </c>
      <c r="E35" s="5">
        <v>8.7000000000000001E-4</v>
      </c>
      <c r="F35" s="5">
        <v>9.3000000000000005E-4</v>
      </c>
      <c r="K35" s="45"/>
      <c r="L35" s="46">
        <v>37</v>
      </c>
      <c r="M35" s="35">
        <f t="shared" ref="M35:M66" si="13">(C35^(-$J$5)+D35^(-$J$5)-1)^-(1/$J$5)</f>
        <v>6.4000000000000016E-4</v>
      </c>
      <c r="N35" s="35">
        <f t="shared" ref="N35:N66" si="14">C35+D35-M35</f>
        <v>1.2700000000000001E-3</v>
      </c>
      <c r="O35" s="35">
        <f t="shared" ref="O35:O66" si="15">1-((1-C35)*(1-D35))</f>
        <v>1.9091871999999954E-3</v>
      </c>
      <c r="P35" s="35"/>
      <c r="Q35" s="1">
        <v>32</v>
      </c>
      <c r="R35" s="35">
        <f t="shared" ref="R35:R66" si="16">(E35^(-$J$7)+F35^(-$J$7)-1)^-(1/$J$7)</f>
        <v>8.6911516446679842E-4</v>
      </c>
      <c r="S35" s="35">
        <f t="shared" ref="S35:S66" si="17">E35+F35-R35</f>
        <v>9.3088483553320153E-4</v>
      </c>
      <c r="T35" s="35">
        <f t="shared" ref="T35:T66" si="18">1-((1-E35)*(1-F35))</f>
        <v>1.799190900000025E-3</v>
      </c>
      <c r="U35" s="35"/>
    </row>
    <row r="36" spans="1:21" x14ac:dyDescent="0.35">
      <c r="A36" s="5">
        <v>9.3000000000000005E-4</v>
      </c>
      <c r="B36" s="5">
        <v>6.8999999999999997E-4</v>
      </c>
      <c r="C36" s="5">
        <v>1.39E-3</v>
      </c>
      <c r="D36" s="5">
        <v>6.8999999999999997E-4</v>
      </c>
      <c r="E36" s="5">
        <v>9.3000000000000005E-4</v>
      </c>
      <c r="F36" s="5">
        <v>1E-3</v>
      </c>
      <c r="K36" s="45"/>
      <c r="L36" s="1">
        <v>38</v>
      </c>
      <c r="M36" s="35">
        <f t="shared" si="13"/>
        <v>6.9000000000000008E-4</v>
      </c>
      <c r="N36" s="35">
        <f t="shared" si="14"/>
        <v>1.3899999999999997E-3</v>
      </c>
      <c r="O36" s="35">
        <f t="shared" si="15"/>
        <v>2.0790408999999954E-3</v>
      </c>
      <c r="P36" s="35"/>
      <c r="Q36" s="1">
        <v>33</v>
      </c>
      <c r="R36" s="35">
        <f t="shared" si="16"/>
        <v>9.2927285292938259E-4</v>
      </c>
      <c r="S36" s="35">
        <f t="shared" si="17"/>
        <v>1.0007271470706175E-3</v>
      </c>
      <c r="T36" s="35">
        <f t="shared" si="18"/>
        <v>1.9290699999999772E-3</v>
      </c>
      <c r="U36" s="35"/>
    </row>
    <row r="37" spans="1:21" x14ac:dyDescent="0.35">
      <c r="A37" s="5">
        <v>9.8999999999999999E-4</v>
      </c>
      <c r="B37" s="5">
        <v>7.3999999999999999E-4</v>
      </c>
      <c r="C37" s="5">
        <v>1.5499999999999999E-3</v>
      </c>
      <c r="D37" s="5">
        <v>7.3999999999999999E-4</v>
      </c>
      <c r="E37" s="5">
        <v>9.8999999999999999E-4</v>
      </c>
      <c r="F37" s="5">
        <v>1.08E-3</v>
      </c>
      <c r="K37" s="45"/>
      <c r="L37" s="46">
        <v>39</v>
      </c>
      <c r="M37" s="35">
        <f t="shared" si="13"/>
        <v>7.3999999999999956E-4</v>
      </c>
      <c r="N37" s="35">
        <f t="shared" si="14"/>
        <v>1.5500000000000004E-3</v>
      </c>
      <c r="O37" s="35">
        <f t="shared" si="15"/>
        <v>2.2888530000000351E-3</v>
      </c>
      <c r="P37" s="35"/>
      <c r="Q37" s="1">
        <v>34</v>
      </c>
      <c r="R37" s="35">
        <f t="shared" si="16"/>
        <v>9.8959618779780522E-4</v>
      </c>
      <c r="S37" s="35">
        <f t="shared" si="17"/>
        <v>1.0804038122021946E-3</v>
      </c>
      <c r="T37" s="35">
        <f t="shared" si="18"/>
        <v>2.068930800000035E-3</v>
      </c>
      <c r="U37" s="35"/>
    </row>
    <row r="38" spans="1:21" x14ac:dyDescent="0.35">
      <c r="A38" s="5">
        <v>1.07E-3</v>
      </c>
      <c r="B38" s="5">
        <v>8.0000000000000004E-4</v>
      </c>
      <c r="C38" s="5">
        <v>1.73E-3</v>
      </c>
      <c r="D38" s="5">
        <v>8.0000000000000004E-4</v>
      </c>
      <c r="E38" s="5">
        <v>1.07E-3</v>
      </c>
      <c r="F38" s="5">
        <v>1.1800000000000001E-3</v>
      </c>
      <c r="K38" s="45"/>
      <c r="L38" s="1">
        <v>40</v>
      </c>
      <c r="M38" s="35">
        <f t="shared" si="13"/>
        <v>8.0000000000000026E-4</v>
      </c>
      <c r="N38" s="35">
        <f t="shared" si="14"/>
        <v>1.7299999999999998E-3</v>
      </c>
      <c r="O38" s="35">
        <f t="shared" si="15"/>
        <v>2.5286159999999835E-3</v>
      </c>
      <c r="P38" s="35"/>
      <c r="Q38" s="1">
        <v>35</v>
      </c>
      <c r="R38" s="35">
        <f t="shared" si="16"/>
        <v>1.0697330322133761E-3</v>
      </c>
      <c r="S38" s="35">
        <f t="shared" si="17"/>
        <v>1.1802669677866242E-3</v>
      </c>
      <c r="T38" s="35">
        <f t="shared" si="18"/>
        <v>2.2487373999999782E-3</v>
      </c>
      <c r="U38" s="35"/>
    </row>
    <row r="39" spans="1:21" x14ac:dyDescent="0.35">
      <c r="A39" s="5">
        <v>1.16E-3</v>
      </c>
      <c r="B39" s="5">
        <v>8.5999999999999998E-4</v>
      </c>
      <c r="C39" s="5">
        <v>1.9300000000000001E-3</v>
      </c>
      <c r="D39" s="5">
        <v>8.5999999999999998E-4</v>
      </c>
      <c r="E39" s="5">
        <v>1.16E-3</v>
      </c>
      <c r="F39" s="5">
        <v>1.2800000000000001E-3</v>
      </c>
      <c r="K39" s="45"/>
      <c r="L39" s="46">
        <v>41</v>
      </c>
      <c r="M39" s="35">
        <f t="shared" si="13"/>
        <v>8.600000000000003E-4</v>
      </c>
      <c r="N39" s="35">
        <f t="shared" si="14"/>
        <v>1.9299999999999996E-3</v>
      </c>
      <c r="O39" s="35">
        <f t="shared" si="15"/>
        <v>2.7883401999999613E-3</v>
      </c>
      <c r="P39" s="35"/>
      <c r="Q39" s="1">
        <v>36</v>
      </c>
      <c r="R39" s="35">
        <f t="shared" si="16"/>
        <v>1.1597181544074702E-3</v>
      </c>
      <c r="S39" s="35">
        <f t="shared" si="17"/>
        <v>1.2802818455925301E-3</v>
      </c>
      <c r="T39" s="35">
        <f t="shared" si="18"/>
        <v>2.4385152000000465E-3</v>
      </c>
      <c r="U39" s="35"/>
    </row>
    <row r="40" spans="1:21" x14ac:dyDescent="0.35">
      <c r="A40" s="5">
        <v>1.2700000000000001E-3</v>
      </c>
      <c r="B40" s="5">
        <v>9.3000000000000005E-4</v>
      </c>
      <c r="C40" s="5">
        <v>2.16E-3</v>
      </c>
      <c r="D40" s="5">
        <v>9.3000000000000005E-4</v>
      </c>
      <c r="E40" s="5">
        <v>1.2700000000000001E-3</v>
      </c>
      <c r="F40" s="5">
        <v>1.41E-3</v>
      </c>
      <c r="K40" s="45"/>
      <c r="L40" s="1">
        <v>42</v>
      </c>
      <c r="M40" s="35">
        <f t="shared" si="13"/>
        <v>9.3000000000000016E-4</v>
      </c>
      <c r="N40" s="35">
        <f t="shared" si="14"/>
        <v>2.1599999999999996E-3</v>
      </c>
      <c r="O40" s="35">
        <f t="shared" si="15"/>
        <v>3.0879912000000287E-3</v>
      </c>
      <c r="P40" s="35"/>
      <c r="Q40" s="1">
        <v>37</v>
      </c>
      <c r="R40" s="35">
        <f t="shared" si="16"/>
        <v>1.2697664791577932E-3</v>
      </c>
      <c r="S40" s="35">
        <f t="shared" si="17"/>
        <v>1.4102335208422069E-3</v>
      </c>
      <c r="T40" s="35">
        <f t="shared" si="18"/>
        <v>2.6782093000000673E-3</v>
      </c>
      <c r="U40" s="35"/>
    </row>
    <row r="41" spans="1:21" x14ac:dyDescent="0.35">
      <c r="A41" s="5">
        <v>1.39E-3</v>
      </c>
      <c r="B41" s="5">
        <v>1E-3</v>
      </c>
      <c r="C41" s="5">
        <v>2.4099999999999998E-3</v>
      </c>
      <c r="D41" s="5">
        <v>1E-3</v>
      </c>
      <c r="E41" s="5">
        <v>1.39E-3</v>
      </c>
      <c r="F41" s="5">
        <v>1.5399999999999999E-3</v>
      </c>
      <c r="K41" s="45"/>
      <c r="L41" s="46">
        <v>43</v>
      </c>
      <c r="M41" s="35">
        <f t="shared" si="13"/>
        <v>1.0000000000000002E-3</v>
      </c>
      <c r="N41" s="35">
        <f t="shared" si="14"/>
        <v>2.4099999999999998E-3</v>
      </c>
      <c r="O41" s="35">
        <f t="shared" si="15"/>
        <v>3.4075900000000159E-3</v>
      </c>
      <c r="P41" s="35"/>
      <c r="Q41" s="1">
        <v>38</v>
      </c>
      <c r="R41" s="35">
        <f t="shared" si="16"/>
        <v>1.3897188852994399E-3</v>
      </c>
      <c r="S41" s="35">
        <f t="shared" si="17"/>
        <v>1.5402811147005599E-3</v>
      </c>
      <c r="T41" s="35">
        <f t="shared" si="18"/>
        <v>2.9278593999999547E-3</v>
      </c>
      <c r="U41" s="35"/>
    </row>
    <row r="42" spans="1:21" x14ac:dyDescent="0.35">
      <c r="A42" s="5">
        <v>1.5499999999999999E-3</v>
      </c>
      <c r="B42" s="5">
        <v>1.08E-3</v>
      </c>
      <c r="C42" s="5">
        <v>2.7000000000000001E-3</v>
      </c>
      <c r="D42" s="5">
        <v>1.08E-3</v>
      </c>
      <c r="E42" s="5">
        <v>1.5499999999999999E-3</v>
      </c>
      <c r="F42" s="5">
        <v>1.6900000000000001E-3</v>
      </c>
      <c r="K42" s="45"/>
      <c r="L42" s="1">
        <v>44</v>
      </c>
      <c r="M42" s="35">
        <f t="shared" si="13"/>
        <v>1.08E-3</v>
      </c>
      <c r="N42" s="35">
        <f t="shared" si="14"/>
        <v>2.7000000000000001E-3</v>
      </c>
      <c r="O42" s="35">
        <f t="shared" si="15"/>
        <v>3.7770839999999861E-3</v>
      </c>
      <c r="P42" s="35"/>
      <c r="Q42" s="1">
        <v>39</v>
      </c>
      <c r="R42" s="35">
        <f t="shared" si="16"/>
        <v>1.5493522019231994E-3</v>
      </c>
      <c r="S42" s="35">
        <f t="shared" si="17"/>
        <v>1.6906477980768004E-3</v>
      </c>
      <c r="T42" s="35">
        <f t="shared" si="18"/>
        <v>3.2373804999999978E-3</v>
      </c>
      <c r="U42" s="35"/>
    </row>
    <row r="43" spans="1:21" x14ac:dyDescent="0.35">
      <c r="A43" s="5">
        <v>1.73E-3</v>
      </c>
      <c r="B43" s="5">
        <v>1.1800000000000001E-3</v>
      </c>
      <c r="C43" s="5">
        <v>3.0200000000000001E-3</v>
      </c>
      <c r="D43" s="5">
        <v>1.1800000000000001E-3</v>
      </c>
      <c r="E43" s="5">
        <v>1.73E-3</v>
      </c>
      <c r="F43" s="5">
        <v>1.8699999999999999E-3</v>
      </c>
      <c r="K43" s="45"/>
      <c r="L43" s="46">
        <v>45</v>
      </c>
      <c r="M43" s="35">
        <f t="shared" si="13"/>
        <v>1.1800000000000003E-3</v>
      </c>
      <c r="N43" s="35">
        <f t="shared" si="14"/>
        <v>3.0200000000000001E-3</v>
      </c>
      <c r="O43" s="35">
        <f t="shared" si="15"/>
        <v>4.1964364000000032E-3</v>
      </c>
      <c r="P43" s="35"/>
      <c r="Q43" s="1">
        <v>40</v>
      </c>
      <c r="R43" s="35">
        <f t="shared" si="16"/>
        <v>1.728931417466983E-3</v>
      </c>
      <c r="S43" s="35">
        <f t="shared" si="17"/>
        <v>1.8710685825330169E-3</v>
      </c>
      <c r="T43" s="35">
        <f t="shared" si="18"/>
        <v>3.596764900000049E-3</v>
      </c>
      <c r="U43" s="35"/>
    </row>
    <row r="44" spans="1:21" x14ac:dyDescent="0.35">
      <c r="A44" s="5">
        <v>1.9300000000000001E-3</v>
      </c>
      <c r="B44" s="5">
        <v>1.2800000000000001E-3</v>
      </c>
      <c r="C44" s="5">
        <v>3.3800000000000002E-3</v>
      </c>
      <c r="D44" s="5">
        <v>1.2800000000000001E-3</v>
      </c>
      <c r="E44" s="5">
        <v>1.9300000000000001E-3</v>
      </c>
      <c r="F44" s="5">
        <v>2.0899999999999998E-3</v>
      </c>
      <c r="K44" s="45"/>
      <c r="L44" s="1">
        <v>46</v>
      </c>
      <c r="M44" s="35">
        <f t="shared" si="13"/>
        <v>1.2800000000000005E-3</v>
      </c>
      <c r="N44" s="35">
        <f t="shared" si="14"/>
        <v>3.3799999999999993E-3</v>
      </c>
      <c r="O44" s="35">
        <f t="shared" si="15"/>
        <v>4.6556735999999654E-3</v>
      </c>
      <c r="P44" s="35"/>
      <c r="Q44" s="1">
        <v>41</v>
      </c>
      <c r="R44" s="35">
        <f t="shared" si="16"/>
        <v>1.9289020557527374E-3</v>
      </c>
      <c r="S44" s="35">
        <f t="shared" si="17"/>
        <v>2.0910979442472629E-3</v>
      </c>
      <c r="T44" s="35">
        <f t="shared" si="18"/>
        <v>4.0159663000000068E-3</v>
      </c>
      <c r="U44" s="35"/>
    </row>
    <row r="45" spans="1:21" x14ac:dyDescent="0.35">
      <c r="A45" s="5">
        <v>2.16E-3</v>
      </c>
      <c r="B45" s="5">
        <v>1.41E-3</v>
      </c>
      <c r="C45" s="5">
        <v>3.7699999999999999E-3</v>
      </c>
      <c r="D45" s="5">
        <v>1.41E-3</v>
      </c>
      <c r="E45" s="5">
        <v>2.16E-3</v>
      </c>
      <c r="F45" s="5">
        <v>2.3E-3</v>
      </c>
      <c r="K45" s="45"/>
      <c r="L45" s="46">
        <v>47</v>
      </c>
      <c r="M45" s="35">
        <f t="shared" si="13"/>
        <v>1.41E-3</v>
      </c>
      <c r="N45" s="35">
        <f t="shared" si="14"/>
        <v>3.7699999999999999E-3</v>
      </c>
      <c r="O45" s="35">
        <f t="shared" si="15"/>
        <v>5.1746843000001208E-3</v>
      </c>
      <c r="P45" s="35"/>
      <c r="Q45" s="1">
        <v>42</v>
      </c>
      <c r="R45" s="35">
        <f t="shared" si="16"/>
        <v>2.1573878944782768E-3</v>
      </c>
      <c r="S45" s="35">
        <f t="shared" si="17"/>
        <v>2.3026121055217236E-3</v>
      </c>
      <c r="T45" s="35">
        <f t="shared" si="18"/>
        <v>4.4550319999999699E-3</v>
      </c>
      <c r="U45" s="35"/>
    </row>
    <row r="46" spans="1:21" x14ac:dyDescent="0.35">
      <c r="A46" s="5">
        <v>2.4099999999999998E-3</v>
      </c>
      <c r="B46" s="5">
        <v>1.5399999999999999E-3</v>
      </c>
      <c r="C46" s="5">
        <v>4.1799999999999997E-3</v>
      </c>
      <c r="D46" s="5">
        <v>1.5399999999999999E-3</v>
      </c>
      <c r="E46" s="5">
        <v>2.4099999999999998E-3</v>
      </c>
      <c r="F46" s="5">
        <v>2.5300000000000001E-3</v>
      </c>
      <c r="K46" s="45"/>
      <c r="L46" s="1">
        <v>48</v>
      </c>
      <c r="M46" s="35">
        <f t="shared" si="13"/>
        <v>1.5400000000000001E-3</v>
      </c>
      <c r="N46" s="35">
        <f t="shared" si="14"/>
        <v>4.1799999999999997E-3</v>
      </c>
      <c r="O46" s="35">
        <f t="shared" si="15"/>
        <v>5.713562799999905E-3</v>
      </c>
      <c r="P46" s="35"/>
      <c r="Q46" s="1">
        <v>43</v>
      </c>
      <c r="R46" s="35">
        <f t="shared" si="16"/>
        <v>2.4045602896157888E-3</v>
      </c>
      <c r="S46" s="35">
        <f t="shared" si="17"/>
        <v>2.5354397103842111E-3</v>
      </c>
      <c r="T46" s="35">
        <f t="shared" si="18"/>
        <v>4.9339027000000479E-3</v>
      </c>
      <c r="U46" s="35"/>
    </row>
    <row r="47" spans="1:21" x14ac:dyDescent="0.35">
      <c r="A47" s="5">
        <v>2.7000000000000001E-3</v>
      </c>
      <c r="B47" s="5">
        <v>1.6900000000000001E-3</v>
      </c>
      <c r="C47" s="5">
        <v>4.6100000000000004E-3</v>
      </c>
      <c r="D47" s="5">
        <v>1.6900000000000001E-3</v>
      </c>
      <c r="E47" s="5">
        <v>2.7000000000000001E-3</v>
      </c>
      <c r="F47" s="5">
        <v>2.7699999999999999E-3</v>
      </c>
      <c r="K47" s="45"/>
      <c r="L47" s="46">
        <v>49</v>
      </c>
      <c r="M47" s="35">
        <f t="shared" si="13"/>
        <v>1.6899999999999997E-3</v>
      </c>
      <c r="N47" s="35">
        <f t="shared" si="14"/>
        <v>4.6100000000000004E-3</v>
      </c>
      <c r="O47" s="35">
        <f t="shared" si="15"/>
        <v>6.2922090999999458E-3</v>
      </c>
      <c r="P47" s="35"/>
      <c r="Q47" s="1">
        <v>44</v>
      </c>
      <c r="R47" s="35">
        <f t="shared" si="16"/>
        <v>2.6840502781113689E-3</v>
      </c>
      <c r="S47" s="35">
        <f t="shared" si="17"/>
        <v>2.7859497218886311E-3</v>
      </c>
      <c r="T47" s="35">
        <f t="shared" si="18"/>
        <v>5.462521000000109E-3</v>
      </c>
      <c r="U47" s="35"/>
    </row>
    <row r="48" spans="1:21" x14ac:dyDescent="0.35">
      <c r="A48" s="5">
        <v>3.0200000000000001E-3</v>
      </c>
      <c r="B48" s="5">
        <v>1.8699999999999999E-3</v>
      </c>
      <c r="C48" s="5">
        <v>5.0800000000000003E-3</v>
      </c>
      <c r="D48" s="5">
        <v>1.8699999999999999E-3</v>
      </c>
      <c r="E48" s="5">
        <v>3.0200000000000001E-3</v>
      </c>
      <c r="F48" s="5">
        <v>3.0500000000000002E-3</v>
      </c>
      <c r="K48" s="45"/>
      <c r="L48" s="1">
        <v>50</v>
      </c>
      <c r="M48" s="35">
        <f t="shared" si="13"/>
        <v>1.8700000000000001E-3</v>
      </c>
      <c r="N48" s="35">
        <f t="shared" si="14"/>
        <v>5.0800000000000003E-3</v>
      </c>
      <c r="O48" s="35">
        <f t="shared" si="15"/>
        <v>6.9405004000000492E-3</v>
      </c>
      <c r="P48" s="35"/>
      <c r="Q48" s="1">
        <v>45</v>
      </c>
      <c r="R48" s="35">
        <f t="shared" si="16"/>
        <v>2.9875928145261404E-3</v>
      </c>
      <c r="S48" s="35">
        <f t="shared" si="17"/>
        <v>3.0824071854738603E-3</v>
      </c>
      <c r="T48" s="35">
        <f t="shared" si="18"/>
        <v>6.0607890000000664E-3</v>
      </c>
      <c r="U48" s="35"/>
    </row>
    <row r="49" spans="1:21" x14ac:dyDescent="0.35">
      <c r="A49" s="5">
        <v>3.3800000000000002E-3</v>
      </c>
      <c r="B49" s="5">
        <v>2.0899999999999998E-3</v>
      </c>
      <c r="C49" s="5">
        <v>5.5599999999999998E-3</v>
      </c>
      <c r="D49" s="5">
        <v>2.0899999999999998E-3</v>
      </c>
      <c r="E49" s="5">
        <v>3.3800000000000002E-3</v>
      </c>
      <c r="F49" s="5">
        <v>3.3500000000000001E-3</v>
      </c>
      <c r="K49" s="45"/>
      <c r="L49" s="46">
        <v>51</v>
      </c>
      <c r="M49" s="35">
        <f t="shared" si="13"/>
        <v>2.0899999999999994E-3</v>
      </c>
      <c r="N49" s="35">
        <f t="shared" si="14"/>
        <v>5.5600000000000007E-3</v>
      </c>
      <c r="O49" s="35">
        <f t="shared" si="15"/>
        <v>7.6383796000000226E-3</v>
      </c>
      <c r="P49" s="35"/>
      <c r="Q49" s="1">
        <v>46</v>
      </c>
      <c r="R49" s="35">
        <f t="shared" si="16"/>
        <v>3.3127851253110284E-3</v>
      </c>
      <c r="S49" s="35">
        <f t="shared" si="17"/>
        <v>3.4172148746889714E-3</v>
      </c>
      <c r="T49" s="35">
        <f t="shared" si="18"/>
        <v>6.7186770000000617E-3</v>
      </c>
      <c r="U49" s="35"/>
    </row>
    <row r="50" spans="1:21" x14ac:dyDescent="0.35">
      <c r="A50" s="5">
        <v>3.7699999999999999E-3</v>
      </c>
      <c r="B50" s="5">
        <v>2.3E-3</v>
      </c>
      <c r="C50" s="5">
        <v>6.0899999999999999E-3</v>
      </c>
      <c r="D50" s="5">
        <v>2.3E-3</v>
      </c>
      <c r="E50" s="5">
        <v>3.7699999999999999E-3</v>
      </c>
      <c r="F50" s="5">
        <v>3.6800000000000001E-3</v>
      </c>
      <c r="K50" s="45"/>
      <c r="L50" s="1">
        <v>52</v>
      </c>
      <c r="M50" s="35">
        <f t="shared" si="13"/>
        <v>2.3E-3</v>
      </c>
      <c r="N50" s="35">
        <f t="shared" si="14"/>
        <v>6.0899999999999999E-3</v>
      </c>
      <c r="O50" s="35">
        <f t="shared" si="15"/>
        <v>8.375993000000026E-3</v>
      </c>
      <c r="P50" s="35"/>
      <c r="Q50" s="1">
        <v>47</v>
      </c>
      <c r="R50" s="35">
        <f t="shared" si="16"/>
        <v>3.6569869722008273E-3</v>
      </c>
      <c r="S50" s="35">
        <f t="shared" si="17"/>
        <v>3.7930130277991727E-3</v>
      </c>
      <c r="T50" s="35">
        <f t="shared" si="18"/>
        <v>7.4361264000000205E-3</v>
      </c>
      <c r="U50" s="35"/>
    </row>
    <row r="51" spans="1:21" x14ac:dyDescent="0.35">
      <c r="A51" s="5">
        <v>4.1799999999999997E-3</v>
      </c>
      <c r="B51" s="5">
        <v>2.5300000000000001E-3</v>
      </c>
      <c r="C51" s="5">
        <v>6.6699999999999997E-3</v>
      </c>
      <c r="D51" s="5">
        <v>2.5300000000000001E-3</v>
      </c>
      <c r="E51" s="5">
        <v>4.1799999999999997E-3</v>
      </c>
      <c r="F51" s="5">
        <v>4.0299999999999997E-3</v>
      </c>
      <c r="K51" s="45"/>
      <c r="L51" s="46">
        <v>53</v>
      </c>
      <c r="M51" s="35">
        <f t="shared" si="13"/>
        <v>2.5299999999999975E-3</v>
      </c>
      <c r="N51" s="35">
        <f t="shared" si="14"/>
        <v>6.6700000000000023E-3</v>
      </c>
      <c r="O51" s="35">
        <f t="shared" si="15"/>
        <v>9.1831248999999504E-3</v>
      </c>
      <c r="P51" s="35"/>
      <c r="Q51" s="1">
        <v>48</v>
      </c>
      <c r="R51" s="35">
        <f t="shared" si="16"/>
        <v>4.014792844340192E-3</v>
      </c>
      <c r="S51" s="35">
        <f t="shared" si="17"/>
        <v>4.1952071556598065E-3</v>
      </c>
      <c r="T51" s="35">
        <f t="shared" si="18"/>
        <v>8.1931545999999189E-3</v>
      </c>
      <c r="U51" s="35"/>
    </row>
    <row r="52" spans="1:21" x14ac:dyDescent="0.35">
      <c r="A52" s="5">
        <v>4.6100000000000004E-3</v>
      </c>
      <c r="B52" s="5">
        <v>2.7699999999999999E-3</v>
      </c>
      <c r="C52" s="5">
        <v>7.2700000000000004E-3</v>
      </c>
      <c r="D52" s="5">
        <v>2.7699999999999999E-3</v>
      </c>
      <c r="E52" s="5">
        <v>4.6100000000000004E-3</v>
      </c>
      <c r="F52" s="5">
        <v>4.4200000000000003E-3</v>
      </c>
      <c r="K52" s="45"/>
      <c r="L52" s="1">
        <v>54</v>
      </c>
      <c r="M52" s="35">
        <f t="shared" si="13"/>
        <v>2.7699999999999995E-3</v>
      </c>
      <c r="N52" s="35">
        <f t="shared" si="14"/>
        <v>7.2700000000000004E-3</v>
      </c>
      <c r="O52" s="35">
        <f t="shared" si="15"/>
        <v>1.0019862100000054E-2</v>
      </c>
      <c r="P52" s="35"/>
      <c r="Q52" s="1">
        <v>49</v>
      </c>
      <c r="R52" s="35">
        <f t="shared" si="16"/>
        <v>4.4068041120276817E-3</v>
      </c>
      <c r="S52" s="35">
        <f t="shared" si="17"/>
        <v>4.6231958879723182E-3</v>
      </c>
      <c r="T52" s="35">
        <f t="shared" si="18"/>
        <v>9.0096238000000328E-3</v>
      </c>
      <c r="U52" s="35"/>
    </row>
    <row r="53" spans="1:21" x14ac:dyDescent="0.35">
      <c r="A53" s="5">
        <v>5.0800000000000003E-3</v>
      </c>
      <c r="B53" s="5">
        <v>3.0500000000000002E-3</v>
      </c>
      <c r="C53" s="16">
        <v>7.8899999999999994E-3</v>
      </c>
      <c r="D53" s="16">
        <v>3.0500000000000002E-3</v>
      </c>
      <c r="E53" s="5">
        <v>5.0800000000000003E-3</v>
      </c>
      <c r="F53" s="5">
        <v>4.8300000000000001E-3</v>
      </c>
      <c r="K53" s="45"/>
      <c r="L53" s="46">
        <v>55</v>
      </c>
      <c r="M53" s="47">
        <f t="shared" si="13"/>
        <v>3.0499999999999998E-3</v>
      </c>
      <c r="N53" s="47">
        <f t="shared" si="14"/>
        <v>7.8900000000000012E-3</v>
      </c>
      <c r="O53" s="47">
        <f t="shared" si="15"/>
        <v>1.0915935499999918E-2</v>
      </c>
      <c r="P53" s="35"/>
      <c r="Q53" s="1">
        <v>50</v>
      </c>
      <c r="R53" s="35">
        <f t="shared" si="16"/>
        <v>4.819949386290258E-3</v>
      </c>
      <c r="S53" s="35">
        <f t="shared" si="17"/>
        <v>5.0900506137097424E-3</v>
      </c>
      <c r="T53" s="35">
        <f t="shared" si="18"/>
        <v>9.8854635999999774E-3</v>
      </c>
      <c r="U53" s="35"/>
    </row>
    <row r="54" spans="1:21" x14ac:dyDescent="0.35">
      <c r="A54" s="5">
        <v>5.5599999999999998E-3</v>
      </c>
      <c r="B54" s="5">
        <v>3.3500000000000001E-3</v>
      </c>
      <c r="C54" s="5">
        <v>8.4700000000000001E-3</v>
      </c>
      <c r="D54" s="5">
        <v>3.3500000000000001E-3</v>
      </c>
      <c r="E54" s="5">
        <v>5.5599999999999998E-3</v>
      </c>
      <c r="F54" s="5">
        <v>5.2399999999999999E-3</v>
      </c>
      <c r="K54" s="45"/>
      <c r="L54" s="1">
        <v>56</v>
      </c>
      <c r="M54" s="35">
        <f t="shared" si="13"/>
        <v>3.3499999999999984E-3</v>
      </c>
      <c r="N54" s="35">
        <f t="shared" si="14"/>
        <v>8.4700000000000018E-3</v>
      </c>
      <c r="O54" s="35">
        <f t="shared" si="15"/>
        <v>1.1791625499999903E-2</v>
      </c>
      <c r="P54" s="35"/>
      <c r="Q54" s="1">
        <v>51</v>
      </c>
      <c r="R54" s="35">
        <f t="shared" si="16"/>
        <v>5.2325924890562099E-3</v>
      </c>
      <c r="S54" s="35">
        <f t="shared" si="17"/>
        <v>5.5674075109437907E-3</v>
      </c>
      <c r="T54" s="35">
        <f t="shared" si="18"/>
        <v>1.0770865600000068E-2</v>
      </c>
      <c r="U54" s="35"/>
    </row>
    <row r="55" spans="1:21" x14ac:dyDescent="0.35">
      <c r="A55" s="5">
        <v>6.0899999999999999E-3</v>
      </c>
      <c r="B55" s="5">
        <v>3.6800000000000001E-3</v>
      </c>
      <c r="C55" s="5">
        <v>8.9800000000000001E-3</v>
      </c>
      <c r="D55" s="5">
        <v>3.6800000000000001E-3</v>
      </c>
      <c r="E55" s="5">
        <v>6.0899999999999999E-3</v>
      </c>
      <c r="F55" s="5">
        <v>5.6299999999999996E-3</v>
      </c>
      <c r="K55" s="45"/>
      <c r="L55" s="46">
        <v>57</v>
      </c>
      <c r="M55" s="35">
        <f t="shared" si="13"/>
        <v>3.6800000000000005E-3</v>
      </c>
      <c r="N55" s="35">
        <f t="shared" si="14"/>
        <v>8.9800000000000001E-3</v>
      </c>
      <c r="O55" s="35">
        <f t="shared" si="15"/>
        <v>1.262695359999999E-2</v>
      </c>
      <c r="P55" s="35"/>
      <c r="Q55" s="1">
        <v>52</v>
      </c>
      <c r="R55" s="35">
        <f t="shared" si="16"/>
        <v>5.6266336476767506E-3</v>
      </c>
      <c r="S55" s="35">
        <f t="shared" si="17"/>
        <v>6.0933663523232489E-3</v>
      </c>
      <c r="T55" s="35">
        <f t="shared" si="18"/>
        <v>1.1685713300000011E-2</v>
      </c>
      <c r="U55" s="35"/>
    </row>
    <row r="56" spans="1:21" x14ac:dyDescent="0.35">
      <c r="A56" s="5">
        <v>6.6699999999999997E-3</v>
      </c>
      <c r="B56" s="5">
        <v>4.0299999999999997E-3</v>
      </c>
      <c r="C56" s="5">
        <v>9.3900000000000008E-3</v>
      </c>
      <c r="D56" s="5">
        <v>4.0299999999999997E-3</v>
      </c>
      <c r="E56" s="5">
        <v>6.6699999999999997E-3</v>
      </c>
      <c r="F56" s="5">
        <v>6.0099999999999997E-3</v>
      </c>
      <c r="G56" s="48"/>
      <c r="K56" s="45"/>
      <c r="L56" s="1">
        <v>58</v>
      </c>
      <c r="M56" s="35">
        <f t="shared" si="13"/>
        <v>4.0300000000000006E-3</v>
      </c>
      <c r="N56" s="35">
        <f t="shared" si="14"/>
        <v>9.3900000000000008E-3</v>
      </c>
      <c r="O56" s="35">
        <f t="shared" si="15"/>
        <v>1.3382158300000002E-2</v>
      </c>
      <c r="P56" s="35"/>
      <c r="Q56" s="1">
        <v>53</v>
      </c>
      <c r="R56" s="35">
        <f t="shared" si="16"/>
        <v>6.0088757707045491E-3</v>
      </c>
      <c r="S56" s="35">
        <f t="shared" si="17"/>
        <v>6.6711242292954512E-3</v>
      </c>
      <c r="T56" s="35">
        <f t="shared" si="18"/>
        <v>1.2639913299999916E-2</v>
      </c>
      <c r="U56" s="35"/>
    </row>
    <row r="57" spans="1:21" x14ac:dyDescent="0.35">
      <c r="A57" s="5">
        <v>7.2700000000000004E-3</v>
      </c>
      <c r="B57" s="5">
        <v>4.4200000000000003E-3</v>
      </c>
      <c r="C57" s="5">
        <v>9.7099999999999999E-3</v>
      </c>
      <c r="D57" s="5">
        <v>4.4200000000000003E-3</v>
      </c>
      <c r="E57" s="5">
        <v>7.2700000000000004E-3</v>
      </c>
      <c r="F57" s="5">
        <v>6.3600000000000002E-3</v>
      </c>
      <c r="K57" s="45"/>
      <c r="L57" s="46">
        <v>59</v>
      </c>
      <c r="M57" s="35">
        <f t="shared" si="13"/>
        <v>4.4200000000000021E-3</v>
      </c>
      <c r="N57" s="35">
        <f t="shared" si="14"/>
        <v>9.7099999999999981E-3</v>
      </c>
      <c r="O57" s="35">
        <f t="shared" si="15"/>
        <v>1.4087081799999956E-2</v>
      </c>
      <c r="P57" s="35"/>
      <c r="Q57" s="1">
        <v>54</v>
      </c>
      <c r="R57" s="35">
        <f t="shared" si="16"/>
        <v>6.359690177540493E-3</v>
      </c>
      <c r="S57" s="35">
        <f t="shared" si="17"/>
        <v>7.2703098224595067E-3</v>
      </c>
      <c r="T57" s="35">
        <f t="shared" si="18"/>
        <v>1.3583762800000065E-2</v>
      </c>
      <c r="U57" s="35"/>
    </row>
    <row r="58" spans="1:21" x14ac:dyDescent="0.35">
      <c r="A58" s="5">
        <v>7.8899999999999994E-3</v>
      </c>
      <c r="B58" s="5">
        <v>4.8300000000000001E-3</v>
      </c>
      <c r="C58" s="5">
        <v>9.9900000000000006E-3</v>
      </c>
      <c r="D58" s="5">
        <v>4.8300000000000001E-3</v>
      </c>
      <c r="E58" s="16">
        <v>7.8899999999999994E-3</v>
      </c>
      <c r="F58" s="16">
        <v>6.7099999999999998E-3</v>
      </c>
      <c r="K58" s="45"/>
      <c r="L58" s="1">
        <v>60</v>
      </c>
      <c r="M58" s="35">
        <f t="shared" si="13"/>
        <v>4.830000000000001E-3</v>
      </c>
      <c r="N58" s="35">
        <f t="shared" si="14"/>
        <v>9.9899999999999989E-3</v>
      </c>
      <c r="O58" s="35">
        <f t="shared" si="15"/>
        <v>1.4771748300000054E-2</v>
      </c>
      <c r="P58" s="35"/>
      <c r="Q58" s="1">
        <v>55</v>
      </c>
      <c r="R58" s="47">
        <f t="shared" si="16"/>
        <v>6.7099100361547028E-3</v>
      </c>
      <c r="S58" s="47">
        <f t="shared" si="17"/>
        <v>7.8900899638452947E-3</v>
      </c>
      <c r="T58" s="47">
        <f t="shared" si="18"/>
        <v>1.4547058099999899E-2</v>
      </c>
      <c r="U58" s="35"/>
    </row>
    <row r="59" spans="1:21" x14ac:dyDescent="0.35">
      <c r="A59" s="5">
        <v>8.4700000000000001E-3</v>
      </c>
      <c r="B59" s="5">
        <v>5.2399999999999999E-3</v>
      </c>
      <c r="C59" s="5">
        <v>1.0240000000000001E-2</v>
      </c>
      <c r="D59" s="5">
        <v>5.2399999999999999E-3</v>
      </c>
      <c r="E59" s="5">
        <v>8.4700000000000001E-3</v>
      </c>
      <c r="F59" s="5">
        <v>7.0699999999999999E-3</v>
      </c>
      <c r="K59" s="45"/>
      <c r="L59" s="46">
        <v>61</v>
      </c>
      <c r="M59" s="35">
        <f t="shared" si="13"/>
        <v>5.2399999999999981E-3</v>
      </c>
      <c r="N59" s="35">
        <f t="shared" si="14"/>
        <v>1.0240000000000003E-2</v>
      </c>
      <c r="O59" s="35">
        <f t="shared" si="15"/>
        <v>1.542634240000007E-2</v>
      </c>
      <c r="P59" s="35"/>
      <c r="Q59" s="1">
        <v>56</v>
      </c>
      <c r="R59" s="35">
        <f t="shared" si="16"/>
        <v>7.0699595887908501E-3</v>
      </c>
      <c r="S59" s="35">
        <f t="shared" si="17"/>
        <v>8.4700404112091499E-3</v>
      </c>
      <c r="T59" s="35">
        <f t="shared" si="18"/>
        <v>1.5480117099999968E-2</v>
      </c>
      <c r="U59" s="35"/>
    </row>
    <row r="60" spans="1:21" x14ac:dyDescent="0.35">
      <c r="A60" s="5">
        <v>8.9800000000000001E-3</v>
      </c>
      <c r="B60" s="5">
        <v>5.6299999999999996E-3</v>
      </c>
      <c r="C60" s="5">
        <v>1.0460000000000001E-2</v>
      </c>
      <c r="D60" s="5">
        <v>5.6299999999999996E-3</v>
      </c>
      <c r="E60" s="5">
        <v>8.9800000000000001E-3</v>
      </c>
      <c r="F60" s="5">
        <v>7.4599999999999996E-3</v>
      </c>
      <c r="K60" s="45"/>
      <c r="L60" s="1">
        <v>62</v>
      </c>
      <c r="M60" s="35">
        <f t="shared" si="13"/>
        <v>5.6300000000000005E-3</v>
      </c>
      <c r="N60" s="35">
        <f t="shared" si="14"/>
        <v>1.0460000000000001E-2</v>
      </c>
      <c r="O60" s="35">
        <f t="shared" si="15"/>
        <v>1.6031110200000032E-2</v>
      </c>
      <c r="P60" s="35"/>
      <c r="Q60" s="1">
        <v>57</v>
      </c>
      <c r="R60" s="35">
        <f t="shared" si="16"/>
        <v>7.459965712129233E-3</v>
      </c>
      <c r="S60" s="35">
        <f t="shared" si="17"/>
        <v>8.9800342878707667E-3</v>
      </c>
      <c r="T60" s="35">
        <f t="shared" si="18"/>
        <v>1.6373009199999955E-2</v>
      </c>
      <c r="U60" s="35"/>
    </row>
    <row r="61" spans="1:21" x14ac:dyDescent="0.35">
      <c r="A61" s="5">
        <v>9.3900000000000008E-3</v>
      </c>
      <c r="B61" s="5">
        <v>6.0099999999999997E-3</v>
      </c>
      <c r="C61" s="5">
        <v>1.0710000000000001E-2</v>
      </c>
      <c r="D61" s="5">
        <v>6.0099999999999997E-3</v>
      </c>
      <c r="E61" s="5">
        <v>9.3900000000000008E-3</v>
      </c>
      <c r="F61" s="5">
        <v>7.8799999999999999E-3</v>
      </c>
      <c r="K61" s="45"/>
      <c r="L61" s="46">
        <v>63</v>
      </c>
      <c r="M61" s="35">
        <f t="shared" si="13"/>
        <v>6.009999999999978E-3</v>
      </c>
      <c r="N61" s="35">
        <f t="shared" si="14"/>
        <v>1.0710000000000022E-2</v>
      </c>
      <c r="O61" s="35">
        <f t="shared" si="15"/>
        <v>1.6655632899999939E-2</v>
      </c>
      <c r="P61" s="35"/>
      <c r="Q61" s="1">
        <v>58</v>
      </c>
      <c r="R61" s="35">
        <f t="shared" si="16"/>
        <v>7.87994248882792E-3</v>
      </c>
      <c r="S61" s="35">
        <f t="shared" si="17"/>
        <v>9.3900575111720806E-3</v>
      </c>
      <c r="T61" s="35">
        <f t="shared" si="18"/>
        <v>1.7196006799999997E-2</v>
      </c>
      <c r="U61" s="35"/>
    </row>
    <row r="62" spans="1:21" x14ac:dyDescent="0.35">
      <c r="A62" s="5">
        <v>9.7099999999999999E-3</v>
      </c>
      <c r="B62" s="5">
        <v>6.3600000000000002E-3</v>
      </c>
      <c r="C62" s="5">
        <v>1.1039999999999999E-2</v>
      </c>
      <c r="D62" s="5">
        <v>6.3600000000000002E-3</v>
      </c>
      <c r="E62" s="5">
        <v>9.7099999999999999E-3</v>
      </c>
      <c r="F62" s="5">
        <v>8.3300000000000006E-3</v>
      </c>
      <c r="K62" s="45"/>
      <c r="L62" s="1">
        <v>64</v>
      </c>
      <c r="M62" s="35">
        <f t="shared" si="13"/>
        <v>6.3599999999999317E-3</v>
      </c>
      <c r="N62" s="35">
        <f t="shared" si="14"/>
        <v>1.1040000000000067E-2</v>
      </c>
      <c r="O62" s="35">
        <f t="shared" si="15"/>
        <v>1.7329785600000092E-2</v>
      </c>
      <c r="P62" s="35"/>
      <c r="Q62" s="1">
        <v>59</v>
      </c>
      <c r="R62" s="35">
        <f t="shared" si="16"/>
        <v>8.3298338276060618E-3</v>
      </c>
      <c r="S62" s="35">
        <f t="shared" si="17"/>
        <v>9.7101661723939386E-3</v>
      </c>
      <c r="T62" s="35">
        <f t="shared" si="18"/>
        <v>1.7959115699999972E-2</v>
      </c>
      <c r="U62" s="35"/>
    </row>
    <row r="63" spans="1:21" x14ac:dyDescent="0.35">
      <c r="A63" s="5">
        <v>9.9900000000000006E-3</v>
      </c>
      <c r="B63" s="5">
        <v>6.7099999999999998E-3</v>
      </c>
      <c r="C63" s="5">
        <v>1.146E-2</v>
      </c>
      <c r="D63" s="5">
        <v>6.7099999999999998E-3</v>
      </c>
      <c r="E63" s="5">
        <v>9.9900000000000006E-3</v>
      </c>
      <c r="F63" s="5">
        <v>8.8299999999999993E-3</v>
      </c>
      <c r="K63" s="45"/>
      <c r="L63" s="46">
        <v>65</v>
      </c>
      <c r="M63" s="35">
        <f t="shared" si="13"/>
        <v>6.7099999999998272E-3</v>
      </c>
      <c r="N63" s="35">
        <f t="shared" si="14"/>
        <v>1.1460000000000171E-2</v>
      </c>
      <c r="O63" s="35">
        <f t="shared" si="15"/>
        <v>1.8093103400000032E-2</v>
      </c>
      <c r="P63" s="35"/>
      <c r="Q63" s="1">
        <v>60</v>
      </c>
      <c r="R63" s="35">
        <f t="shared" si="16"/>
        <v>8.8293120312603144E-3</v>
      </c>
      <c r="S63" s="35">
        <f t="shared" si="17"/>
        <v>9.9906879687396855E-3</v>
      </c>
      <c r="T63" s="35">
        <f t="shared" si="18"/>
        <v>1.8731788300000107E-2</v>
      </c>
      <c r="U63" s="35"/>
    </row>
    <row r="64" spans="1:21" x14ac:dyDescent="0.35">
      <c r="A64" s="5">
        <v>1.0240000000000001E-2</v>
      </c>
      <c r="B64" s="5">
        <v>7.0699999999999999E-3</v>
      </c>
      <c r="C64" s="5">
        <v>1.1990000000000001E-2</v>
      </c>
      <c r="D64" s="5">
        <v>7.0699999999999999E-3</v>
      </c>
      <c r="E64" s="5">
        <v>1.0240000000000001E-2</v>
      </c>
      <c r="F64" s="5">
        <v>9.4000000000000004E-3</v>
      </c>
      <c r="K64" s="45"/>
      <c r="L64" s="1">
        <v>66</v>
      </c>
      <c r="M64" s="35">
        <f t="shared" si="13"/>
        <v>7.0699999999997432E-3</v>
      </c>
      <c r="N64" s="35">
        <f t="shared" si="14"/>
        <v>1.1990000000000257E-2</v>
      </c>
      <c r="O64" s="35">
        <f t="shared" si="15"/>
        <v>1.8975230699999956E-2</v>
      </c>
      <c r="P64" s="35"/>
      <c r="Q64" s="1">
        <v>61</v>
      </c>
      <c r="R64" s="35">
        <f t="shared" si="16"/>
        <v>9.3959116396197633E-3</v>
      </c>
      <c r="S64" s="35">
        <f t="shared" si="17"/>
        <v>1.0244088360380238E-2</v>
      </c>
      <c r="T64" s="35">
        <f t="shared" si="18"/>
        <v>1.954374400000003E-2</v>
      </c>
      <c r="U64" s="35"/>
    </row>
    <row r="65" spans="1:21" x14ac:dyDescent="0.35">
      <c r="A65" s="5">
        <v>1.0460000000000001E-2</v>
      </c>
      <c r="B65" s="5">
        <v>7.4599999999999996E-3</v>
      </c>
      <c r="C65" s="5">
        <v>1.26E-2</v>
      </c>
      <c r="D65" s="5">
        <v>7.4599999999999996E-3</v>
      </c>
      <c r="E65" s="5">
        <v>1.0460000000000001E-2</v>
      </c>
      <c r="F65" s="5">
        <v>1.005E-2</v>
      </c>
      <c r="K65" s="45"/>
      <c r="L65" s="46">
        <v>67</v>
      </c>
      <c r="M65" s="35">
        <f t="shared" si="13"/>
        <v>7.4599999999996631E-3</v>
      </c>
      <c r="N65" s="35">
        <f t="shared" si="14"/>
        <v>1.2600000000000338E-2</v>
      </c>
      <c r="O65" s="35">
        <f t="shared" si="15"/>
        <v>1.9966003999999926E-2</v>
      </c>
      <c r="P65" s="35"/>
      <c r="Q65" s="1">
        <v>62</v>
      </c>
      <c r="R65" s="35">
        <f t="shared" si="16"/>
        <v>1.0017192243096903E-2</v>
      </c>
      <c r="S65" s="35">
        <f t="shared" si="17"/>
        <v>1.0492807756903097E-2</v>
      </c>
      <c r="T65" s="35">
        <f t="shared" si="18"/>
        <v>2.0404877000000043E-2</v>
      </c>
      <c r="U65" s="35"/>
    </row>
    <row r="66" spans="1:21" x14ac:dyDescent="0.35">
      <c r="A66" s="5">
        <v>1.0710000000000001E-2</v>
      </c>
      <c r="B66" s="5">
        <v>7.8799999999999999E-3</v>
      </c>
      <c r="C66" s="5">
        <v>1.329E-2</v>
      </c>
      <c r="D66" s="5">
        <v>7.8799999999999999E-3</v>
      </c>
      <c r="E66" s="5">
        <v>1.0710000000000001E-2</v>
      </c>
      <c r="F66" s="5">
        <v>1.076E-2</v>
      </c>
      <c r="K66" s="45"/>
      <c r="L66" s="1">
        <v>68</v>
      </c>
      <c r="M66" s="35">
        <f t="shared" si="13"/>
        <v>7.8799999999996147E-3</v>
      </c>
      <c r="N66" s="35">
        <f t="shared" si="14"/>
        <v>1.3290000000000387E-2</v>
      </c>
      <c r="O66" s="35">
        <f t="shared" si="15"/>
        <v>2.1065274799999978E-2</v>
      </c>
      <c r="P66" s="35"/>
      <c r="Q66" s="1">
        <v>63</v>
      </c>
      <c r="R66" s="35">
        <f t="shared" si="16"/>
        <v>1.0571957509726369E-2</v>
      </c>
      <c r="S66" s="35">
        <f t="shared" si="17"/>
        <v>1.0898042490273634E-2</v>
      </c>
      <c r="T66" s="35">
        <f t="shared" si="18"/>
        <v>2.135476039999995E-2</v>
      </c>
      <c r="U66" s="35"/>
    </row>
    <row r="67" spans="1:21" x14ac:dyDescent="0.35">
      <c r="A67" s="5">
        <v>1.1039999999999999E-2</v>
      </c>
      <c r="B67" s="5">
        <v>8.3300000000000006E-3</v>
      </c>
      <c r="C67" s="5">
        <v>1.405E-2</v>
      </c>
      <c r="D67" s="5">
        <v>8.3300000000000006E-3</v>
      </c>
      <c r="E67" s="5">
        <v>1.1039999999999999E-2</v>
      </c>
      <c r="F67" s="5">
        <v>1.15E-2</v>
      </c>
      <c r="K67" s="45"/>
      <c r="L67" s="46">
        <v>69</v>
      </c>
      <c r="M67" s="35">
        <f t="shared" ref="M67:M98" si="19">(C67^(-$J$5)+D67^(-$J$5)-1)^-(1/$J$5)</f>
        <v>8.3299999999996016E-3</v>
      </c>
      <c r="N67" s="35">
        <f t="shared" ref="N67:N98" si="20">C67+D67-M67</f>
        <v>1.4050000000000399E-2</v>
      </c>
      <c r="O67" s="35">
        <f t="shared" ref="O67:O98" si="21">1-((1-C67)*(1-D67))</f>
        <v>2.226296350000001E-2</v>
      </c>
      <c r="P67" s="35"/>
      <c r="Q67" s="1">
        <v>64</v>
      </c>
      <c r="R67" s="35">
        <f t="shared" ref="R67:R98" si="22">(E67^(-$J$7)+F67^(-$J$7)-1)^-(1/$J$7)</f>
        <v>1.1005216000261095E-2</v>
      </c>
      <c r="S67" s="35">
        <f t="shared" ref="S67:S98" si="23">E67+F67-R67</f>
        <v>1.1534783999738903E-2</v>
      </c>
      <c r="T67" s="35">
        <f t="shared" ref="T67:T98" si="24">1-((1-E67)*(1-F67))</f>
        <v>2.2413039999999995E-2</v>
      </c>
      <c r="U67" s="35"/>
    </row>
    <row r="68" spans="1:21" x14ac:dyDescent="0.35">
      <c r="A68" s="5">
        <v>1.146E-2</v>
      </c>
      <c r="B68" s="5">
        <v>8.8299999999999993E-3</v>
      </c>
      <c r="C68" s="5">
        <v>1.485E-2</v>
      </c>
      <c r="D68" s="5">
        <v>8.8299999999999993E-3</v>
      </c>
      <c r="E68" s="5">
        <v>1.146E-2</v>
      </c>
      <c r="F68" s="5">
        <v>1.2290000000000001E-2</v>
      </c>
      <c r="K68" s="45"/>
      <c r="L68" s="1">
        <v>70</v>
      </c>
      <c r="M68" s="35">
        <f t="shared" si="19"/>
        <v>8.8299999999995014E-3</v>
      </c>
      <c r="N68" s="35">
        <f t="shared" si="20"/>
        <v>1.4850000000000498E-2</v>
      </c>
      <c r="O68" s="35">
        <f t="shared" si="21"/>
        <v>2.3548874499999983E-2</v>
      </c>
      <c r="P68" s="35"/>
      <c r="Q68" s="1">
        <v>65</v>
      </c>
      <c r="R68" s="35">
        <f t="shared" si="22"/>
        <v>1.1449911487566525E-2</v>
      </c>
      <c r="S68" s="35">
        <f t="shared" si="23"/>
        <v>1.2300088512433475E-2</v>
      </c>
      <c r="T68" s="35">
        <f t="shared" si="24"/>
        <v>2.360915660000007E-2</v>
      </c>
      <c r="U68" s="35"/>
    </row>
    <row r="69" spans="1:21" x14ac:dyDescent="0.35">
      <c r="A69" s="5">
        <v>1.1990000000000001E-2</v>
      </c>
      <c r="B69" s="5">
        <v>9.4000000000000004E-3</v>
      </c>
      <c r="C69" s="5">
        <v>1.5740000000000001E-2</v>
      </c>
      <c r="D69" s="5">
        <v>9.4000000000000004E-3</v>
      </c>
      <c r="E69" s="5">
        <v>1.1990000000000001E-2</v>
      </c>
      <c r="F69" s="5">
        <v>1.3140000000000001E-2</v>
      </c>
      <c r="K69" s="45"/>
      <c r="L69" s="46">
        <v>71</v>
      </c>
      <c r="M69" s="35">
        <f t="shared" si="19"/>
        <v>9.3999999999993394E-3</v>
      </c>
      <c r="N69" s="35">
        <f t="shared" si="20"/>
        <v>1.5740000000000663E-2</v>
      </c>
      <c r="O69" s="35">
        <f t="shared" si="21"/>
        <v>2.4992043999999991E-2</v>
      </c>
      <c r="P69" s="35"/>
      <c r="Q69" s="1">
        <v>66</v>
      </c>
      <c r="R69" s="35">
        <f t="shared" si="22"/>
        <v>1.1986024700942094E-2</v>
      </c>
      <c r="S69" s="35">
        <f t="shared" si="23"/>
        <v>1.3143975299057906E-2</v>
      </c>
      <c r="T69" s="35">
        <f t="shared" si="24"/>
        <v>2.497245140000004E-2</v>
      </c>
      <c r="U69" s="35"/>
    </row>
    <row r="70" spans="1:21" x14ac:dyDescent="0.35">
      <c r="A70" s="5">
        <v>1.26E-2</v>
      </c>
      <c r="B70" s="5">
        <v>1.005E-2</v>
      </c>
      <c r="C70" s="5">
        <v>1.67E-2</v>
      </c>
      <c r="D70" s="5">
        <v>1.005E-2</v>
      </c>
      <c r="E70" s="5">
        <v>1.26E-2</v>
      </c>
      <c r="F70" s="5">
        <v>1.406E-2</v>
      </c>
      <c r="K70" s="45"/>
      <c r="L70" s="1">
        <v>72</v>
      </c>
      <c r="M70" s="35">
        <f t="shared" si="19"/>
        <v>1.0049999999998963E-2</v>
      </c>
      <c r="N70" s="35">
        <f t="shared" si="20"/>
        <v>1.6700000000001037E-2</v>
      </c>
      <c r="O70" s="35">
        <f t="shared" si="21"/>
        <v>2.6582165000000102E-2</v>
      </c>
      <c r="P70" s="35"/>
      <c r="Q70" s="1">
        <v>67</v>
      </c>
      <c r="R70" s="35">
        <f t="shared" si="22"/>
        <v>1.2598159922457691E-2</v>
      </c>
      <c r="S70" s="35">
        <f t="shared" si="23"/>
        <v>1.4061840077542308E-2</v>
      </c>
      <c r="T70" s="35">
        <f t="shared" si="24"/>
        <v>2.6482843999999894E-2</v>
      </c>
      <c r="U70" s="35"/>
    </row>
    <row r="71" spans="1:21" x14ac:dyDescent="0.35">
      <c r="A71" s="5">
        <v>1.329E-2</v>
      </c>
      <c r="B71" s="5">
        <v>1.076E-2</v>
      </c>
      <c r="C71" s="5">
        <v>1.7770000000000001E-2</v>
      </c>
      <c r="D71" s="5">
        <v>1.076E-2</v>
      </c>
      <c r="E71" s="5">
        <v>1.329E-2</v>
      </c>
      <c r="F71" s="5">
        <v>1.508E-2</v>
      </c>
      <c r="K71" s="45"/>
      <c r="L71" s="46">
        <v>73</v>
      </c>
      <c r="M71" s="35">
        <f t="shared" si="19"/>
        <v>1.0759999999998481E-2</v>
      </c>
      <c r="N71" s="35">
        <f t="shared" si="20"/>
        <v>1.7770000000001521E-2</v>
      </c>
      <c r="O71" s="35">
        <f t="shared" si="21"/>
        <v>2.83387947999999E-2</v>
      </c>
      <c r="P71" s="35"/>
      <c r="Q71" s="1">
        <v>68</v>
      </c>
      <c r="R71" s="35">
        <f t="shared" si="22"/>
        <v>1.328909392939813E-2</v>
      </c>
      <c r="S71" s="35">
        <f t="shared" si="23"/>
        <v>1.508090607060187E-2</v>
      </c>
      <c r="T71" s="35">
        <f t="shared" si="24"/>
        <v>2.8169586800000035E-2</v>
      </c>
      <c r="U71" s="35"/>
    </row>
    <row r="72" spans="1:21" x14ac:dyDescent="0.35">
      <c r="A72" s="5">
        <v>1.405E-2</v>
      </c>
      <c r="B72" s="5">
        <v>1.15E-2</v>
      </c>
      <c r="C72" s="5">
        <v>1.8950000000000002E-2</v>
      </c>
      <c r="D72" s="5">
        <v>1.15E-2</v>
      </c>
      <c r="E72" s="5">
        <v>1.405E-2</v>
      </c>
      <c r="F72" s="5">
        <v>1.6199999999999999E-2</v>
      </c>
      <c r="K72" s="45"/>
      <c r="L72" s="1">
        <v>74</v>
      </c>
      <c r="M72" s="35">
        <f t="shared" si="19"/>
        <v>1.1499999999998184E-2</v>
      </c>
      <c r="N72" s="35">
        <f t="shared" si="20"/>
        <v>1.895000000000182E-2</v>
      </c>
      <c r="O72" s="35">
        <f t="shared" si="21"/>
        <v>3.0232075000000025E-2</v>
      </c>
      <c r="P72" s="35"/>
      <c r="Q72" s="1">
        <v>69</v>
      </c>
      <c r="R72" s="35">
        <f t="shared" si="22"/>
        <v>1.4049538979875788E-2</v>
      </c>
      <c r="S72" s="35">
        <f t="shared" si="23"/>
        <v>1.6200461020124211E-2</v>
      </c>
      <c r="T72" s="35">
        <f t="shared" si="24"/>
        <v>3.0022389999999954E-2</v>
      </c>
      <c r="U72" s="35"/>
    </row>
    <row r="73" spans="1:21" x14ac:dyDescent="0.35">
      <c r="A73" s="5">
        <v>1.485E-2</v>
      </c>
      <c r="B73" s="5">
        <v>1.2290000000000001E-2</v>
      </c>
      <c r="C73" s="5">
        <v>2.026E-2</v>
      </c>
      <c r="D73" s="5">
        <v>1.2290000000000001E-2</v>
      </c>
      <c r="E73" s="5">
        <v>1.485E-2</v>
      </c>
      <c r="F73" s="5">
        <v>1.7430000000000001E-2</v>
      </c>
      <c r="K73" s="45"/>
      <c r="L73" s="46">
        <v>75</v>
      </c>
      <c r="M73" s="35">
        <f t="shared" si="19"/>
        <v>1.2289999999998094E-2</v>
      </c>
      <c r="N73" s="35">
        <f t="shared" si="20"/>
        <v>2.0260000000001908E-2</v>
      </c>
      <c r="O73" s="35">
        <f t="shared" si="21"/>
        <v>3.2301004599999961E-2</v>
      </c>
      <c r="P73" s="35"/>
      <c r="Q73" s="1">
        <v>70</v>
      </c>
      <c r="R73" s="35">
        <f t="shared" si="22"/>
        <v>1.4849783806312565E-2</v>
      </c>
      <c r="S73" s="35">
        <f t="shared" si="23"/>
        <v>1.7430216193687439E-2</v>
      </c>
      <c r="T73" s="35">
        <f t="shared" si="24"/>
        <v>3.2021164500000032E-2</v>
      </c>
      <c r="U73" s="35"/>
    </row>
    <row r="74" spans="1:21" x14ac:dyDescent="0.35">
      <c r="A74" s="5">
        <v>1.5740000000000001E-2</v>
      </c>
      <c r="B74" s="5">
        <v>1.3140000000000001E-2</v>
      </c>
      <c r="C74" s="5">
        <v>2.3689999999999999E-2</v>
      </c>
      <c r="D74" s="5">
        <v>1.3140000000000001E-2</v>
      </c>
      <c r="E74" s="5">
        <v>1.5740000000000001E-2</v>
      </c>
      <c r="F74" s="5">
        <v>1.8790000000000001E-2</v>
      </c>
      <c r="K74" s="45"/>
      <c r="L74" s="1">
        <v>76</v>
      </c>
      <c r="M74" s="35">
        <f t="shared" si="19"/>
        <v>1.313999999999998E-2</v>
      </c>
      <c r="N74" s="35">
        <f t="shared" si="20"/>
        <v>2.3690000000000024E-2</v>
      </c>
      <c r="O74" s="35">
        <f t="shared" si="21"/>
        <v>3.6518713400000014E-2</v>
      </c>
      <c r="P74" s="35"/>
      <c r="Q74" s="1">
        <v>71</v>
      </c>
      <c r="R74" s="35">
        <f t="shared" si="22"/>
        <v>1.573989419804922E-2</v>
      </c>
      <c r="S74" s="35">
        <f t="shared" si="23"/>
        <v>1.8790105801950785E-2</v>
      </c>
      <c r="T74" s="35">
        <f t="shared" si="24"/>
        <v>3.4234245399999974E-2</v>
      </c>
      <c r="U74" s="35"/>
    </row>
    <row r="75" spans="1:21" x14ac:dyDescent="0.35">
      <c r="A75" s="5">
        <v>1.67E-2</v>
      </c>
      <c r="B75" s="5">
        <v>1.406E-2</v>
      </c>
      <c r="C75" s="5">
        <v>2.7380000000000002E-2</v>
      </c>
      <c r="D75" s="5">
        <v>1.406E-2</v>
      </c>
      <c r="E75" s="5">
        <v>1.67E-2</v>
      </c>
      <c r="F75" s="5">
        <v>2.0299999999999999E-2</v>
      </c>
      <c r="K75" s="45"/>
      <c r="L75" s="46">
        <v>77</v>
      </c>
      <c r="M75" s="35">
        <f t="shared" si="19"/>
        <v>1.406E-2</v>
      </c>
      <c r="N75" s="35">
        <f t="shared" si="20"/>
        <v>2.7380000000000005E-2</v>
      </c>
      <c r="O75" s="35">
        <f t="shared" si="21"/>
        <v>4.1055037199999922E-2</v>
      </c>
      <c r="P75" s="35"/>
      <c r="Q75" s="1">
        <v>72</v>
      </c>
      <c r="R75" s="35">
        <f t="shared" si="22"/>
        <v>1.6699950862748475E-2</v>
      </c>
      <c r="S75" s="35">
        <f t="shared" si="23"/>
        <v>2.0300049137251523E-2</v>
      </c>
      <c r="T75" s="35">
        <f t="shared" si="24"/>
        <v>3.6660990000000004E-2</v>
      </c>
      <c r="U75" s="35"/>
    </row>
    <row r="76" spans="1:21" x14ac:dyDescent="0.35">
      <c r="A76" s="5">
        <v>1.7770000000000001E-2</v>
      </c>
      <c r="B76" s="5">
        <v>1.508E-2</v>
      </c>
      <c r="C76" s="5">
        <v>3.1300000000000001E-2</v>
      </c>
      <c r="D76" s="5">
        <v>1.508E-2</v>
      </c>
      <c r="E76" s="5">
        <v>1.7770000000000001E-2</v>
      </c>
      <c r="F76" s="5">
        <v>2.3259999999999999E-2</v>
      </c>
      <c r="K76" s="45"/>
      <c r="L76" s="1">
        <v>78</v>
      </c>
      <c r="M76" s="35">
        <f t="shared" si="19"/>
        <v>1.508E-2</v>
      </c>
      <c r="N76" s="35">
        <f t="shared" si="20"/>
        <v>3.1300000000000008E-2</v>
      </c>
      <c r="O76" s="35">
        <f t="shared" si="21"/>
        <v>4.5907995999999951E-2</v>
      </c>
      <c r="P76" s="35"/>
      <c r="Q76" s="1">
        <v>73</v>
      </c>
      <c r="R76" s="35">
        <f t="shared" si="22"/>
        <v>1.7769998219532991E-2</v>
      </c>
      <c r="S76" s="35">
        <f t="shared" si="23"/>
        <v>2.3260001780467006E-2</v>
      </c>
      <c r="T76" s="35">
        <f t="shared" si="24"/>
        <v>4.0616669799999894E-2</v>
      </c>
      <c r="U76" s="35"/>
    </row>
    <row r="77" spans="1:21" x14ac:dyDescent="0.35">
      <c r="A77" s="5">
        <v>1.8950000000000002E-2</v>
      </c>
      <c r="B77" s="5">
        <v>1.6199999999999999E-2</v>
      </c>
      <c r="C77" s="5">
        <v>3.6929999999999998E-2</v>
      </c>
      <c r="D77" s="5">
        <v>1.6199999999999999E-2</v>
      </c>
      <c r="E77" s="5">
        <v>1.8950000000000002E-2</v>
      </c>
      <c r="F77" s="5">
        <v>2.8799999999999999E-2</v>
      </c>
      <c r="K77" s="45"/>
      <c r="L77" s="46">
        <v>79</v>
      </c>
      <c r="M77" s="35">
        <f t="shared" si="19"/>
        <v>1.6199999999999992E-2</v>
      </c>
      <c r="N77" s="35">
        <f t="shared" si="20"/>
        <v>3.6930000000000004E-2</v>
      </c>
      <c r="O77" s="35">
        <f t="shared" si="21"/>
        <v>5.2531733999999997E-2</v>
      </c>
      <c r="P77" s="35"/>
      <c r="Q77" s="1">
        <v>74</v>
      </c>
      <c r="R77" s="35">
        <f t="shared" si="22"/>
        <v>1.894999999792786E-2</v>
      </c>
      <c r="S77" s="35">
        <f t="shared" si="23"/>
        <v>2.880000000207214E-2</v>
      </c>
      <c r="T77" s="35">
        <f t="shared" si="24"/>
        <v>4.7204240000000119E-2</v>
      </c>
      <c r="U77" s="35"/>
    </row>
    <row r="78" spans="1:21" x14ac:dyDescent="0.35">
      <c r="A78" s="5">
        <v>2.026E-2</v>
      </c>
      <c r="B78" s="5">
        <v>1.7430000000000001E-2</v>
      </c>
      <c r="C78" s="5">
        <v>4.5179999999999998E-2</v>
      </c>
      <c r="D78" s="5">
        <v>1.7430000000000001E-2</v>
      </c>
      <c r="E78" s="5">
        <v>2.026E-2</v>
      </c>
      <c r="F78" s="5">
        <v>3.569E-2</v>
      </c>
      <c r="K78" s="45"/>
      <c r="L78" s="1">
        <v>80</v>
      </c>
      <c r="M78" s="35">
        <f t="shared" si="19"/>
        <v>1.7429999999999994E-2</v>
      </c>
      <c r="N78" s="35">
        <f t="shared" si="20"/>
        <v>4.5180000000000005E-2</v>
      </c>
      <c r="O78" s="35">
        <f t="shared" si="21"/>
        <v>6.1822512600000046E-2</v>
      </c>
      <c r="P78" s="35"/>
      <c r="Q78" s="1">
        <v>75</v>
      </c>
      <c r="R78" s="35">
        <f t="shared" si="22"/>
        <v>2.0259999999997395E-2</v>
      </c>
      <c r="S78" s="35">
        <f t="shared" si="23"/>
        <v>3.5690000000002609E-2</v>
      </c>
      <c r="T78" s="35">
        <f t="shared" si="24"/>
        <v>5.5226920599999896E-2</v>
      </c>
      <c r="U78" s="35"/>
    </row>
    <row r="79" spans="1:21" x14ac:dyDescent="0.35">
      <c r="A79" s="5">
        <v>2.3689999999999999E-2</v>
      </c>
      <c r="B79" s="5">
        <v>1.8790000000000001E-2</v>
      </c>
      <c r="C79" s="5">
        <v>5.527E-2</v>
      </c>
      <c r="D79" s="5">
        <v>1.8790000000000001E-2</v>
      </c>
      <c r="E79" s="5">
        <v>2.3689999999999999E-2</v>
      </c>
      <c r="F79" s="5">
        <v>4.2079999999999999E-2</v>
      </c>
      <c r="K79" s="45"/>
      <c r="L79" s="46">
        <v>81</v>
      </c>
      <c r="M79" s="35">
        <f t="shared" si="19"/>
        <v>1.8789999999999998E-2</v>
      </c>
      <c r="N79" s="35">
        <f t="shared" si="20"/>
        <v>5.527E-2</v>
      </c>
      <c r="O79" s="35">
        <f t="shared" si="21"/>
        <v>7.3021476700000032E-2</v>
      </c>
      <c r="P79" s="35"/>
      <c r="Q79" s="1">
        <v>76</v>
      </c>
      <c r="R79" s="35">
        <f t="shared" si="22"/>
        <v>2.3689999999997904E-2</v>
      </c>
      <c r="S79" s="35">
        <f t="shared" si="23"/>
        <v>4.2080000000002088E-2</v>
      </c>
      <c r="T79" s="35">
        <f t="shared" si="24"/>
        <v>6.477312479999997E-2</v>
      </c>
      <c r="U79" s="35"/>
    </row>
    <row r="80" spans="1:21" x14ac:dyDescent="0.35">
      <c r="A80" s="5">
        <v>2.7380000000000002E-2</v>
      </c>
      <c r="B80" s="5">
        <v>2.0299999999999999E-2</v>
      </c>
      <c r="C80" s="5">
        <v>6.7320000000000005E-2</v>
      </c>
      <c r="D80" s="5">
        <v>2.0299999999999999E-2</v>
      </c>
      <c r="E80" s="5">
        <v>2.7380000000000002E-2</v>
      </c>
      <c r="F80" s="5">
        <v>4.9070000000000003E-2</v>
      </c>
      <c r="K80" s="45"/>
      <c r="L80" s="1">
        <v>82</v>
      </c>
      <c r="M80" s="35">
        <f t="shared" si="19"/>
        <v>2.0299999999999988E-2</v>
      </c>
      <c r="N80" s="35">
        <f t="shared" si="20"/>
        <v>6.7320000000000019E-2</v>
      </c>
      <c r="O80" s="35">
        <f t="shared" si="21"/>
        <v>8.6253404000000033E-2</v>
      </c>
      <c r="P80" s="35"/>
      <c r="Q80" s="1">
        <v>77</v>
      </c>
      <c r="R80" s="35">
        <f t="shared" si="22"/>
        <v>2.7379999999998413E-2</v>
      </c>
      <c r="S80" s="35">
        <f t="shared" si="23"/>
        <v>4.9070000000001592E-2</v>
      </c>
      <c r="T80" s="35">
        <f t="shared" si="24"/>
        <v>7.5106463399999934E-2</v>
      </c>
      <c r="U80" s="35"/>
    </row>
    <row r="81" spans="1:21" x14ac:dyDescent="0.35">
      <c r="A81" s="5">
        <v>3.1300000000000001E-2</v>
      </c>
      <c r="B81" s="5">
        <v>2.3259999999999999E-2</v>
      </c>
      <c r="C81" s="5">
        <v>8.2280000000000006E-2</v>
      </c>
      <c r="D81" s="5">
        <v>2.3259999999999999E-2</v>
      </c>
      <c r="E81" s="5">
        <v>3.1300000000000001E-2</v>
      </c>
      <c r="F81" s="5">
        <v>5.5199999999999999E-2</v>
      </c>
      <c r="K81" s="45"/>
      <c r="L81" s="46">
        <v>83</v>
      </c>
      <c r="M81" s="35">
        <f t="shared" si="19"/>
        <v>2.3259999999999996E-2</v>
      </c>
      <c r="N81" s="35">
        <f t="shared" si="20"/>
        <v>8.228000000000002E-2</v>
      </c>
      <c r="O81" s="35">
        <f t="shared" si="21"/>
        <v>0.10362616719999995</v>
      </c>
      <c r="P81" s="35"/>
      <c r="Q81" s="1">
        <v>78</v>
      </c>
      <c r="R81" s="35">
        <f t="shared" si="22"/>
        <v>3.1299999999996171E-2</v>
      </c>
      <c r="S81" s="35">
        <f t="shared" si="23"/>
        <v>5.5200000000003822E-2</v>
      </c>
      <c r="T81" s="35">
        <f t="shared" si="24"/>
        <v>8.4772240000000054E-2</v>
      </c>
      <c r="U81" s="35"/>
    </row>
    <row r="82" spans="1:21" x14ac:dyDescent="0.35">
      <c r="A82" s="5">
        <v>3.6929999999999998E-2</v>
      </c>
      <c r="B82" s="5">
        <v>2.8799999999999999E-2</v>
      </c>
      <c r="C82" s="5">
        <v>9.4780000000000003E-2</v>
      </c>
      <c r="D82" s="5">
        <v>2.8799999999999999E-2</v>
      </c>
      <c r="E82" s="5">
        <v>3.6929999999999998E-2</v>
      </c>
      <c r="F82" s="5">
        <v>6.0859999999999997E-2</v>
      </c>
      <c r="K82" s="45"/>
      <c r="L82" s="1">
        <v>84</v>
      </c>
      <c r="M82" s="35">
        <f t="shared" si="19"/>
        <v>2.8799999999999996E-2</v>
      </c>
      <c r="N82" s="35">
        <f t="shared" si="20"/>
        <v>9.4780000000000003E-2</v>
      </c>
      <c r="O82" s="35">
        <f t="shared" si="21"/>
        <v>0.12085033600000006</v>
      </c>
      <c r="P82" s="35"/>
      <c r="Q82" s="1">
        <v>79</v>
      </c>
      <c r="R82" s="35">
        <f t="shared" si="22"/>
        <v>3.6929999999899973E-2</v>
      </c>
      <c r="S82" s="35">
        <f t="shared" si="23"/>
        <v>6.0860000000100015E-2</v>
      </c>
      <c r="T82" s="35">
        <f t="shared" si="24"/>
        <v>9.5542440200000023E-2</v>
      </c>
      <c r="U82" s="35"/>
    </row>
    <row r="83" spans="1:21" x14ac:dyDescent="0.35">
      <c r="A83" s="5">
        <v>4.5179999999999998E-2</v>
      </c>
      <c r="B83" s="5">
        <v>3.569E-2</v>
      </c>
      <c r="C83" s="5">
        <v>0.10465000000000001</v>
      </c>
      <c r="D83" s="5">
        <v>3.569E-2</v>
      </c>
      <c r="E83" s="5">
        <v>4.5179999999999998E-2</v>
      </c>
      <c r="F83" s="5">
        <v>6.7150000000000001E-2</v>
      </c>
      <c r="K83" s="45"/>
      <c r="L83" s="46">
        <v>85</v>
      </c>
      <c r="M83" s="35">
        <f t="shared" si="19"/>
        <v>3.5689999999999986E-2</v>
      </c>
      <c r="N83" s="35">
        <f t="shared" si="20"/>
        <v>0.10465000000000003</v>
      </c>
      <c r="O83" s="35">
        <f t="shared" si="21"/>
        <v>0.13660504149999997</v>
      </c>
      <c r="P83" s="35"/>
      <c r="Q83" s="1">
        <v>80</v>
      </c>
      <c r="R83" s="35">
        <f t="shared" si="22"/>
        <v>4.5179999986323473E-2</v>
      </c>
      <c r="S83" s="35">
        <f t="shared" si="23"/>
        <v>6.715000001367652E-2</v>
      </c>
      <c r="T83" s="35">
        <f t="shared" si="24"/>
        <v>0.109296163</v>
      </c>
      <c r="U83" s="35"/>
    </row>
    <row r="84" spans="1:21" x14ac:dyDescent="0.35">
      <c r="A84" s="5">
        <v>5.527E-2</v>
      </c>
      <c r="B84" s="5">
        <v>4.2079999999999999E-2</v>
      </c>
      <c r="C84" s="5">
        <v>0.11533</v>
      </c>
      <c r="D84" s="5">
        <v>4.2079999999999999E-2</v>
      </c>
      <c r="E84" s="5">
        <v>5.527E-2</v>
      </c>
      <c r="F84" s="5">
        <v>7.3179999999999995E-2</v>
      </c>
      <c r="K84" s="45"/>
      <c r="L84" s="1">
        <v>86</v>
      </c>
      <c r="M84" s="35">
        <f t="shared" si="19"/>
        <v>4.2079999999999992E-2</v>
      </c>
      <c r="N84" s="35">
        <f t="shared" si="20"/>
        <v>0.11533</v>
      </c>
      <c r="O84" s="35">
        <f t="shared" si="21"/>
        <v>0.15255691360000001</v>
      </c>
      <c r="P84" s="35"/>
      <c r="Q84" s="1">
        <v>81</v>
      </c>
      <c r="R84" s="35">
        <f t="shared" si="22"/>
        <v>5.5269996719936099E-2</v>
      </c>
      <c r="S84" s="35">
        <f t="shared" si="23"/>
        <v>7.318000328006391E-2</v>
      </c>
      <c r="T84" s="35">
        <f t="shared" si="24"/>
        <v>0.12440534140000004</v>
      </c>
      <c r="U84" s="35"/>
    </row>
    <row r="85" spans="1:21" x14ac:dyDescent="0.35">
      <c r="A85" s="5">
        <v>6.7320000000000005E-2</v>
      </c>
      <c r="B85" s="5">
        <v>4.9070000000000003E-2</v>
      </c>
      <c r="C85" s="5">
        <v>0.12698000000000001</v>
      </c>
      <c r="D85" s="5">
        <v>4.9070000000000003E-2</v>
      </c>
      <c r="E85" s="5">
        <v>6.7320000000000005E-2</v>
      </c>
      <c r="F85" s="5">
        <v>8.1549999999999997E-2</v>
      </c>
      <c r="K85" s="45"/>
      <c r="L85" s="46">
        <v>87</v>
      </c>
      <c r="M85" s="35">
        <f t="shared" si="19"/>
        <v>4.9070000000000003E-2</v>
      </c>
      <c r="N85" s="35">
        <f t="shared" si="20"/>
        <v>0.12698000000000001</v>
      </c>
      <c r="O85" s="35">
        <f t="shared" si="21"/>
        <v>0.16981909139999996</v>
      </c>
      <c r="P85" s="35"/>
      <c r="Q85" s="1">
        <v>82</v>
      </c>
      <c r="R85" s="35">
        <f t="shared" si="22"/>
        <v>6.7319768089018406E-2</v>
      </c>
      <c r="S85" s="35">
        <f t="shared" si="23"/>
        <v>8.1550231910981597E-2</v>
      </c>
      <c r="T85" s="35">
        <f t="shared" si="24"/>
        <v>0.14338005400000009</v>
      </c>
      <c r="U85" s="35"/>
    </row>
    <row r="86" spans="1:21" x14ac:dyDescent="0.35">
      <c r="A86" s="5">
        <v>8.2280000000000006E-2</v>
      </c>
      <c r="B86" s="5">
        <v>5.5199999999999999E-2</v>
      </c>
      <c r="C86" s="5">
        <v>0.13947000000000001</v>
      </c>
      <c r="D86" s="5">
        <v>5.5199999999999999E-2</v>
      </c>
      <c r="E86" s="5">
        <v>8.2280000000000006E-2</v>
      </c>
      <c r="F86" s="5">
        <v>9.0450000000000003E-2</v>
      </c>
      <c r="K86" s="45"/>
      <c r="L86" s="1">
        <v>88</v>
      </c>
      <c r="M86" s="35">
        <f t="shared" si="19"/>
        <v>5.5200000000000006E-2</v>
      </c>
      <c r="N86" s="35">
        <f t="shared" si="20"/>
        <v>0.13947000000000001</v>
      </c>
      <c r="O86" s="35">
        <f t="shared" si="21"/>
        <v>0.18697125599999997</v>
      </c>
      <c r="P86" s="35"/>
      <c r="Q86" s="1">
        <v>83</v>
      </c>
      <c r="R86" s="35">
        <f t="shared" si="22"/>
        <v>8.2256276641470588E-2</v>
      </c>
      <c r="S86" s="35">
        <f t="shared" si="23"/>
        <v>9.0473723358529407E-2</v>
      </c>
      <c r="T86" s="35">
        <f t="shared" si="24"/>
        <v>0.16528777400000005</v>
      </c>
      <c r="U86" s="35"/>
    </row>
    <row r="87" spans="1:21" x14ac:dyDescent="0.35">
      <c r="A87" s="5">
        <v>9.4780000000000003E-2</v>
      </c>
      <c r="B87" s="5">
        <v>6.0859999999999997E-2</v>
      </c>
      <c r="C87" s="5">
        <v>0.15271000000000001</v>
      </c>
      <c r="D87" s="5">
        <v>6.0859999999999997E-2</v>
      </c>
      <c r="E87" s="5">
        <v>9.4780000000000003E-2</v>
      </c>
      <c r="F87" s="5">
        <v>0.10001</v>
      </c>
      <c r="K87" s="45"/>
      <c r="L87" s="46">
        <v>89</v>
      </c>
      <c r="M87" s="35">
        <f t="shared" si="19"/>
        <v>6.085999999999999E-2</v>
      </c>
      <c r="N87" s="35">
        <f t="shared" si="20"/>
        <v>0.15271000000000001</v>
      </c>
      <c r="O87" s="35">
        <f t="shared" si="21"/>
        <v>0.20427606939999998</v>
      </c>
      <c r="P87" s="35"/>
      <c r="Q87" s="1">
        <v>84</v>
      </c>
      <c r="R87" s="35">
        <f t="shared" si="22"/>
        <v>9.4608841900300153E-2</v>
      </c>
      <c r="S87" s="35">
        <f t="shared" si="23"/>
        <v>0.10018115809969987</v>
      </c>
      <c r="T87" s="35">
        <f t="shared" si="24"/>
        <v>0.18531105219999999</v>
      </c>
      <c r="U87" s="35"/>
    </row>
    <row r="88" spans="1:21" x14ac:dyDescent="0.35">
      <c r="A88" s="5">
        <v>0.10465000000000001</v>
      </c>
      <c r="B88" s="5">
        <v>6.7150000000000001E-2</v>
      </c>
      <c r="C88" s="5">
        <v>0.16658999999999999</v>
      </c>
      <c r="D88" s="5">
        <v>6.7150000000000001E-2</v>
      </c>
      <c r="E88" s="5">
        <v>0.10465000000000001</v>
      </c>
      <c r="F88" s="5">
        <v>0.10913</v>
      </c>
      <c r="K88" s="45"/>
      <c r="L88" s="1">
        <v>90</v>
      </c>
      <c r="M88" s="35">
        <f t="shared" si="19"/>
        <v>6.7150000000000001E-2</v>
      </c>
      <c r="N88" s="35">
        <f t="shared" si="20"/>
        <v>0.16659000000000002</v>
      </c>
      <c r="O88" s="35">
        <f t="shared" si="21"/>
        <v>0.22255348150000009</v>
      </c>
      <c r="P88" s="35"/>
      <c r="Q88" s="1">
        <v>85</v>
      </c>
      <c r="R88" s="35">
        <f t="shared" si="22"/>
        <v>0.10433529941245412</v>
      </c>
      <c r="S88" s="35">
        <f t="shared" si="23"/>
        <v>0.10944470058754591</v>
      </c>
      <c r="T88" s="35">
        <f t="shared" si="24"/>
        <v>0.20235954550000002</v>
      </c>
      <c r="U88" s="35"/>
    </row>
    <row r="89" spans="1:21" x14ac:dyDescent="0.35">
      <c r="A89" s="5">
        <v>0.11533</v>
      </c>
      <c r="B89" s="5">
        <v>7.3179999999999995E-2</v>
      </c>
      <c r="C89" s="5">
        <v>0.17990999999999999</v>
      </c>
      <c r="D89" s="5">
        <v>7.3179999999999995E-2</v>
      </c>
      <c r="E89" s="5">
        <v>0.11533</v>
      </c>
      <c r="F89" s="5">
        <v>0.11521000000000001</v>
      </c>
      <c r="K89" s="45"/>
      <c r="L89" s="46">
        <v>91</v>
      </c>
      <c r="M89" s="35">
        <f t="shared" si="19"/>
        <v>7.3179999999999981E-2</v>
      </c>
      <c r="N89" s="35">
        <f t="shared" si="20"/>
        <v>0.17991000000000001</v>
      </c>
      <c r="O89" s="35">
        <f t="shared" si="21"/>
        <v>0.2399241862</v>
      </c>
      <c r="P89" s="35"/>
      <c r="Q89" s="1">
        <v>86</v>
      </c>
      <c r="R89" s="35">
        <f t="shared" si="22"/>
        <v>0.11353290929344496</v>
      </c>
      <c r="S89" s="35">
        <f t="shared" si="23"/>
        <v>0.11700709070655506</v>
      </c>
      <c r="T89" s="35">
        <f t="shared" si="24"/>
        <v>0.21725283070000012</v>
      </c>
      <c r="U89" s="35"/>
    </row>
    <row r="90" spans="1:21" x14ac:dyDescent="0.35">
      <c r="A90" s="5">
        <v>0.12698000000000001</v>
      </c>
      <c r="B90" s="5">
        <v>8.1549999999999997E-2</v>
      </c>
      <c r="C90" s="5">
        <v>0.19389999999999999</v>
      </c>
      <c r="D90" s="5">
        <v>8.1549999999999997E-2</v>
      </c>
      <c r="E90" s="5">
        <v>0.12698000000000001</v>
      </c>
      <c r="F90" s="5">
        <v>0.12499</v>
      </c>
      <c r="K90" s="45"/>
      <c r="L90" s="1">
        <v>92</v>
      </c>
      <c r="M90" s="35">
        <f t="shared" si="19"/>
        <v>8.154999999999997E-2</v>
      </c>
      <c r="N90" s="35">
        <f t="shared" si="20"/>
        <v>0.19390000000000002</v>
      </c>
      <c r="O90" s="35">
        <f t="shared" si="21"/>
        <v>0.25963745500000002</v>
      </c>
      <c r="P90" s="35"/>
      <c r="Q90" s="1">
        <v>87</v>
      </c>
      <c r="R90" s="35">
        <f t="shared" si="22"/>
        <v>0.12391044302009169</v>
      </c>
      <c r="S90" s="35">
        <f t="shared" si="23"/>
        <v>0.12805955697990834</v>
      </c>
      <c r="T90" s="35">
        <f t="shared" si="24"/>
        <v>0.2360987698</v>
      </c>
      <c r="U90" s="35"/>
    </row>
    <row r="91" spans="1:21" x14ac:dyDescent="0.35">
      <c r="A91" s="5">
        <v>0.13947000000000001</v>
      </c>
      <c r="B91" s="5">
        <v>9.0450000000000003E-2</v>
      </c>
      <c r="C91" s="5">
        <v>0.20874000000000001</v>
      </c>
      <c r="D91" s="5">
        <v>9.0450000000000003E-2</v>
      </c>
      <c r="E91" s="5">
        <v>0.13947000000000001</v>
      </c>
      <c r="F91" s="5">
        <v>0.13825999999999999</v>
      </c>
      <c r="K91" s="45"/>
      <c r="L91" s="46">
        <v>93</v>
      </c>
      <c r="M91" s="35">
        <f t="shared" si="19"/>
        <v>9.0450000000000003E-2</v>
      </c>
      <c r="N91" s="35">
        <f t="shared" si="20"/>
        <v>0.20874000000000001</v>
      </c>
      <c r="O91" s="35">
        <f t="shared" si="21"/>
        <v>0.28030946700000003</v>
      </c>
      <c r="P91" s="35"/>
      <c r="Q91" s="1">
        <v>88</v>
      </c>
      <c r="R91" s="35">
        <f t="shared" si="22"/>
        <v>0.1367130251455195</v>
      </c>
      <c r="S91" s="35">
        <f t="shared" si="23"/>
        <v>0.14101697485448053</v>
      </c>
      <c r="T91" s="35">
        <f t="shared" si="24"/>
        <v>0.25844687779999997</v>
      </c>
      <c r="U91" s="35"/>
    </row>
    <row r="92" spans="1:21" x14ac:dyDescent="0.35">
      <c r="A92" s="5">
        <v>0.15271000000000001</v>
      </c>
      <c r="B92" s="5">
        <v>0.10001</v>
      </c>
      <c r="C92" s="5">
        <v>0.22450999999999999</v>
      </c>
      <c r="D92" s="5">
        <v>0.10001</v>
      </c>
      <c r="E92" s="5">
        <v>0.15271000000000001</v>
      </c>
      <c r="F92" s="5">
        <v>0.15451000000000001</v>
      </c>
      <c r="K92" s="45"/>
      <c r="L92" s="1">
        <v>94</v>
      </c>
      <c r="M92" s="35">
        <f t="shared" si="19"/>
        <v>0.10001000000000002</v>
      </c>
      <c r="N92" s="35">
        <f t="shared" si="20"/>
        <v>0.22450999999999996</v>
      </c>
      <c r="O92" s="35">
        <f t="shared" si="21"/>
        <v>0.30206675490000001</v>
      </c>
      <c r="P92" s="35"/>
      <c r="Q92" s="1">
        <v>89</v>
      </c>
      <c r="R92" s="35">
        <f t="shared" si="22"/>
        <v>0.15117633700112193</v>
      </c>
      <c r="S92" s="35">
        <f t="shared" si="23"/>
        <v>0.15604366299887812</v>
      </c>
      <c r="T92" s="35">
        <f t="shared" si="24"/>
        <v>0.28362477790000007</v>
      </c>
      <c r="U92" s="35"/>
    </row>
    <row r="93" spans="1:21" x14ac:dyDescent="0.35">
      <c r="A93" s="5">
        <v>0.16658999999999999</v>
      </c>
      <c r="B93" s="5">
        <v>0.10913</v>
      </c>
      <c r="C93" s="5">
        <v>0.24126</v>
      </c>
      <c r="D93" s="5">
        <v>0.10913</v>
      </c>
      <c r="E93" s="5">
        <v>0.16658999999999999</v>
      </c>
      <c r="F93" s="5">
        <v>0.17429</v>
      </c>
      <c r="K93" s="45"/>
      <c r="L93" s="46">
        <v>95</v>
      </c>
      <c r="M93" s="35">
        <f t="shared" si="19"/>
        <v>0.10913</v>
      </c>
      <c r="N93" s="35">
        <f t="shared" si="20"/>
        <v>0.24125999999999997</v>
      </c>
      <c r="O93" s="35">
        <f t="shared" si="21"/>
        <v>0.32406129620000002</v>
      </c>
      <c r="P93" s="35"/>
      <c r="Q93" s="1">
        <v>90</v>
      </c>
      <c r="R93" s="35">
        <f t="shared" si="22"/>
        <v>0.16615439478111835</v>
      </c>
      <c r="S93" s="35">
        <f t="shared" si="23"/>
        <v>0.17472560521888161</v>
      </c>
      <c r="T93" s="35">
        <f t="shared" si="24"/>
        <v>0.3118450289000001</v>
      </c>
      <c r="U93" s="35"/>
    </row>
    <row r="94" spans="1:21" x14ac:dyDescent="0.35">
      <c r="A94" s="5">
        <v>0.17990999999999999</v>
      </c>
      <c r="B94" s="5">
        <v>0.11521000000000001</v>
      </c>
      <c r="C94" s="5">
        <v>0.25714999999999999</v>
      </c>
      <c r="D94" s="5">
        <v>0.11521000000000001</v>
      </c>
      <c r="E94" s="5">
        <v>0.17990999999999999</v>
      </c>
      <c r="F94" s="5">
        <v>0.19155</v>
      </c>
      <c r="K94" s="45"/>
      <c r="L94" s="1">
        <v>96</v>
      </c>
      <c r="M94" s="35">
        <f t="shared" si="19"/>
        <v>0.11521000000000001</v>
      </c>
      <c r="N94" s="35">
        <f t="shared" si="20"/>
        <v>0.25714999999999999</v>
      </c>
      <c r="O94" s="35">
        <f t="shared" si="21"/>
        <v>0.34273374850000005</v>
      </c>
      <c r="P94" s="35"/>
      <c r="Q94" s="1">
        <v>91</v>
      </c>
      <c r="R94" s="35">
        <f t="shared" si="22"/>
        <v>0.17969138028916679</v>
      </c>
      <c r="S94" s="35">
        <f t="shared" si="23"/>
        <v>0.19176861971083323</v>
      </c>
      <c r="T94" s="35">
        <f t="shared" si="24"/>
        <v>0.33699823949999996</v>
      </c>
      <c r="U94" s="35"/>
    </row>
    <row r="95" spans="1:21" x14ac:dyDescent="0.35">
      <c r="A95" s="5">
        <v>0.19389999999999999</v>
      </c>
      <c r="B95" s="5">
        <v>0.12499</v>
      </c>
      <c r="C95" s="5">
        <v>0.27418999999999999</v>
      </c>
      <c r="D95" s="5">
        <v>0.12499</v>
      </c>
      <c r="E95" s="5">
        <v>0.19389999999999999</v>
      </c>
      <c r="F95" s="5">
        <v>0.20596</v>
      </c>
      <c r="K95" s="45"/>
      <c r="L95" s="46">
        <v>97</v>
      </c>
      <c r="M95" s="35">
        <f t="shared" si="19"/>
        <v>0.12499</v>
      </c>
      <c r="N95" s="35">
        <f t="shared" si="20"/>
        <v>0.27418999999999999</v>
      </c>
      <c r="O95" s="35">
        <f t="shared" si="21"/>
        <v>0.36490899189999992</v>
      </c>
      <c r="P95" s="35"/>
      <c r="Q95" s="1">
        <v>92</v>
      </c>
      <c r="R95" s="35">
        <f t="shared" si="22"/>
        <v>0.19363847960517949</v>
      </c>
      <c r="S95" s="35">
        <f t="shared" si="23"/>
        <v>0.2062215203948205</v>
      </c>
      <c r="T95" s="35">
        <f t="shared" si="24"/>
        <v>0.35992435599999995</v>
      </c>
      <c r="U95" s="35"/>
    </row>
    <row r="96" spans="1:21" x14ac:dyDescent="0.35">
      <c r="A96" s="5">
        <v>0.20874000000000001</v>
      </c>
      <c r="B96" s="5">
        <v>0.13825999999999999</v>
      </c>
      <c r="C96" s="5">
        <v>0.29249000000000003</v>
      </c>
      <c r="D96" s="5">
        <v>0.13825999999999999</v>
      </c>
      <c r="E96" s="5">
        <v>0.20874000000000001</v>
      </c>
      <c r="F96" s="5">
        <v>0.22227</v>
      </c>
      <c r="K96" s="45"/>
      <c r="L96" s="1">
        <v>98</v>
      </c>
      <c r="M96" s="35">
        <f t="shared" si="19"/>
        <v>0.13825999999999997</v>
      </c>
      <c r="N96" s="35">
        <f t="shared" si="20"/>
        <v>0.29249000000000003</v>
      </c>
      <c r="O96" s="35">
        <f t="shared" si="21"/>
        <v>0.39031033260000003</v>
      </c>
      <c r="P96" s="35"/>
      <c r="Q96" s="1">
        <v>93</v>
      </c>
      <c r="R96" s="35">
        <f t="shared" si="22"/>
        <v>0.20848759703816019</v>
      </c>
      <c r="S96" s="35">
        <f t="shared" si="23"/>
        <v>0.22252240296183981</v>
      </c>
      <c r="T96" s="35">
        <f t="shared" si="24"/>
        <v>0.38461336020000003</v>
      </c>
      <c r="U96" s="35"/>
    </row>
    <row r="97" spans="1:21" x14ac:dyDescent="0.35">
      <c r="A97" s="5">
        <v>0.22450999999999999</v>
      </c>
      <c r="B97" s="5">
        <v>0.15451000000000001</v>
      </c>
      <c r="C97" s="5">
        <v>0.31214999999999998</v>
      </c>
      <c r="D97" s="5">
        <v>0.15451000000000001</v>
      </c>
      <c r="E97" s="5">
        <v>0.22450999999999999</v>
      </c>
      <c r="F97" s="5">
        <v>0.23735999999999999</v>
      </c>
      <c r="K97" s="45"/>
      <c r="L97" s="46">
        <v>99</v>
      </c>
      <c r="M97" s="35">
        <f t="shared" si="19"/>
        <v>0.15450999999999995</v>
      </c>
      <c r="N97" s="35">
        <f t="shared" si="20"/>
        <v>0.31215000000000004</v>
      </c>
      <c r="O97" s="35">
        <f t="shared" si="21"/>
        <v>0.41842970349999997</v>
      </c>
      <c r="P97" s="35"/>
      <c r="Q97" s="1">
        <v>94</v>
      </c>
      <c r="R97" s="35">
        <f t="shared" si="22"/>
        <v>0.22413774435711542</v>
      </c>
      <c r="S97" s="35">
        <f t="shared" si="23"/>
        <v>0.23773225564288458</v>
      </c>
      <c r="T97" s="35">
        <f t="shared" si="24"/>
        <v>0.40858030639999998</v>
      </c>
      <c r="U97" s="35"/>
    </row>
    <row r="98" spans="1:21" x14ac:dyDescent="0.35">
      <c r="A98" s="5">
        <v>0.24126</v>
      </c>
      <c r="B98" s="5">
        <v>0.17429</v>
      </c>
      <c r="C98" s="5">
        <v>0.33331</v>
      </c>
      <c r="D98" s="5">
        <v>0.17429</v>
      </c>
      <c r="E98" s="5">
        <v>0.24126</v>
      </c>
      <c r="F98" s="5">
        <v>0.2581</v>
      </c>
      <c r="K98" s="45"/>
      <c r="L98" s="1">
        <v>100</v>
      </c>
      <c r="M98" s="35">
        <f t="shared" si="19"/>
        <v>0.17429</v>
      </c>
      <c r="N98" s="35">
        <f t="shared" si="20"/>
        <v>0.33331000000000005</v>
      </c>
      <c r="O98" s="35">
        <f t="shared" si="21"/>
        <v>0.44950740010000001</v>
      </c>
      <c r="P98" s="35"/>
      <c r="Q98" s="1">
        <v>95</v>
      </c>
      <c r="R98" s="35">
        <f t="shared" si="22"/>
        <v>0.24102302432333467</v>
      </c>
      <c r="S98" s="35">
        <f t="shared" si="23"/>
        <v>0.25833697567666536</v>
      </c>
      <c r="T98" s="35">
        <f t="shared" si="24"/>
        <v>0.43709079400000006</v>
      </c>
      <c r="U98" s="35"/>
    </row>
    <row r="99" spans="1:21" x14ac:dyDescent="0.35">
      <c r="A99" s="5">
        <v>0.25714999999999999</v>
      </c>
      <c r="B99" s="5">
        <v>0.19155</v>
      </c>
      <c r="C99" s="5">
        <v>0.35163</v>
      </c>
      <c r="D99" s="5">
        <v>0.19155</v>
      </c>
      <c r="E99" s="5">
        <v>0.25714999999999999</v>
      </c>
      <c r="F99" s="5">
        <v>0.28067999999999999</v>
      </c>
      <c r="K99" s="45"/>
      <c r="L99" s="46">
        <v>101</v>
      </c>
      <c r="M99" s="35">
        <f t="shared" ref="M99:M109" si="25">(C99^(-$J$5)+D99^(-$J$5)-1)^-(1/$J$5)</f>
        <v>0.19154999999999989</v>
      </c>
      <c r="N99" s="35">
        <f t="shared" ref="N99:N109" si="26">C99+D99-M99</f>
        <v>0.35163000000000011</v>
      </c>
      <c r="O99" s="35">
        <f t="shared" ref="O99:O109" si="27">1-((1-C99)*(1-D99))</f>
        <v>0.47582527350000003</v>
      </c>
      <c r="P99" s="35"/>
      <c r="Q99" s="1">
        <v>96</v>
      </c>
      <c r="R99" s="35">
        <f t="shared" ref="R99:R109" si="28">(E99^(-$J$7)+F99^(-$J$7)-1)^-(1/$J$7)</f>
        <v>0.25704766201736284</v>
      </c>
      <c r="S99" s="35">
        <f t="shared" ref="S99:S109" si="29">E99+F99-R99</f>
        <v>0.28078233798263719</v>
      </c>
      <c r="T99" s="35">
        <f t="shared" ref="T99:T109" si="30">1-((1-E99)*(1-F99))</f>
        <v>0.46565313800000008</v>
      </c>
      <c r="U99" s="35"/>
    </row>
    <row r="100" spans="1:21" x14ac:dyDescent="0.35">
      <c r="A100" s="5">
        <v>0.27418999999999999</v>
      </c>
      <c r="B100" s="5">
        <v>0.20596</v>
      </c>
      <c r="C100" s="5">
        <v>0.37131999999999998</v>
      </c>
      <c r="D100" s="5">
        <v>0.20596</v>
      </c>
      <c r="E100" s="5">
        <v>0.27418999999999999</v>
      </c>
      <c r="F100" s="5">
        <v>0.30562</v>
      </c>
      <c r="K100" s="45"/>
      <c r="L100" s="1">
        <v>102</v>
      </c>
      <c r="M100" s="35">
        <f t="shared" si="25"/>
        <v>0.20595999999999962</v>
      </c>
      <c r="N100" s="35">
        <f t="shared" si="26"/>
        <v>0.37132000000000043</v>
      </c>
      <c r="O100" s="35">
        <f t="shared" si="27"/>
        <v>0.50080293279999999</v>
      </c>
      <c r="P100" s="35"/>
      <c r="Q100" s="1">
        <v>97</v>
      </c>
      <c r="R100" s="35">
        <f t="shared" si="28"/>
        <v>0.27414787196728513</v>
      </c>
      <c r="S100" s="35">
        <f t="shared" si="29"/>
        <v>0.30566212803271481</v>
      </c>
      <c r="T100" s="35">
        <f t="shared" si="30"/>
        <v>0.4960120522</v>
      </c>
      <c r="U100" s="35"/>
    </row>
    <row r="101" spans="1:21" x14ac:dyDescent="0.35">
      <c r="A101" s="5">
        <v>0.29249000000000003</v>
      </c>
      <c r="B101" s="5">
        <v>0.22227</v>
      </c>
      <c r="C101" s="5">
        <v>0.39250000000000002</v>
      </c>
      <c r="D101" s="5">
        <v>0.22227</v>
      </c>
      <c r="E101" s="5">
        <v>0.29249000000000003</v>
      </c>
      <c r="F101" s="5">
        <v>0.33315</v>
      </c>
      <c r="K101" s="45"/>
      <c r="L101" s="46">
        <v>103</v>
      </c>
      <c r="M101" s="35">
        <f t="shared" si="25"/>
        <v>0.22226999999999897</v>
      </c>
      <c r="N101" s="35">
        <f t="shared" si="26"/>
        <v>0.39250000000000107</v>
      </c>
      <c r="O101" s="35">
        <f t="shared" si="27"/>
        <v>0.52752902499999998</v>
      </c>
      <c r="P101" s="35"/>
      <c r="Q101" s="1">
        <v>98</v>
      </c>
      <c r="R101" s="35">
        <f t="shared" si="28"/>
        <v>0.29247323530427188</v>
      </c>
      <c r="S101" s="35">
        <f t="shared" si="29"/>
        <v>0.33316676469572809</v>
      </c>
      <c r="T101" s="35">
        <f t="shared" si="30"/>
        <v>0.52819695649999998</v>
      </c>
      <c r="U101" s="35"/>
    </row>
    <row r="102" spans="1:21" x14ac:dyDescent="0.35">
      <c r="A102" s="5">
        <v>0.31214999999999998</v>
      </c>
      <c r="B102" s="5">
        <v>0.23735999999999999</v>
      </c>
      <c r="C102" s="5">
        <v>0.41526999999999997</v>
      </c>
      <c r="D102" s="5">
        <v>0.23735999999999999</v>
      </c>
      <c r="E102" s="5">
        <v>0.31214999999999998</v>
      </c>
      <c r="F102" s="5">
        <v>0.36369000000000001</v>
      </c>
      <c r="K102" s="45"/>
      <c r="L102" s="1">
        <v>104</v>
      </c>
      <c r="M102" s="35">
        <f t="shared" si="25"/>
        <v>0.23735999999999816</v>
      </c>
      <c r="N102" s="35">
        <f t="shared" si="26"/>
        <v>0.4152700000000018</v>
      </c>
      <c r="O102" s="35">
        <f t="shared" si="27"/>
        <v>0.55406151280000004</v>
      </c>
      <c r="P102" s="35"/>
      <c r="Q102" s="1">
        <v>99</v>
      </c>
      <c r="R102" s="35">
        <f t="shared" si="28"/>
        <v>0.31214363659187599</v>
      </c>
      <c r="S102" s="35">
        <f t="shared" si="29"/>
        <v>0.363696363408124</v>
      </c>
      <c r="T102" s="35">
        <f t="shared" si="30"/>
        <v>0.56231416649999999</v>
      </c>
      <c r="U102" s="35"/>
    </row>
    <row r="103" spans="1:21" x14ac:dyDescent="0.35">
      <c r="A103" s="5">
        <v>0.33331</v>
      </c>
      <c r="B103" s="5">
        <v>0.2581</v>
      </c>
      <c r="C103" s="5">
        <v>0.43973000000000001</v>
      </c>
      <c r="D103" s="5">
        <v>0.2581</v>
      </c>
      <c r="E103" s="5">
        <v>0.33331</v>
      </c>
      <c r="F103" s="5">
        <v>0.39317999999999997</v>
      </c>
      <c r="K103" s="45"/>
      <c r="L103" s="46">
        <v>105</v>
      </c>
      <c r="M103" s="35">
        <f t="shared" si="25"/>
        <v>0.25809999999999256</v>
      </c>
      <c r="N103" s="35">
        <f t="shared" si="26"/>
        <v>0.43973000000000739</v>
      </c>
      <c r="O103" s="35">
        <f t="shared" si="27"/>
        <v>0.58433568699999994</v>
      </c>
      <c r="P103" s="35"/>
      <c r="Q103" s="1">
        <v>100</v>
      </c>
      <c r="R103" s="35">
        <f t="shared" si="28"/>
        <v>0.33330613811967474</v>
      </c>
      <c r="S103" s="35">
        <f t="shared" si="29"/>
        <v>0.39318386188032522</v>
      </c>
      <c r="T103" s="35">
        <f t="shared" si="30"/>
        <v>0.59543917420000003</v>
      </c>
      <c r="U103" s="35"/>
    </row>
    <row r="104" spans="1:21" x14ac:dyDescent="0.35">
      <c r="A104" s="5">
        <v>0.35163</v>
      </c>
      <c r="B104" s="5">
        <v>0.28067999999999999</v>
      </c>
      <c r="C104" s="5">
        <v>0.46601999999999999</v>
      </c>
      <c r="D104" s="5">
        <v>0.28067999999999999</v>
      </c>
      <c r="E104" s="5">
        <v>0.35163</v>
      </c>
      <c r="F104" s="5">
        <v>0.42882999999999999</v>
      </c>
      <c r="K104" s="45"/>
      <c r="L104" s="1">
        <v>106</v>
      </c>
      <c r="M104" s="35">
        <f t="shared" si="25"/>
        <v>0.28067999999996979</v>
      </c>
      <c r="N104" s="35">
        <f t="shared" si="26"/>
        <v>0.46602000000003013</v>
      </c>
      <c r="O104" s="35">
        <f t="shared" si="27"/>
        <v>0.61589750640000007</v>
      </c>
      <c r="P104" s="35"/>
      <c r="Q104" s="1">
        <v>101</v>
      </c>
      <c r="R104" s="35">
        <f t="shared" si="28"/>
        <v>0.35162910884842025</v>
      </c>
      <c r="S104" s="35">
        <f t="shared" si="29"/>
        <v>0.42883089115157969</v>
      </c>
      <c r="T104" s="35">
        <f t="shared" si="30"/>
        <v>0.62967050710000005</v>
      </c>
      <c r="U104" s="35"/>
    </row>
    <row r="105" spans="1:21" x14ac:dyDescent="0.35">
      <c r="A105" s="5">
        <v>0.37131999999999998</v>
      </c>
      <c r="B105" s="5">
        <v>0.30562</v>
      </c>
      <c r="C105" s="5">
        <v>0.49429000000000001</v>
      </c>
      <c r="D105" s="5">
        <v>0.30562</v>
      </c>
      <c r="E105" s="5">
        <v>0.37131999999999998</v>
      </c>
      <c r="F105" s="5">
        <v>0.46604000000000001</v>
      </c>
      <c r="K105" s="45"/>
      <c r="L105" s="46">
        <v>107</v>
      </c>
      <c r="M105" s="35">
        <f t="shared" si="25"/>
        <v>0.30561999999987433</v>
      </c>
      <c r="N105" s="35">
        <f t="shared" si="26"/>
        <v>0.49429000000012568</v>
      </c>
      <c r="O105" s="35">
        <f t="shared" si="27"/>
        <v>0.64884509020000003</v>
      </c>
      <c r="P105" s="35"/>
      <c r="Q105" s="1">
        <v>102</v>
      </c>
      <c r="R105" s="35">
        <f t="shared" si="28"/>
        <v>0.37131974654372812</v>
      </c>
      <c r="S105" s="35">
        <f t="shared" si="29"/>
        <v>0.46604025345627187</v>
      </c>
      <c r="T105" s="35">
        <f t="shared" si="30"/>
        <v>0.66431002719999999</v>
      </c>
      <c r="U105" s="35"/>
    </row>
    <row r="106" spans="1:21" x14ac:dyDescent="0.35">
      <c r="A106" s="5">
        <v>0.39250000000000002</v>
      </c>
      <c r="B106" s="5">
        <v>0.33315</v>
      </c>
      <c r="C106" s="5">
        <v>0.52466999999999997</v>
      </c>
      <c r="D106" s="5">
        <v>0.33315</v>
      </c>
      <c r="E106" s="5">
        <v>0.39250000000000002</v>
      </c>
      <c r="F106" s="5">
        <v>0.50427</v>
      </c>
      <c r="K106" s="45"/>
      <c r="L106" s="1">
        <v>108</v>
      </c>
      <c r="M106" s="35">
        <f t="shared" si="25"/>
        <v>0.3331499999994661</v>
      </c>
      <c r="N106" s="35">
        <f t="shared" si="26"/>
        <v>0.52467000000053399</v>
      </c>
      <c r="O106" s="35">
        <f t="shared" si="27"/>
        <v>0.68302618950000005</v>
      </c>
      <c r="P106" s="35"/>
      <c r="Q106" s="1">
        <v>103</v>
      </c>
      <c r="R106" s="35">
        <f t="shared" si="28"/>
        <v>0.39249990784114103</v>
      </c>
      <c r="S106" s="35">
        <f t="shared" si="29"/>
        <v>0.50427009215885898</v>
      </c>
      <c r="T106" s="35">
        <f t="shared" si="30"/>
        <v>0.69884402500000009</v>
      </c>
      <c r="U106" s="35"/>
    </row>
    <row r="107" spans="1:21" x14ac:dyDescent="0.35">
      <c r="A107" s="5">
        <v>0.41526999999999997</v>
      </c>
      <c r="B107" s="5">
        <v>0.36369000000000001</v>
      </c>
      <c r="C107" s="5">
        <v>0.55732999999999999</v>
      </c>
      <c r="D107" s="5">
        <v>0.36369000000000001</v>
      </c>
      <c r="E107" s="5">
        <v>0.41526999999999997</v>
      </c>
      <c r="F107" s="5">
        <v>0.54476999999999998</v>
      </c>
      <c r="K107" s="45"/>
      <c r="L107" s="46">
        <v>109</v>
      </c>
      <c r="M107" s="35">
        <f t="shared" si="25"/>
        <v>0.36368999999764323</v>
      </c>
      <c r="N107" s="35">
        <f t="shared" si="26"/>
        <v>0.55733000000235666</v>
      </c>
      <c r="O107" s="35">
        <f t="shared" si="27"/>
        <v>0.71832465229999998</v>
      </c>
      <c r="P107" s="35"/>
      <c r="Q107" s="1">
        <v>104</v>
      </c>
      <c r="R107" s="35">
        <f t="shared" si="28"/>
        <v>0.41526996238849395</v>
      </c>
      <c r="S107" s="35">
        <f t="shared" si="29"/>
        <v>0.54477003761150611</v>
      </c>
      <c r="T107" s="35">
        <f t="shared" si="30"/>
        <v>0.73381336210000003</v>
      </c>
      <c r="U107" s="35"/>
    </row>
    <row r="108" spans="1:21" x14ac:dyDescent="0.35">
      <c r="A108" s="5">
        <v>0.43973000000000001</v>
      </c>
      <c r="B108" s="5">
        <v>0.39317999999999997</v>
      </c>
      <c r="C108" s="5">
        <v>0.59243999999999997</v>
      </c>
      <c r="D108" s="5">
        <v>0.39317999999999997</v>
      </c>
      <c r="E108" s="5">
        <v>0.43973000000000001</v>
      </c>
      <c r="F108" s="5">
        <v>0.58701999999999999</v>
      </c>
      <c r="K108" s="45"/>
      <c r="L108" s="1">
        <v>110</v>
      </c>
      <c r="M108" s="35">
        <f t="shared" si="25"/>
        <v>0.39317999999396164</v>
      </c>
      <c r="N108" s="35">
        <f t="shared" si="26"/>
        <v>0.59244000000603836</v>
      </c>
      <c r="O108" s="35">
        <f t="shared" si="27"/>
        <v>0.75268444079999997</v>
      </c>
      <c r="P108" s="35"/>
      <c r="Q108" s="1">
        <v>105</v>
      </c>
      <c r="R108" s="35">
        <f t="shared" si="28"/>
        <v>0.43972998205982983</v>
      </c>
      <c r="S108" s="35">
        <f t="shared" si="29"/>
        <v>0.58702001794017022</v>
      </c>
      <c r="T108" s="35">
        <f t="shared" si="30"/>
        <v>0.76861969539999997</v>
      </c>
      <c r="U108" s="35"/>
    </row>
    <row r="109" spans="1:21" x14ac:dyDescent="0.35">
      <c r="A109" s="5">
        <v>0.46601999999999999</v>
      </c>
      <c r="B109" s="5">
        <v>0.42882999999999999</v>
      </c>
      <c r="C109" s="5">
        <v>1</v>
      </c>
      <c r="D109" s="5">
        <v>0.42882999999999999</v>
      </c>
      <c r="E109" s="5">
        <v>0.46601999999999999</v>
      </c>
      <c r="F109" s="5">
        <v>1</v>
      </c>
      <c r="K109" s="45"/>
      <c r="L109" s="46">
        <v>111</v>
      </c>
      <c r="M109" s="35">
        <f t="shared" si="25"/>
        <v>0.42882999999999993</v>
      </c>
      <c r="N109" s="35">
        <f t="shared" si="26"/>
        <v>1</v>
      </c>
      <c r="O109" s="35">
        <f t="shared" si="27"/>
        <v>1</v>
      </c>
      <c r="P109" s="35"/>
      <c r="Q109" s="1">
        <v>106</v>
      </c>
      <c r="R109" s="35">
        <f t="shared" si="28"/>
        <v>0.46601999999999993</v>
      </c>
      <c r="S109" s="35">
        <f t="shared" si="29"/>
        <v>1</v>
      </c>
      <c r="T109" s="35">
        <f t="shared" si="30"/>
        <v>1</v>
      </c>
      <c r="U109" s="35"/>
    </row>
    <row r="110" spans="1:21" x14ac:dyDescent="0.35">
      <c r="A110" s="5">
        <v>0.49429000000000001</v>
      </c>
      <c r="B110" s="5">
        <v>0.46604000000000001</v>
      </c>
      <c r="E110" s="15"/>
      <c r="K110" s="45"/>
    </row>
    <row r="111" spans="1:21" x14ac:dyDescent="0.35">
      <c r="A111" s="5">
        <v>0.52466999999999997</v>
      </c>
      <c r="B111" s="5">
        <v>0.50427</v>
      </c>
      <c r="E111" s="15"/>
      <c r="K111" s="45"/>
    </row>
    <row r="112" spans="1:21" x14ac:dyDescent="0.35">
      <c r="A112" s="5">
        <v>0.55732999999999999</v>
      </c>
      <c r="B112" s="5">
        <v>0.54476999999999998</v>
      </c>
      <c r="E112" s="15"/>
      <c r="K112" s="45"/>
    </row>
    <row r="113" spans="1:11" x14ac:dyDescent="0.35">
      <c r="A113" s="5">
        <v>0.59243999999999997</v>
      </c>
      <c r="B113" s="5">
        <v>0.58701999999999999</v>
      </c>
      <c r="E113" s="15"/>
      <c r="K113" s="45"/>
    </row>
    <row r="114" spans="1:11" x14ac:dyDescent="0.35">
      <c r="A114" s="5">
        <v>1</v>
      </c>
      <c r="B114" s="5">
        <v>1</v>
      </c>
      <c r="E114" s="15"/>
      <c r="K114" s="45"/>
    </row>
  </sheetData>
  <mergeCells count="3">
    <mergeCell ref="A1:B1"/>
    <mergeCell ref="C1:D1"/>
    <mergeCell ref="E1:F1"/>
  </mergeCells>
  <pageMargins left="0.7" right="0.7" top="0.75" bottom="0.75" header="0.3" footer="0.3"/>
  <ignoredErrors>
    <ignoredError sqref="J4 J6 J5 J7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9DF30-2A60-4052-95AB-0A0143A477E0}">
  <dimension ref="A1:Z26"/>
  <sheetViews>
    <sheetView zoomScale="67" workbookViewId="0">
      <selection activeCell="F14" sqref="F14"/>
    </sheetView>
  </sheetViews>
  <sheetFormatPr defaultRowHeight="15.5" x14ac:dyDescent="0.35"/>
  <cols>
    <col min="1" max="1" width="8.7265625" style="1"/>
    <col min="2" max="2" width="13.54296875" style="1" bestFit="1" customWidth="1"/>
    <col min="3" max="3" width="15.08984375" style="1" bestFit="1" customWidth="1"/>
    <col min="4" max="4" width="13" style="1" bestFit="1" customWidth="1"/>
    <col min="5" max="7" width="8.7265625" style="1"/>
    <col min="8" max="8" width="12.90625" style="1" bestFit="1" customWidth="1"/>
    <col min="9" max="9" width="15.08984375" style="1" bestFit="1" customWidth="1"/>
    <col min="10" max="10" width="11.26953125" style="1" bestFit="1" customWidth="1"/>
    <col min="11" max="11" width="10.54296875" style="1" customWidth="1"/>
    <col min="12" max="12" width="8.7265625" style="1"/>
    <col min="13" max="13" width="15" style="1" bestFit="1" customWidth="1"/>
    <col min="14" max="14" width="15.08984375" style="1" bestFit="1" customWidth="1"/>
    <col min="15" max="15" width="12.6328125" style="1" customWidth="1"/>
    <col min="16" max="16" width="13.36328125" style="1" customWidth="1"/>
    <col min="17" max="17" width="8.7265625" style="1"/>
    <col min="18" max="18" width="14.453125" style="1" customWidth="1"/>
    <col min="19" max="19" width="13.90625" style="1" customWidth="1"/>
    <col min="20" max="20" width="15.08984375" style="1" bestFit="1" customWidth="1"/>
    <col min="21" max="21" width="11.81640625" style="1" bestFit="1" customWidth="1"/>
    <col min="22" max="23" width="8.7265625" style="1"/>
    <col min="24" max="24" width="13.36328125" style="1" bestFit="1" customWidth="1"/>
    <col min="25" max="25" width="15.08984375" style="1" bestFit="1" customWidth="1"/>
    <col min="26" max="26" width="12.26953125" style="1" bestFit="1" customWidth="1"/>
    <col min="27" max="16384" width="8.7265625" style="1"/>
  </cols>
  <sheetData>
    <row r="1" spans="1:26" x14ac:dyDescent="0.35">
      <c r="A1" s="44" t="s">
        <v>73</v>
      </c>
      <c r="B1" s="44"/>
      <c r="C1" s="44"/>
      <c r="D1" s="44"/>
      <c r="F1" s="37" t="s">
        <v>56</v>
      </c>
      <c r="G1" s="37"/>
      <c r="H1" s="37"/>
      <c r="I1" s="37"/>
      <c r="J1" s="37"/>
      <c r="Q1" s="38" t="s">
        <v>64</v>
      </c>
      <c r="R1" s="38"/>
      <c r="S1" s="38"/>
      <c r="T1" s="38"/>
      <c r="U1" s="38"/>
    </row>
    <row r="2" spans="1:26" x14ac:dyDescent="0.35">
      <c r="A2" s="1" t="s">
        <v>62</v>
      </c>
      <c r="B2" s="1" t="s">
        <v>66</v>
      </c>
      <c r="C2" s="1" t="s">
        <v>67</v>
      </c>
      <c r="D2" s="1" t="s">
        <v>68</v>
      </c>
      <c r="G2" s="1" t="s">
        <v>63</v>
      </c>
      <c r="H2" s="1" t="s">
        <v>66</v>
      </c>
      <c r="I2" s="1" t="s">
        <v>67</v>
      </c>
      <c r="J2" s="1" t="s">
        <v>68</v>
      </c>
      <c r="L2" s="1" t="s">
        <v>62</v>
      </c>
      <c r="M2" s="1" t="s">
        <v>66</v>
      </c>
      <c r="N2" s="1" t="s">
        <v>67</v>
      </c>
      <c r="O2" s="1" t="s">
        <v>68</v>
      </c>
      <c r="R2" s="1" t="s">
        <v>63</v>
      </c>
      <c r="S2" s="1" t="s">
        <v>66</v>
      </c>
      <c r="T2" s="1" t="s">
        <v>67</v>
      </c>
      <c r="U2" s="1" t="s">
        <v>68</v>
      </c>
      <c r="W2" s="1" t="s">
        <v>62</v>
      </c>
      <c r="X2" s="1" t="s">
        <v>66</v>
      </c>
      <c r="Y2" s="1" t="s">
        <v>67</v>
      </c>
      <c r="Z2" s="1" t="s">
        <v>68</v>
      </c>
    </row>
    <row r="3" spans="1:26" x14ac:dyDescent="0.35">
      <c r="A3" s="1">
        <v>0</v>
      </c>
      <c r="B3" s="1">
        <v>1</v>
      </c>
      <c r="C3" s="34">
        <f>'Mortalitas gabungan'!AL3</f>
        <v>1.268189129999997E-2</v>
      </c>
      <c r="D3" s="1">
        <f>'Peramalan CIR'!I3*C3</f>
        <v>1.1870413334675037E-2</v>
      </c>
      <c r="G3" s="1">
        <v>0</v>
      </c>
      <c r="H3" s="1">
        <v>1</v>
      </c>
      <c r="I3" s="34">
        <f>'Mortalitas gabungan'!X3-0</f>
        <v>7.8899999999999526E-3</v>
      </c>
      <c r="J3" s="1">
        <f>'Peramalan CIR'!I3*Premi!I3</f>
        <v>7.3851414584026366E-3</v>
      </c>
      <c r="L3" s="1">
        <v>0</v>
      </c>
      <c r="M3" s="1">
        <v>1</v>
      </c>
      <c r="N3" s="34">
        <f>'Mortalitas gabungan'!AA3</f>
        <v>1.0915935499999918E-2</v>
      </c>
      <c r="O3" s="1">
        <f>'Peramalan CIR'!I3*Premi!N3</f>
        <v>1.0217455997249556E-2</v>
      </c>
      <c r="R3" s="1">
        <v>0</v>
      </c>
      <c r="S3" s="1">
        <v>1</v>
      </c>
      <c r="T3" s="34">
        <f>'Mortalitas gabungan'!AE3</f>
        <v>7.8900899638453259E-3</v>
      </c>
      <c r="U3" s="1">
        <f>'Peramalan CIR'!I3*Premi!T3</f>
        <v>7.385225665718761E-3</v>
      </c>
      <c r="W3" s="1">
        <v>0</v>
      </c>
      <c r="X3" s="1">
        <v>1</v>
      </c>
      <c r="Y3" s="34">
        <f>'Mortalitas gabungan'!AH3</f>
        <v>1.4547058099999899E-2</v>
      </c>
      <c r="Z3" s="35">
        <f>'Peramalan CIR'!I3*Premi!Y3</f>
        <v>1.3616233443865878E-2</v>
      </c>
    </row>
    <row r="4" spans="1:26" x14ac:dyDescent="0.35">
      <c r="A4" s="1">
        <v>1</v>
      </c>
      <c r="B4" s="24">
        <f>'Peramalan CIR'!I3*(1-'Mortalitas gabungan'!AL3)</f>
        <v>0.92414244577846572</v>
      </c>
      <c r="C4" s="35">
        <f>'Mortalitas gabungan'!AL4-'Mortalitas gabungan'!AL3</f>
        <v>1.3492311328122231E-2</v>
      </c>
      <c r="D4" s="1">
        <f>'Peramalan CIR'!I4*C4</f>
        <v>1.1797838067315757E-2</v>
      </c>
      <c r="G4" s="1">
        <v>1</v>
      </c>
      <c r="H4" s="1">
        <f>'Peramalan CIR'!I3*(1-'Mortalitas gabungan'!X3)</f>
        <v>0.92862771765473817</v>
      </c>
      <c r="I4" s="1">
        <f>'Mortalitas gabungan'!X4-'Mortalitas gabungan'!X3</f>
        <v>8.403171699999934E-3</v>
      </c>
      <c r="J4" s="1">
        <f>'Peramalan CIR'!I4*Premi!I4</f>
        <v>7.3478336333532577E-3</v>
      </c>
      <c r="L4" s="1">
        <v>1</v>
      </c>
      <c r="M4" s="24">
        <f>'Peramalan CIR'!I3*(1-'Mortalitas gabungan'!AA3)</f>
        <v>0.92579540311589126</v>
      </c>
      <c r="N4" s="1">
        <f>'Mortalitas gabungan'!AA4-'Mortalitas gabungan'!AA3</f>
        <v>1.1662908876601707E-2</v>
      </c>
      <c r="O4" s="1">
        <f>'Peramalan CIR'!I4*Premi!N4</f>
        <v>1.0198186728259874E-2</v>
      </c>
      <c r="R4" s="1">
        <v>1</v>
      </c>
      <c r="S4" s="1">
        <f>'Peramalan CIR'!I3*(1-'Mortalitas gabungan'!AE3)</f>
        <v>0.92862763344742205</v>
      </c>
      <c r="T4" s="1">
        <f>'Mortalitas gabungan'!AE4-'Mortalitas gabungan'!AE3</f>
        <v>8.4032110303673413E-3</v>
      </c>
      <c r="U4" s="1">
        <f>'Peramalan CIR'!I4*Premi!T4</f>
        <v>7.3478680242959589E-3</v>
      </c>
      <c r="W4" s="1">
        <v>1</v>
      </c>
      <c r="X4" s="24">
        <f>'Peramalan CIR'!I3*(1-'Mortalitas gabungan'!AH3)</f>
        <v>0.92239662566927494</v>
      </c>
      <c r="Y4" s="35">
        <f>'Mortalitas gabungan'!AH4-'Mortalitas gabungan'!AH3</f>
        <v>1.525492693715147E-2</v>
      </c>
      <c r="Z4" s="35">
        <f>'Peramalan CIR'!I4*Premi!Y4</f>
        <v>1.3339090194140511E-2</v>
      </c>
    </row>
    <row r="5" spans="1:26" x14ac:dyDescent="0.35">
      <c r="A5" s="1">
        <v>2</v>
      </c>
      <c r="B5" s="24">
        <f>'Peramalan CIR'!I4*(1-'Mortalitas gabungan'!AL4)</f>
        <v>0.85152490064628739</v>
      </c>
      <c r="C5" s="35">
        <f>'Mortalitas gabungan'!AL5-'Mortalitas gabungan'!AL4</f>
        <v>1.4178360799235068E-2</v>
      </c>
      <c r="D5" s="1">
        <f>'Peramalan CIR'!I5*C5</f>
        <v>1.1600911297030145E-2</v>
      </c>
      <c r="G5" s="1">
        <v>2</v>
      </c>
      <c r="H5" s="1">
        <f>'Peramalan CIR'!I4*(1-'Mortalitas gabungan'!X4)</f>
        <v>0.86016499202819519</v>
      </c>
      <c r="I5" s="1">
        <f>'Mortalitas gabungan'!X5-'Mortalitas gabungan'!X4</f>
        <v>8.8336873181339426E-3</v>
      </c>
      <c r="J5" s="1">
        <f>'Peramalan CIR'!I5*Premi!I5</f>
        <v>7.2278329247271508E-3</v>
      </c>
      <c r="L5" s="1">
        <v>2</v>
      </c>
      <c r="M5" s="24">
        <f>'Peramalan CIR'!I4*(1-'Mortalitas gabungan'!AA4)</f>
        <v>0.85466872481502087</v>
      </c>
      <c r="N5" s="1">
        <f>'Mortalitas gabungan'!AA5-'Mortalitas gabungan'!AA4</f>
        <v>1.2341851579715013E-2</v>
      </c>
      <c r="O5" s="1">
        <f>'Peramalan CIR'!I5*Premi!N5</f>
        <v>1.0098256592899634E-2</v>
      </c>
      <c r="R5" s="1">
        <v>2</v>
      </c>
      <c r="S5" s="1">
        <f>'Peramalan CIR'!I4*(1-'Mortalitas gabungan'!AE4)</f>
        <v>0.86016487897179228</v>
      </c>
      <c r="T5" s="1">
        <f>'Mortalitas gabungan'!AE5-'Mortalitas gabungan'!AE4</f>
        <v>8.8337198862801225E-3</v>
      </c>
      <c r="U5" s="1">
        <f>'Peramalan CIR'!I5*Premi!T5</f>
        <v>7.2278595723897611E-3</v>
      </c>
      <c r="W5" s="1">
        <v>2</v>
      </c>
      <c r="X5" s="24">
        <f>'Peramalan CIR'!I4*(1-'Mortalitas gabungan'!AH4)</f>
        <v>0.84835272440721898</v>
      </c>
      <c r="Y5" s="35">
        <f>'Mortalitas gabungan'!AH5-'Mortalitas gabungan'!AH4</f>
        <v>1.5885061024808467E-2</v>
      </c>
      <c r="Z5" s="35">
        <f>'Peramalan CIR'!I5*Premi!Y5</f>
        <v>1.2997354666461576E-2</v>
      </c>
    </row>
    <row r="6" spans="1:26" x14ac:dyDescent="0.35">
      <c r="A6" s="1">
        <v>3</v>
      </c>
      <c r="B6" s="24">
        <f>'Peramalan CIR'!I5*(1-'Mortalitas gabungan'!AL5)</f>
        <v>0.78519547821792013</v>
      </c>
      <c r="C6" s="35">
        <f>'Mortalitas gabungan'!AL6-'Mortalitas gabungan'!AL5</f>
        <v>1.4724413875747855E-2</v>
      </c>
      <c r="D6" s="1">
        <f>'Peramalan CIR'!I6*C6</f>
        <v>1.1321655927989843E-2</v>
      </c>
      <c r="G6" s="1">
        <v>3</v>
      </c>
      <c r="H6" s="1">
        <f>'Peramalan CIR'!I5*(1-'Mortalitas gabungan'!X5)</f>
        <v>0.7976533390938918</v>
      </c>
      <c r="I6" s="1">
        <f>'Mortalitas gabungan'!X6-'Mortalitas gabungan'!X5</f>
        <v>9.1540587938196971E-3</v>
      </c>
      <c r="J6" s="1">
        <f>'Peramalan CIR'!I6*Premi!I6</f>
        <v>7.0385894394694526E-3</v>
      </c>
      <c r="L6" s="1">
        <v>3</v>
      </c>
      <c r="M6" s="24">
        <f>'Peramalan CIR'!I5*(1-'Mortalitas gabungan'!AA5)</f>
        <v>0.78963989979817539</v>
      </c>
      <c r="N6" s="1">
        <f>'Mortalitas gabungan'!AA6-'Mortalitas gabungan'!AA5</f>
        <v>1.2914844018766414E-2</v>
      </c>
      <c r="O6" s="1">
        <f>'Peramalan CIR'!I6*Premi!N6</f>
        <v>9.930271016421327E-3</v>
      </c>
      <c r="R6" s="1">
        <v>3</v>
      </c>
      <c r="S6" s="1">
        <f>'Peramalan CIR'!I5*(1-'Mortalitas gabungan'!AE5)</f>
        <v>0.79765320665609485</v>
      </c>
      <c r="T6" s="1">
        <f>'Mortalitas gabungan'!AE6-'Mortalitas gabungan'!AE5</f>
        <v>9.1541133400198094E-3</v>
      </c>
      <c r="U6" s="1">
        <f>'Peramalan CIR'!I6*Premi!T6</f>
        <v>7.038631380243127E-3</v>
      </c>
      <c r="W6" s="1">
        <v>3</v>
      </c>
      <c r="X6" s="24">
        <f>'Peramalan CIR'!I5*(1-'Mortalitas gabungan'!AH5)</f>
        <v>0.78083073812307713</v>
      </c>
      <c r="Y6" s="35">
        <f>'Mortalitas gabungan'!AH6-'Mortalitas gabungan'!AH5</f>
        <v>1.6410372045246646E-2</v>
      </c>
      <c r="Z6" s="35">
        <f>'Peramalan CIR'!I6*Premi!Y6</f>
        <v>1.2617995358891599E-2</v>
      </c>
    </row>
    <row r="7" spans="1:26" x14ac:dyDescent="0.35">
      <c r="A7" s="1">
        <v>4</v>
      </c>
      <c r="B7" s="24">
        <f>'Peramalan CIR'!I6*(1-'Mortalitas gabungan'!AL6)</f>
        <v>0.72655478389064387</v>
      </c>
      <c r="C7" s="35">
        <f>'Mortalitas gabungan'!AL7-'Mortalitas gabungan'!AL6</f>
        <v>1.5126558686518687E-2</v>
      </c>
      <c r="D7" s="1">
        <f>'Peramalan CIR'!I7*C7</f>
        <v>1.0905277027708856E-2</v>
      </c>
      <c r="G7" s="1">
        <v>4</v>
      </c>
      <c r="H7" s="1">
        <f>'Peramalan CIR'!I6*(1-'Mortalitas gabungan'!X6)</f>
        <v>0.74254495044013369</v>
      </c>
      <c r="I7" s="1">
        <f>'Mortalitas gabungan'!X7-'Mortalitas gabungan'!X6</f>
        <v>9.3771322880459307E-3</v>
      </c>
      <c r="J7" s="1">
        <f>'Peramalan CIR'!I7*Premi!I7</f>
        <v>6.7603099585203151E-3</v>
      </c>
      <c r="L7" s="1">
        <v>4</v>
      </c>
      <c r="M7" s="24">
        <f>'Peramalan CIR'!I6*(1-'Mortalitas gabungan'!AA6)</f>
        <v>0.73212275165790441</v>
      </c>
      <c r="N7" s="1">
        <f>'Mortalitas gabungan'!AA7-'Mortalitas gabungan'!AA6</f>
        <v>1.3413218635423774E-2</v>
      </c>
      <c r="O7" s="1">
        <f>'Peramalan CIR'!I7*Premi!N7</f>
        <v>9.6700689220799718E-3</v>
      </c>
      <c r="R7" s="1">
        <v>4</v>
      </c>
      <c r="S7" s="1">
        <f>'Peramalan CIR'!I6*(1-'Mortalitas gabungan'!AE6)</f>
        <v>0.74254478404279745</v>
      </c>
      <c r="T7" s="1">
        <f>'Mortalitas gabungan'!AE7-'Mortalitas gabungan'!AE6</f>
        <v>9.3772906625346764E-3</v>
      </c>
      <c r="U7" s="1">
        <f>'Peramalan CIR'!I7*Premi!T7</f>
        <v>6.7604241363521467E-3</v>
      </c>
      <c r="W7" s="1">
        <v>4</v>
      </c>
      <c r="X7" s="24">
        <f>'Peramalan CIR'!I6*(1-'Mortalitas gabungan'!AH6)</f>
        <v>0.72115674116258865</v>
      </c>
      <c r="Y7" s="35">
        <f>'Mortalitas gabungan'!AH7-'Mortalitas gabungan'!AH6</f>
        <v>1.6843900983541382E-2</v>
      </c>
      <c r="Z7" s="35">
        <f>'Peramalan CIR'!I7*Premi!Y7</f>
        <v>1.2143370495532801E-2</v>
      </c>
    </row>
    <row r="8" spans="1:26" x14ac:dyDescent="0.35">
      <c r="A8" s="1">
        <v>5</v>
      </c>
      <c r="B8" s="24">
        <f>'Peramalan CIR'!I7*(1-'Mortalitas gabungan'!AL7)</f>
        <v>0.6703235170372307</v>
      </c>
      <c r="C8" s="35">
        <f>'Mortalitas gabungan'!AL8-'Mortalitas gabungan'!AL7</f>
        <v>1.5465273995580953E-2</v>
      </c>
      <c r="D8" s="1">
        <f>'Peramalan CIR'!I8*C8</f>
        <v>1.0420858651202975E-2</v>
      </c>
      <c r="G8" s="1">
        <v>5</v>
      </c>
      <c r="H8" s="1">
        <f>'Peramalan CIR'!I7*(1-'Mortalitas gabungan'!X7)</f>
        <v>0.68946110698486951</v>
      </c>
      <c r="I8" s="1">
        <f>'Mortalitas gabungan'!X8-'Mortalitas gabungan'!X7</f>
        <v>9.5538560795009886E-3</v>
      </c>
      <c r="J8" s="1">
        <f>'Peramalan CIR'!I8*Premi!I8</f>
        <v>6.4376087877178328E-3</v>
      </c>
      <c r="L8" s="1">
        <v>5</v>
      </c>
      <c r="M8" s="24">
        <f>'Peramalan CIR'!I7*(1-'Mortalitas gabungan'!AA7)</f>
        <v>0.67677933624003217</v>
      </c>
      <c r="N8" s="1">
        <f>'Mortalitas gabungan'!AA8-'Mortalitas gabungan'!AA7</f>
        <v>1.3866997054118202E-2</v>
      </c>
      <c r="O8" s="1">
        <f>'Peramalan CIR'!I8*Premi!N8</f>
        <v>9.3439027500518256E-3</v>
      </c>
      <c r="R8" s="1">
        <v>5</v>
      </c>
      <c r="S8" s="1">
        <f>'Peramalan CIR'!I7*(1-'Mortalitas gabungan'!AE7)</f>
        <v>0.68946083679036951</v>
      </c>
      <c r="T8" s="1">
        <f>'Mortalitas gabungan'!AE8-'Mortalitas gabungan'!AE7</f>
        <v>9.5545102685264949E-3</v>
      </c>
      <c r="U8" s="1">
        <f>'Peramalan CIR'!I8*Premi!T8</f>
        <v>6.4380495953858972E-3</v>
      </c>
      <c r="W8" s="1">
        <v>5</v>
      </c>
      <c r="X8" s="24">
        <f>'Peramalan CIR'!I7*(1-'Mortalitas gabungan'!AH7)</f>
        <v>0.66402413676835859</v>
      </c>
      <c r="Y8" s="35">
        <f>'Mortalitas gabungan'!AH8-'Mortalitas gabungan'!AH7</f>
        <v>1.7253076222669472E-2</v>
      </c>
      <c r="Z8" s="35">
        <f>'Peramalan CIR'!I8*Premi!Y8</f>
        <v>1.1625521065209919E-2</v>
      </c>
    </row>
    <row r="9" spans="1:26" x14ac:dyDescent="0.35">
      <c r="A9" s="1">
        <v>6</v>
      </c>
      <c r="B9" s="24">
        <f>'Peramalan CIR'!I8*(1-'Mortalitas gabungan'!AL8)</f>
        <v>0.61609746418026312</v>
      </c>
      <c r="C9" s="35">
        <f>'Mortalitas gabungan'!AL9-'Mortalitas gabungan'!AL8</f>
        <v>1.57608782468589E-2</v>
      </c>
      <c r="D9" s="1">
        <f>'Peramalan CIR'!I9*C9</f>
        <v>9.967976945032821E-3</v>
      </c>
      <c r="G9" s="1">
        <v>6</v>
      </c>
      <c r="H9" s="1">
        <f>'Peramalan CIR'!I8*(1-'Mortalitas gabungan'!X8)</f>
        <v>0.63796767526812248</v>
      </c>
      <c r="I9" s="1">
        <f>'Mortalitas gabungan'!X9-'Mortalitas gabungan'!X8</f>
        <v>9.6951100807219914E-3</v>
      </c>
      <c r="J9" s="1">
        <f>'Peramalan CIR'!I9*Premi!I9</f>
        <v>6.1316782130115309E-3</v>
      </c>
      <c r="L9" s="1">
        <v>6</v>
      </c>
      <c r="M9" s="24">
        <f>'Peramalan CIR'!I8*(1-'Mortalitas gabungan'!AA8)</f>
        <v>0.623208355810418</v>
      </c>
      <c r="N9" s="1">
        <f>'Mortalitas gabungan'!AA9-'Mortalitas gabungan'!AA8</f>
        <v>1.4267581033482801E-2</v>
      </c>
      <c r="O9" s="1">
        <f>'Peramalan CIR'!I9*Premi!N9</f>
        <v>9.0235402225436225E-3</v>
      </c>
      <c r="R9" s="1">
        <v>6</v>
      </c>
      <c r="S9" s="1">
        <f>'Peramalan CIR'!I8*(1-'Mortalitas gabungan'!AE8)</f>
        <v>0.63796698192298451</v>
      </c>
      <c r="T9" s="1">
        <f>'Mortalitas gabungan'!AE9-'Mortalitas gabungan'!AE8</f>
        <v>9.6989703507723846E-3</v>
      </c>
      <c r="U9" s="1">
        <f>'Peramalan CIR'!I9*Premi!T9</f>
        <v>6.1341196431311746E-3</v>
      </c>
      <c r="W9" s="1">
        <v>6</v>
      </c>
      <c r="X9" s="24">
        <f>'Peramalan CIR'!I8*(1-'Mortalitas gabungan'!AH8)</f>
        <v>0.6090050817913174</v>
      </c>
      <c r="Y9" s="35">
        <f>'Mortalitas gabungan'!AH9-'Mortalitas gabungan'!AH8</f>
        <v>1.7663745363759809E-2</v>
      </c>
      <c r="Z9" s="35">
        <f>'Peramalan CIR'!I9*Premi!Y9</f>
        <v>1.1171446399820947E-2</v>
      </c>
    </row>
    <row r="10" spans="1:26" x14ac:dyDescent="0.35">
      <c r="A10" s="1">
        <v>7</v>
      </c>
      <c r="B10" s="24">
        <f>'Peramalan CIR'!I9*(1-'Mortalitas gabungan'!AL9)</f>
        <v>0.56830133517330061</v>
      </c>
      <c r="C10" s="35">
        <f>'Mortalitas gabungan'!AL10-'Mortalitas gabungan'!AL9</f>
        <v>1.6032263107741751E-2</v>
      </c>
      <c r="D10" s="1">
        <f>'Peramalan CIR'!I10*C10</f>
        <v>9.5548624327388681E-3</v>
      </c>
      <c r="G10" s="1">
        <v>7</v>
      </c>
      <c r="H10" s="1">
        <f>'Peramalan CIR'!I9*(1-'Mortalitas gabungan'!X9)</f>
        <v>0.59266502227639106</v>
      </c>
      <c r="I10" s="1">
        <f>'Mortalitas gabungan'!X10-'Mortalitas gabungan'!X9</f>
        <v>9.8019926099180976E-3</v>
      </c>
      <c r="J10" s="1">
        <f>'Peramalan CIR'!I10*Premi!I10</f>
        <v>5.8417635941406783E-3</v>
      </c>
      <c r="L10" s="1">
        <v>7</v>
      </c>
      <c r="M10" s="24">
        <f>'Peramalan CIR'!I9*(1-'Mortalitas gabungan'!AA9)</f>
        <v>0.57592005746031305</v>
      </c>
      <c r="N10" s="1">
        <f>'Mortalitas gabungan'!AA10-'Mortalitas gabungan'!AA9</f>
        <v>1.459819607934898E-2</v>
      </c>
      <c r="O10" s="1">
        <f>'Peramalan CIR'!I10*Premi!N10</f>
        <v>8.7001912560287688E-3</v>
      </c>
      <c r="R10" s="1">
        <v>7</v>
      </c>
      <c r="S10" s="1">
        <f>'Peramalan CIR'!I9*(1-'Mortalitas gabungan'!AE9)</f>
        <v>0.59266193007226364</v>
      </c>
      <c r="T10" s="1">
        <f>'Mortalitas gabungan'!AE10-'Mortalitas gabungan'!AE9</f>
        <v>9.8326852268465492E-3</v>
      </c>
      <c r="U10" s="1">
        <f>'Peramalan CIR'!I10*Premi!T10</f>
        <v>5.8600556924228286E-3</v>
      </c>
      <c r="W10" s="1">
        <v>7</v>
      </c>
      <c r="X10" s="24">
        <f>'Peramalan CIR'!I9*(1-'Mortalitas gabungan'!AH9)</f>
        <v>0.56044095293476526</v>
      </c>
      <c r="Y10" s="35">
        <f>'Mortalitas gabungan'!AH10-'Mortalitas gabungan'!AH9</f>
        <v>1.8081615644033544E-2</v>
      </c>
      <c r="Z10" s="35">
        <f>'Peramalan CIR'!I10*Premi!Y10</f>
        <v>1.0776229711260955E-2</v>
      </c>
    </row>
    <row r="11" spans="1:26" x14ac:dyDescent="0.35">
      <c r="A11" s="1">
        <v>8</v>
      </c>
      <c r="B11" s="24">
        <f>'Peramalan CIR'!I10*(1-'Mortalitas gabungan'!AL10)</f>
        <v>0.52597250868057499</v>
      </c>
      <c r="C11" s="35">
        <f>'Mortalitas gabungan'!AL11-'Mortalitas gabungan'!AL10</f>
        <v>1.6331900702483915E-2</v>
      </c>
      <c r="D11" s="1">
        <f>'Peramalan CIR'!I11*C11</f>
        <v>9.220586731165362E-3</v>
      </c>
      <c r="G11" s="1">
        <v>8</v>
      </c>
      <c r="H11" s="1">
        <f>'Peramalan CIR'!I10*(1-'Mortalitas gabungan'!X10)</f>
        <v>0.55264423966978504</v>
      </c>
      <c r="I11" s="1">
        <f>'Mortalitas gabungan'!X11-'Mortalitas gabungan'!X10</f>
        <v>9.9312865150007479E-3</v>
      </c>
      <c r="J11" s="1">
        <f>'Peramalan CIR'!I11*Premi!I11</f>
        <v>5.6069584509346286E-3</v>
      </c>
      <c r="L11" s="1">
        <v>8</v>
      </c>
      <c r="M11" s="24">
        <f>'Peramalan CIR'!I10*(1-'Mortalitas gabungan'!AA10)</f>
        <v>0.53400653008063448</v>
      </c>
      <c r="N11" s="1">
        <f>'Mortalitas gabungan'!AA11-'Mortalitas gabungan'!AA10</f>
        <v>1.4923754661679278E-2</v>
      </c>
      <c r="O11" s="1">
        <f>'Peramalan CIR'!I11*Premi!N11</f>
        <v>8.4255823446023493E-3</v>
      </c>
      <c r="R11" s="1">
        <v>8</v>
      </c>
      <c r="S11" s="1">
        <f>'Peramalan CIR'!I10*(1-'Mortalitas gabungan'!AE10)</f>
        <v>0.55262303369492927</v>
      </c>
      <c r="T11" s="1">
        <f>'Mortalitas gabungan'!AE11-'Mortalitas gabungan'!AE10</f>
        <v>1.0105268849569304E-2</v>
      </c>
      <c r="U11" s="1">
        <f>'Peramalan CIR'!I11*Premi!T11</f>
        <v>5.7051845689354572E-3</v>
      </c>
      <c r="W11" s="1">
        <v>8</v>
      </c>
      <c r="X11" s="24">
        <f>'Peramalan CIR'!I10*(1-'Mortalitas gabungan'!AH10)</f>
        <v>0.51734406776766673</v>
      </c>
      <c r="Y11" s="35">
        <f>'Mortalitas gabungan'!AH11-'Mortalitas gabungan'!AH10</f>
        <v>1.8537218516526122E-2</v>
      </c>
      <c r="Z11" s="35">
        <f>'Peramalan CIR'!I11*Premi!Y11</f>
        <v>1.0465654561578238E-2</v>
      </c>
    </row>
    <row r="12" spans="1:26" x14ac:dyDescent="0.35">
      <c r="A12" s="1">
        <v>9</v>
      </c>
      <c r="B12" s="24">
        <f>'Peramalan CIR'!I11*(1-'Mortalitas gabungan'!AL11)</f>
        <v>0.48903854240909006</v>
      </c>
      <c r="C12" s="35">
        <f>'Mortalitas gabungan'!AL12-'Mortalitas gabungan'!AL11</f>
        <v>1.6698753996714943E-2</v>
      </c>
      <c r="D12" s="1">
        <f>'Peramalan CIR'!I12*C12</f>
        <v>8.9211003644050473E-3</v>
      </c>
      <c r="G12" s="1">
        <v>9</v>
      </c>
      <c r="H12" s="1">
        <f>'Peramalan CIR'!I11*(1-'Mortalitas gabungan'!X11)</f>
        <v>0.51791857384921991</v>
      </c>
      <c r="I12" s="1">
        <f>'Mortalitas gabungan'!X12-'Mortalitas gabungan'!X11</f>
        <v>1.0127651138948091E-2</v>
      </c>
      <c r="J12" s="1">
        <f>'Peramalan CIR'!I12*Premi!I12</f>
        <v>5.4105708895412809E-3</v>
      </c>
      <c r="L12" s="1">
        <v>9</v>
      </c>
      <c r="M12" s="24">
        <f>'Peramalan CIR'!I11*(1-'Mortalitas gabungan'!AA11)</f>
        <v>0.49744425731801389</v>
      </c>
      <c r="N12" s="1">
        <f>'Mortalitas gabungan'!AA12-'Mortalitas gabungan'!AA11</f>
        <v>1.5269182461973507E-2</v>
      </c>
      <c r="O12" s="1">
        <f>'Peramalan CIR'!I12*Premi!N12</f>
        <v>8.1573696607828601E-3</v>
      </c>
      <c r="R12" s="1">
        <v>9</v>
      </c>
      <c r="S12" s="1">
        <f>'Peramalan CIR'!I11*(1-'Mortalitas gabungan'!AE11)</f>
        <v>0.51780025909466521</v>
      </c>
      <c r="T12" s="1">
        <f>'Mortalitas gabungan'!AE12-'Mortalitas gabungan'!AE11</f>
        <v>1.0579128765089263E-2</v>
      </c>
      <c r="U12" s="1">
        <f>'Peramalan CIR'!I12*Premi!T12</f>
        <v>5.6517671617829753E-3</v>
      </c>
      <c r="W12" s="1">
        <v>9</v>
      </c>
      <c r="X12" s="24">
        <f>'Peramalan CIR'!I11*(1-'Mortalitas gabungan'!AH11)</f>
        <v>0.47961966438108994</v>
      </c>
      <c r="Y12" s="35">
        <f>'Mortalitas gabungan'!AH12-'Mortalitas gabungan'!AH11</f>
        <v>1.9040393543882761E-2</v>
      </c>
      <c r="Z12" s="35">
        <f>'Peramalan CIR'!I12*Premi!Y12</f>
        <v>1.0172091990585878E-2</v>
      </c>
    </row>
    <row r="13" spans="1:26" x14ac:dyDescent="0.35">
      <c r="A13" s="1">
        <v>10</v>
      </c>
      <c r="B13" s="24">
        <f>'Peramalan CIR'!I12*(1-'Mortalitas gabungan'!AL12)</f>
        <v>0.45383869499012358</v>
      </c>
      <c r="C13" s="35">
        <f>'Mortalitas gabungan'!AL13-'Mortalitas gabungan'!AL12</f>
        <v>1.7150541841160383E-2</v>
      </c>
      <c r="D13" s="1">
        <f>'Peramalan CIR'!I13*C13</f>
        <v>8.7085477692841178E-3</v>
      </c>
      <c r="G13" s="1">
        <v>10</v>
      </c>
      <c r="H13" s="1">
        <f>'Peramalan CIR'!I12*(1-'Mortalitas gabungan'!X12)</f>
        <v>0.48467737200368827</v>
      </c>
      <c r="I13" s="1">
        <f>'Mortalitas gabungan'!X13-'Mortalitas gabungan'!X12</f>
        <v>1.0396879332834064E-2</v>
      </c>
      <c r="J13" s="1">
        <f>'Peramalan CIR'!I13*Premi!I13</f>
        <v>5.2792338084720423E-3</v>
      </c>
      <c r="L13" s="1">
        <v>10</v>
      </c>
      <c r="M13" s="24">
        <f>'Peramalan CIR'!I12*(1-'Mortalitas gabungan'!AA12)</f>
        <v>0.4625564550262809</v>
      </c>
      <c r="N13" s="1">
        <f>'Mortalitas gabungan'!AA13-'Mortalitas gabungan'!AA12</f>
        <v>1.5665470842439078E-2</v>
      </c>
      <c r="O13" s="1">
        <f>'Peramalan CIR'!I13*Premi!N13</f>
        <v>7.9544717842266136E-3</v>
      </c>
      <c r="R13" s="1">
        <v>10</v>
      </c>
      <c r="S13" s="1">
        <f>'Peramalan CIR'!I12*(1-'Mortalitas gabungan'!AE12)</f>
        <v>0.48432421868336717</v>
      </c>
      <c r="T13" s="1">
        <f>'Mortalitas gabungan'!AE13-'Mortalitas gabungan'!AE12</f>
        <v>1.1150903686176994E-2</v>
      </c>
      <c r="U13" s="1">
        <f>'Peramalan CIR'!I13*Premi!T13</f>
        <v>5.662105507868229E-3</v>
      </c>
      <c r="W13" s="1">
        <v>10</v>
      </c>
      <c r="X13" s="24">
        <f>'Peramalan CIR'!I12*(1-'Mortalitas gabungan'!AH12)</f>
        <v>0.44367495377321525</v>
      </c>
      <c r="Y13" s="35">
        <f>'Mortalitas gabungan'!AH13-'Mortalitas gabungan'!AH12</f>
        <v>1.9606994503458486E-2</v>
      </c>
      <c r="Z13" s="35">
        <f>'Peramalan CIR'!I13*Premi!Y13</f>
        <v>9.9558631923612022E-3</v>
      </c>
    </row>
    <row r="14" spans="1:26" x14ac:dyDescent="0.35">
      <c r="A14" s="1">
        <v>11</v>
      </c>
      <c r="B14" s="24">
        <f>'Peramalan CIR'!I13*(1-'Mortalitas gabungan'!AL13)</f>
        <v>0.42264667057808308</v>
      </c>
      <c r="C14" s="35">
        <f>'Mortalitas gabungan'!AL14-'Mortalitas gabungan'!AL13</f>
        <v>1.7710301455468147E-2</v>
      </c>
      <c r="D14" s="1">
        <f>'Peramalan CIR'!I14*C14</f>
        <v>8.6194363511552102E-3</v>
      </c>
      <c r="G14" s="1">
        <v>11</v>
      </c>
      <c r="H14" s="1">
        <f>'Peramalan CIR'!I13*(1-'Mortalitas gabungan'!X13)</f>
        <v>0.45538689258524329</v>
      </c>
      <c r="I14" s="1">
        <f>'Mortalitas gabungan'!X14-'Mortalitas gabungan'!X13</f>
        <v>1.0753053737975748E-2</v>
      </c>
      <c r="J14" s="1">
        <f>'Peramalan CIR'!I14*Premi!I14</f>
        <v>5.233409634956639E-3</v>
      </c>
      <c r="L14" s="1">
        <v>11</v>
      </c>
      <c r="M14" s="24">
        <f>'Peramalan CIR'!I13*(1-'Mortalitas gabungan'!AA13)</f>
        <v>0.43168662285665149</v>
      </c>
      <c r="N14" s="1">
        <f>'Mortalitas gabungan'!AA14-'Mortalitas gabungan'!AA13</f>
        <v>1.6131983256316818E-2</v>
      </c>
      <c r="O14" s="1">
        <f>'Peramalan CIR'!I14*Premi!N14</f>
        <v>7.8512837991694603E-3</v>
      </c>
      <c r="R14" s="1">
        <v>11</v>
      </c>
      <c r="S14" s="1">
        <f>'Peramalan CIR'!I13*(1-'Mortalitas gabungan'!AE13)</f>
        <v>0.45466836302044511</v>
      </c>
      <c r="T14" s="1">
        <f>'Mortalitas gabungan'!AE14-'Mortalitas gabungan'!AE13</f>
        <v>1.1769379781436995E-2</v>
      </c>
      <c r="U14" s="1">
        <f>'Peramalan CIR'!I14*Premi!T14</f>
        <v>5.7280459157485093E-3</v>
      </c>
      <c r="W14" s="1">
        <v>11</v>
      </c>
      <c r="X14" s="24">
        <f>'Peramalan CIR'!I13*(1-'Mortalitas gabungan'!AH13)</f>
        <v>0.41173913256878286</v>
      </c>
      <c r="Y14" s="35">
        <f>'Mortalitas gabungan'!AH14-'Mortalitas gabungan'!AH13</f>
        <v>2.0249552439296492E-2</v>
      </c>
      <c r="Z14" s="35">
        <f>'Peramalan CIR'!I14*Premi!Y14</f>
        <v>9.8552658083640807E-3</v>
      </c>
    </row>
    <row r="15" spans="1:26" x14ac:dyDescent="0.35">
      <c r="A15" s="1">
        <v>12</v>
      </c>
      <c r="B15" s="24">
        <f>'Peramalan CIR'!I14*(1-'Mortalitas gabungan'!AL14)</f>
        <v>0.39648077757432165</v>
      </c>
      <c r="C15" s="35">
        <f>'Mortalitas gabungan'!AL15-'Mortalitas gabungan'!AL14</f>
        <v>1.8348585679837215E-2</v>
      </c>
      <c r="D15" s="1">
        <f>'Peramalan CIR'!I15*C15</f>
        <v>8.5647580159342908E-3</v>
      </c>
      <c r="G15" s="1">
        <v>12</v>
      </c>
      <c r="H15" s="1">
        <f>'Peramalan CIR'!I14*(1-'Mortalitas gabungan'!X14)</f>
        <v>0.43124779428134963</v>
      </c>
      <c r="I15" s="1">
        <f>'Mortalitas gabungan'!X15-'Mortalitas gabungan'!X14</f>
        <v>1.1164634717104605E-2</v>
      </c>
      <c r="J15" s="1">
        <f>'Peramalan CIR'!I15*Premi!I15</f>
        <v>5.2114313526288245E-3</v>
      </c>
      <c r="L15" s="1">
        <v>12</v>
      </c>
      <c r="M15" s="24">
        <f>'Peramalan CIR'!I14*(1-'Mortalitas gabungan'!AA14)</f>
        <v>0.40591358279449302</v>
      </c>
      <c r="N15" s="1">
        <f>'Mortalitas gabungan'!AA15-'Mortalitas gabungan'!AA14</f>
        <v>1.665220790153088E-2</v>
      </c>
      <c r="O15" s="1">
        <f>'Peramalan CIR'!I15*Premi!N15</f>
        <v>7.7729223165338953E-3</v>
      </c>
      <c r="R15" s="1">
        <v>12</v>
      </c>
      <c r="S15" s="1">
        <f>'Peramalan CIR'!I14*(1-'Mortalitas gabungan'!AE14)</f>
        <v>0.43006445866687226</v>
      </c>
      <c r="T15" s="1">
        <f>'Mortalitas gabungan'!AE15-'Mortalitas gabungan'!AE14</f>
        <v>1.2425755224190982E-2</v>
      </c>
      <c r="U15" s="1">
        <f>'Peramalan CIR'!I15*Premi!T15</f>
        <v>5.8000975397996596E-3</v>
      </c>
      <c r="W15" s="1">
        <v>12</v>
      </c>
      <c r="X15" s="24">
        <f>'Peramalan CIR'!I14*(1-'Mortalitas gabungan'!AH14)</f>
        <v>0.38479024377761306</v>
      </c>
      <c r="Y15" s="35">
        <f>'Mortalitas gabungan'!AH15-'Mortalitas gabungan'!AH14</f>
        <v>2.0938027262795256E-2</v>
      </c>
      <c r="Z15" s="35">
        <f>'Peramalan CIR'!I15*Premi!Y15</f>
        <v>9.7734582907900366E-3</v>
      </c>
    </row>
    <row r="16" spans="1:26" x14ac:dyDescent="0.35">
      <c r="A16" s="1">
        <v>13</v>
      </c>
      <c r="B16" s="24">
        <f>'Peramalan CIR'!I15*(1-'Mortalitas gabungan'!AL15)</f>
        <v>0.37169618943261912</v>
      </c>
      <c r="C16" s="35">
        <f>'Mortalitas gabungan'!AL16-'Mortalitas gabungan'!AL15</f>
        <v>1.9037095130366E-2</v>
      </c>
      <c r="D16" s="1">
        <f>'Peramalan CIR'!I16*C16</f>
        <v>8.5005271176916645E-3</v>
      </c>
      <c r="G16" s="1">
        <v>13</v>
      </c>
      <c r="H16" s="1">
        <f>'Peramalan CIR'!I15*(1-'Mortalitas gabungan'!X15)</f>
        <v>0.40839423155440835</v>
      </c>
      <c r="I16" s="1">
        <f>'Mortalitas gabungan'!X16-'Mortalitas gabungan'!X15</f>
        <v>1.1627653384793768E-2</v>
      </c>
      <c r="J16" s="1">
        <f>'Peramalan CIR'!I16*Premi!I16</f>
        <v>5.1920307292522526E-3</v>
      </c>
      <c r="L16" s="1">
        <v>13</v>
      </c>
      <c r="M16" s="24">
        <f>'Peramalan CIR'!I15*(1-'Mortalitas gabungan'!AA15)</f>
        <v>0.38153493901285113</v>
      </c>
      <c r="N16" s="1">
        <f>'Mortalitas gabungan'!AA16-'Mortalitas gabungan'!AA15</f>
        <v>1.7218247276385656E-2</v>
      </c>
      <c r="O16" s="1">
        <f>'Peramalan CIR'!I16*Premi!N16</f>
        <v>7.6883672056968378E-3</v>
      </c>
      <c r="R16" s="1">
        <v>13</v>
      </c>
      <c r="S16" s="1">
        <f>'Peramalan CIR'!I15*(1-'Mortalitas gabungan'!AE15)</f>
        <v>0.40667063942035114</v>
      </c>
      <c r="T16" s="1">
        <f>'Mortalitas gabungan'!AE16-'Mortalitas gabungan'!AE15</f>
        <v>1.3138861983637895E-2</v>
      </c>
      <c r="U16" s="1">
        <f>'Peramalan CIR'!I16*Premi!T16</f>
        <v>5.8668222132992392E-3</v>
      </c>
      <c r="W16" s="1">
        <v>13</v>
      </c>
      <c r="X16" s="24">
        <f>'Peramalan CIR'!I15*(1-'Mortalitas gabungan'!AH15)</f>
        <v>0.35927520924620465</v>
      </c>
      <c r="Y16" s="35">
        <f>'Mortalitas gabungan'!AH16-'Mortalitas gabungan'!AH15</f>
        <v>2.1681794542214083E-2</v>
      </c>
      <c r="Z16" s="35">
        <f>'Peramalan CIR'!I16*Premi!Y16</f>
        <v>9.6814498852990996E-3</v>
      </c>
    </row>
    <row r="17" spans="1:26" x14ac:dyDescent="0.35">
      <c r="A17" s="1">
        <v>14</v>
      </c>
      <c r="B17" s="24">
        <f>'Peramalan CIR'!I16*(1-'Mortalitas gabungan'!AL16)</f>
        <v>0.34706592872863928</v>
      </c>
      <c r="C17" s="35">
        <f>'Mortalitas gabungan'!AL17-'Mortalitas gabungan'!AL16</f>
        <v>1.9733429299727101E-2</v>
      </c>
      <c r="D17" s="1">
        <f>'Peramalan CIR'!I17*C17</f>
        <v>8.355119488087091E-3</v>
      </c>
      <c r="G17" s="1">
        <v>14</v>
      </c>
      <c r="H17" s="1">
        <f>'Peramalan CIR'!I16*(1-'Mortalitas gabungan'!X16)</f>
        <v>0.38547995792779211</v>
      </c>
      <c r="I17" s="1">
        <f>'Mortalitas gabungan'!X17-'Mortalitas gabungan'!X16</f>
        <v>1.2129222143860363E-2</v>
      </c>
      <c r="J17" s="1">
        <f>'Peramalan CIR'!I17*Premi!I17</f>
        <v>5.1355037571146683E-3</v>
      </c>
      <c r="L17" s="1">
        <v>14</v>
      </c>
      <c r="M17" s="24">
        <f>'Peramalan CIR'!I16*(1-'Mortalitas gabungan'!AA16)</f>
        <v>0.3572898862798371</v>
      </c>
      <c r="N17" s="1">
        <f>'Mortalitas gabungan'!AA17-'Mortalitas gabungan'!AA16</f>
        <v>1.7813879906611874E-2</v>
      </c>
      <c r="O17" s="1">
        <f>'Peramalan CIR'!I17*Premi!N17</f>
        <v>7.5423836833182463E-3</v>
      </c>
      <c r="R17" s="1">
        <v>14</v>
      </c>
      <c r="S17" s="1">
        <f>'Peramalan CIR'!I16*(1-'Mortalitas gabungan'!AE16)</f>
        <v>0.3831563694857596</v>
      </c>
      <c r="T17" s="1">
        <f>'Mortalitas gabungan'!AE17-'Mortalitas gabungan'!AE16</f>
        <v>1.3901390592852891E-2</v>
      </c>
      <c r="U17" s="1">
        <f>'Peramalan CIR'!I17*Premi!T17</f>
        <v>5.8858385782678928E-3</v>
      </c>
      <c r="W17" s="1">
        <v>14</v>
      </c>
      <c r="X17" s="24">
        <f>'Peramalan CIR'!I16*(1-'Mortalitas gabungan'!AH16)</f>
        <v>0.33400303345611465</v>
      </c>
      <c r="Y17" s="35">
        <f>'Mortalitas gabungan'!AH17-'Mortalitas gabungan'!AH16</f>
        <v>2.2456935746344109E-2</v>
      </c>
      <c r="Z17" s="35">
        <f>'Peramalan CIR'!I17*Premi!Y17</f>
        <v>9.5082501194860263E-3</v>
      </c>
    </row>
    <row r="18" spans="1:26" x14ac:dyDescent="0.35">
      <c r="A18" s="1">
        <v>15</v>
      </c>
      <c r="B18" s="24">
        <f>'Peramalan CIR'!I17*(1-'Mortalitas gabungan'!AL17)</f>
        <v>0.32073656257124245</v>
      </c>
      <c r="C18" s="35">
        <f>'Mortalitas gabungan'!AL18-'Mortalitas gabungan'!AL17</f>
        <v>2.0421041054817901E-2</v>
      </c>
      <c r="D18" s="1">
        <f>'Peramalan CIR'!I18*C18</f>
        <v>8.2186407575427379E-3</v>
      </c>
      <c r="G18" s="1">
        <v>15</v>
      </c>
      <c r="H18" s="1">
        <f>'Peramalan CIR'!I17*(1-'Mortalitas gabungan'!X17)</f>
        <v>0.36038077788804629</v>
      </c>
      <c r="I18" s="1">
        <f>'Mortalitas gabungan'!X18-'Mortalitas gabungan'!X17</f>
        <v>1.2639735060866686E-2</v>
      </c>
      <c r="J18" s="1">
        <f>'Peramalan CIR'!I18*Premi!I18</f>
        <v>5.0869807007842202E-3</v>
      </c>
      <c r="L18" s="1">
        <v>15</v>
      </c>
      <c r="M18" s="24">
        <f>'Peramalan CIR'!I17*(1-'Mortalitas gabungan'!AA17)</f>
        <v>0.33124376593769916</v>
      </c>
      <c r="N18" s="1">
        <f>'Mortalitas gabungan'!AA18-'Mortalitas gabungan'!AA17</f>
        <v>1.8423314570682137E-2</v>
      </c>
      <c r="O18" s="1">
        <f>'Peramalan CIR'!I18*Premi!N18</f>
        <v>7.414636874446527E-3</v>
      </c>
      <c r="R18" s="1">
        <v>15</v>
      </c>
      <c r="S18" s="1">
        <f>'Peramalan CIR'!I17*(1-'Mortalitas gabungan'!AE17)</f>
        <v>0.35742719127665473</v>
      </c>
      <c r="T18" s="1">
        <f>'Mortalitas gabungan'!AE18-'Mortalitas gabungan'!AE17</f>
        <v>1.4714322183767892E-2</v>
      </c>
      <c r="U18" s="1">
        <f>'Peramalan CIR'!I18*Premi!T18</f>
        <v>5.9219178735551705E-3</v>
      </c>
      <c r="W18" s="1">
        <v>15</v>
      </c>
      <c r="X18" s="24">
        <f>'Peramalan CIR'!I17*(1-'Mortalitas gabungan'!AH17)</f>
        <v>0.30719705280563242</v>
      </c>
      <c r="Y18" s="35">
        <f>'Mortalitas gabungan'!AH18-'Mortalitas gabungan'!AH17</f>
        <v>2.3232934356710699E-2</v>
      </c>
      <c r="Z18" s="35">
        <f>'Peramalan CIR'!I18*Premi!Y18</f>
        <v>9.3503137625948144E-3</v>
      </c>
    </row>
    <row r="19" spans="1:26" x14ac:dyDescent="0.35">
      <c r="A19" s="1">
        <v>16</v>
      </c>
      <c r="B19" s="24">
        <f>'Peramalan CIR'!I18*(1-'Mortalitas gabungan'!AL18)</f>
        <v>0.29665542913855963</v>
      </c>
      <c r="C19" s="35">
        <f>'Mortalitas gabungan'!AL19-'Mortalitas gabungan'!AL18</f>
        <v>2.1135181818421445E-2</v>
      </c>
      <c r="D19" s="1">
        <f>'Peramalan CIR'!I19*C19</f>
        <v>8.1397703370552563E-3</v>
      </c>
      <c r="G19" s="1">
        <v>16</v>
      </c>
      <c r="H19" s="1">
        <f>'Peramalan CIR'!I18*(1-'Mortalitas gabungan'!X18)</f>
        <v>0.33747064224763573</v>
      </c>
      <c r="I19" s="1">
        <f>'Mortalitas gabungan'!X19-'Mortalitas gabungan'!X18</f>
        <v>1.3198318574050516E-2</v>
      </c>
      <c r="J19" s="1">
        <f>'Peramalan CIR'!I19*Premi!I19</f>
        <v>5.0830545462554099E-3</v>
      </c>
      <c r="L19" s="1">
        <v>16</v>
      </c>
      <c r="M19" s="24">
        <f>'Peramalan CIR'!I18*(1-'Mortalitas gabungan'!AA18)</f>
        <v>0.30744698738052673</v>
      </c>
      <c r="N19" s="1">
        <f>'Mortalitas gabungan'!AA19-'Mortalitas gabungan'!AA18</f>
        <v>1.9091932907711051E-2</v>
      </c>
      <c r="O19" s="1">
        <f>'Peramalan CIR'!I19*Premi!N19</f>
        <v>7.3528560338092424E-3</v>
      </c>
      <c r="R19" s="1">
        <v>16</v>
      </c>
      <c r="S19" s="1">
        <f>'Peramalan CIR'!I18*(1-'Mortalitas gabungan'!AE18)</f>
        <v>0.33382819238037559</v>
      </c>
      <c r="T19" s="1">
        <f>'Mortalitas gabungan'!AE19-'Mortalitas gabungan'!AE18</f>
        <v>1.5585836541841092E-2</v>
      </c>
      <c r="U19" s="1">
        <f>'Peramalan CIR'!I19*Premi!T19</f>
        <v>6.002556829243561E-3</v>
      </c>
      <c r="W19" s="1">
        <v>16</v>
      </c>
      <c r="X19" s="24">
        <f>'Peramalan CIR'!I18*(1-'Mortalitas gabungan'!AH18)</f>
        <v>0.28265386249385532</v>
      </c>
      <c r="Y19" s="35">
        <f>'Mortalitas gabungan'!AH19-'Mortalitas gabungan'!AH18</f>
        <v>2.4043271738447447E-2</v>
      </c>
      <c r="Z19" s="35">
        <f>'Peramalan CIR'!I19*Premi!Y19</f>
        <v>9.2597599483054994E-3</v>
      </c>
    </row>
    <row r="20" spans="1:26" x14ac:dyDescent="0.35">
      <c r="A20" s="1">
        <v>17</v>
      </c>
      <c r="B20" s="24">
        <f>'Peramalan CIR'!I19*(1-'Mortalitas gabungan'!AL19)</f>
        <v>0.27574124178043224</v>
      </c>
      <c r="C20" s="35">
        <f>'Mortalitas gabungan'!AL20-'Mortalitas gabungan'!AL19</f>
        <v>2.1855163182019632E-2</v>
      </c>
      <c r="D20" s="1">
        <f>'Peramalan CIR'!I20*C20</f>
        <v>8.0430253048462564E-3</v>
      </c>
      <c r="G20" s="1">
        <v>17</v>
      </c>
      <c r="H20" s="1">
        <f>'Peramalan CIR'!I19*(1-'Mortalitas gabungan'!X19)</f>
        <v>0.31785560785877714</v>
      </c>
      <c r="I20" s="1">
        <f>'Mortalitas gabungan'!X20-'Mortalitas gabungan'!X19</f>
        <v>1.3782886693958774E-2</v>
      </c>
      <c r="J20" s="1">
        <f>'Peramalan CIR'!I20*Premi!I20</f>
        <v>5.0723074236545228E-3</v>
      </c>
      <c r="L20" s="1">
        <v>17</v>
      </c>
      <c r="M20" s="24">
        <f>'Peramalan CIR'!I19*(1-'Mortalitas gabungan'!AA19)</f>
        <v>0.28685501403113067</v>
      </c>
      <c r="N20" s="1">
        <f>'Mortalitas gabungan'!AA20-'Mortalitas gabungan'!AA19</f>
        <v>1.9799153909249467E-2</v>
      </c>
      <c r="O20" s="1">
        <f>'Peramalan CIR'!I20*Premi!N20</f>
        <v>7.2863832944359344E-3</v>
      </c>
      <c r="R20" s="1">
        <v>17</v>
      </c>
      <c r="S20" s="1">
        <f>'Peramalan CIR'!I19*(1-'Mortalitas gabungan'!AE19)</f>
        <v>0.31345050493160848</v>
      </c>
      <c r="T20" s="1">
        <f>'Mortalitas gabungan'!AE20-'Mortalitas gabungan'!AE19</f>
        <v>1.6521896593793883E-2</v>
      </c>
      <c r="U20" s="1">
        <f>'Peramalan CIR'!I20*Premi!T20</f>
        <v>6.0803038294064754E-3</v>
      </c>
      <c r="W20" s="1">
        <v>17</v>
      </c>
      <c r="X20" s="24">
        <f>'Peramalan CIR'!I19*(1-'Mortalitas gabungan'!AH19)</f>
        <v>0.26122261347960452</v>
      </c>
      <c r="Y20" s="35">
        <f>'Mortalitas gabungan'!AH20-'Mortalitas gabungan'!AH19</f>
        <v>2.4866164107317124E-2</v>
      </c>
      <c r="Z20" s="35">
        <f>'Peramalan CIR'!I20*Premi!Y20</f>
        <v>9.1511184558050723E-3</v>
      </c>
    </row>
    <row r="21" spans="1:26" x14ac:dyDescent="0.35">
      <c r="A21" s="1">
        <v>18</v>
      </c>
      <c r="B21" s="24">
        <f>'Peramalan CIR'!I20*(1-'Mortalitas gabungan'!AL20)</f>
        <v>0.25544503805992752</v>
      </c>
      <c r="C21" s="35">
        <f>'Mortalitas gabungan'!AL21-'Mortalitas gabungan'!AL20</f>
        <v>2.2615709000588069E-2</v>
      </c>
      <c r="D21" s="1">
        <f>'Peramalan CIR'!I21*C21</f>
        <v>7.8917086824349357E-3</v>
      </c>
      <c r="G21" s="1">
        <v>18</v>
      </c>
      <c r="H21" s="1">
        <f>'Peramalan CIR'!I20*(1-'Mortalitas gabungan'!X20)</f>
        <v>0.29865867602869278</v>
      </c>
      <c r="I21" s="1">
        <f>'Mortalitas gabungan'!X21-'Mortalitas gabungan'!X20</f>
        <v>1.4421059932888558E-2</v>
      </c>
      <c r="J21" s="1">
        <f>'Peramalan CIR'!I21*Premi!I21</f>
        <v>5.0322014613528995E-3</v>
      </c>
      <c r="L21" s="1">
        <v>18</v>
      </c>
      <c r="M21" s="24">
        <f>'Peramalan CIR'!I20*(1-'Mortalitas gabungan'!AA20)</f>
        <v>0.26682158700955977</v>
      </c>
      <c r="N21" s="1">
        <f>'Mortalitas gabungan'!AA21-'Mortalitas gabungan'!AA20</f>
        <v>2.0546457676862362E-2</v>
      </c>
      <c r="O21" s="1">
        <f>'Peramalan CIR'!I21*Premi!N21</f>
        <v>7.1696473649161471E-3</v>
      </c>
      <c r="R21" s="1">
        <v>18</v>
      </c>
      <c r="S21" s="1">
        <f>'Peramalan CIR'!I20*(1-'Mortalitas gabungan'!AE20)</f>
        <v>0.29344132729063205</v>
      </c>
      <c r="T21" s="1">
        <f>'Mortalitas gabungan'!AE21-'Mortalitas gabungan'!AE20</f>
        <v>1.8546657009170131E-2</v>
      </c>
      <c r="U21" s="1">
        <f>'Peramalan CIR'!I21*Premi!T21</f>
        <v>6.4718207218533276E-3</v>
      </c>
      <c r="W21" s="1">
        <v>18</v>
      </c>
      <c r="X21" s="24">
        <f>'Peramalan CIR'!I20*(1-'Mortalitas gabungan'!AH20)</f>
        <v>0.24046348430874318</v>
      </c>
      <c r="Y21" s="35">
        <f>'Mortalitas gabungan'!AH21-'Mortalitas gabungan'!AH20</f>
        <v>2.653921461431541E-2</v>
      </c>
      <c r="Z21" s="35">
        <f>'Peramalan CIR'!I21*Premi!Y21</f>
        <v>9.2608085110818788E-3</v>
      </c>
    </row>
    <row r="22" spans="1:26" x14ac:dyDescent="0.35">
      <c r="A22" s="1">
        <v>19</v>
      </c>
      <c r="G22" s="1">
        <v>19</v>
      </c>
      <c r="L22" s="1">
        <v>19</v>
      </c>
      <c r="R22" s="1">
        <v>19</v>
      </c>
      <c r="W22" s="1">
        <v>19</v>
      </c>
    </row>
    <row r="23" spans="1:26" x14ac:dyDescent="0.35">
      <c r="A23" s="1" t="s">
        <v>57</v>
      </c>
      <c r="B23" s="1">
        <f>SUM(B3:B21)</f>
        <v>10.297457508867724</v>
      </c>
      <c r="C23" s="1" t="s">
        <v>59</v>
      </c>
      <c r="D23" s="1">
        <f>SUM(D3:D21)</f>
        <v>0.18062301460329633</v>
      </c>
      <c r="G23" s="1" t="s">
        <v>57</v>
      </c>
      <c r="H23" s="1">
        <f>SUM(H3:H21)</f>
        <v>10.799199569640978</v>
      </c>
      <c r="I23" s="1" t="s">
        <v>59</v>
      </c>
      <c r="J23" s="34">
        <f>SUM(J3:J21)</f>
        <v>0.11151444076429025</v>
      </c>
      <c r="L23" s="1" t="s">
        <v>57</v>
      </c>
      <c r="M23" s="1">
        <f>SUM(M3:M21)</f>
        <v>10.440934156625433</v>
      </c>
      <c r="N23" s="1" t="s">
        <v>59</v>
      </c>
      <c r="O23" s="1">
        <f>SUM(O3:O21)</f>
        <v>0.16179777784747271</v>
      </c>
      <c r="R23" s="1" t="s">
        <v>57</v>
      </c>
      <c r="S23" s="1">
        <f>SUM(S3:S21)</f>
        <v>10.776534809849384</v>
      </c>
      <c r="T23" s="1" t="s">
        <v>59</v>
      </c>
      <c r="U23" s="1">
        <f>SUM(U3:U21)</f>
        <v>0.11896869444970014</v>
      </c>
      <c r="W23" s="1" t="s">
        <v>57</v>
      </c>
      <c r="X23" s="1">
        <f>SUM(X3:X21)</f>
        <v>10.128190318915125</v>
      </c>
      <c r="Y23" s="1" t="s">
        <v>59</v>
      </c>
      <c r="Z23" s="35">
        <f>SUM(Z3:Z21)</f>
        <v>0.20472127586143599</v>
      </c>
    </row>
    <row r="25" spans="1:26" x14ac:dyDescent="0.35">
      <c r="A25" s="1" t="s">
        <v>60</v>
      </c>
      <c r="B25" s="18">
        <v>100000000</v>
      </c>
      <c r="G25" s="1" t="s">
        <v>60</v>
      </c>
      <c r="H25" s="18">
        <v>100000000</v>
      </c>
      <c r="L25" s="1" t="s">
        <v>60</v>
      </c>
      <c r="M25" s="18">
        <v>100000000</v>
      </c>
      <c r="R25" s="1" t="s">
        <v>60</v>
      </c>
      <c r="S25" s="18">
        <v>100000000</v>
      </c>
      <c r="W25" s="1" t="s">
        <v>60</v>
      </c>
      <c r="X25" s="18">
        <v>100000000</v>
      </c>
    </row>
    <row r="26" spans="1:26" x14ac:dyDescent="0.35">
      <c r="B26" s="1" t="s">
        <v>70</v>
      </c>
      <c r="C26" s="55">
        <f>B25*(D23/B23)</f>
        <v>1754054.4784744352</v>
      </c>
      <c r="H26" s="1" t="s">
        <v>70</v>
      </c>
      <c r="I26" s="39">
        <f>H25*(J23/H23)</f>
        <v>1032617.6495319419</v>
      </c>
      <c r="M26" s="1" t="s">
        <v>70</v>
      </c>
      <c r="N26" s="39">
        <f>M25*(O23/M23)</f>
        <v>1549648.4837499121</v>
      </c>
      <c r="S26" s="1" t="s">
        <v>70</v>
      </c>
      <c r="T26" s="36">
        <f>S25*(U23/S23)</f>
        <v>1103960.5638443893</v>
      </c>
      <c r="X26" s="1" t="s">
        <v>70</v>
      </c>
      <c r="Y26" s="36">
        <f>X25*(Z23/X23)</f>
        <v>2021301.6285752871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Suku Bunga</vt:lpstr>
      <vt:lpstr>Mortalitas</vt:lpstr>
      <vt:lpstr>Parameter CIR</vt:lpstr>
      <vt:lpstr>MAPE</vt:lpstr>
      <vt:lpstr>Peramalan CIR</vt:lpstr>
      <vt:lpstr>Mortalitas gabungan</vt:lpstr>
      <vt:lpstr>Premi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Aswin Nabila</dc:creator>
  <cp:lastModifiedBy>Aswin Nabila</cp:lastModifiedBy>
  <dcterms:created xsi:type="dcterms:W3CDTF">2024-07-04T11:24:46Z</dcterms:created>
  <dcterms:modified xsi:type="dcterms:W3CDTF">2025-05-31T09:18:31Z</dcterms:modified>
</cp:coreProperties>
</file>