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win phuyal\Desktop\csit 2nd sem Statistics I project work\csit-2nd-sem-Statistics-I-project-work\"/>
    </mc:Choice>
  </mc:AlternateContent>
  <xr:revisionPtr revIDLastSave="0" documentId="8_{2249148E-9C06-44A5-A799-38D9B180B538}" xr6:coauthVersionLast="47" xr6:coauthVersionMax="47" xr10:uidLastSave="{00000000-0000-0000-0000-000000000000}"/>
  <bookViews>
    <workbookView xWindow="11424" yWindow="0" windowWidth="11712" windowHeight="12336" xr2:uid="{C85C5710-FD52-4DE4-A0D1-A469A772EE5F}"/>
  </bookViews>
  <sheets>
    <sheet name="Sheet1" sheetId="1" r:id="rId1"/>
  </sheets>
  <definedNames>
    <definedName name="_xlchart.v1.0" hidden="1">Sheet1!$A$174</definedName>
    <definedName name="_xlchart.v1.1" hidden="1">Sheet1!$B$2:$B$51</definedName>
    <definedName name="_xlchart.v1.2" hidden="1">Sheet1!$A$54:$A$58</definedName>
    <definedName name="_xlchart.v1.3" hidden="1">Sheet1!$B$54:$B$58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2" i="1" l="1"/>
  <c r="B62" i="1"/>
  <c r="B54" i="1"/>
  <c r="D354" i="1"/>
  <c r="D355" i="1"/>
  <c r="D356" i="1"/>
  <c r="D357" i="1"/>
  <c r="D353" i="1"/>
  <c r="C354" i="1"/>
  <c r="C355" i="1"/>
  <c r="C356" i="1"/>
  <c r="C357" i="1"/>
  <c r="C353" i="1"/>
  <c r="C348" i="1"/>
  <c r="C347" i="1"/>
  <c r="C323" i="1"/>
  <c r="C321" i="1"/>
  <c r="C320" i="1"/>
  <c r="D316" i="1"/>
  <c r="E316" i="1"/>
  <c r="F316" i="1"/>
  <c r="F314" i="1"/>
  <c r="F315" i="1"/>
  <c r="F313" i="1"/>
  <c r="E314" i="1"/>
  <c r="E315" i="1"/>
  <c r="E313" i="1"/>
  <c r="C316" i="1"/>
  <c r="B146" i="1"/>
  <c r="B145" i="1"/>
  <c r="B144" i="1"/>
  <c r="B120" i="1"/>
  <c r="B119" i="1"/>
  <c r="B118" i="1"/>
  <c r="B116" i="1"/>
  <c r="B115" i="1"/>
  <c r="B114" i="1"/>
  <c r="B85" i="1"/>
  <c r="B84" i="1"/>
  <c r="B83" i="1"/>
  <c r="B82" i="1"/>
  <c r="E72" i="1"/>
  <c r="E73" i="1"/>
  <c r="E74" i="1"/>
  <c r="E75" i="1"/>
  <c r="E76" i="1"/>
  <c r="E77" i="1"/>
  <c r="E78" i="1"/>
  <c r="E79" i="1"/>
  <c r="E71" i="1"/>
  <c r="D72" i="1"/>
  <c r="D73" i="1"/>
  <c r="D74" i="1"/>
  <c r="D75" i="1"/>
  <c r="D76" i="1"/>
  <c r="D77" i="1"/>
  <c r="D78" i="1"/>
  <c r="D79" i="1"/>
  <c r="D71" i="1"/>
  <c r="C79" i="1"/>
  <c r="B79" i="1"/>
  <c r="A79" i="1"/>
  <c r="C72" i="1"/>
  <c r="C73" i="1"/>
  <c r="C74" i="1"/>
  <c r="C75" i="1"/>
  <c r="C76" i="1"/>
  <c r="C77" i="1"/>
  <c r="C78" i="1"/>
  <c r="C71" i="1"/>
  <c r="B55" i="1"/>
  <c r="B56" i="1"/>
  <c r="B57" i="1"/>
  <c r="B58" i="1"/>
  <c r="B59" i="1"/>
  <c r="B60" i="1"/>
  <c r="B63" i="1"/>
  <c r="B64" i="1"/>
  <c r="B52" i="1"/>
  <c r="B61" i="1" l="1"/>
</calcChain>
</file>

<file path=xl/sharedStrings.xml><?xml version="1.0" encoding="utf-8"?>
<sst xmlns="http://schemas.openxmlformats.org/spreadsheetml/2006/main" count="88" uniqueCount="79">
  <si>
    <t>x</t>
  </si>
  <si>
    <t>y</t>
  </si>
  <si>
    <t>mean</t>
  </si>
  <si>
    <t>median</t>
  </si>
  <si>
    <t>Q1</t>
  </si>
  <si>
    <t>mode</t>
  </si>
  <si>
    <t>Q3</t>
  </si>
  <si>
    <t>Q2</t>
  </si>
  <si>
    <t>range</t>
  </si>
  <si>
    <t>inter Q.D</t>
  </si>
  <si>
    <t>variance</t>
  </si>
  <si>
    <t>S.D</t>
  </si>
  <si>
    <t>coff.var</t>
  </si>
  <si>
    <t>no.of std</t>
  </si>
  <si>
    <t>mark obtained</t>
  </si>
  <si>
    <t>xy</t>
  </si>
  <si>
    <t>correlation</t>
  </si>
  <si>
    <t>x^2</t>
  </si>
  <si>
    <t>y^2</t>
  </si>
  <si>
    <t>intercept</t>
  </si>
  <si>
    <t>REGRESSION</t>
  </si>
  <si>
    <t>X</t>
  </si>
  <si>
    <t>SUM</t>
  </si>
  <si>
    <t>MEAN</t>
  </si>
  <si>
    <t>MEDIAN</t>
  </si>
  <si>
    <t>MODE</t>
  </si>
  <si>
    <t>RANGE</t>
  </si>
  <si>
    <t>VAR</t>
  </si>
  <si>
    <t>STABDAR</t>
  </si>
  <si>
    <t>intercept(a)</t>
  </si>
  <si>
    <t>regression coefficeint(b)</t>
  </si>
  <si>
    <t>country</t>
  </si>
  <si>
    <t>hpi</t>
  </si>
  <si>
    <t>NEPAL</t>
  </si>
  <si>
    <t>INDIA</t>
  </si>
  <si>
    <t>BHUTAN</t>
  </si>
  <si>
    <t>MALDIVES</t>
  </si>
  <si>
    <t>PAKASTAN</t>
  </si>
  <si>
    <t>SRI LANKA</t>
  </si>
  <si>
    <t>BANGLADESH</t>
  </si>
  <si>
    <t>AFGHANISTAN</t>
  </si>
  <si>
    <t>year</t>
  </si>
  <si>
    <t>no.of passed student in</t>
  </si>
  <si>
    <t>1 DIVISION</t>
  </si>
  <si>
    <t>2 DIVISION</t>
  </si>
  <si>
    <t>3 DIVISION</t>
  </si>
  <si>
    <t>PRATICULAR</t>
  </si>
  <si>
    <t>COST PER SCOOTER(IN NPR)</t>
  </si>
  <si>
    <t>RAW MATERIAL</t>
  </si>
  <si>
    <t>LABOUR</t>
  </si>
  <si>
    <t>INDIRECT EXPRESS</t>
  </si>
  <si>
    <t>OTHER EXPRESSION</t>
  </si>
  <si>
    <t>TOTAL</t>
  </si>
  <si>
    <t>LABORS</t>
  </si>
  <si>
    <t>INDIRECT EXPRESSION</t>
  </si>
  <si>
    <t>OTHRER EXPENSIES</t>
  </si>
  <si>
    <t>PARTICUALR</t>
  </si>
  <si>
    <t>P(X)</t>
  </si>
  <si>
    <t>E(X)</t>
  </si>
  <si>
    <t>X*P(X)</t>
  </si>
  <si>
    <t>(X^2)*P(X)</t>
  </si>
  <si>
    <t>E(3X+4)</t>
  </si>
  <si>
    <t>V(X)</t>
  </si>
  <si>
    <t>V(3X+4)</t>
  </si>
  <si>
    <t>parameter</t>
  </si>
  <si>
    <t>symbol</t>
  </si>
  <si>
    <t>value</t>
  </si>
  <si>
    <t>formula</t>
  </si>
  <si>
    <t>no.of trial</t>
  </si>
  <si>
    <t>prob.of success</t>
  </si>
  <si>
    <t>prob.of failure</t>
  </si>
  <si>
    <t>n</t>
  </si>
  <si>
    <t>p</t>
  </si>
  <si>
    <t>q</t>
  </si>
  <si>
    <t>observed frequency</t>
  </si>
  <si>
    <t>P(x)</t>
  </si>
  <si>
    <t>expexted frequency</t>
  </si>
  <si>
    <t>total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</si>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</sst>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justify" vertical="center"/>
    </xf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025371828521445E-2"/>
          <c:y val="0.19486111111111112"/>
          <c:w val="0.90297462817147855"/>
          <c:h val="0.5634197287839020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Sheet1!$A$160:$A$167</c:f>
              <c:strCache>
                <c:ptCount val="8"/>
                <c:pt idx="0">
                  <c:v>NEPAL</c:v>
                </c:pt>
                <c:pt idx="1">
                  <c:v>INDIA</c:v>
                </c:pt>
                <c:pt idx="2">
                  <c:v>BHUTAN</c:v>
                </c:pt>
                <c:pt idx="3">
                  <c:v>MALDIVES</c:v>
                </c:pt>
                <c:pt idx="4">
                  <c:v>PAKASTAN</c:v>
                </c:pt>
                <c:pt idx="5">
                  <c:v>SRI LANKA</c:v>
                </c:pt>
                <c:pt idx="6">
                  <c:v>BANGLADESH</c:v>
                </c:pt>
                <c:pt idx="7">
                  <c:v>AFGHANISTAN</c:v>
                </c:pt>
              </c:strCache>
            </c:strRef>
          </c:cat>
          <c:val>
            <c:numRef>
              <c:f>Sheet1!$B$160:$B$167</c:f>
              <c:numCache>
                <c:formatCode>General</c:formatCode>
                <c:ptCount val="8"/>
                <c:pt idx="0">
                  <c:v>50.5</c:v>
                </c:pt>
                <c:pt idx="1">
                  <c:v>45.8</c:v>
                </c:pt>
                <c:pt idx="2">
                  <c:v>20.7</c:v>
                </c:pt>
                <c:pt idx="3">
                  <c:v>40.299999999999997</c:v>
                </c:pt>
                <c:pt idx="4">
                  <c:v>55.2</c:v>
                </c:pt>
                <c:pt idx="5">
                  <c:v>35.799999999999997</c:v>
                </c:pt>
                <c:pt idx="6">
                  <c:v>60.3</c:v>
                </c:pt>
                <c:pt idx="7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0-4534-B48B-5C7120B7D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0704703"/>
        <c:axId val="1760701823"/>
      </c:barChart>
      <c:catAx>
        <c:axId val="176070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701823"/>
        <c:crosses val="autoZero"/>
        <c:auto val="1"/>
        <c:lblAlgn val="ctr"/>
        <c:lblOffset val="100"/>
        <c:noMultiLvlLbl val="0"/>
      </c:catAx>
      <c:valAx>
        <c:axId val="176070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70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39134876328931"/>
          <c:y val="2.3960177089941945E-2"/>
          <c:w val="0.87160865123671072"/>
          <c:h val="0.75137610865839843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Sheet1!$B$247</c:f>
              <c:strCache>
                <c:ptCount val="1"/>
                <c:pt idx="0">
                  <c:v>RAW MATERIAL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Sheet1!$A$248:$A$249</c:f>
              <c:numCache>
                <c:formatCode>General</c:formatCode>
                <c:ptCount val="2"/>
                <c:pt idx="0">
                  <c:v>2005</c:v>
                </c:pt>
                <c:pt idx="1">
                  <c:v>2008</c:v>
                </c:pt>
              </c:numCache>
            </c:numRef>
          </c:cat>
          <c:val>
            <c:numRef>
              <c:f>Sheet1!$B$248:$B$249</c:f>
              <c:numCache>
                <c:formatCode>General</c:formatCode>
                <c:ptCount val="2"/>
                <c:pt idx="0">
                  <c:v>4000</c:v>
                </c:pt>
                <c:pt idx="1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51-4C07-98B3-10C18A884855}"/>
            </c:ext>
          </c:extLst>
        </c:ser>
        <c:ser>
          <c:idx val="1"/>
          <c:order val="1"/>
          <c:tx>
            <c:strRef>
              <c:f>Sheet1!$C$247</c:f>
              <c:strCache>
                <c:ptCount val="1"/>
                <c:pt idx="0">
                  <c:v>LABORS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Sheet1!$A$248:$A$249</c:f>
              <c:numCache>
                <c:formatCode>General</c:formatCode>
                <c:ptCount val="2"/>
                <c:pt idx="0">
                  <c:v>2005</c:v>
                </c:pt>
                <c:pt idx="1">
                  <c:v>2008</c:v>
                </c:pt>
              </c:numCache>
            </c:numRef>
          </c:cat>
          <c:val>
            <c:numRef>
              <c:f>Sheet1!$C$248:$C$249</c:f>
              <c:numCache>
                <c:formatCode>General</c:formatCode>
                <c:ptCount val="2"/>
                <c:pt idx="0">
                  <c:v>6000</c:v>
                </c:pt>
                <c:pt idx="1">
                  <c:v>12000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51-4C07-98B3-10C18A884855}"/>
            </c:ext>
          </c:extLst>
        </c:ser>
        <c:ser>
          <c:idx val="2"/>
          <c:order val="2"/>
          <c:tx>
            <c:strRef>
              <c:f>Sheet1!$D$247</c:f>
              <c:strCache>
                <c:ptCount val="1"/>
                <c:pt idx="0">
                  <c:v>INDIRECT EXPRESSION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Sheet1!$A$248:$A$249</c:f>
              <c:numCache>
                <c:formatCode>General</c:formatCode>
                <c:ptCount val="2"/>
                <c:pt idx="0">
                  <c:v>2005</c:v>
                </c:pt>
                <c:pt idx="1">
                  <c:v>2008</c:v>
                </c:pt>
              </c:numCache>
            </c:numRef>
          </c:cat>
          <c:val>
            <c:numRef>
              <c:f>Sheet1!$D$248:$D$249</c:f>
              <c:numCache>
                <c:formatCode>General</c:formatCode>
                <c:ptCount val="2"/>
                <c:pt idx="0">
                  <c:v>3000</c:v>
                </c:pt>
                <c:pt idx="1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51-4C07-98B3-10C18A884855}"/>
            </c:ext>
          </c:extLst>
        </c:ser>
        <c:ser>
          <c:idx val="3"/>
          <c:order val="3"/>
          <c:tx>
            <c:strRef>
              <c:f>Sheet1!$E$247</c:f>
              <c:strCache>
                <c:ptCount val="1"/>
                <c:pt idx="0">
                  <c:v>OTHRER EXPENSIES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Sheet1!$A$248:$A$249</c:f>
              <c:numCache>
                <c:formatCode>General</c:formatCode>
                <c:ptCount val="2"/>
                <c:pt idx="0">
                  <c:v>2005</c:v>
                </c:pt>
                <c:pt idx="1">
                  <c:v>2008</c:v>
                </c:pt>
              </c:numCache>
            </c:numRef>
          </c:cat>
          <c:val>
            <c:numRef>
              <c:f>Sheet1!$E$248:$E$249</c:f>
              <c:numCache>
                <c:formatCode>General</c:formatCode>
                <c:ptCount val="2"/>
                <c:pt idx="0">
                  <c:v>2000</c:v>
                </c:pt>
                <c:pt idx="1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51-4C07-98B3-10C18A884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1903984"/>
        <c:axId val="1951891024"/>
      </c:barChart>
      <c:catAx>
        <c:axId val="195190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91024"/>
        <c:crosses val="autoZero"/>
        <c:auto val="1"/>
        <c:lblAlgn val="ctr"/>
        <c:lblOffset val="100"/>
        <c:noMultiLvlLbl val="0"/>
      </c:catAx>
      <c:valAx>
        <c:axId val="195189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0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80927384076984E-2"/>
          <c:y val="0.34997715977945215"/>
          <c:w val="0.86497462817147852"/>
          <c:h val="0.61535469524642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Sheet1!$B$247</c:f>
              <c:strCache>
                <c:ptCount val="1"/>
                <c:pt idx="0">
                  <c:v>RAW MATERIAL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Sheet1!$A$252:$A$253</c:f>
              <c:numCache>
                <c:formatCode>General</c:formatCode>
                <c:ptCount val="2"/>
              </c:numCache>
            </c:numRef>
          </c:cat>
          <c:val>
            <c:numRef>
              <c:f>Sheet1!$B$252:$B$253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7D9E-492E-B667-729648D285A4}"/>
            </c:ext>
          </c:extLst>
        </c:ser>
        <c:ser>
          <c:idx val="1"/>
          <c:order val="1"/>
          <c:tx>
            <c:strRef>
              <c:f>Sheet1!$C$247</c:f>
              <c:strCache>
                <c:ptCount val="1"/>
                <c:pt idx="0">
                  <c:v>LABORS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Sheet1!$A$252:$A$253</c:f>
              <c:numCache>
                <c:formatCode>General</c:formatCode>
                <c:ptCount val="2"/>
              </c:numCache>
            </c:numRef>
          </c:cat>
          <c:val>
            <c:numRef>
              <c:f>Sheet1!$C$252:$C$253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7D9E-492E-B667-729648D285A4}"/>
            </c:ext>
          </c:extLst>
        </c:ser>
        <c:ser>
          <c:idx val="2"/>
          <c:order val="2"/>
          <c:tx>
            <c:strRef>
              <c:f>Sheet1!$D$247</c:f>
              <c:strCache>
                <c:ptCount val="1"/>
                <c:pt idx="0">
                  <c:v>INDIRECT EXPRESSION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Sheet1!$A$252:$A$253</c:f>
              <c:numCache>
                <c:formatCode>General</c:formatCode>
                <c:ptCount val="2"/>
              </c:numCache>
            </c:numRef>
          </c:cat>
          <c:val>
            <c:numRef>
              <c:f>Sheet1!$D$252:$D$253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7D9E-492E-B667-729648D285A4}"/>
            </c:ext>
          </c:extLst>
        </c:ser>
        <c:ser>
          <c:idx val="3"/>
          <c:order val="3"/>
          <c:tx>
            <c:strRef>
              <c:f>Sheet1!$E$247</c:f>
              <c:strCache>
                <c:ptCount val="1"/>
                <c:pt idx="0">
                  <c:v>OTHRER EXPENSIES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Sheet1!$A$252:$A$253</c:f>
              <c:numCache>
                <c:formatCode>General</c:formatCode>
                <c:ptCount val="2"/>
              </c:numCache>
            </c:numRef>
          </c:cat>
          <c:val>
            <c:numRef>
              <c:f>Sheet1!$E$252:$E$253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3-7D9E-492E-B667-729648D28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433424"/>
        <c:axId val="61417104"/>
      </c:barChart>
      <c:catAx>
        <c:axId val="6143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7104"/>
        <c:crosses val="autoZero"/>
        <c:auto val="1"/>
        <c:lblAlgn val="ctr"/>
        <c:lblOffset val="100"/>
        <c:noMultiLvlLbl val="0"/>
      </c:catAx>
      <c:valAx>
        <c:axId val="614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A8-45E6-9C13-8092A8F4B2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7A8-45E6-9C13-8092A8F4B2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7A8-45E6-9C13-8092A8F4B2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7A8-45E6-9C13-8092A8F4B2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7A8-45E6-9C13-8092A8F4B2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7A8-45E6-9C13-8092A8F4B2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7A8-45E6-9C13-8092A8F4B2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7A8-45E6-9C13-8092A8F4B2A4}"/>
              </c:ext>
            </c:extLst>
          </c:dPt>
          <c:cat>
            <c:strRef>
              <c:f>Sheet1!$A$160:$A$167</c:f>
              <c:strCache>
                <c:ptCount val="8"/>
                <c:pt idx="0">
                  <c:v>NEPAL</c:v>
                </c:pt>
                <c:pt idx="1">
                  <c:v>INDIA</c:v>
                </c:pt>
                <c:pt idx="2">
                  <c:v>BHUTAN</c:v>
                </c:pt>
                <c:pt idx="3">
                  <c:v>MALDIVES</c:v>
                </c:pt>
                <c:pt idx="4">
                  <c:v>PAKASTAN</c:v>
                </c:pt>
                <c:pt idx="5">
                  <c:v>SRI LANKA</c:v>
                </c:pt>
                <c:pt idx="6">
                  <c:v>BANGLADESH</c:v>
                </c:pt>
                <c:pt idx="7">
                  <c:v>AFGHANISTAN</c:v>
                </c:pt>
              </c:strCache>
            </c:strRef>
          </c:cat>
          <c:val>
            <c:numRef>
              <c:f>Sheet1!$B$160:$B$167</c:f>
              <c:numCache>
                <c:formatCode>General</c:formatCode>
                <c:ptCount val="8"/>
                <c:pt idx="0">
                  <c:v>50.5</c:v>
                </c:pt>
                <c:pt idx="1">
                  <c:v>45.8</c:v>
                </c:pt>
                <c:pt idx="2">
                  <c:v>20.7</c:v>
                </c:pt>
                <c:pt idx="3">
                  <c:v>40.299999999999997</c:v>
                </c:pt>
                <c:pt idx="4">
                  <c:v>55.2</c:v>
                </c:pt>
                <c:pt idx="5">
                  <c:v>35.799999999999997</c:v>
                </c:pt>
                <c:pt idx="6">
                  <c:v>60.3</c:v>
                </c:pt>
                <c:pt idx="7">
                  <c:v>48.5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3-464F-9197-27B6BAC2E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5870516185477"/>
          <c:y val="0.11557925051035285"/>
          <c:w val="0.89030796150481195"/>
          <c:h val="0.6153546952464275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Sheet1!$B$211:$D$211</c:f>
              <c:strCache>
                <c:ptCount val="3"/>
                <c:pt idx="0">
                  <c:v>1 DIVISION</c:v>
                </c:pt>
                <c:pt idx="1">
                  <c:v>2 DIVISION</c:v>
                </c:pt>
                <c:pt idx="2">
                  <c:v>3 DIVISION</c:v>
                </c:pt>
              </c:strCache>
            </c:strRef>
          </c:cat>
          <c:val>
            <c:numRef>
              <c:f>Sheet1!$B$212:$D$212</c:f>
              <c:numCache>
                <c:formatCode>General</c:formatCode>
                <c:ptCount val="3"/>
                <c:pt idx="0">
                  <c:v>20</c:v>
                </c:pt>
                <c:pt idx="1">
                  <c:v>60</c:v>
                </c:pt>
                <c:pt idx="2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6-4C29-B8A1-FC78248E982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Sheet1!$B$211:$D$211</c:f>
              <c:strCache>
                <c:ptCount val="3"/>
                <c:pt idx="0">
                  <c:v>1 DIVISION</c:v>
                </c:pt>
                <c:pt idx="1">
                  <c:v>2 DIVISION</c:v>
                </c:pt>
                <c:pt idx="2">
                  <c:v>3 DIVISION</c:v>
                </c:pt>
              </c:strCache>
            </c:strRef>
          </c:cat>
          <c:val>
            <c:numRef>
              <c:f>Sheet1!$B$213:$D$213</c:f>
              <c:numCache>
                <c:formatCode>General</c:formatCode>
                <c:ptCount val="3"/>
                <c:pt idx="0">
                  <c:v>30</c:v>
                </c:pt>
                <c:pt idx="1">
                  <c:v>75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C6-4C29-B8A1-FC78248E9829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Sheet1!$B$211:$D$211</c:f>
              <c:strCache>
                <c:ptCount val="3"/>
                <c:pt idx="0">
                  <c:v>1 DIVISION</c:v>
                </c:pt>
                <c:pt idx="1">
                  <c:v>2 DIVISION</c:v>
                </c:pt>
                <c:pt idx="2">
                  <c:v>3 DIVISION</c:v>
                </c:pt>
              </c:strCache>
            </c:strRef>
          </c:cat>
          <c:val>
            <c:numRef>
              <c:f>Sheet1!$B$214:$D$214</c:f>
              <c:numCache>
                <c:formatCode>General</c:formatCode>
                <c:ptCount val="3"/>
                <c:pt idx="0">
                  <c:v>40</c:v>
                </c:pt>
                <c:pt idx="1">
                  <c:v>100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C6-4C29-B8A1-FC78248E9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45346672"/>
        <c:axId val="1545351952"/>
      </c:barChart>
      <c:catAx>
        <c:axId val="154534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51952"/>
        <c:crosses val="autoZero"/>
        <c:auto val="1"/>
        <c:lblAlgn val="ctr"/>
        <c:lblOffset val="100"/>
        <c:noMultiLvlLbl val="0"/>
      </c:catAx>
      <c:valAx>
        <c:axId val="15453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34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02541444968008"/>
          <c:y val="2.9086779492433476E-2"/>
          <c:w val="0.86497462817147852"/>
          <c:h val="0.615354695246427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Sheet1!$B$239:$B$243</c:f>
              <c:numCache>
                <c:formatCode>General</c:formatCode>
                <c:ptCount val="5"/>
                <c:pt idx="0">
                  <c:v>4000</c:v>
                </c:pt>
                <c:pt idx="1">
                  <c:v>6000</c:v>
                </c:pt>
                <c:pt idx="2">
                  <c:v>3000</c:v>
                </c:pt>
                <c:pt idx="3">
                  <c:v>2000</c:v>
                </c:pt>
                <c:pt idx="4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2-485A-992E-91C5225A646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Sheet1!$C$239:$C$243</c:f>
              <c:numCache>
                <c:formatCode>General</c:formatCode>
                <c:ptCount val="5"/>
                <c:pt idx="0">
                  <c:v>8000</c:v>
                </c:pt>
                <c:pt idx="1">
                  <c:v>12000</c:v>
                </c:pt>
                <c:pt idx="2">
                  <c:v>7000</c:v>
                </c:pt>
                <c:pt idx="3">
                  <c:v>3000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2-485A-992E-91C5225A6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1889104"/>
        <c:axId val="1951889584"/>
      </c:barChart>
      <c:catAx>
        <c:axId val="195188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89584"/>
        <c:crosses val="autoZero"/>
        <c:auto val="1"/>
        <c:lblAlgn val="ctr"/>
        <c:lblOffset val="100"/>
        <c:noMultiLvlLbl val="0"/>
      </c:catAx>
      <c:valAx>
        <c:axId val="19518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8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136482939632548E-2"/>
          <c:y val="0.30076443569553807"/>
          <c:w val="0.86497462817147852"/>
          <c:h val="0.5644980314960630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Sheet1!$A$238:$A$243</c:f>
              <c:strCache>
                <c:ptCount val="6"/>
                <c:pt idx="0">
                  <c:v>PRATICULAR</c:v>
                </c:pt>
                <c:pt idx="1">
                  <c:v>RAW MATERIAL</c:v>
                </c:pt>
                <c:pt idx="2">
                  <c:v>LABOUR</c:v>
                </c:pt>
                <c:pt idx="3">
                  <c:v>INDIRECT EXPRESS</c:v>
                </c:pt>
                <c:pt idx="4">
                  <c:v>OTHER EXPRESSION</c:v>
                </c:pt>
                <c:pt idx="5">
                  <c:v>TOTAL</c:v>
                </c:pt>
              </c:strCache>
            </c:strRef>
          </c:cat>
          <c:val>
            <c:numRef>
              <c:f>Sheet1!$B$238:$B$243</c:f>
              <c:numCache>
                <c:formatCode>General</c:formatCode>
                <c:ptCount val="6"/>
                <c:pt idx="0">
                  <c:v>2005</c:v>
                </c:pt>
                <c:pt idx="1">
                  <c:v>4000</c:v>
                </c:pt>
                <c:pt idx="2">
                  <c:v>6000</c:v>
                </c:pt>
                <c:pt idx="3">
                  <c:v>3000</c:v>
                </c:pt>
                <c:pt idx="4">
                  <c:v>2000</c:v>
                </c:pt>
                <c:pt idx="5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B-4775-A088-F54DA5637D1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Sheet1!$A$238:$A$243</c:f>
              <c:strCache>
                <c:ptCount val="6"/>
                <c:pt idx="0">
                  <c:v>PRATICULAR</c:v>
                </c:pt>
                <c:pt idx="1">
                  <c:v>RAW MATERIAL</c:v>
                </c:pt>
                <c:pt idx="2">
                  <c:v>LABOUR</c:v>
                </c:pt>
                <c:pt idx="3">
                  <c:v>INDIRECT EXPRESS</c:v>
                </c:pt>
                <c:pt idx="4">
                  <c:v>OTHER EXPRESSION</c:v>
                </c:pt>
                <c:pt idx="5">
                  <c:v>TOTAL</c:v>
                </c:pt>
              </c:strCache>
            </c:strRef>
          </c:cat>
          <c:val>
            <c:numRef>
              <c:f>Sheet1!$C$238:$C$243</c:f>
              <c:numCache>
                <c:formatCode>General</c:formatCode>
                <c:ptCount val="6"/>
                <c:pt idx="0">
                  <c:v>2008</c:v>
                </c:pt>
                <c:pt idx="1">
                  <c:v>8000</c:v>
                </c:pt>
                <c:pt idx="2">
                  <c:v>12000</c:v>
                </c:pt>
                <c:pt idx="3">
                  <c:v>7000</c:v>
                </c:pt>
                <c:pt idx="4">
                  <c:v>3000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B-4775-A088-F54DA5637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1902544"/>
        <c:axId val="1951903024"/>
      </c:barChart>
      <c:catAx>
        <c:axId val="195190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03024"/>
        <c:crosses val="autoZero"/>
        <c:auto val="1"/>
        <c:lblAlgn val="ctr"/>
        <c:lblOffset val="100"/>
        <c:noMultiLvlLbl val="0"/>
      </c:catAx>
      <c:valAx>
        <c:axId val="195190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0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580927384076984E-2"/>
          <c:y val="0.30076443569553807"/>
          <c:w val="0.86497462817147852"/>
          <c:h val="0.6153546952464275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Sheet1!$B$239:$B$242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3000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5A-464D-A588-25DCFF5FCC6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Sheet1!$C$239:$C$242</c:f>
              <c:numCache>
                <c:formatCode>General</c:formatCode>
                <c:ptCount val="4"/>
                <c:pt idx="0">
                  <c:v>8000</c:v>
                </c:pt>
                <c:pt idx="1">
                  <c:v>12000</c:v>
                </c:pt>
                <c:pt idx="2">
                  <c:v>7000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5A-464D-A588-25DCFF5FC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1893904"/>
        <c:axId val="1951894384"/>
      </c:barChart>
      <c:catAx>
        <c:axId val="195189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94384"/>
        <c:crosses val="autoZero"/>
        <c:auto val="1"/>
        <c:lblAlgn val="ctr"/>
        <c:lblOffset val="100"/>
        <c:noMultiLvlLbl val="0"/>
      </c:catAx>
      <c:valAx>
        <c:axId val="19518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1916944"/>
        <c:axId val="1951922704"/>
      </c:barChart>
      <c:catAx>
        <c:axId val="1951916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22704"/>
        <c:crosses val="autoZero"/>
        <c:auto val="1"/>
        <c:lblAlgn val="ctr"/>
        <c:lblOffset val="100"/>
        <c:noMultiLvlLbl val="0"/>
      </c:catAx>
      <c:valAx>
        <c:axId val="19519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1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Sheet1!$A$238:$A$242</c:f>
              <c:strCache>
                <c:ptCount val="5"/>
                <c:pt idx="0">
                  <c:v>PRATICULAR</c:v>
                </c:pt>
                <c:pt idx="1">
                  <c:v>RAW MATERIAL</c:v>
                </c:pt>
                <c:pt idx="2">
                  <c:v>LABOUR</c:v>
                </c:pt>
                <c:pt idx="3">
                  <c:v>INDIRECT EXPRESS</c:v>
                </c:pt>
                <c:pt idx="4">
                  <c:v>OTHER EXPRESSION</c:v>
                </c:pt>
              </c:strCache>
            </c:strRef>
          </c:cat>
          <c:val>
            <c:numRef>
              <c:f>Sheet1!$B$238:$B$242</c:f>
              <c:numCache>
                <c:formatCode>General</c:formatCode>
                <c:ptCount val="5"/>
                <c:pt idx="0">
                  <c:v>2005</c:v>
                </c:pt>
                <c:pt idx="1">
                  <c:v>4000</c:v>
                </c:pt>
                <c:pt idx="2">
                  <c:v>6000</c:v>
                </c:pt>
                <c:pt idx="3">
                  <c:v>3000</c:v>
                </c:pt>
                <c:pt idx="4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D-4ECA-86D3-185D0A4FC25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Sheet1!$A$238:$A$242</c:f>
              <c:strCache>
                <c:ptCount val="5"/>
                <c:pt idx="0">
                  <c:v>PRATICULAR</c:v>
                </c:pt>
                <c:pt idx="1">
                  <c:v>RAW MATERIAL</c:v>
                </c:pt>
                <c:pt idx="2">
                  <c:v>LABOUR</c:v>
                </c:pt>
                <c:pt idx="3">
                  <c:v>INDIRECT EXPRESS</c:v>
                </c:pt>
                <c:pt idx="4">
                  <c:v>OTHER EXPRESSION</c:v>
                </c:pt>
              </c:strCache>
            </c:strRef>
          </c:cat>
          <c:val>
            <c:numRef>
              <c:f>Sheet1!$C$238:$C$242</c:f>
              <c:numCache>
                <c:formatCode>General</c:formatCode>
                <c:ptCount val="5"/>
                <c:pt idx="0">
                  <c:v>2008</c:v>
                </c:pt>
                <c:pt idx="1">
                  <c:v>8000</c:v>
                </c:pt>
                <c:pt idx="2">
                  <c:v>12000</c:v>
                </c:pt>
                <c:pt idx="3">
                  <c:v>7000</c:v>
                </c:pt>
                <c:pt idx="4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1D-4ECA-86D3-185D0A4FC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385424"/>
        <c:axId val="61378704"/>
      </c:barChart>
      <c:catAx>
        <c:axId val="6138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8704"/>
        <c:crosses val="autoZero"/>
        <c:auto val="1"/>
        <c:lblAlgn val="ctr"/>
        <c:lblOffset val="100"/>
        <c:noMultiLvlLbl val="0"/>
      </c:catAx>
      <c:valAx>
        <c:axId val="6137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Sheet1!$A$248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Sheet1!$B$247:$E$247</c:f>
              <c:strCache>
                <c:ptCount val="4"/>
                <c:pt idx="0">
                  <c:v>RAW MATERIAL</c:v>
                </c:pt>
                <c:pt idx="1">
                  <c:v>LABORS</c:v>
                </c:pt>
                <c:pt idx="2">
                  <c:v>INDIRECT EXPRESSION</c:v>
                </c:pt>
                <c:pt idx="3">
                  <c:v>OTHRER EXPENSIES</c:v>
                </c:pt>
              </c:strCache>
            </c:strRef>
          </c:cat>
          <c:val>
            <c:numRef>
              <c:f>Sheet1!$B$248:$E$248</c:f>
              <c:numCache>
                <c:formatCode>General</c:formatCode>
                <c:ptCount val="4"/>
                <c:pt idx="0">
                  <c:v>4000</c:v>
                </c:pt>
                <c:pt idx="1">
                  <c:v>6000</c:v>
                </c:pt>
                <c:pt idx="2">
                  <c:v>3000</c:v>
                </c:pt>
                <c:pt idx="3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5-46D1-BF8D-D6D53753A5EE}"/>
            </c:ext>
          </c:extLst>
        </c:ser>
        <c:ser>
          <c:idx val="1"/>
          <c:order val="1"/>
          <c:tx>
            <c:strRef>
              <c:f>Sheet1!$A$249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Sheet1!$B$247:$E$247</c:f>
              <c:strCache>
                <c:ptCount val="4"/>
                <c:pt idx="0">
                  <c:v>RAW MATERIAL</c:v>
                </c:pt>
                <c:pt idx="1">
                  <c:v>LABORS</c:v>
                </c:pt>
                <c:pt idx="2">
                  <c:v>INDIRECT EXPRESSION</c:v>
                </c:pt>
                <c:pt idx="3">
                  <c:v>OTHRER EXPENSIES</c:v>
                </c:pt>
              </c:strCache>
            </c:strRef>
          </c:cat>
          <c:val>
            <c:numRef>
              <c:f>Sheet1!$B$249:$E$249</c:f>
              <c:numCache>
                <c:formatCode>General</c:formatCode>
                <c:ptCount val="4"/>
                <c:pt idx="0">
                  <c:v>8000</c:v>
                </c:pt>
                <c:pt idx="1">
                  <c:v>12000</c:v>
                </c:pt>
                <c:pt idx="2">
                  <c:v>7000</c:v>
                </c:pt>
                <c:pt idx="3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5-46D1-BF8D-D6D53753A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51903504"/>
        <c:axId val="1951887184"/>
      </c:barChart>
      <c:catAx>
        <c:axId val="1951903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887184"/>
        <c:crosses val="autoZero"/>
        <c:auto val="1"/>
        <c:lblAlgn val="ctr"/>
        <c:lblOffset val="100"/>
        <c:noMultiLvlLbl val="0"/>
      </c:catAx>
      <c:valAx>
        <c:axId val="195188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90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_xlchart.v1.3</cx:f>
      </cx:numDim>
    </cx:data>
  </cx:chartData>
  <cx:chart>
    <cx:title pos="t" align="ctr" overlay="0"/>
    <cx:plotArea>
      <cx:plotAreaRegion>
        <cx:series layoutId="boxWhisker" uniqueId="{7ED4A842-0BE1-4F07-9B3C-46D455483916}" formatIdx="0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tle/>
        <cx:tickLabels/>
      </cx:axis>
      <cx:axis id="1">
        <cx:valScaling/>
        <cx:title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116AE9B3-DA10-4BA8-9E52-B90013C84FD2}">
          <cx:dataLabels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tle/>
        <cx:tickLabels/>
      </cx:axis>
      <cx:axis id="1">
        <cx:valScaling/>
        <cx:title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F444AC42-C47B-43DD-AC56-D0BD257EE58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13" Type="http://schemas.openxmlformats.org/officeDocument/2006/relationships/chart" Target="../charts/chart10.xml"/><Relationship Id="rId3" Type="http://schemas.microsoft.com/office/2014/relationships/chartEx" Target="../charts/chartEx3.xml"/><Relationship Id="rId7" Type="http://schemas.openxmlformats.org/officeDocument/2006/relationships/chart" Target="../charts/chart4.xml"/><Relationship Id="rId12" Type="http://schemas.openxmlformats.org/officeDocument/2006/relationships/chart" Target="../charts/chart9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3.xml"/><Relationship Id="rId11" Type="http://schemas.openxmlformats.org/officeDocument/2006/relationships/chart" Target="../charts/chart8.xml"/><Relationship Id="rId5" Type="http://schemas.openxmlformats.org/officeDocument/2006/relationships/chart" Target="../charts/chart2.xml"/><Relationship Id="rId10" Type="http://schemas.openxmlformats.org/officeDocument/2006/relationships/chart" Target="../charts/chart7.xml"/><Relationship Id="rId4" Type="http://schemas.openxmlformats.org/officeDocument/2006/relationships/chart" Target="../charts/chart1.xml"/><Relationship Id="rId9" Type="http://schemas.openxmlformats.org/officeDocument/2006/relationships/chart" Target="../charts/chart6.xml"/><Relationship Id="rId1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-1</xdr:colOff>
      <xdr:row>76</xdr:row>
      <xdr:rowOff>9526</xdr:rowOff>
    </xdr:from>
    <xdr:to>
      <xdr:col>21</xdr:col>
      <xdr:colOff>293687</xdr:colOff>
      <xdr:row>91</xdr:row>
      <xdr:rowOff>14288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93C38C8-8C89-A5AD-D309-EA42532478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822679" y="13938886"/>
              <a:ext cx="4560888" cy="274796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87312</xdr:colOff>
      <xdr:row>29</xdr:row>
      <xdr:rowOff>7938</xdr:rowOff>
    </xdr:from>
    <xdr:to>
      <xdr:col>13</xdr:col>
      <xdr:colOff>381000</xdr:colOff>
      <xdr:row>51</xdr:row>
      <xdr:rowOff>174625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73ADA6C-D04C-1793-BDBD-08A8478A49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33192" y="5341938"/>
              <a:ext cx="4560888" cy="41900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132715</xdr:colOff>
      <xdr:row>194</xdr:row>
      <xdr:rowOff>96837</xdr:rowOff>
    </xdr:from>
    <xdr:to>
      <xdr:col>15</xdr:col>
      <xdr:colOff>447993</xdr:colOff>
      <xdr:row>209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F46A001-BBC0-BF7A-B765-8A61F2F2AD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97795" y="35606037"/>
              <a:ext cx="4582478" cy="2747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754063</xdr:colOff>
      <xdr:row>168</xdr:row>
      <xdr:rowOff>80963</xdr:rowOff>
    </xdr:from>
    <xdr:to>
      <xdr:col>3</xdr:col>
      <xdr:colOff>388938</xdr:colOff>
      <xdr:row>183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BF12EF-D684-D4FD-BA52-89BE8C5D4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1584960</xdr:colOff>
      <xdr:row>189</xdr:row>
      <xdr:rowOff>106680</xdr:rowOff>
    </xdr:from>
    <xdr:to>
      <xdr:col>4</xdr:col>
      <xdr:colOff>274320</xdr:colOff>
      <xdr:row>204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89E35F-3553-8E12-0E98-42435F847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1100666</xdr:colOff>
      <xdr:row>216</xdr:row>
      <xdr:rowOff>90825</xdr:rowOff>
    </xdr:from>
    <xdr:to>
      <xdr:col>3</xdr:col>
      <xdr:colOff>731211</xdr:colOff>
      <xdr:row>231</xdr:row>
      <xdr:rowOff>63116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044812-A71F-72D1-8533-23EE538B8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138544</xdr:colOff>
      <xdr:row>237</xdr:row>
      <xdr:rowOff>42866</xdr:rowOff>
    </xdr:from>
    <xdr:to>
      <xdr:col>19</xdr:col>
      <xdr:colOff>472474</xdr:colOff>
      <xdr:row>252</xdr:row>
      <xdr:rowOff>15156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E367AF9-D764-C9E1-AD51-4EECDB106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73774</xdr:colOff>
      <xdr:row>237</xdr:row>
      <xdr:rowOff>59469</xdr:rowOff>
    </xdr:from>
    <xdr:to>
      <xdr:col>19</xdr:col>
      <xdr:colOff>398606</xdr:colOff>
      <xdr:row>252</xdr:row>
      <xdr:rowOff>121559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F949032-5D6E-04D5-2FCC-7FAD52CF71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174070</xdr:colOff>
      <xdr:row>237</xdr:row>
      <xdr:rowOff>75012</xdr:rowOff>
    </xdr:from>
    <xdr:to>
      <xdr:col>19</xdr:col>
      <xdr:colOff>534096</xdr:colOff>
      <xdr:row>252</xdr:row>
      <xdr:rowOff>69224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B7EED05-520B-1A94-87B4-447082090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177334</xdr:colOff>
      <xdr:row>237</xdr:row>
      <xdr:rowOff>14810</xdr:rowOff>
    </xdr:from>
    <xdr:to>
      <xdr:col>19</xdr:col>
      <xdr:colOff>431738</xdr:colOff>
      <xdr:row>252</xdr:row>
      <xdr:rowOff>24750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9D7D5C7-7F0B-D2C4-25AA-B1DC3159D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218453</xdr:colOff>
      <xdr:row>237</xdr:row>
      <xdr:rowOff>147223</xdr:rowOff>
    </xdr:from>
    <xdr:to>
      <xdr:col>19</xdr:col>
      <xdr:colOff>458649</xdr:colOff>
      <xdr:row>252</xdr:row>
      <xdr:rowOff>157162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4BEB6B5-E0DC-3578-2B5B-3EF72588C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110305</xdr:colOff>
      <xdr:row>238</xdr:row>
      <xdr:rowOff>55202</xdr:rowOff>
    </xdr:from>
    <xdr:to>
      <xdr:col>19</xdr:col>
      <xdr:colOff>435040</xdr:colOff>
      <xdr:row>253</xdr:row>
      <xdr:rowOff>49414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CA236AA-47F3-C9EB-BDB7-8B9E0E599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156136</xdr:colOff>
      <xdr:row>237</xdr:row>
      <xdr:rowOff>63500</xdr:rowOff>
    </xdr:from>
    <xdr:to>
      <xdr:col>19</xdr:col>
      <xdr:colOff>516592</xdr:colOff>
      <xdr:row>256</xdr:row>
      <xdr:rowOff>189379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252F374-F169-0D71-75AD-08E6095FC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518808</xdr:colOff>
      <xdr:row>257</xdr:row>
      <xdr:rowOff>145915</xdr:rowOff>
    </xdr:from>
    <xdr:to>
      <xdr:col>4</xdr:col>
      <xdr:colOff>332361</xdr:colOff>
      <xdr:row>285</xdr:row>
      <xdr:rowOff>24319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4884984-24B8-1101-9550-E389B4814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82E1F-D5D7-4D0E-9B90-CB29A3147C96}">
  <dimension ref="A1:F358"/>
  <sheetViews>
    <sheetView tabSelected="1" topLeftCell="A320" zoomScale="55" zoomScaleNormal="55" workbookViewId="0">
      <selection activeCell="C353" sqref="C353"/>
    </sheetView>
  </sheetViews>
  <sheetFormatPr defaultRowHeight="14.4"/>
  <cols>
    <col min="1" max="1" width="27.21875" customWidth="1"/>
    <col min="2" max="2" width="27.33203125" customWidth="1"/>
    <col min="3" max="3" width="17.44140625" customWidth="1"/>
    <col min="4" max="4" width="24.5546875" customWidth="1"/>
    <col min="5" max="5" width="25" customWidth="1"/>
  </cols>
  <sheetData>
    <row r="1" spans="1:3">
      <c r="A1" t="s">
        <v>0</v>
      </c>
      <c r="B1" t="s">
        <v>1</v>
      </c>
    </row>
    <row r="2" spans="1:3" ht="16.8">
      <c r="A2">
        <v>1</v>
      </c>
      <c r="B2">
        <v>27</v>
      </c>
      <c r="C2" s="1"/>
    </row>
    <row r="3" spans="1:3">
      <c r="A3">
        <v>1</v>
      </c>
      <c r="B3">
        <v>4</v>
      </c>
    </row>
    <row r="4" spans="1:3">
      <c r="A4">
        <v>1</v>
      </c>
      <c r="B4">
        <v>52</v>
      </c>
    </row>
    <row r="5" spans="1:3">
      <c r="A5">
        <v>1</v>
      </c>
      <c r="B5">
        <v>30</v>
      </c>
    </row>
    <row r="6" spans="1:3">
      <c r="A6">
        <v>1</v>
      </c>
      <c r="B6">
        <v>22</v>
      </c>
    </row>
    <row r="7" spans="1:3">
      <c r="A7">
        <v>1</v>
      </c>
      <c r="B7">
        <v>36</v>
      </c>
    </row>
    <row r="8" spans="1:3">
      <c r="A8">
        <v>1</v>
      </c>
      <c r="B8">
        <v>20</v>
      </c>
    </row>
    <row r="9" spans="1:3">
      <c r="A9">
        <v>1</v>
      </c>
      <c r="B9">
        <v>23</v>
      </c>
    </row>
    <row r="10" spans="1:3">
      <c r="A10">
        <v>1</v>
      </c>
      <c r="B10">
        <v>33</v>
      </c>
    </row>
    <row r="11" spans="1:3">
      <c r="A11">
        <v>1</v>
      </c>
      <c r="B11">
        <v>68</v>
      </c>
    </row>
    <row r="12" spans="1:3">
      <c r="A12">
        <v>1</v>
      </c>
      <c r="B12">
        <v>165</v>
      </c>
    </row>
    <row r="13" spans="1:3">
      <c r="A13">
        <v>1</v>
      </c>
      <c r="B13">
        <v>32</v>
      </c>
    </row>
    <row r="14" spans="1:3">
      <c r="A14">
        <v>1</v>
      </c>
      <c r="B14">
        <v>29</v>
      </c>
    </row>
    <row r="15" spans="1:3">
      <c r="A15">
        <v>1</v>
      </c>
      <c r="B15">
        <v>28</v>
      </c>
    </row>
    <row r="16" spans="1:3">
      <c r="A16">
        <v>1</v>
      </c>
      <c r="B16">
        <v>29</v>
      </c>
    </row>
    <row r="17" spans="1:2">
      <c r="A17">
        <v>1</v>
      </c>
      <c r="B17">
        <v>26</v>
      </c>
    </row>
    <row r="18" spans="1:2">
      <c r="A18">
        <v>1</v>
      </c>
      <c r="B18">
        <v>25</v>
      </c>
    </row>
    <row r="19" spans="1:2">
      <c r="A19">
        <v>1</v>
      </c>
      <c r="B19">
        <v>1</v>
      </c>
    </row>
    <row r="20" spans="1:2">
      <c r="A20">
        <v>1</v>
      </c>
      <c r="B20">
        <v>14</v>
      </c>
    </row>
    <row r="21" spans="1:2">
      <c r="A21">
        <v>1</v>
      </c>
      <c r="B21">
        <v>13</v>
      </c>
    </row>
    <row r="22" spans="1:2">
      <c r="A22">
        <v>1</v>
      </c>
      <c r="B22">
        <v>13</v>
      </c>
    </row>
    <row r="23" spans="1:2">
      <c r="A23">
        <v>1</v>
      </c>
      <c r="B23">
        <v>10</v>
      </c>
    </row>
    <row r="24" spans="1:2">
      <c r="A24">
        <v>1</v>
      </c>
      <c r="B24">
        <v>5</v>
      </c>
    </row>
    <row r="25" spans="1:2">
      <c r="A25">
        <v>1</v>
      </c>
      <c r="B25">
        <v>19</v>
      </c>
    </row>
    <row r="26" spans="1:2">
      <c r="A26">
        <v>1</v>
      </c>
      <c r="B26">
        <v>126</v>
      </c>
    </row>
    <row r="27" spans="1:2">
      <c r="A27">
        <v>1</v>
      </c>
      <c r="B27">
        <v>110</v>
      </c>
    </row>
    <row r="28" spans="1:2">
      <c r="A28">
        <v>1</v>
      </c>
      <c r="B28">
        <v>110</v>
      </c>
    </row>
    <row r="29" spans="1:2">
      <c r="A29">
        <v>1</v>
      </c>
      <c r="B29">
        <v>29</v>
      </c>
    </row>
    <row r="30" spans="1:2">
      <c r="A30">
        <v>1</v>
      </c>
      <c r="B30">
        <v>61</v>
      </c>
    </row>
    <row r="31" spans="1:2">
      <c r="A31">
        <v>1</v>
      </c>
      <c r="B31">
        <v>35</v>
      </c>
    </row>
    <row r="32" spans="1:2">
      <c r="A32">
        <v>1</v>
      </c>
      <c r="B32">
        <v>94</v>
      </c>
    </row>
    <row r="33" spans="1:2">
      <c r="A33">
        <v>1</v>
      </c>
      <c r="B33">
        <v>31</v>
      </c>
    </row>
    <row r="34" spans="1:2">
      <c r="A34">
        <v>1</v>
      </c>
      <c r="B34">
        <v>26</v>
      </c>
    </row>
    <row r="35" spans="1:2">
      <c r="A35">
        <v>1</v>
      </c>
      <c r="B35">
        <v>5</v>
      </c>
    </row>
    <row r="36" spans="1:2">
      <c r="A36">
        <v>1</v>
      </c>
      <c r="B36">
        <v>12</v>
      </c>
    </row>
    <row r="37" spans="1:2">
      <c r="A37">
        <v>1</v>
      </c>
      <c r="B37">
        <v>4</v>
      </c>
    </row>
    <row r="38" spans="1:2">
      <c r="A38">
        <v>1</v>
      </c>
      <c r="B38">
        <v>54</v>
      </c>
    </row>
    <row r="39" spans="1:2">
      <c r="A39">
        <v>1</v>
      </c>
      <c r="B39">
        <v>5</v>
      </c>
    </row>
    <row r="40" spans="1:2">
      <c r="A40">
        <v>1</v>
      </c>
      <c r="B40">
        <v>35</v>
      </c>
    </row>
    <row r="41" spans="1:2">
      <c r="A41">
        <v>1</v>
      </c>
      <c r="B41">
        <v>137</v>
      </c>
    </row>
    <row r="42" spans="1:2">
      <c r="A42">
        <v>1</v>
      </c>
      <c r="B42">
        <v>31</v>
      </c>
    </row>
    <row r="43" spans="1:2">
      <c r="A43">
        <v>1</v>
      </c>
      <c r="B43">
        <v>27</v>
      </c>
    </row>
    <row r="44" spans="1:2">
      <c r="A44">
        <v>1</v>
      </c>
      <c r="B44">
        <v>152</v>
      </c>
    </row>
    <row r="45" spans="1:2">
      <c r="A45">
        <v>1</v>
      </c>
      <c r="B45">
        <v>2</v>
      </c>
    </row>
    <row r="46" spans="1:2">
      <c r="A46">
        <v>1</v>
      </c>
      <c r="B46">
        <v>123</v>
      </c>
    </row>
    <row r="47" spans="1:2">
      <c r="A47">
        <v>1</v>
      </c>
      <c r="B47">
        <v>81</v>
      </c>
    </row>
    <row r="48" spans="1:2">
      <c r="A48">
        <v>1</v>
      </c>
      <c r="B48">
        <v>74</v>
      </c>
    </row>
    <row r="49" spans="1:2">
      <c r="A49">
        <v>1</v>
      </c>
      <c r="B49">
        <v>27</v>
      </c>
    </row>
    <row r="50" spans="1:2">
      <c r="A50">
        <v>1</v>
      </c>
      <c r="B50">
        <v>11</v>
      </c>
    </row>
    <row r="51" spans="1:2">
      <c r="A51">
        <v>1</v>
      </c>
      <c r="B51">
        <v>26</v>
      </c>
    </row>
    <row r="52" spans="1:2">
      <c r="A52">
        <v>1</v>
      </c>
      <c r="B52">
        <f>SUM(B2:B51)</f>
        <v>2152</v>
      </c>
    </row>
    <row r="54" spans="1:2">
      <c r="A54" t="s">
        <v>2</v>
      </c>
      <c r="B54">
        <f>B52/50</f>
        <v>43.04</v>
      </c>
    </row>
    <row r="55" spans="1:2">
      <c r="A55" t="s">
        <v>5</v>
      </c>
      <c r="B55">
        <f>MODE(B1:B51)</f>
        <v>27</v>
      </c>
    </row>
    <row r="56" spans="1:2">
      <c r="A56" t="s">
        <v>3</v>
      </c>
      <c r="B56">
        <f>MEDIAN(B1:B51)</f>
        <v>28.5</v>
      </c>
    </row>
    <row r="57" spans="1:2">
      <c r="A57" t="s">
        <v>4</v>
      </c>
      <c r="B57">
        <f>QUARTILE(B1:B51,1)</f>
        <v>15.25</v>
      </c>
    </row>
    <row r="58" spans="1:2">
      <c r="A58" t="s">
        <v>7</v>
      </c>
      <c r="B58">
        <f>QUARTILE(B1:B51,2)</f>
        <v>28.5</v>
      </c>
    </row>
    <row r="59" spans="1:2">
      <c r="A59" t="s">
        <v>6</v>
      </c>
      <c r="B59">
        <f>QUARTILE(B1:B51,3)</f>
        <v>53.5</v>
      </c>
    </row>
    <row r="60" spans="1:2">
      <c r="A60" t="s">
        <v>8</v>
      </c>
      <c r="B60">
        <f>MAX(B2:B51)-MIN(B2:B51)</f>
        <v>164</v>
      </c>
    </row>
    <row r="61" spans="1:2">
      <c r="A61" t="s">
        <v>9</v>
      </c>
      <c r="B61">
        <f>B59-B57</f>
        <v>38.25</v>
      </c>
    </row>
    <row r="62" spans="1:2">
      <c r="A62" t="s">
        <v>10</v>
      </c>
      <c r="B62">
        <f>B63*B63</f>
        <v>1757.7942857142855</v>
      </c>
    </row>
    <row r="63" spans="1:2">
      <c r="A63" t="s">
        <v>11</v>
      </c>
      <c r="B63">
        <f>STDEV(B2:B51)</f>
        <v>41.926057359526254</v>
      </c>
    </row>
    <row r="64" spans="1:2">
      <c r="A64" t="s">
        <v>12</v>
      </c>
      <c r="B64">
        <f>(STDEV(B1:B51)/AVERAGE((B1:B51))*100)</f>
        <v>97.411843307449473</v>
      </c>
    </row>
    <row r="70" spans="1:5">
      <c r="A70" t="s">
        <v>13</v>
      </c>
      <c r="B70" t="s">
        <v>14</v>
      </c>
      <c r="C70" t="s">
        <v>15</v>
      </c>
      <c r="D70" t="s">
        <v>17</v>
      </c>
      <c r="E70" t="s">
        <v>18</v>
      </c>
    </row>
    <row r="71" spans="1:5">
      <c r="A71">
        <v>1</v>
      </c>
      <c r="B71">
        <v>95</v>
      </c>
      <c r="C71">
        <f>A71*B71</f>
        <v>95</v>
      </c>
      <c r="D71">
        <f>A71*A71</f>
        <v>1</v>
      </c>
      <c r="E71">
        <f>B71*B71</f>
        <v>9025</v>
      </c>
    </row>
    <row r="72" spans="1:5">
      <c r="A72">
        <v>2</v>
      </c>
      <c r="B72">
        <v>90</v>
      </c>
      <c r="C72">
        <f t="shared" ref="C72:C78" si="0">A72*B72</f>
        <v>180</v>
      </c>
      <c r="D72">
        <f t="shared" ref="D72:D79" si="1">A72*A72</f>
        <v>4</v>
      </c>
      <c r="E72">
        <f t="shared" ref="E72:E79" si="2">B72*B72</f>
        <v>8100</v>
      </c>
    </row>
    <row r="73" spans="1:5">
      <c r="A73">
        <v>2</v>
      </c>
      <c r="B73">
        <v>90</v>
      </c>
      <c r="C73">
        <f t="shared" si="0"/>
        <v>180</v>
      </c>
      <c r="D73">
        <f t="shared" si="1"/>
        <v>4</v>
      </c>
      <c r="E73">
        <f t="shared" si="2"/>
        <v>8100</v>
      </c>
    </row>
    <row r="74" spans="1:5">
      <c r="A74">
        <v>6</v>
      </c>
      <c r="B74">
        <v>55</v>
      </c>
      <c r="C74">
        <f t="shared" si="0"/>
        <v>330</v>
      </c>
      <c r="D74">
        <f t="shared" si="1"/>
        <v>36</v>
      </c>
      <c r="E74">
        <f t="shared" si="2"/>
        <v>3025</v>
      </c>
    </row>
    <row r="75" spans="1:5">
      <c r="A75">
        <v>4</v>
      </c>
      <c r="B75">
        <v>70</v>
      </c>
      <c r="C75">
        <f t="shared" si="0"/>
        <v>280</v>
      </c>
      <c r="D75">
        <f t="shared" si="1"/>
        <v>16</v>
      </c>
      <c r="E75">
        <f t="shared" si="2"/>
        <v>4900</v>
      </c>
    </row>
    <row r="76" spans="1:5">
      <c r="A76">
        <v>3</v>
      </c>
      <c r="B76">
        <v>80</v>
      </c>
      <c r="C76">
        <f t="shared" si="0"/>
        <v>240</v>
      </c>
      <c r="D76">
        <f t="shared" si="1"/>
        <v>9</v>
      </c>
      <c r="E76">
        <f t="shared" si="2"/>
        <v>6400</v>
      </c>
    </row>
    <row r="77" spans="1:5">
      <c r="A77">
        <v>3</v>
      </c>
      <c r="B77">
        <v>85</v>
      </c>
      <c r="C77">
        <f t="shared" si="0"/>
        <v>255</v>
      </c>
      <c r="D77">
        <f t="shared" si="1"/>
        <v>9</v>
      </c>
      <c r="E77">
        <f t="shared" si="2"/>
        <v>7225</v>
      </c>
    </row>
    <row r="78" spans="1:5">
      <c r="A78">
        <v>5</v>
      </c>
      <c r="B78">
        <v>60</v>
      </c>
      <c r="C78">
        <f t="shared" si="0"/>
        <v>300</v>
      </c>
      <c r="D78">
        <f t="shared" si="1"/>
        <v>25</v>
      </c>
      <c r="E78">
        <f t="shared" si="2"/>
        <v>3600</v>
      </c>
    </row>
    <row r="79" spans="1:5">
      <c r="A79">
        <f>SUM(A71:A78)</f>
        <v>26</v>
      </c>
      <c r="B79">
        <f>SUM(B71:B78)</f>
        <v>625</v>
      </c>
      <c r="C79">
        <f>SUM(C71:C78)</f>
        <v>1860</v>
      </c>
      <c r="D79">
        <f t="shared" si="1"/>
        <v>676</v>
      </c>
      <c r="E79">
        <f t="shared" si="2"/>
        <v>390625</v>
      </c>
    </row>
    <row r="82" spans="1:2">
      <c r="A82" t="s">
        <v>16</v>
      </c>
      <c r="B82">
        <f>CORREL(A71:A78,B71:B78)</f>
        <v>-0.98601986401652786</v>
      </c>
    </row>
    <row r="83" spans="1:2">
      <c r="A83" t="s">
        <v>19</v>
      </c>
      <c r="B83">
        <f>INTERCEPT(B71:B78,A71:A78)</f>
        <v>106.66666666666667</v>
      </c>
    </row>
    <row r="84" spans="1:2">
      <c r="A84" t="s">
        <v>20</v>
      </c>
      <c r="B84">
        <f>SLOPE(B71:B78,A71:A78)</f>
        <v>-8.7820512820512828</v>
      </c>
    </row>
    <row r="85" spans="1:2">
      <c r="A85" t="s">
        <v>11</v>
      </c>
      <c r="B85">
        <f>_xlfn.STDEV.S(A71:A78,B71:B78)</f>
        <v>39.992863946792639</v>
      </c>
    </row>
    <row r="93" spans="1:2">
      <c r="A93" t="s">
        <v>21</v>
      </c>
    </row>
    <row r="94" spans="1:2">
      <c r="A94">
        <v>7.8</v>
      </c>
      <c r="B94">
        <v>1</v>
      </c>
    </row>
    <row r="95" spans="1:2">
      <c r="A95">
        <v>6.9</v>
      </c>
      <c r="B95">
        <v>2</v>
      </c>
    </row>
    <row r="96" spans="1:2">
      <c r="A96">
        <v>8.1999999999999993</v>
      </c>
      <c r="B96">
        <v>3</v>
      </c>
    </row>
    <row r="97" spans="1:2">
      <c r="A97">
        <v>7.1</v>
      </c>
      <c r="B97">
        <v>4</v>
      </c>
    </row>
    <row r="98" spans="1:2">
      <c r="A98">
        <v>6.4</v>
      </c>
      <c r="B98">
        <v>5</v>
      </c>
    </row>
    <row r="99" spans="1:2">
      <c r="A99">
        <v>7.9</v>
      </c>
      <c r="B99">
        <v>6</v>
      </c>
    </row>
    <row r="100" spans="1:2">
      <c r="A100">
        <v>7.3</v>
      </c>
      <c r="B100">
        <v>7</v>
      </c>
    </row>
    <row r="101" spans="1:2">
      <c r="A101">
        <v>8.5</v>
      </c>
      <c r="B101">
        <v>8</v>
      </c>
    </row>
    <row r="102" spans="1:2">
      <c r="A102">
        <v>7.6</v>
      </c>
      <c r="B102">
        <v>9</v>
      </c>
    </row>
    <row r="103" spans="1:2">
      <c r="A103">
        <v>7.2</v>
      </c>
      <c r="B103">
        <v>10</v>
      </c>
    </row>
    <row r="104" spans="1:2">
      <c r="A104">
        <v>6.5</v>
      </c>
      <c r="B104">
        <v>11</v>
      </c>
    </row>
    <row r="105" spans="1:2">
      <c r="A105">
        <v>8.3000000000000007</v>
      </c>
      <c r="B105">
        <v>12</v>
      </c>
    </row>
    <row r="106" spans="1:2">
      <c r="A106">
        <v>7.7</v>
      </c>
      <c r="B106">
        <v>13</v>
      </c>
    </row>
    <row r="107" spans="1:2">
      <c r="A107">
        <v>7</v>
      </c>
      <c r="B107">
        <v>14</v>
      </c>
    </row>
    <row r="108" spans="1:2">
      <c r="A108">
        <v>6.8</v>
      </c>
      <c r="B108">
        <v>15</v>
      </c>
    </row>
    <row r="109" spans="1:2">
      <c r="A109">
        <v>7.5</v>
      </c>
      <c r="B109">
        <v>16</v>
      </c>
    </row>
    <row r="110" spans="1:2">
      <c r="A110">
        <v>8</v>
      </c>
      <c r="B110">
        <v>17</v>
      </c>
    </row>
    <row r="111" spans="1:2">
      <c r="A111">
        <v>6.6</v>
      </c>
      <c r="B111">
        <v>18</v>
      </c>
    </row>
    <row r="112" spans="1:2">
      <c r="A112">
        <v>7.4</v>
      </c>
      <c r="B112">
        <v>19</v>
      </c>
    </row>
    <row r="113" spans="1:3">
      <c r="A113">
        <v>8.1</v>
      </c>
      <c r="B113">
        <v>20</v>
      </c>
    </row>
    <row r="114" spans="1:3">
      <c r="A114" t="s">
        <v>22</v>
      </c>
      <c r="B114">
        <f>SUM(A94:A113)</f>
        <v>148.79999999999998</v>
      </c>
    </row>
    <row r="115" spans="1:3">
      <c r="A115" t="s">
        <v>23</v>
      </c>
      <c r="B115">
        <f>B114/20</f>
        <v>7.4399999999999995</v>
      </c>
    </row>
    <row r="116" spans="1:3">
      <c r="A116" t="s">
        <v>24</v>
      </c>
      <c r="B116">
        <f>MEDIAN(A94:A113)</f>
        <v>7.45</v>
      </c>
    </row>
    <row r="117" spans="1:3">
      <c r="A117" t="s">
        <v>25</v>
      </c>
      <c r="B117" t="s">
        <v>78</v>
      </c>
    </row>
    <row r="118" spans="1:3">
      <c r="A118" t="s">
        <v>26</v>
      </c>
      <c r="B118">
        <f>MAX(A94:A113)-MIN(A94:A113)</f>
        <v>2.0999999999999996</v>
      </c>
    </row>
    <row r="119" spans="1:3">
      <c r="A119" t="s">
        <v>27</v>
      </c>
      <c r="B119">
        <f>_xlfn.VAR.S(A94:A113)</f>
        <v>0.38884210526315788</v>
      </c>
    </row>
    <row r="120" spans="1:3">
      <c r="A120" t="s">
        <v>28</v>
      </c>
      <c r="B120">
        <f>_xlfn.STDEV.S(A94:A113)</f>
        <v>0.62357205298438279</v>
      </c>
    </row>
    <row r="123" spans="1:3">
      <c r="B123" t="s">
        <v>0</v>
      </c>
      <c r="C123" t="s">
        <v>1</v>
      </c>
    </row>
    <row r="124" spans="1:3">
      <c r="B124">
        <v>1200</v>
      </c>
      <c r="C124">
        <v>2.5</v>
      </c>
    </row>
    <row r="125" spans="1:3">
      <c r="B125">
        <v>1500</v>
      </c>
      <c r="C125">
        <v>3.2</v>
      </c>
    </row>
    <row r="126" spans="1:3">
      <c r="B126">
        <v>1100</v>
      </c>
      <c r="C126">
        <v>2.1</v>
      </c>
    </row>
    <row r="127" spans="1:3">
      <c r="B127">
        <v>1350</v>
      </c>
      <c r="C127">
        <v>2.8</v>
      </c>
    </row>
    <row r="128" spans="1:3">
      <c r="B128">
        <v>1250</v>
      </c>
      <c r="C128">
        <v>2.6</v>
      </c>
    </row>
    <row r="129" spans="1:3">
      <c r="B129">
        <v>1300</v>
      </c>
      <c r="C129">
        <v>2.7</v>
      </c>
    </row>
    <row r="130" spans="1:3">
      <c r="B130">
        <v>1400</v>
      </c>
      <c r="C130">
        <v>2.9</v>
      </c>
    </row>
    <row r="131" spans="1:3">
      <c r="B131">
        <v>1150</v>
      </c>
      <c r="C131">
        <v>2.2999999999999998</v>
      </c>
    </row>
    <row r="132" spans="1:3">
      <c r="B132">
        <v>1550</v>
      </c>
      <c r="C132">
        <v>3.5</v>
      </c>
    </row>
    <row r="133" spans="1:3">
      <c r="B133">
        <v>1250</v>
      </c>
      <c r="C133">
        <v>2.6</v>
      </c>
    </row>
    <row r="134" spans="1:3">
      <c r="B134">
        <v>1450</v>
      </c>
      <c r="C134">
        <v>3</v>
      </c>
    </row>
    <row r="135" spans="1:3">
      <c r="B135">
        <v>1300</v>
      </c>
      <c r="C135">
        <v>2.7</v>
      </c>
    </row>
    <row r="136" spans="1:3">
      <c r="B136">
        <v>1500</v>
      </c>
      <c r="C136">
        <v>3.2</v>
      </c>
    </row>
    <row r="137" spans="1:3">
      <c r="B137">
        <v>1200</v>
      </c>
      <c r="C137">
        <v>2.4</v>
      </c>
    </row>
    <row r="138" spans="1:3">
      <c r="B138">
        <v>1350</v>
      </c>
      <c r="C138">
        <v>2.8</v>
      </c>
    </row>
    <row r="139" spans="1:3">
      <c r="B139">
        <v>1250</v>
      </c>
      <c r="C139">
        <v>2.6</v>
      </c>
    </row>
    <row r="140" spans="1:3">
      <c r="B140">
        <v>1400</v>
      </c>
      <c r="C140">
        <v>2.9</v>
      </c>
    </row>
    <row r="141" spans="1:3">
      <c r="B141">
        <v>1300</v>
      </c>
      <c r="C141">
        <v>2.7</v>
      </c>
    </row>
    <row r="144" spans="1:3">
      <c r="A144" t="s">
        <v>16</v>
      </c>
      <c r="B144">
        <f>CORREL(B124:B141,C124:C141)</f>
        <v>0.98645564095554739</v>
      </c>
    </row>
    <row r="145" spans="1:2">
      <c r="A145" t="s">
        <v>29</v>
      </c>
      <c r="B145">
        <f>INTERCEPT(C124:C141,B124:B141)</f>
        <v>-0.76147540983606543</v>
      </c>
    </row>
    <row r="146" spans="1:2">
      <c r="A146" t="s">
        <v>30</v>
      </c>
      <c r="B146">
        <f>SLOPE(C124:C141,B124:B141)</f>
        <v>2.6557377049180333E-3</v>
      </c>
    </row>
    <row r="159" spans="1:2">
      <c r="A159" t="s">
        <v>31</v>
      </c>
      <c r="B159" t="s">
        <v>32</v>
      </c>
    </row>
    <row r="160" spans="1:2">
      <c r="A160" t="s">
        <v>33</v>
      </c>
      <c r="B160">
        <v>50.5</v>
      </c>
    </row>
    <row r="161" spans="1:2">
      <c r="A161" t="s">
        <v>34</v>
      </c>
      <c r="B161">
        <v>45.8</v>
      </c>
    </row>
    <row r="162" spans="1:2">
      <c r="A162" t="s">
        <v>35</v>
      </c>
      <c r="B162">
        <v>20.7</v>
      </c>
    </row>
    <row r="163" spans="1:2">
      <c r="A163" t="s">
        <v>36</v>
      </c>
      <c r="B163">
        <v>40.299999999999997</v>
      </c>
    </row>
    <row r="164" spans="1:2">
      <c r="A164" t="s">
        <v>37</v>
      </c>
      <c r="B164">
        <v>55.2</v>
      </c>
    </row>
    <row r="165" spans="1:2">
      <c r="A165" t="s">
        <v>38</v>
      </c>
      <c r="B165">
        <v>35.799999999999997</v>
      </c>
    </row>
    <row r="166" spans="1:2">
      <c r="A166" t="s">
        <v>39</v>
      </c>
      <c r="B166">
        <v>60.3</v>
      </c>
    </row>
    <row r="167" spans="1:2">
      <c r="A167" t="s">
        <v>40</v>
      </c>
      <c r="B167">
        <v>48.5</v>
      </c>
    </row>
    <row r="210" spans="1:4">
      <c r="B210" s="3" t="s">
        <v>42</v>
      </c>
      <c r="C210" s="3"/>
      <c r="D210" s="3"/>
    </row>
    <row r="211" spans="1:4">
      <c r="A211" t="s">
        <v>41</v>
      </c>
      <c r="B211" t="s">
        <v>43</v>
      </c>
      <c r="C211" t="s">
        <v>44</v>
      </c>
      <c r="D211" t="s">
        <v>45</v>
      </c>
    </row>
    <row r="212" spans="1:4">
      <c r="A212">
        <v>2002</v>
      </c>
      <c r="B212">
        <v>20</v>
      </c>
      <c r="C212">
        <v>60</v>
      </c>
      <c r="D212">
        <v>80</v>
      </c>
    </row>
    <row r="213" spans="1:4">
      <c r="A213">
        <v>2003</v>
      </c>
      <c r="B213">
        <v>30</v>
      </c>
      <c r="C213">
        <v>75</v>
      </c>
      <c r="D213">
        <v>110</v>
      </c>
    </row>
    <row r="214" spans="1:4">
      <c r="A214">
        <v>2004</v>
      </c>
      <c r="B214">
        <v>40</v>
      </c>
      <c r="C214">
        <v>100</v>
      </c>
      <c r="D214">
        <v>90</v>
      </c>
    </row>
    <row r="237" spans="1:3">
      <c r="B237" s="3" t="s">
        <v>47</v>
      </c>
      <c r="C237" s="3"/>
    </row>
    <row r="238" spans="1:3">
      <c r="A238" t="s">
        <v>46</v>
      </c>
      <c r="B238">
        <v>2005</v>
      </c>
      <c r="C238">
        <v>2008</v>
      </c>
    </row>
    <row r="239" spans="1:3">
      <c r="A239" t="s">
        <v>48</v>
      </c>
      <c r="B239">
        <v>4000</v>
      </c>
      <c r="C239">
        <v>8000</v>
      </c>
    </row>
    <row r="240" spans="1:3">
      <c r="A240" t="s">
        <v>49</v>
      </c>
      <c r="B240">
        <v>6000</v>
      </c>
      <c r="C240">
        <v>12000</v>
      </c>
    </row>
    <row r="241" spans="1:5">
      <c r="A241" t="s">
        <v>50</v>
      </c>
      <c r="B241">
        <v>3000</v>
      </c>
      <c r="C241">
        <v>7000</v>
      </c>
    </row>
    <row r="242" spans="1:5">
      <c r="A242" t="s">
        <v>51</v>
      </c>
      <c r="B242">
        <v>2000</v>
      </c>
      <c r="C242">
        <v>3000</v>
      </c>
    </row>
    <row r="243" spans="1:5">
      <c r="A243" t="s">
        <v>52</v>
      </c>
      <c r="B243">
        <v>15000</v>
      </c>
      <c r="C243">
        <v>30000</v>
      </c>
    </row>
    <row r="247" spans="1:5">
      <c r="A247" t="s">
        <v>56</v>
      </c>
      <c r="B247" t="s">
        <v>48</v>
      </c>
      <c r="C247" t="s">
        <v>53</v>
      </c>
      <c r="D247" t="s">
        <v>54</v>
      </c>
      <c r="E247" t="s">
        <v>55</v>
      </c>
    </row>
    <row r="248" spans="1:5">
      <c r="A248">
        <v>2005</v>
      </c>
      <c r="B248">
        <v>4000</v>
      </c>
      <c r="C248">
        <v>6000</v>
      </c>
      <c r="D248">
        <v>3000</v>
      </c>
      <c r="E248">
        <v>2000</v>
      </c>
    </row>
    <row r="249" spans="1:5">
      <c r="A249">
        <v>2008</v>
      </c>
      <c r="B249">
        <v>8000</v>
      </c>
      <c r="C249">
        <v>12000</v>
      </c>
      <c r="D249">
        <v>7000</v>
      </c>
      <c r="E249">
        <v>3000</v>
      </c>
    </row>
    <row r="297" spans="3:3">
      <c r="C297" s="2"/>
    </row>
    <row r="298" spans="3:3">
      <c r="C298" s="2"/>
    </row>
    <row r="312" spans="2:6">
      <c r="C312" t="s">
        <v>21</v>
      </c>
      <c r="D312" t="s">
        <v>57</v>
      </c>
      <c r="E312" t="s">
        <v>59</v>
      </c>
      <c r="F312" t="s">
        <v>60</v>
      </c>
    </row>
    <row r="313" spans="2:6">
      <c r="C313">
        <v>-2</v>
      </c>
      <c r="D313">
        <v>0.5</v>
      </c>
      <c r="E313">
        <f>C313*D313</f>
        <v>-1</v>
      </c>
      <c r="F313">
        <f>C313*D313*C313</f>
        <v>2</v>
      </c>
    </row>
    <row r="314" spans="2:6">
      <c r="C314">
        <v>4</v>
      </c>
      <c r="D314">
        <v>0.16700000000000001</v>
      </c>
      <c r="E314">
        <f t="shared" ref="E314:E315" si="3">C314*D314</f>
        <v>0.66800000000000004</v>
      </c>
      <c r="F314">
        <f t="shared" ref="F314:F315" si="4">C314*D314*C314</f>
        <v>2.6720000000000002</v>
      </c>
    </row>
    <row r="315" spans="2:6">
      <c r="C315">
        <v>8</v>
      </c>
      <c r="D315">
        <v>0.33</v>
      </c>
      <c r="E315">
        <f t="shared" si="3"/>
        <v>2.64</v>
      </c>
      <c r="F315">
        <f t="shared" si="4"/>
        <v>21.12</v>
      </c>
    </row>
    <row r="316" spans="2:6">
      <c r="B316" t="s">
        <v>22</v>
      </c>
      <c r="C316">
        <f>SUM(C313:C315)</f>
        <v>10</v>
      </c>
      <c r="D316">
        <f t="shared" ref="D316:F316" si="5">SUM(D313:D315)</f>
        <v>0.99700000000000011</v>
      </c>
      <c r="E316">
        <f t="shared" si="5"/>
        <v>2.3080000000000003</v>
      </c>
      <c r="F316">
        <f t="shared" si="5"/>
        <v>25.792000000000002</v>
      </c>
    </row>
    <row r="320" spans="2:6">
      <c r="B320" t="s">
        <v>58</v>
      </c>
      <c r="C320">
        <f>E316</f>
        <v>2.3080000000000003</v>
      </c>
    </row>
    <row r="321" spans="2:4">
      <c r="B321" t="s">
        <v>61</v>
      </c>
      <c r="C321">
        <f>3*(C320)+4</f>
        <v>10.924000000000001</v>
      </c>
    </row>
    <row r="322" spans="2:4">
      <c r="B322" t="s">
        <v>62</v>
      </c>
      <c r="C322">
        <f>F316-(C320*C320)</f>
        <v>20.465136000000001</v>
      </c>
    </row>
    <row r="323" spans="2:4">
      <c r="B323" t="s">
        <v>63</v>
      </c>
      <c r="C323">
        <f>(3*C322)+4</f>
        <v>65.395408000000003</v>
      </c>
    </row>
    <row r="335" spans="2:4">
      <c r="B335">
        <v>0</v>
      </c>
      <c r="C335">
        <v>50</v>
      </c>
      <c r="D335">
        <v>0</v>
      </c>
    </row>
    <row r="336" spans="2:4">
      <c r="B336">
        <v>1</v>
      </c>
      <c r="C336">
        <v>65</v>
      </c>
      <c r="D336">
        <v>65</v>
      </c>
    </row>
    <row r="337" spans="1:4">
      <c r="B337">
        <v>2</v>
      </c>
      <c r="C337">
        <v>80</v>
      </c>
      <c r="D337">
        <v>160</v>
      </c>
    </row>
    <row r="338" spans="1:4">
      <c r="B338">
        <v>3</v>
      </c>
      <c r="C338">
        <v>30</v>
      </c>
      <c r="D338">
        <v>90</v>
      </c>
    </row>
    <row r="339" spans="1:4">
      <c r="B339">
        <v>4</v>
      </c>
      <c r="C339">
        <v>10</v>
      </c>
      <c r="D339">
        <v>40</v>
      </c>
    </row>
    <row r="340" spans="1:4">
      <c r="B340" t="s">
        <v>22</v>
      </c>
      <c r="C340">
        <v>235</v>
      </c>
      <c r="D340">
        <v>355</v>
      </c>
    </row>
    <row r="345" spans="1:4">
      <c r="A345" t="s">
        <v>64</v>
      </c>
      <c r="B345" t="s">
        <v>65</v>
      </c>
      <c r="C345" t="s">
        <v>66</v>
      </c>
      <c r="D345" t="s">
        <v>67</v>
      </c>
    </row>
    <row r="346" spans="1:4">
      <c r="A346" t="s">
        <v>68</v>
      </c>
      <c r="B346" t="s">
        <v>71</v>
      </c>
      <c r="C346">
        <v>4</v>
      </c>
    </row>
    <row r="347" spans="1:4">
      <c r="A347" t="s">
        <v>69</v>
      </c>
      <c r="B347" t="s">
        <v>72</v>
      </c>
      <c r="C347">
        <f>(D340/C340)/4</f>
        <v>0.37765957446808512</v>
      </c>
    </row>
    <row r="348" spans="1:4">
      <c r="A348" t="s">
        <v>70</v>
      </c>
      <c r="B348" t="s">
        <v>73</v>
      </c>
      <c r="C348">
        <f>1-C347</f>
        <v>0.62234042553191493</v>
      </c>
    </row>
    <row r="352" spans="1:4">
      <c r="A352" t="s">
        <v>0</v>
      </c>
      <c r="B352" t="s">
        <v>74</v>
      </c>
      <c r="C352" t="s">
        <v>75</v>
      </c>
      <c r="D352" t="s">
        <v>76</v>
      </c>
    </row>
    <row r="353" spans="1:4">
      <c r="A353">
        <v>0</v>
      </c>
      <c r="B353">
        <v>50</v>
      </c>
      <c r="C353">
        <f>_xlfn.BINOM.DIST(A353,4,0.3776,FALSE)</f>
        <v>0.15006462798069767</v>
      </c>
      <c r="D353">
        <f>235*C353</f>
        <v>35.265187575463955</v>
      </c>
    </row>
    <row r="354" spans="1:4">
      <c r="A354">
        <v>1</v>
      </c>
      <c r="B354">
        <v>65</v>
      </c>
      <c r="C354">
        <f t="shared" ref="C354:C358" si="6">_xlfn.BINOM.DIST(A354,4,0.3776,FALSE)</f>
        <v>0.36416711777320959</v>
      </c>
      <c r="D354">
        <f t="shared" ref="D354:D357" si="7">235*C354</f>
        <v>85.57927267670425</v>
      </c>
    </row>
    <row r="355" spans="1:4">
      <c r="A355">
        <v>2</v>
      </c>
      <c r="B355">
        <v>80</v>
      </c>
      <c r="C355">
        <f t="shared" si="6"/>
        <v>0.33140143879618555</v>
      </c>
      <c r="D355">
        <f t="shared" si="7"/>
        <v>77.8793381171036</v>
      </c>
    </row>
    <row r="356" spans="1:4">
      <c r="A356">
        <v>3</v>
      </c>
      <c r="B356">
        <v>30</v>
      </c>
      <c r="C356">
        <f t="shared" si="6"/>
        <v>0.13403725716520959</v>
      </c>
      <c r="D356">
        <f t="shared" si="7"/>
        <v>31.498755433824254</v>
      </c>
    </row>
    <row r="357" spans="1:4">
      <c r="A357">
        <v>4</v>
      </c>
      <c r="B357">
        <v>10</v>
      </c>
      <c r="C357">
        <f t="shared" si="6"/>
        <v>2.0329558284697603E-2</v>
      </c>
      <c r="D357">
        <f t="shared" si="7"/>
        <v>4.777446196903937</v>
      </c>
    </row>
    <row r="358" spans="1:4">
      <c r="A358" t="s">
        <v>77</v>
      </c>
      <c r="B358">
        <v>235</v>
      </c>
    </row>
  </sheetData>
  <mergeCells count="2">
    <mergeCell ref="B210:D210"/>
    <mergeCell ref="B237:C23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 Phuyal</dc:creator>
  <cp:lastModifiedBy>Aswin Phuyal</cp:lastModifiedBy>
  <dcterms:created xsi:type="dcterms:W3CDTF">2024-12-08T11:29:14Z</dcterms:created>
  <dcterms:modified xsi:type="dcterms:W3CDTF">2024-12-11T14:04:47Z</dcterms:modified>
</cp:coreProperties>
</file>