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DieseArbeits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k\Documents\Ex Soviet Ranking\"/>
    </mc:Choice>
  </mc:AlternateContent>
  <xr:revisionPtr revIDLastSave="0" documentId="13_ncr:1_{EE204941-DD3E-4B4A-A95A-001E0F439136}" xr6:coauthVersionLast="47" xr6:coauthVersionMax="47" xr10:uidLastSave="{00000000-0000-0000-0000-000000000000}"/>
  <bookViews>
    <workbookView xWindow="-120" yWindow="-120" windowWidth="38640" windowHeight="21120" activeTab="4" xr2:uid="{B8C2B471-A676-4EC5-B269-29DFB29A43A2}"/>
  </bookViews>
  <sheets>
    <sheet name="LeagueRanking" sheetId="2" r:id="rId1"/>
    <sheet name="League Ranking (2)" sheetId="5" state="hidden" r:id="rId2"/>
    <sheet name="League Ranking (3)" sheetId="6" state="hidden" r:id="rId3"/>
    <sheet name="ClubPoints" sheetId="7" state="hidden" r:id="rId4"/>
    <sheet name="ClubCoef" sheetId="10" r:id="rId5"/>
    <sheet name="ClubDivisions" sheetId="15" r:id="rId6"/>
    <sheet name="Tabelle1" sheetId="16" r:id="rId7"/>
  </sheets>
  <definedNames>
    <definedName name="_xlnm._FilterDatabase" localSheetId="4" hidden="1">ClubCoef!$B$3:$Q$3023</definedName>
    <definedName name="_xlnm._FilterDatabase" localSheetId="5" hidden="1">ClubDivisions!$C$2:$F$2</definedName>
    <definedName name="_xlnm._FilterDatabase" localSheetId="3" hidden="1">ClubPoints!$B$1:$I$986</definedName>
    <definedName name="_xlnm._FilterDatabase" localSheetId="1" hidden="1">'League Ranking (2)'!$B$3:$V$18</definedName>
    <definedName name="_xlnm._FilterDatabase" localSheetId="2" hidden="1">'League Ranking (3)'!$B$3:$X$18</definedName>
    <definedName name="_xlnm._FilterDatabase" localSheetId="0" hidden="1">LeagueRanking!$B$3:$AC$18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4" i="2" l="1"/>
  <c r="AB4" i="2"/>
  <c r="J3" i="16"/>
  <c r="M3" i="16"/>
  <c r="I71" i="16" a="1"/>
  <c r="I71" i="16" s="1"/>
  <c r="I47" i="16" a="1"/>
  <c r="I47" i="16" s="1"/>
  <c r="I23" i="16" a="1"/>
  <c r="I23" i="16" s="1"/>
  <c r="L3" i="16" a="1"/>
  <c r="L3" i="16" s="1"/>
  <c r="I3" i="16" a="1"/>
  <c r="I3" i="16" s="1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O3022" i="10"/>
  <c r="O3014" i="10"/>
  <c r="L7" i="2"/>
  <c r="S7" i="2"/>
  <c r="O2998" i="10"/>
  <c r="O2990" i="10"/>
  <c r="O2982" i="10"/>
  <c r="O2974" i="10"/>
  <c r="O2966" i="10"/>
  <c r="O2958" i="10"/>
  <c r="O2950" i="10"/>
  <c r="O2942" i="10"/>
  <c r="O2934" i="10"/>
  <c r="O2916" i="10"/>
  <c r="O2915" i="10"/>
  <c r="O2914" i="10"/>
  <c r="O2913" i="10"/>
  <c r="O2912" i="10"/>
  <c r="O2911" i="10"/>
  <c r="O2910" i="10"/>
  <c r="O2924" i="10"/>
  <c r="O2908" i="10"/>
  <c r="O2900" i="10"/>
  <c r="O2892" i="10"/>
  <c r="O2884" i="10"/>
  <c r="O2876" i="10"/>
  <c r="O2868" i="10"/>
  <c r="O2860" i="10"/>
  <c r="O2852" i="10"/>
  <c r="O2844" i="10"/>
  <c r="O2836" i="10"/>
  <c r="O2828" i="10"/>
  <c r="O2820" i="10"/>
  <c r="O2812" i="10"/>
  <c r="O2802" i="10"/>
  <c r="O2794" i="10"/>
  <c r="O2786" i="10"/>
  <c r="O2778" i="10"/>
  <c r="O2770" i="10"/>
  <c r="O2762" i="10"/>
  <c r="O2754" i="10"/>
  <c r="O2746" i="10"/>
  <c r="O2738" i="10"/>
  <c r="O2728" i="10"/>
  <c r="O2720" i="10"/>
  <c r="O2712" i="10"/>
  <c r="O2704" i="10"/>
  <c r="O2696" i="10"/>
  <c r="O2688" i="10"/>
  <c r="O2680" i="10"/>
  <c r="O2672" i="10"/>
  <c r="O2664" i="10"/>
  <c r="O2656" i="10"/>
  <c r="O2648" i="10"/>
  <c r="O2640" i="10"/>
  <c r="O2632" i="10"/>
  <c r="O2624" i="10"/>
  <c r="O2616" i="10"/>
  <c r="O2608" i="10"/>
  <c r="O2600" i="10"/>
  <c r="O2592" i="10"/>
  <c r="O2584" i="10"/>
  <c r="O2576" i="10"/>
  <c r="O2568" i="10"/>
  <c r="O2560" i="10"/>
  <c r="O2552" i="10"/>
  <c r="O2526" i="10"/>
  <c r="O2525" i="10"/>
  <c r="O2524" i="10"/>
  <c r="O2523" i="10"/>
  <c r="O2522" i="10"/>
  <c r="O2521" i="10"/>
  <c r="O2520" i="10"/>
  <c r="O2518" i="10"/>
  <c r="O2517" i="10"/>
  <c r="O2516" i="10"/>
  <c r="O2515" i="10"/>
  <c r="O2514" i="10"/>
  <c r="O2513" i="10"/>
  <c r="O2512" i="10"/>
  <c r="O2422" i="10"/>
  <c r="O2542" i="10"/>
  <c r="O2534" i="10"/>
  <c r="O2510" i="10"/>
  <c r="O2502" i="10"/>
  <c r="O2494" i="10"/>
  <c r="O2486" i="10"/>
  <c r="O2478" i="10"/>
  <c r="O2470" i="10"/>
  <c r="O2462" i="10"/>
  <c r="O2454" i="10"/>
  <c r="O2446" i="10"/>
  <c r="O2438" i="10"/>
  <c r="O2430" i="10"/>
  <c r="O2414" i="10"/>
  <c r="O2406" i="10"/>
  <c r="O2398" i="10"/>
  <c r="O2390" i="10"/>
  <c r="O2382" i="10"/>
  <c r="O2374" i="10"/>
  <c r="O2366" i="10"/>
  <c r="O2358" i="10"/>
  <c r="O2350" i="10"/>
  <c r="O2342" i="10"/>
  <c r="O2334" i="10"/>
  <c r="O2324" i="10"/>
  <c r="O2316" i="10"/>
  <c r="O2308" i="10"/>
  <c r="O2300" i="10"/>
  <c r="O2292" i="10"/>
  <c r="O2284" i="10"/>
  <c r="O2276" i="10"/>
  <c r="O2268" i="10"/>
  <c r="O2260" i="10"/>
  <c r="O2252" i="10"/>
  <c r="O2244" i="10"/>
  <c r="O2236" i="10"/>
  <c r="O2228" i="10"/>
  <c r="O2220" i="10"/>
  <c r="O2212" i="10"/>
  <c r="O2204" i="10"/>
  <c r="O2196" i="10"/>
  <c r="O2188" i="10"/>
  <c r="O2180" i="10"/>
  <c r="O2172" i="10"/>
  <c r="O2164" i="10"/>
  <c r="O2156" i="10"/>
  <c r="O2138" i="10"/>
  <c r="O2146" i="10"/>
  <c r="O2130" i="10"/>
  <c r="O2122" i="10"/>
  <c r="O2114" i="10"/>
  <c r="O2106" i="10"/>
  <c r="O2098" i="10"/>
  <c r="O2090" i="10"/>
  <c r="O2082" i="10"/>
  <c r="O2074" i="10"/>
  <c r="O2066" i="10"/>
  <c r="O2058" i="10"/>
  <c r="O2050" i="10"/>
  <c r="O2042" i="10"/>
  <c r="O2034" i="10"/>
  <c r="O2026" i="10"/>
  <c r="O2018" i="10"/>
  <c r="O2010" i="10"/>
  <c r="O2002" i="10"/>
  <c r="O1994" i="10"/>
  <c r="O1986" i="10"/>
  <c r="O1978" i="10"/>
  <c r="O1970" i="10"/>
  <c r="O1962" i="10"/>
  <c r="O1954" i="10"/>
  <c r="O1946" i="10"/>
  <c r="O1938" i="10"/>
  <c r="O1930" i="10"/>
  <c r="O1922" i="10"/>
  <c r="O1914" i="10"/>
  <c r="O1906" i="10"/>
  <c r="O1898" i="10"/>
  <c r="O1890" i="10"/>
  <c r="O1872" i="10"/>
  <c r="O1871" i="10"/>
  <c r="O1870" i="10"/>
  <c r="O1869" i="10"/>
  <c r="O1868" i="10"/>
  <c r="O1867" i="10"/>
  <c r="O1866" i="10"/>
  <c r="O1880" i="10"/>
  <c r="O1864" i="10"/>
  <c r="O1856" i="10"/>
  <c r="O1848" i="10"/>
  <c r="O1840" i="10"/>
  <c r="O1832" i="10"/>
  <c r="O1824" i="10"/>
  <c r="O1816" i="10"/>
  <c r="O1808" i="10"/>
  <c r="O1800" i="10"/>
  <c r="O1792" i="10"/>
  <c r="O1784" i="10"/>
  <c r="O1776" i="10"/>
  <c r="O1768" i="10"/>
  <c r="O1760" i="10"/>
  <c r="O1752" i="10"/>
  <c r="O1744" i="10"/>
  <c r="O1736" i="10"/>
  <c r="O1728" i="10"/>
  <c r="O1720" i="10"/>
  <c r="O1712" i="10"/>
  <c r="O1704" i="10"/>
  <c r="O1696" i="10"/>
  <c r="O1688" i="10"/>
  <c r="O1680" i="10"/>
  <c r="O1662" i="10"/>
  <c r="O1661" i="10"/>
  <c r="O1660" i="10"/>
  <c r="O1659" i="10"/>
  <c r="O1658" i="10"/>
  <c r="O1657" i="10"/>
  <c r="O1656" i="10"/>
  <c r="O1670" i="10"/>
  <c r="O1654" i="10"/>
  <c r="O1646" i="10"/>
  <c r="O1638" i="10"/>
  <c r="O1630" i="10"/>
  <c r="O1622" i="10"/>
  <c r="O1614" i="10"/>
  <c r="O1606" i="10"/>
  <c r="O1598" i="10"/>
  <c r="O1590" i="10"/>
  <c r="O1582" i="10"/>
  <c r="O1574" i="10"/>
  <c r="O1566" i="10"/>
  <c r="O1558" i="10"/>
  <c r="O1550" i="10"/>
  <c r="O1542" i="10"/>
  <c r="O1534" i="10"/>
  <c r="O1508" i="10"/>
  <c r="O1507" i="10"/>
  <c r="O1506" i="10"/>
  <c r="O1505" i="10"/>
  <c r="O1504" i="10"/>
  <c r="O1503" i="10"/>
  <c r="O1502" i="10"/>
  <c r="O1500" i="10"/>
  <c r="O1499" i="10"/>
  <c r="O1498" i="10"/>
  <c r="O1497" i="10"/>
  <c r="O1496" i="10"/>
  <c r="O1495" i="10"/>
  <c r="O1494" i="10"/>
  <c r="O1524" i="10"/>
  <c r="O1516" i="10"/>
  <c r="O1492" i="10"/>
  <c r="O1484" i="10"/>
  <c r="O1476" i="10"/>
  <c r="O1468" i="10"/>
  <c r="O1460" i="10"/>
  <c r="O1452" i="10"/>
  <c r="O1444" i="10"/>
  <c r="O1436" i="10"/>
  <c r="O1428" i="10"/>
  <c r="O1420" i="10"/>
  <c r="O1419" i="10"/>
  <c r="O1411" i="10"/>
  <c r="O1409" i="10"/>
  <c r="O1410" i="10"/>
  <c r="O1401" i="10"/>
  <c r="O1392" i="10"/>
  <c r="O1393" i="10"/>
  <c r="O1390" i="10"/>
  <c r="O1383" i="10"/>
  <c r="O1375" i="10"/>
  <c r="O1367" i="10"/>
  <c r="O1365" i="10"/>
  <c r="O1358" i="10"/>
  <c r="O1350" i="10"/>
  <c r="O1342" i="10"/>
  <c r="O1324" i="10"/>
  <c r="O1323" i="10"/>
  <c r="O1322" i="10"/>
  <c r="O1321" i="10"/>
  <c r="O1320" i="10"/>
  <c r="O1319" i="10"/>
  <c r="O1318" i="10"/>
  <c r="O1316" i="10"/>
  <c r="O1315" i="10"/>
  <c r="O1314" i="10"/>
  <c r="O1313" i="10"/>
  <c r="O1312" i="10"/>
  <c r="O1311" i="10"/>
  <c r="O1310" i="10"/>
  <c r="O1308" i="10"/>
  <c r="O1307" i="10"/>
  <c r="O1306" i="10"/>
  <c r="O1305" i="10"/>
  <c r="O1304" i="10"/>
  <c r="O1303" i="10"/>
  <c r="O1302" i="10"/>
  <c r="O1332" i="10"/>
  <c r="O1300" i="10"/>
  <c r="O1292" i="10"/>
  <c r="O1284" i="10"/>
  <c r="O1276" i="10"/>
  <c r="O1268" i="10"/>
  <c r="O1260" i="10"/>
  <c r="O1252" i="10"/>
  <c r="O1244" i="10"/>
  <c r="O1236" i="10"/>
  <c r="O1228" i="10"/>
  <c r="O1220" i="10"/>
  <c r="O1212" i="10"/>
  <c r="O1204" i="10"/>
  <c r="O1196" i="10"/>
  <c r="O1188" i="10"/>
  <c r="O1180" i="10"/>
  <c r="O1172" i="10"/>
  <c r="O1164" i="10"/>
  <c r="O1156" i="10"/>
  <c r="O1148" i="10"/>
  <c r="O1140" i="10"/>
  <c r="O1132" i="10"/>
  <c r="O1124" i="10"/>
  <c r="O1116" i="10"/>
  <c r="O1108" i="10"/>
  <c r="O1100" i="10"/>
  <c r="O1092" i="10"/>
  <c r="O1084" i="10"/>
  <c r="O1066" i="10"/>
  <c r="O1065" i="10"/>
  <c r="O1064" i="10"/>
  <c r="O1063" i="10"/>
  <c r="O1062" i="10"/>
  <c r="O1061" i="10"/>
  <c r="O1060" i="10"/>
  <c r="O1058" i="10"/>
  <c r="O1057" i="10"/>
  <c r="O1056" i="10"/>
  <c r="O1055" i="10"/>
  <c r="O1054" i="10"/>
  <c r="O1053" i="10"/>
  <c r="O1052" i="10"/>
  <c r="O1074" i="10"/>
  <c r="O1050" i="10"/>
  <c r="O1026" i="10"/>
  <c r="O1018" i="10"/>
  <c r="O1010" i="10"/>
  <c r="O1002" i="10"/>
  <c r="O994" i="10"/>
  <c r="O986" i="10"/>
  <c r="O978" i="10"/>
  <c r="O970" i="10"/>
  <c r="O962" i="10"/>
  <c r="O954" i="10"/>
  <c r="O946" i="10"/>
  <c r="O938" i="10"/>
  <c r="O930" i="10"/>
  <c r="O922" i="10"/>
  <c r="O914" i="10"/>
  <c r="O906" i="10"/>
  <c r="O898" i="10"/>
  <c r="O890" i="10"/>
  <c r="O882" i="10"/>
  <c r="O864" i="10"/>
  <c r="O863" i="10"/>
  <c r="O862" i="10"/>
  <c r="O861" i="10"/>
  <c r="O860" i="10"/>
  <c r="O859" i="10"/>
  <c r="O858" i="10"/>
  <c r="O856" i="10"/>
  <c r="O855" i="10"/>
  <c r="O854" i="10"/>
  <c r="O853" i="10"/>
  <c r="O852" i="10"/>
  <c r="O851" i="10"/>
  <c r="O850" i="10"/>
  <c r="O872" i="10"/>
  <c r="O848" i="10"/>
  <c r="O840" i="10"/>
  <c r="O832" i="10"/>
  <c r="O824" i="10"/>
  <c r="O816" i="10"/>
  <c r="O808" i="10"/>
  <c r="O800" i="10"/>
  <c r="O792" i="10"/>
  <c r="O784" i="10"/>
  <c r="O776" i="10"/>
  <c r="O768" i="10"/>
  <c r="O760" i="10"/>
  <c r="O750" i="10"/>
  <c r="O749" i="10"/>
  <c r="O741" i="10"/>
  <c r="O733" i="10"/>
  <c r="O725" i="10"/>
  <c r="O724" i="10"/>
  <c r="O723" i="10"/>
  <c r="O715" i="10"/>
  <c r="O707" i="10"/>
  <c r="O699" i="10"/>
  <c r="O691" i="10"/>
  <c r="O690" i="10"/>
  <c r="O689" i="10"/>
  <c r="O680" i="10"/>
  <c r="O681" i="10"/>
  <c r="O671" i="10"/>
  <c r="O672" i="10"/>
  <c r="O662" i="10"/>
  <c r="O663" i="10"/>
  <c r="O654" i="10"/>
  <c r="O646" i="10"/>
  <c r="O638" i="10"/>
  <c r="O629" i="10"/>
  <c r="O630" i="10"/>
  <c r="O621" i="10"/>
  <c r="O612" i="10"/>
  <c r="O613" i="10"/>
  <c r="O604" i="10"/>
  <c r="O596" i="10"/>
  <c r="O588" i="10"/>
  <c r="O582" i="10"/>
  <c r="O590" i="10"/>
  <c r="O580" i="10"/>
  <c r="O572" i="10"/>
  <c r="O564" i="10"/>
  <c r="O548" i="10"/>
  <c r="O540" i="10"/>
  <c r="O532" i="10"/>
  <c r="O524" i="10"/>
  <c r="O516" i="10"/>
  <c r="O508" i="10"/>
  <c r="O500" i="10"/>
  <c r="O492" i="10"/>
  <c r="O484" i="10"/>
  <c r="O476" i="10"/>
  <c r="O468" i="10"/>
  <c r="O460" i="10"/>
  <c r="O452" i="10"/>
  <c r="O444" i="10"/>
  <c r="O436" i="10"/>
  <c r="O428" i="10"/>
  <c r="O420" i="10"/>
  <c r="O412" i="10"/>
  <c r="O404" i="10"/>
  <c r="O396" i="10"/>
  <c r="O388" i="10"/>
  <c r="O380" i="10"/>
  <c r="O372" i="10"/>
  <c r="O364" i="10"/>
  <c r="O356" i="10"/>
  <c r="O346" i="10"/>
  <c r="O337" i="10"/>
  <c r="O336" i="10"/>
  <c r="O335" i="10"/>
  <c r="O334" i="10"/>
  <c r="O333" i="10"/>
  <c r="O332" i="10"/>
  <c r="O330" i="10"/>
  <c r="O306" i="10"/>
  <c r="O298" i="10"/>
  <c r="O290" i="10"/>
  <c r="O282" i="10"/>
  <c r="O274" i="10"/>
  <c r="O266" i="10"/>
  <c r="O258" i="10"/>
  <c r="O250" i="10"/>
  <c r="O242" i="10"/>
  <c r="O234" i="10"/>
  <c r="O226" i="10"/>
  <c r="O218" i="10"/>
  <c r="O210" i="10"/>
  <c r="O202" i="10"/>
  <c r="O194" i="10"/>
  <c r="O186" i="10"/>
  <c r="O178" i="10"/>
  <c r="O170" i="10"/>
  <c r="O162" i="10"/>
  <c r="O154" i="10"/>
  <c r="O146" i="10"/>
  <c r="O138" i="10"/>
  <c r="O130" i="10"/>
  <c r="O122" i="10"/>
  <c r="O3021" i="10"/>
  <c r="O3020" i="10"/>
  <c r="O3019" i="10"/>
  <c r="O3018" i="10"/>
  <c r="O3017" i="10"/>
  <c r="O3016" i="10"/>
  <c r="O3013" i="10"/>
  <c r="O3012" i="10"/>
  <c r="O3011" i="10"/>
  <c r="O3010" i="10"/>
  <c r="O3009" i="10"/>
  <c r="O3008" i="10"/>
  <c r="O3005" i="10"/>
  <c r="O3004" i="10"/>
  <c r="O3003" i="10"/>
  <c r="O3002" i="10"/>
  <c r="O3001" i="10"/>
  <c r="O3000" i="10"/>
  <c r="O2997" i="10"/>
  <c r="O2996" i="10"/>
  <c r="O2995" i="10"/>
  <c r="O2994" i="10"/>
  <c r="O2993" i="10"/>
  <c r="O2992" i="10"/>
  <c r="O2989" i="10"/>
  <c r="O2988" i="10"/>
  <c r="O2987" i="10"/>
  <c r="O2986" i="10"/>
  <c r="O2985" i="10"/>
  <c r="O2984" i="10"/>
  <c r="O2981" i="10"/>
  <c r="O2980" i="10"/>
  <c r="O2979" i="10"/>
  <c r="O2978" i="10"/>
  <c r="O2977" i="10"/>
  <c r="O2976" i="10"/>
  <c r="O2973" i="10"/>
  <c r="O2972" i="10"/>
  <c r="O2971" i="10"/>
  <c r="O2970" i="10"/>
  <c r="O2969" i="10"/>
  <c r="O2968" i="10"/>
  <c r="O2965" i="10"/>
  <c r="O2964" i="10"/>
  <c r="O2963" i="10"/>
  <c r="O2962" i="10"/>
  <c r="O2961" i="10"/>
  <c r="O2960" i="10"/>
  <c r="O2957" i="10"/>
  <c r="O2956" i="10"/>
  <c r="O2955" i="10"/>
  <c r="O2954" i="10"/>
  <c r="O2953" i="10"/>
  <c r="O2952" i="10"/>
  <c r="O2949" i="10"/>
  <c r="O2948" i="10"/>
  <c r="O2947" i="10"/>
  <c r="O2946" i="10"/>
  <c r="O2945" i="10"/>
  <c r="O2944" i="10"/>
  <c r="O2941" i="10"/>
  <c r="O2940" i="10"/>
  <c r="O2939" i="10"/>
  <c r="O2938" i="10"/>
  <c r="O2937" i="10"/>
  <c r="O2936" i="10"/>
  <c r="O2933" i="10"/>
  <c r="O2932" i="10"/>
  <c r="O2931" i="10"/>
  <c r="O2930" i="10"/>
  <c r="O2929" i="10"/>
  <c r="O2928" i="10"/>
  <c r="O2923" i="10"/>
  <c r="O2922" i="10"/>
  <c r="O2921" i="10"/>
  <c r="O2920" i="10"/>
  <c r="O2919" i="10"/>
  <c r="O2918" i="10"/>
  <c r="O2907" i="10"/>
  <c r="O2906" i="10"/>
  <c r="O2905" i="10"/>
  <c r="O2904" i="10"/>
  <c r="O2903" i="10"/>
  <c r="O2902" i="10"/>
  <c r="O2899" i="10"/>
  <c r="O2898" i="10"/>
  <c r="O2897" i="10"/>
  <c r="O2896" i="10"/>
  <c r="O2895" i="10"/>
  <c r="O2894" i="10"/>
  <c r="O2891" i="10"/>
  <c r="O2890" i="10"/>
  <c r="O2889" i="10"/>
  <c r="O2888" i="10"/>
  <c r="O2887" i="10"/>
  <c r="O2886" i="10"/>
  <c r="O2883" i="10"/>
  <c r="O2882" i="10"/>
  <c r="O2881" i="10"/>
  <c r="O2880" i="10"/>
  <c r="O2879" i="10"/>
  <c r="O2878" i="10"/>
  <c r="O2875" i="10"/>
  <c r="O2874" i="10"/>
  <c r="O2873" i="10"/>
  <c r="O2872" i="10"/>
  <c r="O2871" i="10"/>
  <c r="O2870" i="10"/>
  <c r="O2867" i="10"/>
  <c r="O2866" i="10"/>
  <c r="O2865" i="10"/>
  <c r="O2864" i="10"/>
  <c r="O2863" i="10"/>
  <c r="O2862" i="10"/>
  <c r="O2859" i="10"/>
  <c r="O2858" i="10"/>
  <c r="O2857" i="10"/>
  <c r="O2856" i="10"/>
  <c r="O2855" i="10"/>
  <c r="O2854" i="10"/>
  <c r="O2851" i="10"/>
  <c r="O2850" i="10"/>
  <c r="O2849" i="10"/>
  <c r="O2848" i="10"/>
  <c r="O2847" i="10"/>
  <c r="O2846" i="10"/>
  <c r="O2843" i="10"/>
  <c r="O2842" i="10"/>
  <c r="O2841" i="10"/>
  <c r="O2840" i="10"/>
  <c r="O2839" i="10"/>
  <c r="O2838" i="10"/>
  <c r="O2835" i="10"/>
  <c r="O2834" i="10"/>
  <c r="O2833" i="10"/>
  <c r="O2832" i="10"/>
  <c r="O2831" i="10"/>
  <c r="O2830" i="10"/>
  <c r="O2827" i="10"/>
  <c r="O2826" i="10"/>
  <c r="O2825" i="10"/>
  <c r="O2824" i="10"/>
  <c r="O2823" i="10"/>
  <c r="O2822" i="10"/>
  <c r="O2819" i="10"/>
  <c r="O2818" i="10"/>
  <c r="O2817" i="10"/>
  <c r="O2816" i="10"/>
  <c r="O2815" i="10"/>
  <c r="O2814" i="10"/>
  <c r="O2811" i="10"/>
  <c r="O2810" i="10"/>
  <c r="O2809" i="10"/>
  <c r="O2808" i="10"/>
  <c r="O2807" i="10"/>
  <c r="O2806" i="10"/>
  <c r="O2801" i="10"/>
  <c r="O2800" i="10"/>
  <c r="O2799" i="10"/>
  <c r="O2798" i="10"/>
  <c r="O2797" i="10"/>
  <c r="O2796" i="10"/>
  <c r="O2793" i="10"/>
  <c r="O2792" i="10"/>
  <c r="O2791" i="10"/>
  <c r="O2790" i="10"/>
  <c r="O2789" i="10"/>
  <c r="O2788" i="10"/>
  <c r="O2785" i="10"/>
  <c r="O2784" i="10"/>
  <c r="O2783" i="10"/>
  <c r="O2782" i="10"/>
  <c r="O2781" i="10"/>
  <c r="O2780" i="10"/>
  <c r="O2777" i="10"/>
  <c r="O2776" i="10"/>
  <c r="O2775" i="10"/>
  <c r="O2774" i="10"/>
  <c r="O2773" i="10"/>
  <c r="O2772" i="10"/>
  <c r="O2769" i="10"/>
  <c r="O2768" i="10"/>
  <c r="O2767" i="10"/>
  <c r="O2766" i="10"/>
  <c r="O2765" i="10"/>
  <c r="O2764" i="10"/>
  <c r="O2761" i="10"/>
  <c r="O2760" i="10"/>
  <c r="O2759" i="10"/>
  <c r="O2758" i="10"/>
  <c r="O2757" i="10"/>
  <c r="O2756" i="10"/>
  <c r="O2753" i="10"/>
  <c r="O2752" i="10"/>
  <c r="O2751" i="10"/>
  <c r="O2750" i="10"/>
  <c r="O2749" i="10"/>
  <c r="O2748" i="10"/>
  <c r="O2745" i="10"/>
  <c r="O2744" i="10"/>
  <c r="O2743" i="10"/>
  <c r="O2742" i="10"/>
  <c r="O2741" i="10"/>
  <c r="O2740" i="10"/>
  <c r="O2737" i="10"/>
  <c r="O2736" i="10"/>
  <c r="O2735" i="10"/>
  <c r="O2734" i="10"/>
  <c r="O2733" i="10"/>
  <c r="O2732" i="10"/>
  <c r="O2727" i="10"/>
  <c r="O2726" i="10"/>
  <c r="O2725" i="10"/>
  <c r="O2724" i="10"/>
  <c r="O2723" i="10"/>
  <c r="O2722" i="10"/>
  <c r="O2719" i="10"/>
  <c r="O2718" i="10"/>
  <c r="O2717" i="10"/>
  <c r="O2716" i="10"/>
  <c r="O2715" i="10"/>
  <c r="O2714" i="10"/>
  <c r="O2711" i="10"/>
  <c r="O2710" i="10"/>
  <c r="O2709" i="10"/>
  <c r="O2708" i="10"/>
  <c r="O2707" i="10"/>
  <c r="O2706" i="10"/>
  <c r="O2703" i="10"/>
  <c r="O2702" i="10"/>
  <c r="O2701" i="10"/>
  <c r="O2700" i="10"/>
  <c r="O2699" i="10"/>
  <c r="O2698" i="10"/>
  <c r="O2695" i="10"/>
  <c r="O2694" i="10"/>
  <c r="O2693" i="10"/>
  <c r="O2692" i="10"/>
  <c r="O2691" i="10"/>
  <c r="O2690" i="10"/>
  <c r="O2687" i="10"/>
  <c r="O2686" i="10"/>
  <c r="O2685" i="10"/>
  <c r="O2684" i="10"/>
  <c r="O2683" i="10"/>
  <c r="O2682" i="10"/>
  <c r="O2679" i="10"/>
  <c r="O2678" i="10"/>
  <c r="O2677" i="10"/>
  <c r="O2676" i="10"/>
  <c r="O2675" i="10"/>
  <c r="O2674" i="10"/>
  <c r="O2671" i="10"/>
  <c r="O2670" i="10"/>
  <c r="O2669" i="10"/>
  <c r="O2668" i="10"/>
  <c r="O2667" i="10"/>
  <c r="O2666" i="10"/>
  <c r="O2663" i="10"/>
  <c r="O2662" i="10"/>
  <c r="O2661" i="10"/>
  <c r="O2660" i="10"/>
  <c r="O2659" i="10"/>
  <c r="O2658" i="10"/>
  <c r="O2655" i="10"/>
  <c r="O2654" i="10"/>
  <c r="O2653" i="10"/>
  <c r="O2652" i="10"/>
  <c r="O2651" i="10"/>
  <c r="O2650" i="10"/>
  <c r="O2647" i="10"/>
  <c r="O2646" i="10"/>
  <c r="O2645" i="10"/>
  <c r="O2644" i="10"/>
  <c r="O2643" i="10"/>
  <c r="O2642" i="10"/>
  <c r="O2639" i="10"/>
  <c r="O2638" i="10"/>
  <c r="O2637" i="10"/>
  <c r="O2636" i="10"/>
  <c r="O2635" i="10"/>
  <c r="O2634" i="10"/>
  <c r="O2631" i="10"/>
  <c r="O2630" i="10"/>
  <c r="O2629" i="10"/>
  <c r="O2628" i="10"/>
  <c r="O2627" i="10"/>
  <c r="O2626" i="10"/>
  <c r="O2623" i="10"/>
  <c r="O2622" i="10"/>
  <c r="O2621" i="10"/>
  <c r="O2620" i="10"/>
  <c r="O2619" i="10"/>
  <c r="O2618" i="10"/>
  <c r="O2615" i="10"/>
  <c r="O2614" i="10"/>
  <c r="O2613" i="10"/>
  <c r="O2612" i="10"/>
  <c r="O2611" i="10"/>
  <c r="O2610" i="10"/>
  <c r="O2607" i="10"/>
  <c r="O2606" i="10"/>
  <c r="O2605" i="10"/>
  <c r="O2604" i="10"/>
  <c r="O2603" i="10"/>
  <c r="O2602" i="10"/>
  <c r="O2599" i="10"/>
  <c r="O2598" i="10"/>
  <c r="O2597" i="10"/>
  <c r="O2596" i="10"/>
  <c r="O2595" i="10"/>
  <c r="O2594" i="10"/>
  <c r="O2591" i="10"/>
  <c r="O2590" i="10"/>
  <c r="O2589" i="10"/>
  <c r="O2588" i="10"/>
  <c r="O2587" i="10"/>
  <c r="O2586" i="10"/>
  <c r="O2583" i="10"/>
  <c r="O2582" i="10"/>
  <c r="O2581" i="10"/>
  <c r="O2580" i="10"/>
  <c r="O2579" i="10"/>
  <c r="O2578" i="10"/>
  <c r="O2575" i="10"/>
  <c r="O2574" i="10"/>
  <c r="O2573" i="10"/>
  <c r="O2572" i="10"/>
  <c r="O2571" i="10"/>
  <c r="O2570" i="10"/>
  <c r="O2567" i="10"/>
  <c r="O2566" i="10"/>
  <c r="O2565" i="10"/>
  <c r="O2564" i="10"/>
  <c r="O2563" i="10"/>
  <c r="O2562" i="10"/>
  <c r="O2559" i="10"/>
  <c r="O2558" i="10"/>
  <c r="O2557" i="10"/>
  <c r="O2556" i="10"/>
  <c r="O2555" i="10"/>
  <c r="O2554" i="10"/>
  <c r="O2551" i="10"/>
  <c r="O2550" i="10"/>
  <c r="O2549" i="10"/>
  <c r="O2548" i="10"/>
  <c r="O2547" i="10"/>
  <c r="O2546" i="10"/>
  <c r="O2541" i="10"/>
  <c r="O2540" i="10"/>
  <c r="O2539" i="10"/>
  <c r="O2538" i="10"/>
  <c r="O2537" i="10"/>
  <c r="O2536" i="10"/>
  <c r="O2533" i="10"/>
  <c r="O2532" i="10"/>
  <c r="O2531" i="10"/>
  <c r="O2530" i="10"/>
  <c r="O2529" i="10"/>
  <c r="O2528" i="10"/>
  <c r="O2509" i="10"/>
  <c r="O2508" i="10"/>
  <c r="O2507" i="10"/>
  <c r="O2506" i="10"/>
  <c r="O2505" i="10"/>
  <c r="O2504" i="10"/>
  <c r="O2501" i="10"/>
  <c r="O2500" i="10"/>
  <c r="O2499" i="10"/>
  <c r="O2498" i="10"/>
  <c r="O2497" i="10"/>
  <c r="O2496" i="10"/>
  <c r="O2493" i="10"/>
  <c r="O2492" i="10"/>
  <c r="O2491" i="10"/>
  <c r="O2490" i="10"/>
  <c r="O2489" i="10"/>
  <c r="O2488" i="10"/>
  <c r="O2485" i="10"/>
  <c r="O2484" i="10"/>
  <c r="O2483" i="10"/>
  <c r="O2482" i="10"/>
  <c r="O2481" i="10"/>
  <c r="O2480" i="10"/>
  <c r="O2477" i="10"/>
  <c r="O2476" i="10"/>
  <c r="O2475" i="10"/>
  <c r="O2474" i="10"/>
  <c r="O2473" i="10"/>
  <c r="O2472" i="10"/>
  <c r="O2469" i="10"/>
  <c r="O2468" i="10"/>
  <c r="O2467" i="10"/>
  <c r="O2466" i="10"/>
  <c r="O2465" i="10"/>
  <c r="O2464" i="10"/>
  <c r="O2461" i="10"/>
  <c r="O2460" i="10"/>
  <c r="O2459" i="10"/>
  <c r="O2458" i="10"/>
  <c r="O2457" i="10"/>
  <c r="O2456" i="10"/>
  <c r="O2453" i="10"/>
  <c r="O2452" i="10"/>
  <c r="O2451" i="10"/>
  <c r="O2450" i="10"/>
  <c r="O2449" i="10"/>
  <c r="O2448" i="10"/>
  <c r="O2445" i="10"/>
  <c r="O2444" i="10"/>
  <c r="O2443" i="10"/>
  <c r="O2442" i="10"/>
  <c r="O2441" i="10"/>
  <c r="O2440" i="10"/>
  <c r="O2437" i="10"/>
  <c r="O2436" i="10"/>
  <c r="O2435" i="10"/>
  <c r="O2434" i="10"/>
  <c r="O2433" i="10"/>
  <c r="O2432" i="10"/>
  <c r="O2429" i="10"/>
  <c r="O2428" i="10"/>
  <c r="O2427" i="10"/>
  <c r="O2426" i="10"/>
  <c r="O2425" i="10"/>
  <c r="O2424" i="10"/>
  <c r="O2421" i="10"/>
  <c r="O2420" i="10"/>
  <c r="O2419" i="10"/>
  <c r="O2418" i="10"/>
  <c r="O2417" i="10"/>
  <c r="O2416" i="10"/>
  <c r="O2413" i="10"/>
  <c r="O2412" i="10"/>
  <c r="O2411" i="10"/>
  <c r="O2410" i="10"/>
  <c r="O2409" i="10"/>
  <c r="O2408" i="10"/>
  <c r="O2405" i="10"/>
  <c r="O2404" i="10"/>
  <c r="O2403" i="10"/>
  <c r="O2402" i="10"/>
  <c r="O2401" i="10"/>
  <c r="O2400" i="10"/>
  <c r="O2397" i="10"/>
  <c r="O2396" i="10"/>
  <c r="O2395" i="10"/>
  <c r="O2394" i="10"/>
  <c r="O2393" i="10"/>
  <c r="O2392" i="10"/>
  <c r="O2389" i="10"/>
  <c r="O2388" i="10"/>
  <c r="O2387" i="10"/>
  <c r="O2386" i="10"/>
  <c r="O2385" i="10"/>
  <c r="O2384" i="10"/>
  <c r="O2381" i="10"/>
  <c r="O2380" i="10"/>
  <c r="O2379" i="10"/>
  <c r="O2378" i="10"/>
  <c r="O2377" i="10"/>
  <c r="O2376" i="10"/>
  <c r="O2373" i="10"/>
  <c r="O2372" i="10"/>
  <c r="O2371" i="10"/>
  <c r="O2370" i="10"/>
  <c r="O2369" i="10"/>
  <c r="O2368" i="10"/>
  <c r="O2365" i="10"/>
  <c r="O2364" i="10"/>
  <c r="O2363" i="10"/>
  <c r="O2362" i="10"/>
  <c r="O2361" i="10"/>
  <c r="O2360" i="10"/>
  <c r="O2357" i="10"/>
  <c r="O2356" i="10"/>
  <c r="O2355" i="10"/>
  <c r="O2354" i="10"/>
  <c r="O2353" i="10"/>
  <c r="O2352" i="10"/>
  <c r="O2349" i="10"/>
  <c r="O2348" i="10"/>
  <c r="O2347" i="10"/>
  <c r="O2346" i="10"/>
  <c r="O2345" i="10"/>
  <c r="O2344" i="10"/>
  <c r="O2341" i="10"/>
  <c r="O2340" i="10"/>
  <c r="O2339" i="10"/>
  <c r="O2338" i="10"/>
  <c r="O2337" i="10"/>
  <c r="O2336" i="10"/>
  <c r="O2333" i="10"/>
  <c r="O2332" i="10"/>
  <c r="O2331" i="10"/>
  <c r="O2330" i="10"/>
  <c r="O2329" i="10"/>
  <c r="O2328" i="10"/>
  <c r="O2323" i="10"/>
  <c r="O2322" i="10"/>
  <c r="O2321" i="10"/>
  <c r="O2320" i="10"/>
  <c r="O2319" i="10"/>
  <c r="O2318" i="10"/>
  <c r="O2315" i="10"/>
  <c r="O2314" i="10"/>
  <c r="O2313" i="10"/>
  <c r="O2312" i="10"/>
  <c r="O2311" i="10"/>
  <c r="O2310" i="10"/>
  <c r="O2307" i="10"/>
  <c r="O2306" i="10"/>
  <c r="O2305" i="10"/>
  <c r="O2304" i="10"/>
  <c r="O2303" i="10"/>
  <c r="O2302" i="10"/>
  <c r="O2299" i="10"/>
  <c r="O2298" i="10"/>
  <c r="O2297" i="10"/>
  <c r="O2296" i="10"/>
  <c r="O2295" i="10"/>
  <c r="O2294" i="10"/>
  <c r="O2291" i="10"/>
  <c r="O2290" i="10"/>
  <c r="O2289" i="10"/>
  <c r="O2288" i="10"/>
  <c r="O2287" i="10"/>
  <c r="O2286" i="10"/>
  <c r="O2283" i="10"/>
  <c r="O2282" i="10"/>
  <c r="O2281" i="10"/>
  <c r="O2280" i="10"/>
  <c r="O2279" i="10"/>
  <c r="O2278" i="10"/>
  <c r="O2275" i="10"/>
  <c r="O2274" i="10"/>
  <c r="O2273" i="10"/>
  <c r="O2272" i="10"/>
  <c r="O2271" i="10"/>
  <c r="O2270" i="10"/>
  <c r="O2267" i="10"/>
  <c r="O2266" i="10"/>
  <c r="O2265" i="10"/>
  <c r="O2264" i="10"/>
  <c r="O2263" i="10"/>
  <c r="O2262" i="10"/>
  <c r="O2259" i="10"/>
  <c r="O2258" i="10"/>
  <c r="O2257" i="10"/>
  <c r="O2256" i="10"/>
  <c r="O2255" i="10"/>
  <c r="O2254" i="10"/>
  <c r="O2251" i="10"/>
  <c r="O2250" i="10"/>
  <c r="O2249" i="10"/>
  <c r="O2248" i="10"/>
  <c r="O2247" i="10"/>
  <c r="O2246" i="10"/>
  <c r="O2243" i="10"/>
  <c r="O2242" i="10"/>
  <c r="O2241" i="10"/>
  <c r="O2240" i="10"/>
  <c r="O2239" i="10"/>
  <c r="O2238" i="10"/>
  <c r="O2235" i="10"/>
  <c r="O2234" i="10"/>
  <c r="O2233" i="10"/>
  <c r="O2232" i="10"/>
  <c r="O2231" i="10"/>
  <c r="O2230" i="10"/>
  <c r="O2227" i="10"/>
  <c r="O2226" i="10"/>
  <c r="O2225" i="10"/>
  <c r="O2224" i="10"/>
  <c r="O2223" i="10"/>
  <c r="O2222" i="10"/>
  <c r="O2219" i="10"/>
  <c r="O2218" i="10"/>
  <c r="O2217" i="10"/>
  <c r="O2216" i="10"/>
  <c r="O2215" i="10"/>
  <c r="O2214" i="10"/>
  <c r="O2211" i="10"/>
  <c r="O2210" i="10"/>
  <c r="O2209" i="10"/>
  <c r="O2208" i="10"/>
  <c r="O2207" i="10"/>
  <c r="O2206" i="10"/>
  <c r="O2203" i="10"/>
  <c r="O2202" i="10"/>
  <c r="O2201" i="10"/>
  <c r="O2200" i="10"/>
  <c r="O2199" i="10"/>
  <c r="O2198" i="10"/>
  <c r="O2195" i="10"/>
  <c r="O2194" i="10"/>
  <c r="O2193" i="10"/>
  <c r="O2192" i="10"/>
  <c r="O2191" i="10"/>
  <c r="O2190" i="10"/>
  <c r="O2187" i="10"/>
  <c r="O2186" i="10"/>
  <c r="O2185" i="10"/>
  <c r="O2184" i="10"/>
  <c r="O2183" i="10"/>
  <c r="O2182" i="10"/>
  <c r="O2179" i="10"/>
  <c r="O2178" i="10"/>
  <c r="O2177" i="10"/>
  <c r="O2176" i="10"/>
  <c r="O2175" i="10"/>
  <c r="O2174" i="10"/>
  <c r="O2171" i="10"/>
  <c r="O2170" i="10"/>
  <c r="O2169" i="10"/>
  <c r="O2168" i="10"/>
  <c r="O2167" i="10"/>
  <c r="O2166" i="10"/>
  <c r="O2163" i="10"/>
  <c r="O2162" i="10"/>
  <c r="O2161" i="10"/>
  <c r="O2160" i="10"/>
  <c r="O2159" i="10"/>
  <c r="O2158" i="10"/>
  <c r="O2155" i="10"/>
  <c r="O2154" i="10"/>
  <c r="O2153" i="10"/>
  <c r="O2152" i="10"/>
  <c r="O2151" i="10"/>
  <c r="O2150" i="10"/>
  <c r="O2145" i="10"/>
  <c r="O2144" i="10"/>
  <c r="O2143" i="10"/>
  <c r="O2142" i="10"/>
  <c r="O2141" i="10"/>
  <c r="O2140" i="10"/>
  <c r="O2137" i="10"/>
  <c r="O2136" i="10"/>
  <c r="O2135" i="10"/>
  <c r="O2134" i="10"/>
  <c r="O2133" i="10"/>
  <c r="O2132" i="10"/>
  <c r="O2129" i="10"/>
  <c r="O2128" i="10"/>
  <c r="O2127" i="10"/>
  <c r="O2126" i="10"/>
  <c r="O2125" i="10"/>
  <c r="O2124" i="10"/>
  <c r="O2121" i="10"/>
  <c r="O2120" i="10"/>
  <c r="O2119" i="10"/>
  <c r="O2118" i="10"/>
  <c r="O2117" i="10"/>
  <c r="O2116" i="10"/>
  <c r="O2113" i="10"/>
  <c r="O2112" i="10"/>
  <c r="O2111" i="10"/>
  <c r="O2110" i="10"/>
  <c r="O2109" i="10"/>
  <c r="O2108" i="10"/>
  <c r="O2105" i="10"/>
  <c r="O2104" i="10"/>
  <c r="O2103" i="10"/>
  <c r="O2102" i="10"/>
  <c r="O2101" i="10"/>
  <c r="O2100" i="10"/>
  <c r="O2097" i="10"/>
  <c r="O2096" i="10"/>
  <c r="O2095" i="10"/>
  <c r="O2094" i="10"/>
  <c r="O2093" i="10"/>
  <c r="O2092" i="10"/>
  <c r="O2089" i="10"/>
  <c r="O2088" i="10"/>
  <c r="O2087" i="10"/>
  <c r="O2086" i="10"/>
  <c r="O2085" i="10"/>
  <c r="O2084" i="10"/>
  <c r="O2081" i="10"/>
  <c r="O2080" i="10"/>
  <c r="O2079" i="10"/>
  <c r="O2078" i="10"/>
  <c r="O2077" i="10"/>
  <c r="O2076" i="10"/>
  <c r="O2073" i="10"/>
  <c r="O2072" i="10"/>
  <c r="O2071" i="10"/>
  <c r="O2070" i="10"/>
  <c r="O2069" i="10"/>
  <c r="O2068" i="10"/>
  <c r="O2065" i="10"/>
  <c r="O2064" i="10"/>
  <c r="O2063" i="10"/>
  <c r="O2062" i="10"/>
  <c r="O2061" i="10"/>
  <c r="O2060" i="10"/>
  <c r="O2057" i="10"/>
  <c r="O2056" i="10"/>
  <c r="O2055" i="10"/>
  <c r="O2054" i="10"/>
  <c r="O2053" i="10"/>
  <c r="O2052" i="10"/>
  <c r="O2049" i="10"/>
  <c r="O2048" i="10"/>
  <c r="O2047" i="10"/>
  <c r="O2046" i="10"/>
  <c r="O2045" i="10"/>
  <c r="O2044" i="10"/>
  <c r="O2041" i="10"/>
  <c r="O2040" i="10"/>
  <c r="O2039" i="10"/>
  <c r="O2038" i="10"/>
  <c r="O2037" i="10"/>
  <c r="O2036" i="10"/>
  <c r="O2033" i="10"/>
  <c r="O2032" i="10"/>
  <c r="O2031" i="10"/>
  <c r="O2030" i="10"/>
  <c r="O2029" i="10"/>
  <c r="O2028" i="10"/>
  <c r="O2025" i="10"/>
  <c r="O2024" i="10"/>
  <c r="O2023" i="10"/>
  <c r="O2022" i="10"/>
  <c r="O2021" i="10"/>
  <c r="O2020" i="10"/>
  <c r="O2017" i="10"/>
  <c r="O2016" i="10"/>
  <c r="O2015" i="10"/>
  <c r="O2014" i="10"/>
  <c r="O2013" i="10"/>
  <c r="O2012" i="10"/>
  <c r="O2009" i="10"/>
  <c r="O2008" i="10"/>
  <c r="O2007" i="10"/>
  <c r="O2006" i="10"/>
  <c r="O2005" i="10"/>
  <c r="O2004" i="10"/>
  <c r="O2001" i="10"/>
  <c r="O2000" i="10"/>
  <c r="O1999" i="10"/>
  <c r="O1998" i="10"/>
  <c r="O1997" i="10"/>
  <c r="O1996" i="10"/>
  <c r="O1993" i="10"/>
  <c r="O1992" i="10"/>
  <c r="O1991" i="10"/>
  <c r="O1990" i="10"/>
  <c r="O1989" i="10"/>
  <c r="O1988" i="10"/>
  <c r="O1985" i="10"/>
  <c r="O1984" i="10"/>
  <c r="O1983" i="10"/>
  <c r="O1982" i="10"/>
  <c r="O1981" i="10"/>
  <c r="O1980" i="10"/>
  <c r="O1977" i="10"/>
  <c r="O1976" i="10"/>
  <c r="O1975" i="10"/>
  <c r="O1974" i="10"/>
  <c r="O1973" i="10"/>
  <c r="O1972" i="10"/>
  <c r="O1969" i="10"/>
  <c r="O1968" i="10"/>
  <c r="O1967" i="10"/>
  <c r="O1966" i="10"/>
  <c r="O1965" i="10"/>
  <c r="O1964" i="10"/>
  <c r="O1961" i="10"/>
  <c r="O1960" i="10"/>
  <c r="O1959" i="10"/>
  <c r="O1958" i="10"/>
  <c r="O1957" i="10"/>
  <c r="O1956" i="10"/>
  <c r="O1953" i="10"/>
  <c r="O1952" i="10"/>
  <c r="O1951" i="10"/>
  <c r="O1950" i="10"/>
  <c r="O1949" i="10"/>
  <c r="O1948" i="10"/>
  <c r="O1945" i="10"/>
  <c r="O1944" i="10"/>
  <c r="O1943" i="10"/>
  <c r="O1942" i="10"/>
  <c r="O1941" i="10"/>
  <c r="O1940" i="10"/>
  <c r="O1937" i="10"/>
  <c r="O1936" i="10"/>
  <c r="O1935" i="10"/>
  <c r="O1934" i="10"/>
  <c r="O1933" i="10"/>
  <c r="O1932" i="10"/>
  <c r="O1929" i="10"/>
  <c r="O1928" i="10"/>
  <c r="O1927" i="10"/>
  <c r="O1926" i="10"/>
  <c r="O1925" i="10"/>
  <c r="O1924" i="10"/>
  <c r="O1921" i="10"/>
  <c r="O1920" i="10"/>
  <c r="O1919" i="10"/>
  <c r="O1918" i="10"/>
  <c r="O1917" i="10"/>
  <c r="O1916" i="10"/>
  <c r="O1913" i="10"/>
  <c r="O1912" i="10"/>
  <c r="O1911" i="10"/>
  <c r="O1910" i="10"/>
  <c r="O1909" i="10"/>
  <c r="O1908" i="10"/>
  <c r="O1905" i="10"/>
  <c r="O1904" i="10"/>
  <c r="O1903" i="10"/>
  <c r="O1902" i="10"/>
  <c r="O1901" i="10"/>
  <c r="O1900" i="10"/>
  <c r="O1897" i="10"/>
  <c r="O1896" i="10"/>
  <c r="O1895" i="10"/>
  <c r="O1894" i="10"/>
  <c r="O1893" i="10"/>
  <c r="O1892" i="10"/>
  <c r="O1889" i="10"/>
  <c r="O1888" i="10"/>
  <c r="O1887" i="10"/>
  <c r="O1886" i="10"/>
  <c r="O1885" i="10"/>
  <c r="O1884" i="10"/>
  <c r="O1879" i="10"/>
  <c r="O1878" i="10"/>
  <c r="O1877" i="10"/>
  <c r="O1876" i="10"/>
  <c r="O1875" i="10"/>
  <c r="O1874" i="10"/>
  <c r="O1863" i="10"/>
  <c r="O1862" i="10"/>
  <c r="O1861" i="10"/>
  <c r="O1860" i="10"/>
  <c r="O1859" i="10"/>
  <c r="O1858" i="10"/>
  <c r="O1855" i="10"/>
  <c r="O1854" i="10"/>
  <c r="O1853" i="10"/>
  <c r="O1852" i="10"/>
  <c r="O1851" i="10"/>
  <c r="O1850" i="10"/>
  <c r="O1847" i="10"/>
  <c r="O1846" i="10"/>
  <c r="O1845" i="10"/>
  <c r="O1844" i="10"/>
  <c r="O1843" i="10"/>
  <c r="O1842" i="10"/>
  <c r="O1839" i="10"/>
  <c r="O1838" i="10"/>
  <c r="O1837" i="10"/>
  <c r="O1836" i="10"/>
  <c r="O1835" i="10"/>
  <c r="O1834" i="10"/>
  <c r="O1831" i="10"/>
  <c r="O1830" i="10"/>
  <c r="O1829" i="10"/>
  <c r="O1828" i="10"/>
  <c r="O1827" i="10"/>
  <c r="O1826" i="10"/>
  <c r="O1823" i="10"/>
  <c r="O1822" i="10"/>
  <c r="O1821" i="10"/>
  <c r="O1820" i="10"/>
  <c r="O1819" i="10"/>
  <c r="O1818" i="10"/>
  <c r="O1815" i="10"/>
  <c r="O1814" i="10"/>
  <c r="O1813" i="10"/>
  <c r="O1812" i="10"/>
  <c r="O1811" i="10"/>
  <c r="O1810" i="10"/>
  <c r="O1807" i="10"/>
  <c r="O1806" i="10"/>
  <c r="O1805" i="10"/>
  <c r="O1804" i="10"/>
  <c r="O1803" i="10"/>
  <c r="O1802" i="10"/>
  <c r="O1799" i="10"/>
  <c r="O1798" i="10"/>
  <c r="O1797" i="10"/>
  <c r="O1796" i="10"/>
  <c r="O1795" i="10"/>
  <c r="O1794" i="10"/>
  <c r="O1791" i="10"/>
  <c r="O1790" i="10"/>
  <c r="O1789" i="10"/>
  <c r="O1788" i="10"/>
  <c r="O1787" i="10"/>
  <c r="O1786" i="10"/>
  <c r="O1783" i="10"/>
  <c r="O1782" i="10"/>
  <c r="O1781" i="10"/>
  <c r="O1780" i="10"/>
  <c r="O1779" i="10"/>
  <c r="O1778" i="10"/>
  <c r="O1775" i="10"/>
  <c r="O1774" i="10"/>
  <c r="O1773" i="10"/>
  <c r="O1772" i="10"/>
  <c r="O1771" i="10"/>
  <c r="O1770" i="10"/>
  <c r="O1767" i="10"/>
  <c r="O1766" i="10"/>
  <c r="O1765" i="10"/>
  <c r="O1764" i="10"/>
  <c r="O1763" i="10"/>
  <c r="O1762" i="10"/>
  <c r="O1759" i="10"/>
  <c r="O1758" i="10"/>
  <c r="O1757" i="10"/>
  <c r="O1756" i="10"/>
  <c r="O1755" i="10"/>
  <c r="O1754" i="10"/>
  <c r="O1751" i="10"/>
  <c r="O1750" i="10"/>
  <c r="O1749" i="10"/>
  <c r="O1748" i="10"/>
  <c r="O1747" i="10"/>
  <c r="O1746" i="10"/>
  <c r="O1743" i="10"/>
  <c r="O1742" i="10"/>
  <c r="O1741" i="10"/>
  <c r="O1740" i="10"/>
  <c r="O1739" i="10"/>
  <c r="O1738" i="10"/>
  <c r="O1735" i="10"/>
  <c r="O1734" i="10"/>
  <c r="O1733" i="10"/>
  <c r="O1732" i="10"/>
  <c r="O1731" i="10"/>
  <c r="O1730" i="10"/>
  <c r="O1727" i="10"/>
  <c r="O1726" i="10"/>
  <c r="O1725" i="10"/>
  <c r="O1724" i="10"/>
  <c r="O1723" i="10"/>
  <c r="O1722" i="10"/>
  <c r="O1719" i="10"/>
  <c r="O1718" i="10"/>
  <c r="O1717" i="10"/>
  <c r="O1716" i="10"/>
  <c r="O1715" i="10"/>
  <c r="O1714" i="10"/>
  <c r="O1711" i="10"/>
  <c r="O1710" i="10"/>
  <c r="O1709" i="10"/>
  <c r="O1708" i="10"/>
  <c r="O1707" i="10"/>
  <c r="O1706" i="10"/>
  <c r="O1703" i="10"/>
  <c r="O1702" i="10"/>
  <c r="O1701" i="10"/>
  <c r="O1700" i="10"/>
  <c r="O1699" i="10"/>
  <c r="O1698" i="10"/>
  <c r="O1695" i="10"/>
  <c r="O1694" i="10"/>
  <c r="O1693" i="10"/>
  <c r="O1692" i="10"/>
  <c r="O1691" i="10"/>
  <c r="O1690" i="10"/>
  <c r="O1687" i="10"/>
  <c r="O1686" i="10"/>
  <c r="O1685" i="10"/>
  <c r="O1684" i="10"/>
  <c r="O1683" i="10"/>
  <c r="O1682" i="10"/>
  <c r="O1679" i="10"/>
  <c r="O1678" i="10"/>
  <c r="O1677" i="10"/>
  <c r="O1676" i="10"/>
  <c r="O1675" i="10"/>
  <c r="O1674" i="10"/>
  <c r="O1669" i="10"/>
  <c r="O1668" i="10"/>
  <c r="O1667" i="10"/>
  <c r="O1666" i="10"/>
  <c r="O1665" i="10"/>
  <c r="O1664" i="10"/>
  <c r="O1653" i="10"/>
  <c r="O1652" i="10"/>
  <c r="O1651" i="10"/>
  <c r="O1650" i="10"/>
  <c r="O1649" i="10"/>
  <c r="O1648" i="10"/>
  <c r="O1645" i="10"/>
  <c r="O1644" i="10"/>
  <c r="O1643" i="10"/>
  <c r="O1642" i="10"/>
  <c r="O1641" i="10"/>
  <c r="O1640" i="10"/>
  <c r="O1637" i="10"/>
  <c r="O1636" i="10"/>
  <c r="O1635" i="10"/>
  <c r="O1634" i="10"/>
  <c r="O1633" i="10"/>
  <c r="O1632" i="10"/>
  <c r="O1629" i="10"/>
  <c r="O1628" i="10"/>
  <c r="O1627" i="10"/>
  <c r="O1626" i="10"/>
  <c r="O1625" i="10"/>
  <c r="O1624" i="10"/>
  <c r="O1621" i="10"/>
  <c r="O1620" i="10"/>
  <c r="O1619" i="10"/>
  <c r="O1618" i="10"/>
  <c r="O1617" i="10"/>
  <c r="O1616" i="10"/>
  <c r="O1613" i="10"/>
  <c r="O1612" i="10"/>
  <c r="O1611" i="10"/>
  <c r="O1610" i="10"/>
  <c r="O1609" i="10"/>
  <c r="O1608" i="10"/>
  <c r="O1605" i="10"/>
  <c r="O1604" i="10"/>
  <c r="O1603" i="10"/>
  <c r="O1602" i="10"/>
  <c r="O1601" i="10"/>
  <c r="O1600" i="10"/>
  <c r="O1597" i="10"/>
  <c r="O1596" i="10"/>
  <c r="O1595" i="10"/>
  <c r="O1594" i="10"/>
  <c r="O1593" i="10"/>
  <c r="O1592" i="10"/>
  <c r="O1589" i="10"/>
  <c r="O1588" i="10"/>
  <c r="O1587" i="10"/>
  <c r="O1586" i="10"/>
  <c r="O1585" i="10"/>
  <c r="O1584" i="10"/>
  <c r="O1581" i="10"/>
  <c r="O1580" i="10"/>
  <c r="O1579" i="10"/>
  <c r="O1578" i="10"/>
  <c r="O1577" i="10"/>
  <c r="O1576" i="10"/>
  <c r="O1573" i="10"/>
  <c r="O1572" i="10"/>
  <c r="O1571" i="10"/>
  <c r="O1570" i="10"/>
  <c r="O1569" i="10"/>
  <c r="O1568" i="10"/>
  <c r="O1565" i="10"/>
  <c r="O1564" i="10"/>
  <c r="O1563" i="10"/>
  <c r="O1562" i="10"/>
  <c r="O1561" i="10"/>
  <c r="O1560" i="10"/>
  <c r="O1557" i="10"/>
  <c r="O1556" i="10"/>
  <c r="O1555" i="10"/>
  <c r="O1554" i="10"/>
  <c r="O1553" i="10"/>
  <c r="O1552" i="10"/>
  <c r="O1549" i="10"/>
  <c r="O1548" i="10"/>
  <c r="O1547" i="10"/>
  <c r="O1546" i="10"/>
  <c r="O1545" i="10"/>
  <c r="O1544" i="10"/>
  <c r="O1541" i="10"/>
  <c r="O1540" i="10"/>
  <c r="O1539" i="10"/>
  <c r="O1538" i="10"/>
  <c r="O1537" i="10"/>
  <c r="O1536" i="10"/>
  <c r="O1533" i="10"/>
  <c r="O1532" i="10"/>
  <c r="O1531" i="10"/>
  <c r="O1530" i="10"/>
  <c r="O1529" i="10"/>
  <c r="O1528" i="10"/>
  <c r="O1523" i="10"/>
  <c r="O1522" i="10"/>
  <c r="O1521" i="10"/>
  <c r="O1520" i="10"/>
  <c r="O1519" i="10"/>
  <c r="O1518" i="10"/>
  <c r="O1515" i="10"/>
  <c r="O1514" i="10"/>
  <c r="O1513" i="10"/>
  <c r="O1512" i="10"/>
  <c r="O1511" i="10"/>
  <c r="O1510" i="10"/>
  <c r="O1491" i="10"/>
  <c r="O1490" i="10"/>
  <c r="O1489" i="10"/>
  <c r="O1488" i="10"/>
  <c r="O1487" i="10"/>
  <c r="O1486" i="10"/>
  <c r="O1483" i="10"/>
  <c r="O1482" i="10"/>
  <c r="O1481" i="10"/>
  <c r="O1480" i="10"/>
  <c r="O1479" i="10"/>
  <c r="O1478" i="10"/>
  <c r="O1475" i="10"/>
  <c r="O1474" i="10"/>
  <c r="O1473" i="10"/>
  <c r="O1472" i="10"/>
  <c r="O1471" i="10"/>
  <c r="O1470" i="10"/>
  <c r="O1467" i="10"/>
  <c r="O1466" i="10"/>
  <c r="O1465" i="10"/>
  <c r="O1464" i="10"/>
  <c r="O1463" i="10"/>
  <c r="O1462" i="10"/>
  <c r="O1459" i="10"/>
  <c r="O1458" i="10"/>
  <c r="O1457" i="10"/>
  <c r="O1456" i="10"/>
  <c r="O1455" i="10"/>
  <c r="O1454" i="10"/>
  <c r="O1451" i="10"/>
  <c r="O1450" i="10"/>
  <c r="O1449" i="10"/>
  <c r="O1448" i="10"/>
  <c r="O1447" i="10"/>
  <c r="O1446" i="10"/>
  <c r="O1443" i="10"/>
  <c r="O1442" i="10"/>
  <c r="O1441" i="10"/>
  <c r="O1440" i="10"/>
  <c r="O1439" i="10"/>
  <c r="O1438" i="10"/>
  <c r="O1435" i="10"/>
  <c r="O1434" i="10"/>
  <c r="O1433" i="10"/>
  <c r="O1432" i="10"/>
  <c r="O1431" i="10"/>
  <c r="O1430" i="10"/>
  <c r="O1427" i="10"/>
  <c r="O1426" i="10"/>
  <c r="O1425" i="10"/>
  <c r="O1424" i="10"/>
  <c r="O1423" i="10"/>
  <c r="O1422" i="10"/>
  <c r="O1418" i="10"/>
  <c r="O1417" i="10"/>
  <c r="O1416" i="10"/>
  <c r="O1415" i="10"/>
  <c r="O1414" i="10"/>
  <c r="O1413" i="10"/>
  <c r="O1408" i="10"/>
  <c r="O1407" i="10"/>
  <c r="O1406" i="10"/>
  <c r="O1405" i="10"/>
  <c r="O1404" i="10"/>
  <c r="O1403" i="10"/>
  <c r="O1400" i="10"/>
  <c r="O1399" i="10"/>
  <c r="O1398" i="10"/>
  <c r="O1397" i="10"/>
  <c r="O1396" i="10"/>
  <c r="O1395" i="10"/>
  <c r="O1391" i="10"/>
  <c r="O1389" i="10"/>
  <c r="O1388" i="10"/>
  <c r="O1387" i="10"/>
  <c r="O1386" i="10"/>
  <c r="O1385" i="10"/>
  <c r="O1382" i="10"/>
  <c r="O1381" i="10"/>
  <c r="O1380" i="10"/>
  <c r="O1379" i="10"/>
  <c r="O1378" i="10"/>
  <c r="O1377" i="10"/>
  <c r="O1374" i="10"/>
  <c r="O1373" i="10"/>
  <c r="O1372" i="10"/>
  <c r="O1371" i="10"/>
  <c r="O1370" i="10"/>
  <c r="O1369" i="10"/>
  <c r="O1366" i="10"/>
  <c r="O1364" i="10"/>
  <c r="O1363" i="10"/>
  <c r="O1362" i="10"/>
  <c r="O1361" i="10"/>
  <c r="O1360" i="10"/>
  <c r="O1357" i="10"/>
  <c r="O1356" i="10"/>
  <c r="O1355" i="10"/>
  <c r="O1354" i="10"/>
  <c r="O1353" i="10"/>
  <c r="O1352" i="10"/>
  <c r="O1349" i="10"/>
  <c r="O1348" i="10"/>
  <c r="O1347" i="10"/>
  <c r="O1346" i="10"/>
  <c r="O1345" i="10"/>
  <c r="O1344" i="10"/>
  <c r="O1341" i="10"/>
  <c r="O1340" i="10"/>
  <c r="O1339" i="10"/>
  <c r="O1338" i="10"/>
  <c r="O1337" i="10"/>
  <c r="O1336" i="10"/>
  <c r="O1331" i="10"/>
  <c r="O1330" i="10"/>
  <c r="O1329" i="10"/>
  <c r="O1328" i="10"/>
  <c r="O1327" i="10"/>
  <c r="O1326" i="10"/>
  <c r="O1299" i="10"/>
  <c r="O1298" i="10"/>
  <c r="O1297" i="10"/>
  <c r="O1296" i="10"/>
  <c r="O1295" i="10"/>
  <c r="O1294" i="10"/>
  <c r="O1291" i="10"/>
  <c r="O1290" i="10"/>
  <c r="O1289" i="10"/>
  <c r="O1288" i="10"/>
  <c r="O1287" i="10"/>
  <c r="O1286" i="10"/>
  <c r="O1283" i="10"/>
  <c r="O1282" i="10"/>
  <c r="O1281" i="10"/>
  <c r="O1280" i="10"/>
  <c r="O1279" i="10"/>
  <c r="O1278" i="10"/>
  <c r="O1275" i="10"/>
  <c r="O1274" i="10"/>
  <c r="O1273" i="10"/>
  <c r="O1272" i="10"/>
  <c r="O1271" i="10"/>
  <c r="O1270" i="10"/>
  <c r="O1267" i="10"/>
  <c r="O1266" i="10"/>
  <c r="O1265" i="10"/>
  <c r="O1264" i="10"/>
  <c r="O1263" i="10"/>
  <c r="O1262" i="10"/>
  <c r="O1259" i="10"/>
  <c r="O1258" i="10"/>
  <c r="O1257" i="10"/>
  <c r="O1256" i="10"/>
  <c r="O1255" i="10"/>
  <c r="O1254" i="10"/>
  <c r="O1251" i="10"/>
  <c r="O1250" i="10"/>
  <c r="O1249" i="10"/>
  <c r="O1248" i="10"/>
  <c r="O1247" i="10"/>
  <c r="O1246" i="10"/>
  <c r="O1243" i="10"/>
  <c r="O1242" i="10"/>
  <c r="O1241" i="10"/>
  <c r="O1240" i="10"/>
  <c r="O1239" i="10"/>
  <c r="O1238" i="10"/>
  <c r="O1235" i="10"/>
  <c r="O1234" i="10"/>
  <c r="O1233" i="10"/>
  <c r="O1232" i="10"/>
  <c r="O1231" i="10"/>
  <c r="O1230" i="10"/>
  <c r="O1227" i="10"/>
  <c r="O1226" i="10"/>
  <c r="O1225" i="10"/>
  <c r="O1224" i="10"/>
  <c r="O1223" i="10"/>
  <c r="O1222" i="10"/>
  <c r="O1219" i="10"/>
  <c r="O1218" i="10"/>
  <c r="O1217" i="10"/>
  <c r="O1216" i="10"/>
  <c r="O1215" i="10"/>
  <c r="O1214" i="10"/>
  <c r="O1211" i="10"/>
  <c r="O1210" i="10"/>
  <c r="O1209" i="10"/>
  <c r="O1208" i="10"/>
  <c r="O1207" i="10"/>
  <c r="O1206" i="10"/>
  <c r="O1203" i="10"/>
  <c r="O1202" i="10"/>
  <c r="O1201" i="10"/>
  <c r="O1200" i="10"/>
  <c r="O1199" i="10"/>
  <c r="O1198" i="10"/>
  <c r="O1195" i="10"/>
  <c r="O1194" i="10"/>
  <c r="O1193" i="10"/>
  <c r="O1192" i="10"/>
  <c r="O1191" i="10"/>
  <c r="O1190" i="10"/>
  <c r="O1187" i="10"/>
  <c r="O1186" i="10"/>
  <c r="O1185" i="10"/>
  <c r="O1184" i="10"/>
  <c r="O1183" i="10"/>
  <c r="O1182" i="10"/>
  <c r="O1179" i="10"/>
  <c r="O1178" i="10"/>
  <c r="O1177" i="10"/>
  <c r="O1176" i="10"/>
  <c r="O1175" i="10"/>
  <c r="O1174" i="10"/>
  <c r="O1171" i="10"/>
  <c r="O1170" i="10"/>
  <c r="O1169" i="10"/>
  <c r="O1168" i="10"/>
  <c r="O1167" i="10"/>
  <c r="O1166" i="10"/>
  <c r="O1163" i="10"/>
  <c r="O1162" i="10"/>
  <c r="O1161" i="10"/>
  <c r="O1160" i="10"/>
  <c r="O1159" i="10"/>
  <c r="O1158" i="10"/>
  <c r="O1155" i="10"/>
  <c r="O1154" i="10"/>
  <c r="O1153" i="10"/>
  <c r="O1152" i="10"/>
  <c r="O1151" i="10"/>
  <c r="O1150" i="10"/>
  <c r="O1147" i="10"/>
  <c r="O1146" i="10"/>
  <c r="O1145" i="10"/>
  <c r="O1144" i="10"/>
  <c r="O1143" i="10"/>
  <c r="O1142" i="10"/>
  <c r="O1139" i="10"/>
  <c r="O1138" i="10"/>
  <c r="O1137" i="10"/>
  <c r="O1136" i="10"/>
  <c r="O1135" i="10"/>
  <c r="O1134" i="10"/>
  <c r="O1131" i="10"/>
  <c r="O1130" i="10"/>
  <c r="O1129" i="10"/>
  <c r="O1128" i="10"/>
  <c r="O1127" i="10"/>
  <c r="O1126" i="10"/>
  <c r="O1123" i="10"/>
  <c r="O1122" i="10"/>
  <c r="O1121" i="10"/>
  <c r="O1120" i="10"/>
  <c r="O1119" i="10"/>
  <c r="O1118" i="10"/>
  <c r="O1115" i="10"/>
  <c r="O1114" i="10"/>
  <c r="O1113" i="10"/>
  <c r="O1112" i="10"/>
  <c r="O1111" i="10"/>
  <c r="O1110" i="10"/>
  <c r="O1107" i="10"/>
  <c r="O1106" i="10"/>
  <c r="O1105" i="10"/>
  <c r="O1104" i="10"/>
  <c r="O1103" i="10"/>
  <c r="O1102" i="10"/>
  <c r="O1099" i="10"/>
  <c r="O1098" i="10"/>
  <c r="O1097" i="10"/>
  <c r="O1096" i="10"/>
  <c r="O1095" i="10"/>
  <c r="O1094" i="10"/>
  <c r="O1091" i="10"/>
  <c r="O1090" i="10"/>
  <c r="O1089" i="10"/>
  <c r="O1088" i="10"/>
  <c r="O1087" i="10"/>
  <c r="O1086" i="10"/>
  <c r="O1083" i="10"/>
  <c r="O1082" i="10"/>
  <c r="O1081" i="10"/>
  <c r="O1080" i="10"/>
  <c r="O1079" i="10"/>
  <c r="O1078" i="10"/>
  <c r="O1073" i="10"/>
  <c r="O1072" i="10"/>
  <c r="O1071" i="10"/>
  <c r="O1070" i="10"/>
  <c r="O1069" i="10"/>
  <c r="O1068" i="10"/>
  <c r="O1049" i="10"/>
  <c r="O1048" i="10"/>
  <c r="O1047" i="10"/>
  <c r="O1046" i="10"/>
  <c r="O1045" i="10"/>
  <c r="O1044" i="10"/>
  <c r="O1041" i="10"/>
  <c r="O1040" i="10"/>
  <c r="O1039" i="10"/>
  <c r="O1038" i="10"/>
  <c r="O1037" i="10"/>
  <c r="O1036" i="10"/>
  <c r="O1033" i="10"/>
  <c r="O1032" i="10"/>
  <c r="O1031" i="10"/>
  <c r="O1030" i="10"/>
  <c r="O1029" i="10"/>
  <c r="O1028" i="10"/>
  <c r="O1025" i="10"/>
  <c r="O1024" i="10"/>
  <c r="O1023" i="10"/>
  <c r="O1022" i="10"/>
  <c r="O1021" i="10"/>
  <c r="O1020" i="10"/>
  <c r="O1017" i="10"/>
  <c r="O1016" i="10"/>
  <c r="O1015" i="10"/>
  <c r="O1014" i="10"/>
  <c r="O1013" i="10"/>
  <c r="O1012" i="10"/>
  <c r="O1009" i="10"/>
  <c r="O1008" i="10"/>
  <c r="O1007" i="10"/>
  <c r="O1006" i="10"/>
  <c r="O1005" i="10"/>
  <c r="O1004" i="10"/>
  <c r="O1001" i="10"/>
  <c r="O1000" i="10"/>
  <c r="O999" i="10"/>
  <c r="O998" i="10"/>
  <c r="O997" i="10"/>
  <c r="O996" i="10"/>
  <c r="O993" i="10"/>
  <c r="O992" i="10"/>
  <c r="O991" i="10"/>
  <c r="O990" i="10"/>
  <c r="O989" i="10"/>
  <c r="O988" i="10"/>
  <c r="O985" i="10"/>
  <c r="O984" i="10"/>
  <c r="O983" i="10"/>
  <c r="O982" i="10"/>
  <c r="O981" i="10"/>
  <c r="O980" i="10"/>
  <c r="O977" i="10"/>
  <c r="O976" i="10"/>
  <c r="O975" i="10"/>
  <c r="O974" i="10"/>
  <c r="O973" i="10"/>
  <c r="O972" i="10"/>
  <c r="O969" i="10"/>
  <c r="O968" i="10"/>
  <c r="O967" i="10"/>
  <c r="O966" i="10"/>
  <c r="O965" i="10"/>
  <c r="O964" i="10"/>
  <c r="O961" i="10"/>
  <c r="O960" i="10"/>
  <c r="O959" i="10"/>
  <c r="O958" i="10"/>
  <c r="O957" i="10"/>
  <c r="O956" i="10"/>
  <c r="O953" i="10"/>
  <c r="O952" i="10"/>
  <c r="O951" i="10"/>
  <c r="O950" i="10"/>
  <c r="O949" i="10"/>
  <c r="O948" i="10"/>
  <c r="O945" i="10"/>
  <c r="O944" i="10"/>
  <c r="O943" i="10"/>
  <c r="O942" i="10"/>
  <c r="O941" i="10"/>
  <c r="O940" i="10"/>
  <c r="O937" i="10"/>
  <c r="O936" i="10"/>
  <c r="O935" i="10"/>
  <c r="O934" i="10"/>
  <c r="O933" i="10"/>
  <c r="O932" i="10"/>
  <c r="O929" i="10"/>
  <c r="O928" i="10"/>
  <c r="O927" i="10"/>
  <c r="O926" i="10"/>
  <c r="O925" i="10"/>
  <c r="O924" i="10"/>
  <c r="O921" i="10"/>
  <c r="O920" i="10"/>
  <c r="O919" i="10"/>
  <c r="O918" i="10"/>
  <c r="O917" i="10"/>
  <c r="O916" i="10"/>
  <c r="O913" i="10"/>
  <c r="O912" i="10"/>
  <c r="O911" i="10"/>
  <c r="O910" i="10"/>
  <c r="O909" i="10"/>
  <c r="O908" i="10"/>
  <c r="O905" i="10"/>
  <c r="O904" i="10"/>
  <c r="O903" i="10"/>
  <c r="O902" i="10"/>
  <c r="O901" i="10"/>
  <c r="O900" i="10"/>
  <c r="O897" i="10"/>
  <c r="O896" i="10"/>
  <c r="O895" i="10"/>
  <c r="O894" i="10"/>
  <c r="O893" i="10"/>
  <c r="O892" i="10"/>
  <c r="O889" i="10"/>
  <c r="O888" i="10"/>
  <c r="O887" i="10"/>
  <c r="O886" i="10"/>
  <c r="O885" i="10"/>
  <c r="O884" i="10"/>
  <c r="O881" i="10"/>
  <c r="O880" i="10"/>
  <c r="O879" i="10"/>
  <c r="O878" i="10"/>
  <c r="O877" i="10"/>
  <c r="O876" i="10"/>
  <c r="O871" i="10"/>
  <c r="O870" i="10"/>
  <c r="O869" i="10"/>
  <c r="O868" i="10"/>
  <c r="O867" i="10"/>
  <c r="O866" i="10"/>
  <c r="O847" i="10"/>
  <c r="O846" i="10"/>
  <c r="O845" i="10"/>
  <c r="O844" i="10"/>
  <c r="O843" i="10"/>
  <c r="O842" i="10"/>
  <c r="O839" i="10"/>
  <c r="O838" i="10"/>
  <c r="O837" i="10"/>
  <c r="O836" i="10"/>
  <c r="O835" i="10"/>
  <c r="O834" i="10"/>
  <c r="O831" i="10"/>
  <c r="O830" i="10"/>
  <c r="O829" i="10"/>
  <c r="O828" i="10"/>
  <c r="O827" i="10"/>
  <c r="O826" i="10"/>
  <c r="O823" i="10"/>
  <c r="O822" i="10"/>
  <c r="O821" i="10"/>
  <c r="O820" i="10"/>
  <c r="O819" i="10"/>
  <c r="O818" i="10"/>
  <c r="O815" i="10"/>
  <c r="O814" i="10"/>
  <c r="O813" i="10"/>
  <c r="O812" i="10"/>
  <c r="O811" i="10"/>
  <c r="O810" i="10"/>
  <c r="O807" i="10"/>
  <c r="O806" i="10"/>
  <c r="O805" i="10"/>
  <c r="O804" i="10"/>
  <c r="O803" i="10"/>
  <c r="O802" i="10"/>
  <c r="O799" i="10"/>
  <c r="O798" i="10"/>
  <c r="O797" i="10"/>
  <c r="O796" i="10"/>
  <c r="O795" i="10"/>
  <c r="O794" i="10"/>
  <c r="O791" i="10"/>
  <c r="O790" i="10"/>
  <c r="O789" i="10"/>
  <c r="O788" i="10"/>
  <c r="O787" i="10"/>
  <c r="O786" i="10"/>
  <c r="O783" i="10"/>
  <c r="O782" i="10"/>
  <c r="O781" i="10"/>
  <c r="O780" i="10"/>
  <c r="O779" i="10"/>
  <c r="O778" i="10"/>
  <c r="O775" i="10"/>
  <c r="O774" i="10"/>
  <c r="O773" i="10"/>
  <c r="O772" i="10"/>
  <c r="O771" i="10"/>
  <c r="O770" i="10"/>
  <c r="O767" i="10"/>
  <c r="O766" i="10"/>
  <c r="O765" i="10"/>
  <c r="O764" i="10"/>
  <c r="O763" i="10"/>
  <c r="O762" i="10"/>
  <c r="O759" i="10"/>
  <c r="O758" i="10"/>
  <c r="O757" i="10"/>
  <c r="O756" i="10"/>
  <c r="O755" i="10"/>
  <c r="O754" i="10"/>
  <c r="O748" i="10"/>
  <c r="O747" i="10"/>
  <c r="O746" i="10"/>
  <c r="O745" i="10"/>
  <c r="O744" i="10"/>
  <c r="O743" i="10"/>
  <c r="O740" i="10"/>
  <c r="O739" i="10"/>
  <c r="O738" i="10"/>
  <c r="O737" i="10"/>
  <c r="O736" i="10"/>
  <c r="O735" i="10"/>
  <c r="O732" i="10"/>
  <c r="O731" i="10"/>
  <c r="O730" i="10"/>
  <c r="O729" i="10"/>
  <c r="O728" i="10"/>
  <c r="O727" i="10"/>
  <c r="O722" i="10"/>
  <c r="O721" i="10"/>
  <c r="O720" i="10"/>
  <c r="O719" i="10"/>
  <c r="O718" i="10"/>
  <c r="O717" i="10"/>
  <c r="O714" i="10"/>
  <c r="O713" i="10"/>
  <c r="O712" i="10"/>
  <c r="O711" i="10"/>
  <c r="O710" i="10"/>
  <c r="O709" i="10"/>
  <c r="O706" i="10"/>
  <c r="O705" i="10"/>
  <c r="O704" i="10"/>
  <c r="O703" i="10"/>
  <c r="O702" i="10"/>
  <c r="O701" i="10"/>
  <c r="O698" i="10"/>
  <c r="O697" i="10"/>
  <c r="O696" i="10"/>
  <c r="O695" i="10"/>
  <c r="O694" i="10"/>
  <c r="O693" i="10"/>
  <c r="O688" i="10"/>
  <c r="O687" i="10"/>
  <c r="O686" i="10"/>
  <c r="O685" i="10"/>
  <c r="O684" i="10"/>
  <c r="O683" i="10"/>
  <c r="O679" i="10"/>
  <c r="O678" i="10"/>
  <c r="O677" i="10"/>
  <c r="O676" i="10"/>
  <c r="O675" i="10"/>
  <c r="O674" i="10"/>
  <c r="O670" i="10"/>
  <c r="O669" i="10"/>
  <c r="O668" i="10"/>
  <c r="O667" i="10"/>
  <c r="O666" i="10"/>
  <c r="O665" i="10"/>
  <c r="O661" i="10"/>
  <c r="O660" i="10"/>
  <c r="O659" i="10"/>
  <c r="O658" i="10"/>
  <c r="O657" i="10"/>
  <c r="O656" i="10"/>
  <c r="O653" i="10"/>
  <c r="O652" i="10"/>
  <c r="O651" i="10"/>
  <c r="O650" i="10"/>
  <c r="O649" i="10"/>
  <c r="O648" i="10"/>
  <c r="O645" i="10"/>
  <c r="O644" i="10"/>
  <c r="O643" i="10"/>
  <c r="O642" i="10"/>
  <c r="O641" i="10"/>
  <c r="O640" i="10"/>
  <c r="O637" i="10"/>
  <c r="O636" i="10"/>
  <c r="O635" i="10"/>
  <c r="O634" i="10"/>
  <c r="O633" i="10"/>
  <c r="O632" i="10"/>
  <c r="O628" i="10"/>
  <c r="O627" i="10"/>
  <c r="O626" i="10"/>
  <c r="O625" i="10"/>
  <c r="O624" i="10"/>
  <c r="O623" i="10"/>
  <c r="O620" i="10"/>
  <c r="O619" i="10"/>
  <c r="O618" i="10"/>
  <c r="O617" i="10"/>
  <c r="O616" i="10"/>
  <c r="O615" i="10"/>
  <c r="O611" i="10"/>
  <c r="O610" i="10"/>
  <c r="O609" i="10"/>
  <c r="O608" i="10"/>
  <c r="O607" i="10"/>
  <c r="O606" i="10"/>
  <c r="O603" i="10"/>
  <c r="O602" i="10"/>
  <c r="O601" i="10"/>
  <c r="O600" i="10"/>
  <c r="O599" i="10"/>
  <c r="O598" i="10"/>
  <c r="O595" i="10"/>
  <c r="O594" i="10"/>
  <c r="O593" i="10"/>
  <c r="O592" i="10"/>
  <c r="O591" i="10"/>
  <c r="O587" i="10"/>
  <c r="O586" i="10"/>
  <c r="O585" i="10"/>
  <c r="O584" i="10"/>
  <c r="O583" i="10"/>
  <c r="O579" i="10"/>
  <c r="O578" i="10"/>
  <c r="O577" i="10"/>
  <c r="O576" i="10"/>
  <c r="O575" i="10"/>
  <c r="O574" i="10"/>
  <c r="O571" i="10"/>
  <c r="O570" i="10"/>
  <c r="O569" i="10"/>
  <c r="O568" i="10"/>
  <c r="O567" i="10"/>
  <c r="O566" i="10"/>
  <c r="O563" i="10"/>
  <c r="O562" i="10"/>
  <c r="O561" i="10"/>
  <c r="O560" i="10"/>
  <c r="O559" i="10"/>
  <c r="O558" i="10"/>
  <c r="O555" i="10"/>
  <c r="O554" i="10"/>
  <c r="O553" i="10"/>
  <c r="O552" i="10"/>
  <c r="O551" i="10"/>
  <c r="O550" i="10"/>
  <c r="O547" i="10"/>
  <c r="O546" i="10"/>
  <c r="O545" i="10"/>
  <c r="O544" i="10"/>
  <c r="O543" i="10"/>
  <c r="O542" i="10"/>
  <c r="O539" i="10"/>
  <c r="O538" i="10"/>
  <c r="O537" i="10"/>
  <c r="O536" i="10"/>
  <c r="O535" i="10"/>
  <c r="O534" i="10"/>
  <c r="O531" i="10"/>
  <c r="O530" i="10"/>
  <c r="O529" i="10"/>
  <c r="O528" i="10"/>
  <c r="O527" i="10"/>
  <c r="O526" i="10"/>
  <c r="O523" i="10"/>
  <c r="O522" i="10"/>
  <c r="O521" i="10"/>
  <c r="O520" i="10"/>
  <c r="O519" i="10"/>
  <c r="O518" i="10"/>
  <c r="O515" i="10"/>
  <c r="O514" i="10"/>
  <c r="O513" i="10"/>
  <c r="O512" i="10"/>
  <c r="O511" i="10"/>
  <c r="O510" i="10"/>
  <c r="O507" i="10"/>
  <c r="O506" i="10"/>
  <c r="O505" i="10"/>
  <c r="O504" i="10"/>
  <c r="O503" i="10"/>
  <c r="O502" i="10"/>
  <c r="O499" i="10"/>
  <c r="O498" i="10"/>
  <c r="O497" i="10"/>
  <c r="O496" i="10"/>
  <c r="O495" i="10"/>
  <c r="O494" i="10"/>
  <c r="O491" i="10"/>
  <c r="O490" i="10"/>
  <c r="O489" i="10"/>
  <c r="O488" i="10"/>
  <c r="O487" i="10"/>
  <c r="O486" i="10"/>
  <c r="O483" i="10"/>
  <c r="O482" i="10"/>
  <c r="O481" i="10"/>
  <c r="O480" i="10"/>
  <c r="O479" i="10"/>
  <c r="O478" i="10"/>
  <c r="O475" i="10"/>
  <c r="O474" i="10"/>
  <c r="O473" i="10"/>
  <c r="O472" i="10"/>
  <c r="O471" i="10"/>
  <c r="O470" i="10"/>
  <c r="O467" i="10"/>
  <c r="O466" i="10"/>
  <c r="O465" i="10"/>
  <c r="O464" i="10"/>
  <c r="O463" i="10"/>
  <c r="O462" i="10"/>
  <c r="O459" i="10"/>
  <c r="O458" i="10"/>
  <c r="O457" i="10"/>
  <c r="O456" i="10"/>
  <c r="O455" i="10"/>
  <c r="O454" i="10"/>
  <c r="O451" i="10"/>
  <c r="O450" i="10"/>
  <c r="O449" i="10"/>
  <c r="O448" i="10"/>
  <c r="O447" i="10"/>
  <c r="O446" i="10"/>
  <c r="O443" i="10"/>
  <c r="O442" i="10"/>
  <c r="O441" i="10"/>
  <c r="O440" i="10"/>
  <c r="O439" i="10"/>
  <c r="O438" i="10"/>
  <c r="O435" i="10"/>
  <c r="O434" i="10"/>
  <c r="O433" i="10"/>
  <c r="O432" i="10"/>
  <c r="O431" i="10"/>
  <c r="O430" i="10"/>
  <c r="O427" i="10"/>
  <c r="O426" i="10"/>
  <c r="O425" i="10"/>
  <c r="O424" i="10"/>
  <c r="O423" i="10"/>
  <c r="O422" i="10"/>
  <c r="O419" i="10"/>
  <c r="O418" i="10"/>
  <c r="O417" i="10"/>
  <c r="O416" i="10"/>
  <c r="O415" i="10"/>
  <c r="O414" i="10"/>
  <c r="O411" i="10"/>
  <c r="O410" i="10"/>
  <c r="O409" i="10"/>
  <c r="O408" i="10"/>
  <c r="O407" i="10"/>
  <c r="O406" i="10"/>
  <c r="O403" i="10"/>
  <c r="O402" i="10"/>
  <c r="O401" i="10"/>
  <c r="O400" i="10"/>
  <c r="O399" i="10"/>
  <c r="O398" i="10"/>
  <c r="O395" i="10"/>
  <c r="O394" i="10"/>
  <c r="O393" i="10"/>
  <c r="O392" i="10"/>
  <c r="O391" i="10"/>
  <c r="O390" i="10"/>
  <c r="O387" i="10"/>
  <c r="O386" i="10"/>
  <c r="O385" i="10"/>
  <c r="O384" i="10"/>
  <c r="O383" i="10"/>
  <c r="O382" i="10"/>
  <c r="O379" i="10"/>
  <c r="O378" i="10"/>
  <c r="O377" i="10"/>
  <c r="O376" i="10"/>
  <c r="O375" i="10"/>
  <c r="O374" i="10"/>
  <c r="O371" i="10"/>
  <c r="O370" i="10"/>
  <c r="O369" i="10"/>
  <c r="O368" i="10"/>
  <c r="O367" i="10"/>
  <c r="O366" i="10"/>
  <c r="O363" i="10"/>
  <c r="O362" i="10"/>
  <c r="O361" i="10"/>
  <c r="O360" i="10"/>
  <c r="O359" i="10"/>
  <c r="O358" i="10"/>
  <c r="O355" i="10"/>
  <c r="O354" i="10"/>
  <c r="O353" i="10"/>
  <c r="O352" i="10"/>
  <c r="O351" i="10"/>
  <c r="O350" i="10"/>
  <c r="O345" i="10"/>
  <c r="O344" i="10"/>
  <c r="O343" i="10"/>
  <c r="O342" i="10"/>
  <c r="O341" i="10"/>
  <c r="O340" i="10"/>
  <c r="O329" i="10"/>
  <c r="O328" i="10"/>
  <c r="O327" i="10"/>
  <c r="O326" i="10"/>
  <c r="O325" i="10"/>
  <c r="O324" i="10"/>
  <c r="O321" i="10"/>
  <c r="O320" i="10"/>
  <c r="O319" i="10"/>
  <c r="O318" i="10"/>
  <c r="O317" i="10"/>
  <c r="O316" i="10"/>
  <c r="O313" i="10"/>
  <c r="O312" i="10"/>
  <c r="O311" i="10"/>
  <c r="O310" i="10"/>
  <c r="O309" i="10"/>
  <c r="O308" i="10"/>
  <c r="O305" i="10"/>
  <c r="O304" i="10"/>
  <c r="O303" i="10"/>
  <c r="O302" i="10"/>
  <c r="O301" i="10"/>
  <c r="O300" i="10"/>
  <c r="O297" i="10"/>
  <c r="O296" i="10"/>
  <c r="O295" i="10"/>
  <c r="O294" i="10"/>
  <c r="O293" i="10"/>
  <c r="O292" i="10"/>
  <c r="O289" i="10"/>
  <c r="O288" i="10"/>
  <c r="O287" i="10"/>
  <c r="O286" i="10"/>
  <c r="O285" i="10"/>
  <c r="O284" i="10"/>
  <c r="O281" i="10"/>
  <c r="O280" i="10"/>
  <c r="O279" i="10"/>
  <c r="O278" i="10"/>
  <c r="O277" i="10"/>
  <c r="O276" i="10"/>
  <c r="O273" i="10"/>
  <c r="O272" i="10"/>
  <c r="O271" i="10"/>
  <c r="O270" i="10"/>
  <c r="O269" i="10"/>
  <c r="O268" i="10"/>
  <c r="O265" i="10"/>
  <c r="O264" i="10"/>
  <c r="O263" i="10"/>
  <c r="O262" i="10"/>
  <c r="O261" i="10"/>
  <c r="O260" i="10"/>
  <c r="O257" i="10"/>
  <c r="O256" i="10"/>
  <c r="O255" i="10"/>
  <c r="O254" i="10"/>
  <c r="O253" i="10"/>
  <c r="O252" i="10"/>
  <c r="O249" i="10"/>
  <c r="O248" i="10"/>
  <c r="O247" i="10"/>
  <c r="O246" i="10"/>
  <c r="O245" i="10"/>
  <c r="O244" i="10"/>
  <c r="O241" i="10"/>
  <c r="O240" i="10"/>
  <c r="O239" i="10"/>
  <c r="O238" i="10"/>
  <c r="O237" i="10"/>
  <c r="O236" i="10"/>
  <c r="O233" i="10"/>
  <c r="O232" i="10"/>
  <c r="O231" i="10"/>
  <c r="O230" i="10"/>
  <c r="O229" i="10"/>
  <c r="O228" i="10"/>
  <c r="O225" i="10"/>
  <c r="O224" i="10"/>
  <c r="O223" i="10"/>
  <c r="O222" i="10"/>
  <c r="O221" i="10"/>
  <c r="O220" i="10"/>
  <c r="O217" i="10"/>
  <c r="O216" i="10"/>
  <c r="O215" i="10"/>
  <c r="O214" i="10"/>
  <c r="O213" i="10"/>
  <c r="O212" i="10"/>
  <c r="O209" i="10"/>
  <c r="O208" i="10"/>
  <c r="O207" i="10"/>
  <c r="O206" i="10"/>
  <c r="O205" i="10"/>
  <c r="O204" i="10"/>
  <c r="O201" i="10"/>
  <c r="O200" i="10"/>
  <c r="O199" i="10"/>
  <c r="O198" i="10"/>
  <c r="O197" i="10"/>
  <c r="O196" i="10"/>
  <c r="O193" i="10"/>
  <c r="O192" i="10"/>
  <c r="O191" i="10"/>
  <c r="O190" i="10"/>
  <c r="O189" i="10"/>
  <c r="O188" i="10"/>
  <c r="O185" i="10"/>
  <c r="O184" i="10"/>
  <c r="O183" i="10"/>
  <c r="O182" i="10"/>
  <c r="O181" i="10"/>
  <c r="O180" i="10"/>
  <c r="O177" i="10"/>
  <c r="O176" i="10"/>
  <c r="O175" i="10"/>
  <c r="O174" i="10"/>
  <c r="O173" i="10"/>
  <c r="O172" i="10"/>
  <c r="O169" i="10"/>
  <c r="O168" i="10"/>
  <c r="O167" i="10"/>
  <c r="O166" i="10"/>
  <c r="O165" i="10"/>
  <c r="O164" i="10"/>
  <c r="O161" i="10"/>
  <c r="O160" i="10"/>
  <c r="O159" i="10"/>
  <c r="O158" i="10"/>
  <c r="O157" i="10"/>
  <c r="O156" i="10"/>
  <c r="O153" i="10"/>
  <c r="O152" i="10"/>
  <c r="O151" i="10"/>
  <c r="O150" i="10"/>
  <c r="O149" i="10"/>
  <c r="O148" i="10"/>
  <c r="O145" i="10"/>
  <c r="O144" i="10"/>
  <c r="O143" i="10"/>
  <c r="O142" i="10"/>
  <c r="O141" i="10"/>
  <c r="O140" i="10"/>
  <c r="O137" i="10"/>
  <c r="O136" i="10"/>
  <c r="O135" i="10"/>
  <c r="O134" i="10"/>
  <c r="O133" i="10"/>
  <c r="O132" i="10"/>
  <c r="O129" i="10"/>
  <c r="O128" i="10"/>
  <c r="O127" i="10"/>
  <c r="O126" i="10"/>
  <c r="O125" i="10"/>
  <c r="O124" i="10"/>
  <c r="O121" i="10"/>
  <c r="O120" i="10"/>
  <c r="O119" i="10"/>
  <c r="O118" i="10"/>
  <c r="O117" i="10"/>
  <c r="O116" i="10"/>
  <c r="O114" i="10"/>
  <c r="O113" i="10"/>
  <c r="O112" i="10"/>
  <c r="O111" i="10"/>
  <c r="O110" i="10"/>
  <c r="O109" i="10"/>
  <c r="O108" i="10"/>
  <c r="O106" i="10"/>
  <c r="O105" i="10"/>
  <c r="O104" i="10"/>
  <c r="O103" i="10"/>
  <c r="O102" i="10"/>
  <c r="O101" i="10"/>
  <c r="O100" i="10"/>
  <c r="O98" i="10"/>
  <c r="O97" i="10"/>
  <c r="O96" i="10"/>
  <c r="O95" i="10"/>
  <c r="O94" i="10"/>
  <c r="O93" i="10"/>
  <c r="O92" i="10"/>
  <c r="O90" i="10"/>
  <c r="O89" i="10"/>
  <c r="O88" i="10"/>
  <c r="O87" i="10"/>
  <c r="O86" i="10"/>
  <c r="O85" i="10"/>
  <c r="O84" i="10"/>
  <c r="O82" i="10"/>
  <c r="O81" i="10"/>
  <c r="O80" i="10"/>
  <c r="O79" i="10"/>
  <c r="O78" i="10"/>
  <c r="O77" i="10"/>
  <c r="O76" i="10"/>
  <c r="O74" i="10"/>
  <c r="O73" i="10"/>
  <c r="O72" i="10"/>
  <c r="O71" i="10"/>
  <c r="O70" i="10"/>
  <c r="O69" i="10"/>
  <c r="O68" i="10"/>
  <c r="O66" i="10"/>
  <c r="O65" i="10"/>
  <c r="O64" i="10"/>
  <c r="O63" i="10"/>
  <c r="O62" i="10"/>
  <c r="O61" i="10"/>
  <c r="O60" i="10"/>
  <c r="O58" i="10"/>
  <c r="O57" i="10"/>
  <c r="O56" i="10"/>
  <c r="O55" i="10"/>
  <c r="O54" i="10"/>
  <c r="O53" i="10"/>
  <c r="O52" i="10"/>
  <c r="O50" i="10"/>
  <c r="O49" i="10"/>
  <c r="O48" i="10"/>
  <c r="O47" i="10"/>
  <c r="O46" i="10"/>
  <c r="O45" i="10"/>
  <c r="O44" i="10"/>
  <c r="O42" i="10"/>
  <c r="O41" i="10"/>
  <c r="O40" i="10"/>
  <c r="O39" i="10"/>
  <c r="O38" i="10"/>
  <c r="O37" i="10"/>
  <c r="O36" i="10"/>
  <c r="O34" i="10"/>
  <c r="O33" i="10"/>
  <c r="O32" i="10"/>
  <c r="O31" i="10"/>
  <c r="O30" i="10"/>
  <c r="O29" i="10"/>
  <c r="O28" i="10"/>
  <c r="O26" i="10"/>
  <c r="O25" i="10"/>
  <c r="O24" i="10"/>
  <c r="O23" i="10"/>
  <c r="O22" i="10"/>
  <c r="O21" i="10"/>
  <c r="O20" i="10"/>
  <c r="O18" i="10"/>
  <c r="O17" i="10"/>
  <c r="O16" i="10"/>
  <c r="O15" i="10"/>
  <c r="O14" i="10"/>
  <c r="O13" i="10"/>
  <c r="O12" i="10"/>
  <c r="O10" i="10"/>
  <c r="O9" i="10"/>
  <c r="O8" i="10"/>
  <c r="O7" i="10"/>
  <c r="O6" i="10"/>
  <c r="O5" i="10"/>
  <c r="O4" i="10"/>
  <c r="I4" i="16" l="1" a="1"/>
  <c r="I4" i="16" s="1"/>
  <c r="J4" i="16" s="1"/>
  <c r="L4" i="16" a="1"/>
  <c r="L4" i="16" s="1"/>
  <c r="M4" i="16" s="1"/>
  <c r="I24" i="16" a="1"/>
  <c r="I24" i="16" s="1"/>
  <c r="J24" i="16" s="1"/>
  <c r="J23" i="16"/>
  <c r="I49" i="16" a="1"/>
  <c r="I49" i="16" s="1"/>
  <c r="J49" i="16" s="1"/>
  <c r="I48" i="16" a="1"/>
  <c r="I48" i="16" s="1"/>
  <c r="J48" i="16" s="1"/>
  <c r="J47" i="16"/>
  <c r="I72" i="16" a="1"/>
  <c r="I72" i="16" s="1"/>
  <c r="J72" i="16" s="1"/>
  <c r="J71" i="16"/>
  <c r="I73" i="16" a="1"/>
  <c r="I73" i="16" s="1"/>
  <c r="J73" i="16" s="1"/>
  <c r="S13" i="2"/>
  <c r="S4" i="2"/>
  <c r="S5" i="2"/>
  <c r="S6" i="2"/>
  <c r="S9" i="2"/>
  <c r="S11" i="2"/>
  <c r="S8" i="2"/>
  <c r="S10" i="2"/>
  <c r="S12" i="2"/>
  <c r="S15" i="2"/>
  <c r="S14" i="2"/>
  <c r="S16" i="2"/>
  <c r="S18" i="2"/>
  <c r="S17" i="2"/>
  <c r="L4" i="2"/>
  <c r="L5" i="2"/>
  <c r="L6" i="2"/>
  <c r="L9" i="2"/>
  <c r="L11" i="2"/>
  <c r="L8" i="2"/>
  <c r="L10" i="2"/>
  <c r="L12" i="2"/>
  <c r="L13" i="2"/>
  <c r="L15" i="2"/>
  <c r="L14" i="2"/>
  <c r="L16" i="2"/>
  <c r="L18" i="2"/>
  <c r="L17" i="2"/>
  <c r="I25" i="16" l="1" a="1"/>
  <c r="I25" i="16" s="1"/>
  <c r="I74" i="16" a="1"/>
  <c r="I74" i="16" s="1"/>
  <c r="J74" i="16" s="1"/>
  <c r="I5" i="16" a="1"/>
  <c r="I5" i="16" s="1"/>
  <c r="J5" i="16" s="1"/>
  <c r="I50" i="16" a="1"/>
  <c r="I50" i="16" s="1"/>
  <c r="J50" i="16" s="1"/>
  <c r="L5" i="16" a="1"/>
  <c r="L5" i="16" s="1"/>
  <c r="M5" i="16" s="1"/>
  <c r="K19" i="7"/>
  <c r="O140" i="7"/>
  <c r="N140" i="7"/>
  <c r="M140" i="7"/>
  <c r="L140" i="7"/>
  <c r="K140" i="7"/>
  <c r="O139" i="7"/>
  <c r="N139" i="7"/>
  <c r="M139" i="7"/>
  <c r="L139" i="7"/>
  <c r="K139" i="7"/>
  <c r="O137" i="7"/>
  <c r="N137" i="7"/>
  <c r="M137" i="7"/>
  <c r="L137" i="7"/>
  <c r="K137" i="7"/>
  <c r="O136" i="7"/>
  <c r="N136" i="7"/>
  <c r="M136" i="7"/>
  <c r="L136" i="7"/>
  <c r="K136" i="7"/>
  <c r="O134" i="7"/>
  <c r="N134" i="7"/>
  <c r="M134" i="7"/>
  <c r="L134" i="7"/>
  <c r="K134" i="7"/>
  <c r="O133" i="7"/>
  <c r="N133" i="7"/>
  <c r="M133" i="7"/>
  <c r="L133" i="7"/>
  <c r="K133" i="7"/>
  <c r="O131" i="7"/>
  <c r="N131" i="7"/>
  <c r="M131" i="7"/>
  <c r="L131" i="7"/>
  <c r="K131" i="7"/>
  <c r="O130" i="7"/>
  <c r="N130" i="7"/>
  <c r="M130" i="7"/>
  <c r="L130" i="7"/>
  <c r="K130" i="7"/>
  <c r="O128" i="7"/>
  <c r="N128" i="7"/>
  <c r="M128" i="7"/>
  <c r="L128" i="7"/>
  <c r="K128" i="7"/>
  <c r="O127" i="7"/>
  <c r="N127" i="7"/>
  <c r="M127" i="7"/>
  <c r="L127" i="7"/>
  <c r="K127" i="7"/>
  <c r="O125" i="7"/>
  <c r="N125" i="7"/>
  <c r="M125" i="7"/>
  <c r="L125" i="7"/>
  <c r="K125" i="7"/>
  <c r="O124" i="7"/>
  <c r="N124" i="7"/>
  <c r="M124" i="7"/>
  <c r="L124" i="7"/>
  <c r="K124" i="7"/>
  <c r="O122" i="7"/>
  <c r="N122" i="7"/>
  <c r="M122" i="7"/>
  <c r="L122" i="7"/>
  <c r="K122" i="7"/>
  <c r="O121" i="7"/>
  <c r="N121" i="7"/>
  <c r="M121" i="7"/>
  <c r="L121" i="7"/>
  <c r="K121" i="7"/>
  <c r="O119" i="7"/>
  <c r="N119" i="7"/>
  <c r="M119" i="7"/>
  <c r="L119" i="7"/>
  <c r="K119" i="7"/>
  <c r="O118" i="7"/>
  <c r="N118" i="7"/>
  <c r="M118" i="7"/>
  <c r="L118" i="7"/>
  <c r="K118" i="7"/>
  <c r="O116" i="7"/>
  <c r="N116" i="7"/>
  <c r="M116" i="7"/>
  <c r="L116" i="7"/>
  <c r="K116" i="7"/>
  <c r="O115" i="7"/>
  <c r="N115" i="7"/>
  <c r="M115" i="7"/>
  <c r="L115" i="7"/>
  <c r="K115" i="7"/>
  <c r="O113" i="7"/>
  <c r="N113" i="7"/>
  <c r="M113" i="7"/>
  <c r="L113" i="7"/>
  <c r="K113" i="7"/>
  <c r="O112" i="7"/>
  <c r="N112" i="7"/>
  <c r="M112" i="7"/>
  <c r="L112" i="7"/>
  <c r="K112" i="7"/>
  <c r="K25" i="7"/>
  <c r="L25" i="7"/>
  <c r="M25" i="7"/>
  <c r="N25" i="7"/>
  <c r="O25" i="7"/>
  <c r="K26" i="7"/>
  <c r="L26" i="7"/>
  <c r="M26" i="7"/>
  <c r="N26" i="7"/>
  <c r="O26" i="7"/>
  <c r="K28" i="7"/>
  <c r="L28" i="7"/>
  <c r="M28" i="7"/>
  <c r="N28" i="7"/>
  <c r="O28" i="7"/>
  <c r="K29" i="7"/>
  <c r="L29" i="7"/>
  <c r="M29" i="7"/>
  <c r="N29" i="7"/>
  <c r="O29" i="7"/>
  <c r="K31" i="7"/>
  <c r="L31" i="7"/>
  <c r="M31" i="7"/>
  <c r="N31" i="7"/>
  <c r="O31" i="7"/>
  <c r="K32" i="7"/>
  <c r="L32" i="7"/>
  <c r="M32" i="7"/>
  <c r="N32" i="7"/>
  <c r="O32" i="7"/>
  <c r="K34" i="7"/>
  <c r="L34" i="7"/>
  <c r="M34" i="7"/>
  <c r="N34" i="7"/>
  <c r="O34" i="7"/>
  <c r="K35" i="7"/>
  <c r="L35" i="7"/>
  <c r="M35" i="7"/>
  <c r="N35" i="7"/>
  <c r="O35" i="7"/>
  <c r="K13" i="7"/>
  <c r="L13" i="7"/>
  <c r="M13" i="7"/>
  <c r="N13" i="7"/>
  <c r="O13" i="7"/>
  <c r="K14" i="7"/>
  <c r="L14" i="7"/>
  <c r="M14" i="7"/>
  <c r="N14" i="7"/>
  <c r="O14" i="7"/>
  <c r="K16" i="7"/>
  <c r="L16" i="7"/>
  <c r="M16" i="7"/>
  <c r="N16" i="7"/>
  <c r="O16" i="7"/>
  <c r="K17" i="7"/>
  <c r="L17" i="7"/>
  <c r="M17" i="7"/>
  <c r="N17" i="7"/>
  <c r="O17" i="7"/>
  <c r="L19" i="7"/>
  <c r="M19" i="7"/>
  <c r="N19" i="7"/>
  <c r="O19" i="7"/>
  <c r="K20" i="7"/>
  <c r="L20" i="7"/>
  <c r="M20" i="7"/>
  <c r="N20" i="7"/>
  <c r="O20" i="7"/>
  <c r="K22" i="7"/>
  <c r="L22" i="7"/>
  <c r="M22" i="7"/>
  <c r="N22" i="7"/>
  <c r="O22" i="7"/>
  <c r="K23" i="7"/>
  <c r="L23" i="7"/>
  <c r="M23" i="7"/>
  <c r="N23" i="7"/>
  <c r="O23" i="7"/>
  <c r="K7" i="7"/>
  <c r="L7" i="7"/>
  <c r="M7" i="7"/>
  <c r="N7" i="7"/>
  <c r="O7" i="7"/>
  <c r="K8" i="7"/>
  <c r="L8" i="7"/>
  <c r="M8" i="7"/>
  <c r="N8" i="7"/>
  <c r="O8" i="7"/>
  <c r="K10" i="7"/>
  <c r="L10" i="7"/>
  <c r="M10" i="7"/>
  <c r="N10" i="7"/>
  <c r="O10" i="7"/>
  <c r="K11" i="7"/>
  <c r="L11" i="7"/>
  <c r="M11" i="7"/>
  <c r="N11" i="7"/>
  <c r="O11" i="7"/>
  <c r="L4" i="7"/>
  <c r="M4" i="7"/>
  <c r="N4" i="7"/>
  <c r="O4" i="7"/>
  <c r="K4" i="7"/>
  <c r="L5" i="7"/>
  <c r="M5" i="7"/>
  <c r="N5" i="7"/>
  <c r="O5" i="7"/>
  <c r="K5" i="7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V17" i="5"/>
  <c r="U5" i="5"/>
  <c r="U18" i="5"/>
  <c r="N18" i="5"/>
  <c r="I18" i="5"/>
  <c r="V18" i="5" s="1"/>
  <c r="U15" i="5"/>
  <c r="N15" i="5"/>
  <c r="I15" i="5"/>
  <c r="V15" i="5" s="1"/>
  <c r="U14" i="5"/>
  <c r="N14" i="5"/>
  <c r="V14" i="5" s="1"/>
  <c r="I14" i="5"/>
  <c r="U12" i="5"/>
  <c r="N12" i="5"/>
  <c r="I12" i="5"/>
  <c r="U17" i="5"/>
  <c r="N17" i="5"/>
  <c r="I17" i="5"/>
  <c r="U13" i="5"/>
  <c r="N13" i="5"/>
  <c r="I13" i="5"/>
  <c r="V13" i="5" s="1"/>
  <c r="U9" i="5"/>
  <c r="N9" i="5"/>
  <c r="I9" i="5"/>
  <c r="V9" i="5" s="1"/>
  <c r="U16" i="5"/>
  <c r="N16" i="5"/>
  <c r="I16" i="5"/>
  <c r="V16" i="5" s="1"/>
  <c r="U11" i="5"/>
  <c r="N11" i="5"/>
  <c r="I11" i="5"/>
  <c r="V11" i="5" s="1"/>
  <c r="U7" i="5"/>
  <c r="N7" i="5"/>
  <c r="I7" i="5"/>
  <c r="U8" i="5"/>
  <c r="N8" i="5"/>
  <c r="I8" i="5"/>
  <c r="U6" i="5"/>
  <c r="N6" i="5"/>
  <c r="I6" i="5"/>
  <c r="V6" i="5" s="1"/>
  <c r="U10" i="5"/>
  <c r="N10" i="5"/>
  <c r="I10" i="5"/>
  <c r="V10" i="5" s="1"/>
  <c r="N5" i="5"/>
  <c r="I5" i="5"/>
  <c r="U4" i="5"/>
  <c r="N4" i="5"/>
  <c r="I4" i="5"/>
  <c r="W4" i="6"/>
  <c r="W5" i="6"/>
  <c r="W7" i="6"/>
  <c r="W6" i="6"/>
  <c r="W10" i="6"/>
  <c r="W14" i="6"/>
  <c r="W11" i="6"/>
  <c r="W16" i="6"/>
  <c r="W8" i="6"/>
  <c r="W15" i="6"/>
  <c r="W18" i="6"/>
  <c r="W17" i="6"/>
  <c r="W12" i="6"/>
  <c r="W13" i="6"/>
  <c r="W9" i="6"/>
  <c r="J7" i="6"/>
  <c r="J16" i="6"/>
  <c r="J17" i="6"/>
  <c r="J4" i="6"/>
  <c r="J5" i="6"/>
  <c r="J18" i="6"/>
  <c r="J6" i="6"/>
  <c r="J10" i="6"/>
  <c r="J14" i="6"/>
  <c r="J11" i="6"/>
  <c r="J8" i="6"/>
  <c r="J15" i="6"/>
  <c r="J12" i="6"/>
  <c r="J13" i="6"/>
  <c r="J9" i="6"/>
  <c r="P7" i="6"/>
  <c r="P16" i="6"/>
  <c r="P17" i="6"/>
  <c r="P4" i="6"/>
  <c r="P5" i="6"/>
  <c r="P18" i="6"/>
  <c r="P6" i="6"/>
  <c r="P10" i="6"/>
  <c r="P14" i="6"/>
  <c r="P11" i="6"/>
  <c r="P8" i="6"/>
  <c r="P15" i="6"/>
  <c r="P12" i="6"/>
  <c r="P13" i="6"/>
  <c r="P9" i="6"/>
  <c r="J25" i="16" l="1"/>
  <c r="I51" i="16" a="1"/>
  <c r="I51" i="16" s="1"/>
  <c r="J51" i="16" s="1"/>
  <c r="I75" i="16" a="1"/>
  <c r="I75" i="16" s="1"/>
  <c r="J75" i="16" s="1"/>
  <c r="I6" i="16" a="1"/>
  <c r="I6" i="16" s="1"/>
  <c r="J6" i="16" s="1"/>
  <c r="L6" i="16" a="1"/>
  <c r="L6" i="16" s="1"/>
  <c r="M6" i="16" s="1"/>
  <c r="I76" i="16" a="1"/>
  <c r="I76" i="16" s="1"/>
  <c r="J76" i="16" s="1"/>
  <c r="I26" i="16" a="1"/>
  <c r="I26" i="16" s="1"/>
  <c r="J26" i="16" s="1"/>
  <c r="P316" i="10" a="1"/>
  <c r="P316" i="10" s="1"/>
  <c r="P188" i="10" a="1"/>
  <c r="P188" i="10" s="1"/>
  <c r="P108" i="10" a="1"/>
  <c r="P108" i="10" s="1"/>
  <c r="P196" i="10" a="1"/>
  <c r="P196" i="10" s="1"/>
  <c r="P180" i="10" a="1"/>
  <c r="P180" i="10" s="1"/>
  <c r="P268" i="10" a="1"/>
  <c r="P268" i="10" s="1"/>
  <c r="P300" i="10" a="1"/>
  <c r="P300" i="10" s="1"/>
  <c r="P52" i="10" a="1"/>
  <c r="P52" i="10" s="1"/>
  <c r="P100" i="10" a="1"/>
  <c r="P100" i="10" s="1"/>
  <c r="P260" i="10" a="1"/>
  <c r="P260" i="10" s="1"/>
  <c r="P292" i="10" a="1"/>
  <c r="P292" i="10" s="1"/>
  <c r="P228" i="10" a="1"/>
  <c r="P228" i="10" s="1"/>
  <c r="P124" i="10" a="1"/>
  <c r="P124" i="10" s="1"/>
  <c r="P308" i="10" a="1"/>
  <c r="P308" i="10" s="1"/>
  <c r="P204" i="10" a="1"/>
  <c r="P204" i="10" s="1"/>
  <c r="P44" i="10" a="1"/>
  <c r="P44" i="10" s="1"/>
  <c r="P156" i="10" a="1"/>
  <c r="P156" i="10" s="1"/>
  <c r="P284" i="10" a="1"/>
  <c r="P284" i="10" s="1"/>
  <c r="P36" i="10" a="1"/>
  <c r="P36" i="10" s="1"/>
  <c r="P164" i="10" a="1"/>
  <c r="P164" i="10" s="1"/>
  <c r="P236" i="10" a="1"/>
  <c r="P236" i="10" s="1"/>
  <c r="P28" i="10" a="1"/>
  <c r="P28" i="10" s="1"/>
  <c r="P116" i="10" a="1"/>
  <c r="P116" i="10" s="1"/>
  <c r="P60" i="10" a="1"/>
  <c r="P60" i="10" s="1"/>
  <c r="P172" i="10" a="1"/>
  <c r="P172" i="10" s="1"/>
  <c r="P4" i="10" a="1"/>
  <c r="P4" i="10" s="1"/>
  <c r="P12" i="10" a="1"/>
  <c r="P12" i="10" s="1"/>
  <c r="P252" i="10" a="1"/>
  <c r="P252" i="10" s="1"/>
  <c r="P148" i="10" a="1"/>
  <c r="P148" i="10" s="1"/>
  <c r="P276" i="10" a="1"/>
  <c r="P276" i="10" s="1"/>
  <c r="P20" i="10" a="1"/>
  <c r="P20" i="10" s="1"/>
  <c r="P92" i="10" a="1"/>
  <c r="P92" i="10" s="1"/>
  <c r="P212" i="10" a="1"/>
  <c r="P212" i="10" s="1"/>
  <c r="P76" i="10" a="1"/>
  <c r="P76" i="10" s="1"/>
  <c r="P332" i="10" a="1"/>
  <c r="P332" i="10" s="1"/>
  <c r="P84" i="10" a="1"/>
  <c r="P84" i="10" s="1"/>
  <c r="P244" i="10" a="1"/>
  <c r="P244" i="10" s="1"/>
  <c r="P68" i="10" a="1"/>
  <c r="P68" i="10" s="1"/>
  <c r="P220" i="10" a="1"/>
  <c r="P220" i="10" s="1"/>
  <c r="P340" i="10" a="1"/>
  <c r="P340" i="10" s="1"/>
  <c r="P132" i="10" a="1"/>
  <c r="P132" i="10" s="1"/>
  <c r="P324" i="10" a="1"/>
  <c r="P324" i="10" s="1"/>
  <c r="P140" i="10" a="1"/>
  <c r="P140" i="10" s="1"/>
  <c r="AC16" i="2"/>
  <c r="AC13" i="2"/>
  <c r="AC11" i="2"/>
  <c r="AC6" i="2"/>
  <c r="AC18" i="2"/>
  <c r="AC14" i="2"/>
  <c r="AC7" i="2"/>
  <c r="AC5" i="2"/>
  <c r="AC10" i="2"/>
  <c r="AC8" i="2"/>
  <c r="AC9" i="2"/>
  <c r="AC17" i="2"/>
  <c r="AC12" i="2"/>
  <c r="AC15" i="2"/>
  <c r="L132" i="7"/>
  <c r="O117" i="7"/>
  <c r="K123" i="7"/>
  <c r="Q116" i="7"/>
  <c r="N138" i="7"/>
  <c r="N135" i="7"/>
  <c r="O135" i="7"/>
  <c r="K141" i="7"/>
  <c r="O126" i="7"/>
  <c r="K132" i="7"/>
  <c r="L120" i="7"/>
  <c r="K114" i="7"/>
  <c r="K120" i="7"/>
  <c r="L135" i="7"/>
  <c r="K27" i="7"/>
  <c r="M135" i="7"/>
  <c r="L27" i="7"/>
  <c r="L114" i="7"/>
  <c r="M117" i="7"/>
  <c r="L123" i="7"/>
  <c r="Q5" i="7"/>
  <c r="T5" i="7" s="1"/>
  <c r="M114" i="7"/>
  <c r="N117" i="7"/>
  <c r="M123" i="7"/>
  <c r="Q14" i="7"/>
  <c r="T14" i="7" s="1"/>
  <c r="N114" i="7"/>
  <c r="N15" i="7"/>
  <c r="L30" i="7"/>
  <c r="O114" i="7"/>
  <c r="L129" i="7"/>
  <c r="N33" i="7"/>
  <c r="O33" i="7"/>
  <c r="M18" i="7"/>
  <c r="M33" i="7"/>
  <c r="L15" i="7"/>
  <c r="O123" i="7"/>
  <c r="M129" i="7"/>
  <c r="N132" i="7"/>
  <c r="K138" i="7"/>
  <c r="K15" i="7"/>
  <c r="N123" i="7"/>
  <c r="N129" i="7"/>
  <c r="O132" i="7"/>
  <c r="L138" i="7"/>
  <c r="M15" i="7"/>
  <c r="Q29" i="7"/>
  <c r="T29" i="7" s="1"/>
  <c r="M120" i="7"/>
  <c r="O129" i="7"/>
  <c r="K135" i="7"/>
  <c r="M138" i="7"/>
  <c r="N27" i="7"/>
  <c r="N120" i="7"/>
  <c r="K129" i="7"/>
  <c r="M27" i="7"/>
  <c r="O120" i="7"/>
  <c r="Q113" i="7"/>
  <c r="L141" i="7"/>
  <c r="M141" i="7"/>
  <c r="N141" i="7"/>
  <c r="K126" i="7"/>
  <c r="Q134" i="7"/>
  <c r="O141" i="7"/>
  <c r="L126" i="7"/>
  <c r="M132" i="7"/>
  <c r="K117" i="7"/>
  <c r="M126" i="7"/>
  <c r="L117" i="7"/>
  <c r="N126" i="7"/>
  <c r="Q137" i="7"/>
  <c r="Q119" i="7"/>
  <c r="Q131" i="7"/>
  <c r="K30" i="7"/>
  <c r="Q35" i="7"/>
  <c r="T35" i="7" s="1"/>
  <c r="Q140" i="7"/>
  <c r="Q125" i="7"/>
  <c r="Q122" i="7"/>
  <c r="O138" i="7"/>
  <c r="Q128" i="7"/>
  <c r="Q26" i="7"/>
  <c r="T26" i="7" s="1"/>
  <c r="L18" i="7"/>
  <c r="Q32" i="7"/>
  <c r="T32" i="7" s="1"/>
  <c r="L9" i="7"/>
  <c r="M9" i="7"/>
  <c r="Q17" i="7"/>
  <c r="T17" i="7" s="1"/>
  <c r="Q20" i="7"/>
  <c r="T20" i="7" s="1"/>
  <c r="N9" i="7"/>
  <c r="L6" i="7"/>
  <c r="O21" i="7"/>
  <c r="K18" i="7"/>
  <c r="N12" i="7"/>
  <c r="K12" i="7"/>
  <c r="Q11" i="7"/>
  <c r="T11" i="7" s="1"/>
  <c r="L33" i="7"/>
  <c r="M12" i="7"/>
  <c r="L21" i="7"/>
  <c r="O6" i="7"/>
  <c r="K9" i="7"/>
  <c r="N6" i="7"/>
  <c r="N21" i="7"/>
  <c r="L12" i="7"/>
  <c r="K6" i="7"/>
  <c r="M6" i="7"/>
  <c r="M21" i="7"/>
  <c r="K33" i="7"/>
  <c r="N24" i="7"/>
  <c r="N36" i="7"/>
  <c r="M24" i="7"/>
  <c r="M36" i="7"/>
  <c r="K21" i="7"/>
  <c r="Q8" i="7"/>
  <c r="T8" i="7" s="1"/>
  <c r="L24" i="7"/>
  <c r="L36" i="7"/>
  <c r="K24" i="7"/>
  <c r="K36" i="7"/>
  <c r="O36" i="7"/>
  <c r="O9" i="7"/>
  <c r="O15" i="7"/>
  <c r="O18" i="7"/>
  <c r="N30" i="7"/>
  <c r="O12" i="7"/>
  <c r="N18" i="7"/>
  <c r="M30" i="7"/>
  <c r="O27" i="7"/>
  <c r="O30" i="7"/>
  <c r="Q23" i="7"/>
  <c r="T23" i="7" s="1"/>
  <c r="O24" i="7"/>
  <c r="V8" i="5"/>
  <c r="V7" i="5"/>
  <c r="V4" i="5"/>
  <c r="V12" i="5"/>
  <c r="V5" i="5"/>
  <c r="I7" i="16" l="1" a="1"/>
  <c r="I7" i="16" s="1"/>
  <c r="J7" i="16" s="1"/>
  <c r="L7" i="16" a="1"/>
  <c r="L7" i="16" s="1"/>
  <c r="M7" i="16" s="1"/>
  <c r="I27" i="16" a="1"/>
  <c r="I27" i="16" s="1"/>
  <c r="I77" i="16" a="1"/>
  <c r="I77" i="16" s="1"/>
  <c r="J77" i="16" s="1"/>
  <c r="I52" i="16" a="1"/>
  <c r="I52" i="16" s="1"/>
  <c r="P2302" i="10" a="1"/>
  <c r="P2302" i="10" s="1"/>
  <c r="P2214" i="10" a="1"/>
  <c r="P2214" i="10" s="1"/>
  <c r="P2206" i="10" a="1"/>
  <c r="P2206" i="10" s="1"/>
  <c r="P2286" i="10" a="1"/>
  <c r="P2286" i="10" s="1"/>
  <c r="P2190" i="10" a="1"/>
  <c r="P2190" i="10" s="1"/>
  <c r="P2270" i="10" a="1"/>
  <c r="P2270" i="10" s="1"/>
  <c r="P2150" i="10" a="1"/>
  <c r="P2150" i="10" s="1"/>
  <c r="P2222" i="10" a="1"/>
  <c r="P2222" i="10" s="1"/>
  <c r="P2230" i="10" a="1"/>
  <c r="P2230" i="10" s="1"/>
  <c r="P2262" i="10" a="1"/>
  <c r="P2262" i="10" s="1"/>
  <c r="P2310" i="10" a="1"/>
  <c r="P2310" i="10" s="1"/>
  <c r="P2294" i="10" a="1"/>
  <c r="P2294" i="10" s="1"/>
  <c r="P2198" i="10" a="1"/>
  <c r="P2198" i="10" s="1"/>
  <c r="P2158" i="10" a="1"/>
  <c r="P2158" i="10" s="1"/>
  <c r="P2238" i="10" a="1"/>
  <c r="P2238" i="10" s="1"/>
  <c r="P2318" i="10" a="1"/>
  <c r="P2318" i="10" s="1"/>
  <c r="P2278" i="10" a="1"/>
  <c r="P2278" i="10" s="1"/>
  <c r="P2166" i="10" a="1"/>
  <c r="P2166" i="10" s="1"/>
  <c r="P2174" i="10" a="1"/>
  <c r="P2174" i="10" s="1"/>
  <c r="P2246" i="10" a="1"/>
  <c r="P2246" i="10" s="1"/>
  <c r="P2254" i="10" a="1"/>
  <c r="P2254" i="10" s="1"/>
  <c r="P2182" i="10" a="1"/>
  <c r="P2182" i="10" s="1"/>
  <c r="P1395" i="10" a="1"/>
  <c r="P1395" i="10" s="1"/>
  <c r="P1478" i="10" a="1"/>
  <c r="P1478" i="10" s="1"/>
  <c r="P1352" i="10" a="1"/>
  <c r="P1352" i="10" s="1"/>
  <c r="P1344" i="10" a="1"/>
  <c r="P1344" i="10" s="1"/>
  <c r="P1494" i="10" a="1"/>
  <c r="P1494" i="10" s="1"/>
  <c r="P1403" i="10" a="1"/>
  <c r="P1403" i="10" s="1"/>
  <c r="P1502" i="10" a="1"/>
  <c r="P1502" i="10" s="1"/>
  <c r="P1413" i="10" a="1"/>
  <c r="P1413" i="10" s="1"/>
  <c r="P1336" i="10" a="1"/>
  <c r="P1336" i="10" s="1"/>
  <c r="P1486" i="10" a="1"/>
  <c r="P1486" i="10" s="1"/>
  <c r="P1510" i="10" a="1"/>
  <c r="P1510" i="10" s="1"/>
  <c r="P1438" i="10" a="1"/>
  <c r="P1438" i="10" s="1"/>
  <c r="P1422" i="10" a="1"/>
  <c r="P1422" i="10" s="1"/>
  <c r="P1470" i="10" a="1"/>
  <c r="P1470" i="10" s="1"/>
  <c r="P1518" i="10" a="1"/>
  <c r="P1518" i="10" s="1"/>
  <c r="P1377" i="10" a="1"/>
  <c r="P1377" i="10" s="1"/>
  <c r="P1360" i="10" a="1"/>
  <c r="P1360" i="10" s="1"/>
  <c r="P1430" i="10" a="1"/>
  <c r="P1430" i="10" s="1"/>
  <c r="P1385" i="10" a="1"/>
  <c r="P1385" i="10" s="1"/>
  <c r="P1446" i="10" a="1"/>
  <c r="P1446" i="10" s="1"/>
  <c r="P1454" i="10" a="1"/>
  <c r="P1454" i="10" s="1"/>
  <c r="P1462" i="10" a="1"/>
  <c r="P1462" i="10" s="1"/>
  <c r="P1369" i="10" a="1"/>
  <c r="P1369" i="10" s="1"/>
  <c r="P1858" i="10" a="1"/>
  <c r="P1858" i="10" s="1"/>
  <c r="P1738" i="10" a="1"/>
  <c r="P1738" i="10" s="1"/>
  <c r="P1810" i="10" a="1"/>
  <c r="P1810" i="10" s="1"/>
  <c r="P1730" i="10" a="1"/>
  <c r="P1730" i="10" s="1"/>
  <c r="P1818" i="10" a="1"/>
  <c r="P1818" i="10" s="1"/>
  <c r="P1866" i="10" a="1"/>
  <c r="P1866" i="10" s="1"/>
  <c r="P1746" i="10" a="1"/>
  <c r="P1746" i="10" s="1"/>
  <c r="P1826" i="10" a="1"/>
  <c r="P1826" i="10" s="1"/>
  <c r="P1778" i="10" a="1"/>
  <c r="P1778" i="10" s="1"/>
  <c r="P1802" i="10" a="1"/>
  <c r="P1802" i="10" s="1"/>
  <c r="P1786" i="10" a="1"/>
  <c r="P1786" i="10" s="1"/>
  <c r="P1706" i="10" a="1"/>
  <c r="P1706" i="10" s="1"/>
  <c r="P1674" i="10" a="1"/>
  <c r="P1674" i="10" s="1"/>
  <c r="P1722" i="10" a="1"/>
  <c r="P1722" i="10" s="1"/>
  <c r="P1682" i="10" a="1"/>
  <c r="P1682" i="10" s="1"/>
  <c r="P1754" i="10" a="1"/>
  <c r="P1754" i="10" s="1"/>
  <c r="P1762" i="10" a="1"/>
  <c r="P1762" i="10" s="1"/>
  <c r="P1690" i="10" a="1"/>
  <c r="P1690" i="10" s="1"/>
  <c r="P1834" i="10" a="1"/>
  <c r="P1834" i="10" s="1"/>
  <c r="P1842" i="10" a="1"/>
  <c r="P1842" i="10" s="1"/>
  <c r="P1770" i="10" a="1"/>
  <c r="P1770" i="10" s="1"/>
  <c r="P1850" i="10" a="1"/>
  <c r="P1850" i="10" s="1"/>
  <c r="P1874" i="10" a="1"/>
  <c r="P1874" i="10" s="1"/>
  <c r="P1698" i="10" a="1"/>
  <c r="P1698" i="10" s="1"/>
  <c r="P1714" i="10" a="1"/>
  <c r="P1714" i="10" s="1"/>
  <c r="P1794" i="10" a="1"/>
  <c r="P1794" i="10" s="1"/>
  <c r="P615" i="10" a="1"/>
  <c r="P615" i="10" s="1"/>
  <c r="P566" i="10" a="1"/>
  <c r="P566" i="10" s="1"/>
  <c r="P446" i="10" a="1"/>
  <c r="P446" i="10" s="1"/>
  <c r="P632" i="10" a="1"/>
  <c r="P632" i="10" s="1"/>
  <c r="P693" i="10" a="1"/>
  <c r="P693" i="10" s="1"/>
  <c r="P486" i="10" a="1"/>
  <c r="P486" i="10" s="1"/>
  <c r="P701" i="10" a="1"/>
  <c r="P701" i="10" s="1"/>
  <c r="P623" i="10" a="1"/>
  <c r="P623" i="10" s="1"/>
  <c r="P717" i="10" a="1"/>
  <c r="P717" i="10" s="1"/>
  <c r="P709" i="10" a="1"/>
  <c r="P709" i="10" s="1"/>
  <c r="P350" i="10" a="1"/>
  <c r="P350" i="10" s="1"/>
  <c r="P502" i="10" a="1"/>
  <c r="P502" i="10" s="1"/>
  <c r="P665" i="10" a="1"/>
  <c r="P665" i="10" s="1"/>
  <c r="P430" i="10" a="1"/>
  <c r="P430" i="10" s="1"/>
  <c r="P422" i="10" a="1"/>
  <c r="P422" i="10" s="1"/>
  <c r="P510" i="10" a="1"/>
  <c r="P510" i="10" s="1"/>
  <c r="P648" i="10" a="1"/>
  <c r="P648" i="10" s="1"/>
  <c r="P606" i="10" a="1"/>
  <c r="P606" i="10" s="1"/>
  <c r="P735" i="10" a="1"/>
  <c r="P735" i="10" s="1"/>
  <c r="P374" i="10" a="1"/>
  <c r="P374" i="10" s="1"/>
  <c r="P358" i="10" a="1"/>
  <c r="P358" i="10" s="1"/>
  <c r="P454" i="10" a="1"/>
  <c r="P454" i="10" s="1"/>
  <c r="P438" i="10" a="1"/>
  <c r="P438" i="10" s="1"/>
  <c r="P550" i="10" a="1"/>
  <c r="P550" i="10" s="1"/>
  <c r="P534" i="10" a="1"/>
  <c r="P534" i="10" s="1"/>
  <c r="P382" i="10" a="1"/>
  <c r="P382" i="10" s="1"/>
  <c r="P518" i="10" a="1"/>
  <c r="P518" i="10" s="1"/>
  <c r="P414" i="10" a="1"/>
  <c r="P414" i="10" s="1"/>
  <c r="P470" i="10" a="1"/>
  <c r="P470" i="10" s="1"/>
  <c r="P574" i="10" a="1"/>
  <c r="P574" i="10" s="1"/>
  <c r="P590" i="10" a="1"/>
  <c r="P590" i="10" s="1"/>
  <c r="P462" i="10" a="1"/>
  <c r="P462" i="10" s="1"/>
  <c r="P743" i="10" a="1"/>
  <c r="P743" i="10" s="1"/>
  <c r="P406" i="10" a="1"/>
  <c r="P406" i="10" s="1"/>
  <c r="P656" i="10" a="1"/>
  <c r="P656" i="10" s="1"/>
  <c r="P674" i="10" a="1"/>
  <c r="P674" i="10" s="1"/>
  <c r="P542" i="10" a="1"/>
  <c r="P542" i="10" s="1"/>
  <c r="P526" i="10" a="1"/>
  <c r="P526" i="10" s="1"/>
  <c r="P494" i="10" a="1"/>
  <c r="P494" i="10" s="1"/>
  <c r="P640" i="10" a="1"/>
  <c r="P640" i="10" s="1"/>
  <c r="P598" i="10" a="1"/>
  <c r="P598" i="10" s="1"/>
  <c r="P683" i="10" a="1"/>
  <c r="P683" i="10" s="1"/>
  <c r="P582" i="10" a="1"/>
  <c r="P582" i="10" s="1"/>
  <c r="P366" i="10" a="1"/>
  <c r="P366" i="10" s="1"/>
  <c r="P398" i="10" a="1"/>
  <c r="P398" i="10" s="1"/>
  <c r="P727" i="10" a="1"/>
  <c r="P727" i="10" s="1"/>
  <c r="P390" i="10" a="1"/>
  <c r="P390" i="10" s="1"/>
  <c r="P478" i="10" a="1"/>
  <c r="P478" i="10" s="1"/>
  <c r="P558" i="10" a="1"/>
  <c r="P558" i="10" s="1"/>
  <c r="P1648" i="10" a="1"/>
  <c r="P1648" i="10" s="1"/>
  <c r="P1640" i="10" a="1"/>
  <c r="P1640" i="10" s="1"/>
  <c r="P1576" i="10" a="1"/>
  <c r="P1576" i="10" s="1"/>
  <c r="P1656" i="10" a="1"/>
  <c r="P1656" i="10" s="1"/>
  <c r="P1664" i="10" a="1"/>
  <c r="P1664" i="10" s="1"/>
  <c r="P1552" i="10" a="1"/>
  <c r="P1552" i="10" s="1"/>
  <c r="P1584" i="10" a="1"/>
  <c r="P1584" i="10" s="1"/>
  <c r="P1568" i="10" a="1"/>
  <c r="P1568" i="10" s="1"/>
  <c r="P1592" i="10" a="1"/>
  <c r="P1592" i="10" s="1"/>
  <c r="P1600" i="10" a="1"/>
  <c r="P1600" i="10" s="1"/>
  <c r="P1536" i="10" a="1"/>
  <c r="P1536" i="10" s="1"/>
  <c r="P1560" i="10" a="1"/>
  <c r="P1560" i="10" s="1"/>
  <c r="P1528" i="10" a="1"/>
  <c r="P1528" i="10" s="1"/>
  <c r="P1616" i="10" a="1"/>
  <c r="P1616" i="10" s="1"/>
  <c r="P1544" i="10" a="1"/>
  <c r="P1544" i="10" s="1"/>
  <c r="P1608" i="10" a="1"/>
  <c r="P1608" i="10" s="1"/>
  <c r="P1624" i="10" a="1"/>
  <c r="P1624" i="10" s="1"/>
  <c r="P1632" i="10" a="1"/>
  <c r="P1632" i="10" s="1"/>
  <c r="P2594" i="10" a="1"/>
  <c r="P2594" i="10" s="1"/>
  <c r="P2666" i="10" a="1"/>
  <c r="P2666" i="10" s="1"/>
  <c r="P2674" i="10" a="1"/>
  <c r="P2674" i="10" s="1"/>
  <c r="P2642" i="10" a="1"/>
  <c r="P2642" i="10" s="1"/>
  <c r="P2602" i="10" a="1"/>
  <c r="P2602" i="10" s="1"/>
  <c r="P2682" i="10" a="1"/>
  <c r="P2682" i="10" s="1"/>
  <c r="P2562" i="10" a="1"/>
  <c r="P2562" i="10" s="1"/>
  <c r="P2554" i="10" a="1"/>
  <c r="P2554" i="10" s="1"/>
  <c r="P2698" i="10" a="1"/>
  <c r="P2698" i="10" s="1"/>
  <c r="P2546" i="10" a="1"/>
  <c r="P2546" i="10" s="1"/>
  <c r="P2626" i="10" a="1"/>
  <c r="P2626" i="10" s="1"/>
  <c r="P2706" i="10" a="1"/>
  <c r="P2706" i="10" s="1"/>
  <c r="P2610" i="10" a="1"/>
  <c r="P2610" i="10" s="1"/>
  <c r="P2690" i="10" a="1"/>
  <c r="P2690" i="10" s="1"/>
  <c r="P2586" i="10" a="1"/>
  <c r="P2586" i="10" s="1"/>
  <c r="P2634" i="10" a="1"/>
  <c r="P2634" i="10" s="1"/>
  <c r="P2570" i="10" a="1"/>
  <c r="P2570" i="10" s="1"/>
  <c r="P2714" i="10" a="1"/>
  <c r="P2714" i="10" s="1"/>
  <c r="P2650" i="10" a="1"/>
  <c r="P2650" i="10" s="1"/>
  <c r="P2722" i="10" a="1"/>
  <c r="P2722" i="10" s="1"/>
  <c r="P2578" i="10" a="1"/>
  <c r="P2578" i="10" s="1"/>
  <c r="P2658" i="10" a="1"/>
  <c r="P2658" i="10" s="1"/>
  <c r="P2618" i="10" a="1"/>
  <c r="P2618" i="10" s="1"/>
  <c r="P2748" i="10" a="1"/>
  <c r="P2748" i="10" s="1"/>
  <c r="P2756" i="10" a="1"/>
  <c r="P2756" i="10" s="1"/>
  <c r="P2764" i="10" a="1"/>
  <c r="P2764" i="10" s="1"/>
  <c r="P2772" i="10" a="1"/>
  <c r="P2772" i="10" s="1"/>
  <c r="P2780" i="10" a="1"/>
  <c r="P2780" i="10" s="1"/>
  <c r="P2796" i="10" a="1"/>
  <c r="P2796" i="10" s="1"/>
  <c r="P2732" i="10" a="1"/>
  <c r="P2732" i="10" s="1"/>
  <c r="P2788" i="10" a="1"/>
  <c r="P2788" i="10" s="1"/>
  <c r="P2740" i="10" a="1"/>
  <c r="P2740" i="10" s="1"/>
  <c r="P2910" i="10" a="1"/>
  <c r="P2910" i="10" s="1"/>
  <c r="P2830" i="10" a="1"/>
  <c r="P2830" i="10" s="1"/>
  <c r="P2838" i="10" a="1"/>
  <c r="P2838" i="10" s="1"/>
  <c r="P2918" i="10" a="1"/>
  <c r="P2918" i="10" s="1"/>
  <c r="P2846" i="10" a="1"/>
  <c r="P2846" i="10" s="1"/>
  <c r="P2822" i="10" a="1"/>
  <c r="P2822" i="10" s="1"/>
  <c r="P2862" i="10" a="1"/>
  <c r="P2862" i="10" s="1"/>
  <c r="P2806" i="10" a="1"/>
  <c r="P2806" i="10" s="1"/>
  <c r="P2814" i="10" a="1"/>
  <c r="P2814" i="10" s="1"/>
  <c r="P2886" i="10" a="1"/>
  <c r="P2886" i="10" s="1"/>
  <c r="P2854" i="10" a="1"/>
  <c r="P2854" i="10" s="1"/>
  <c r="P2894" i="10" a="1"/>
  <c r="P2894" i="10" s="1"/>
  <c r="P2870" i="10" a="1"/>
  <c r="P2870" i="10" s="1"/>
  <c r="P2902" i="10" a="1"/>
  <c r="P2902" i="10" s="1"/>
  <c r="P2878" i="10" a="1"/>
  <c r="P2878" i="10" s="1"/>
  <c r="P802" i="10" a="1"/>
  <c r="P802" i="10" s="1"/>
  <c r="P778" i="10" a="1"/>
  <c r="P778" i="10" s="1"/>
  <c r="P786" i="10" a="1"/>
  <c r="P786" i="10" s="1"/>
  <c r="P810" i="10" a="1"/>
  <c r="P810" i="10" s="1"/>
  <c r="P794" i="10" a="1"/>
  <c r="P794" i="10" s="1"/>
  <c r="P826" i="10" a="1"/>
  <c r="P826" i="10" s="1"/>
  <c r="P754" i="10" a="1"/>
  <c r="P754" i="10" s="1"/>
  <c r="P818" i="10" a="1"/>
  <c r="P818" i="10" s="1"/>
  <c r="P850" i="10" a="1"/>
  <c r="P850" i="10" s="1"/>
  <c r="P858" i="10" a="1"/>
  <c r="P858" i="10" s="1"/>
  <c r="P762" i="10" a="1"/>
  <c r="P762" i="10" s="1"/>
  <c r="P842" i="10" a="1"/>
  <c r="P842" i="10" s="1"/>
  <c r="P770" i="10" a="1"/>
  <c r="P770" i="10" s="1"/>
  <c r="P834" i="10" a="1"/>
  <c r="P834" i="10" s="1"/>
  <c r="P866" i="10" a="1"/>
  <c r="P866" i="10" s="1"/>
  <c r="P1206" i="10" a="1"/>
  <c r="P1206" i="10" s="1"/>
  <c r="P1166" i="10" a="1"/>
  <c r="P1166" i="10" s="1"/>
  <c r="P1286" i="10" a="1"/>
  <c r="P1286" i="10" s="1"/>
  <c r="P1246" i="10" a="1"/>
  <c r="P1246" i="10" s="1"/>
  <c r="P1134" i="10" a="1"/>
  <c r="P1134" i="10" s="1"/>
  <c r="P1142" i="10" a="1"/>
  <c r="P1142" i="10" s="1"/>
  <c r="P1158" i="10" a="1"/>
  <c r="P1158" i="10" s="1"/>
  <c r="P1214" i="10" a="1"/>
  <c r="P1214" i="10" s="1"/>
  <c r="P1222" i="10" a="1"/>
  <c r="P1222" i="10" s="1"/>
  <c r="P1150" i="10" a="1"/>
  <c r="P1150" i="10" s="1"/>
  <c r="P1294" i="10" a="1"/>
  <c r="P1294" i="10" s="1"/>
  <c r="P1238" i="10" a="1"/>
  <c r="P1238" i="10" s="1"/>
  <c r="P1326" i="10" a="1"/>
  <c r="P1326" i="10" s="1"/>
  <c r="P1270" i="10" a="1"/>
  <c r="P1270" i="10" s="1"/>
  <c r="P1230" i="10" a="1"/>
  <c r="P1230" i="10" s="1"/>
  <c r="P1110" i="10" a="1"/>
  <c r="P1110" i="10" s="1"/>
  <c r="P1318" i="10" a="1"/>
  <c r="P1318" i="10" s="1"/>
  <c r="P1190" i="10" a="1"/>
  <c r="P1190" i="10" s="1"/>
  <c r="P1302" i="10" a="1"/>
  <c r="P1302" i="10" s="1"/>
  <c r="P1310" i="10" a="1"/>
  <c r="P1310" i="10" s="1"/>
  <c r="P1094" i="10" a="1"/>
  <c r="P1094" i="10" s="1"/>
  <c r="P1078" i="10" a="1"/>
  <c r="P1078" i="10" s="1"/>
  <c r="P1174" i="10" a="1"/>
  <c r="P1174" i="10" s="1"/>
  <c r="P1254" i="10" a="1"/>
  <c r="P1254" i="10" s="1"/>
  <c r="P1102" i="10" a="1"/>
  <c r="P1102" i="10" s="1"/>
  <c r="P1262" i="10" a="1"/>
  <c r="P1262" i="10" s="1"/>
  <c r="P1118" i="10" a="1"/>
  <c r="P1118" i="10" s="1"/>
  <c r="P1126" i="10" a="1"/>
  <c r="P1126" i="10" s="1"/>
  <c r="P1198" i="10" a="1"/>
  <c r="P1198" i="10" s="1"/>
  <c r="P1182" i="10" a="1"/>
  <c r="P1182" i="10" s="1"/>
  <c r="P1278" i="10" a="1"/>
  <c r="P1278" i="10" s="1"/>
  <c r="P1086" i="10" a="1"/>
  <c r="P1086" i="10" s="1"/>
  <c r="P2928" i="10" a="1"/>
  <c r="P2928" i="10" s="1"/>
  <c r="P3008" i="10" a="1"/>
  <c r="P3008" i="10" s="1"/>
  <c r="P2936" i="10" a="1"/>
  <c r="P2936" i="10" s="1"/>
  <c r="P3016" i="10" a="1"/>
  <c r="P3016" i="10" s="1"/>
  <c r="P2960" i="10" a="1"/>
  <c r="P2960" i="10" s="1"/>
  <c r="P2976" i="10" a="1"/>
  <c r="P2976" i="10" s="1"/>
  <c r="P2944" i="10" a="1"/>
  <c r="P2944" i="10" s="1"/>
  <c r="P3000" i="10" a="1"/>
  <c r="P3000" i="10" s="1"/>
  <c r="P2968" i="10" a="1"/>
  <c r="P2968" i="10" s="1"/>
  <c r="P2992" i="10" a="1"/>
  <c r="P2992" i="10" s="1"/>
  <c r="P2984" i="10" a="1"/>
  <c r="P2984" i="10" s="1"/>
  <c r="P2952" i="10" a="1"/>
  <c r="P2952" i="10" s="1"/>
  <c r="P2504" i="10" a="1"/>
  <c r="P2504" i="10" s="1"/>
  <c r="P2520" i="10" a="1"/>
  <c r="P2520" i="10" s="1"/>
  <c r="P2512" i="10" a="1"/>
  <c r="P2512" i="10" s="1"/>
  <c r="P2496" i="10" a="1"/>
  <c r="P2496" i="10" s="1"/>
  <c r="P2376" i="10" a="1"/>
  <c r="P2376" i="10" s="1"/>
  <c r="P2368" i="10" a="1"/>
  <c r="P2368" i="10" s="1"/>
  <c r="P2448" i="10" a="1"/>
  <c r="P2448" i="10" s="1"/>
  <c r="P2352" i="10" a="1"/>
  <c r="P2352" i="10" s="1"/>
  <c r="P2488" i="10" a="1"/>
  <c r="P2488" i="10" s="1"/>
  <c r="P2432" i="10" a="1"/>
  <c r="P2432" i="10" s="1"/>
  <c r="P2528" i="10" a="1"/>
  <c r="P2528" i="10" s="1"/>
  <c r="P2464" i="10" a="1"/>
  <c r="P2464" i="10" s="1"/>
  <c r="P2384" i="10" a="1"/>
  <c r="P2384" i="10" s="1"/>
  <c r="P2336" i="10" a="1"/>
  <c r="P2336" i="10" s="1"/>
  <c r="P2408" i="10" a="1"/>
  <c r="P2408" i="10" s="1"/>
  <c r="P2392" i="10" a="1"/>
  <c r="P2392" i="10" s="1"/>
  <c r="P2360" i="10" a="1"/>
  <c r="P2360" i="10" s="1"/>
  <c r="P2456" i="10" a="1"/>
  <c r="P2456" i="10" s="1"/>
  <c r="P2536" i="10" a="1"/>
  <c r="P2536" i="10" s="1"/>
  <c r="P2472" i="10" a="1"/>
  <c r="P2472" i="10" s="1"/>
  <c r="P2424" i="10" a="1"/>
  <c r="P2424" i="10" s="1"/>
  <c r="P2400" i="10" a="1"/>
  <c r="P2400" i="10" s="1"/>
  <c r="P2416" i="10" a="1"/>
  <c r="P2416" i="10" s="1"/>
  <c r="P2480" i="10" a="1"/>
  <c r="P2480" i="10" s="1"/>
  <c r="P2344" i="10" a="1"/>
  <c r="P2344" i="10" s="1"/>
  <c r="P2440" i="10" a="1"/>
  <c r="P2440" i="10" s="1"/>
  <c r="P2328" i="10" a="1"/>
  <c r="P2328" i="10" s="1"/>
  <c r="P1892" i="10" a="1"/>
  <c r="P1892" i="10" s="1"/>
  <c r="P2044" i="10" a="1"/>
  <c r="P2044" i="10" s="1"/>
  <c r="P2052" i="10" a="1"/>
  <c r="P2052" i="10" s="1"/>
  <c r="P2124" i="10" a="1"/>
  <c r="P2124" i="10" s="1"/>
  <c r="P2028" i="10" a="1"/>
  <c r="P2028" i="10" s="1"/>
  <c r="P2108" i="10" a="1"/>
  <c r="P2108" i="10" s="1"/>
  <c r="P1908" i="10" a="1"/>
  <c r="P1908" i="10" s="1"/>
  <c r="P2036" i="10" a="1"/>
  <c r="P2036" i="10" s="1"/>
  <c r="P1988" i="10" a="1"/>
  <c r="P1988" i="10" s="1"/>
  <c r="P2116" i="10" a="1"/>
  <c r="P2116" i="10" s="1"/>
  <c r="P2068" i="10" a="1"/>
  <c r="P2068" i="10" s="1"/>
  <c r="P2060" i="10" a="1"/>
  <c r="P2060" i="10" s="1"/>
  <c r="P1916" i="10" a="1"/>
  <c r="P1916" i="10" s="1"/>
  <c r="P1948" i="10" a="1"/>
  <c r="P1948" i="10" s="1"/>
  <c r="P1980" i="10" a="1"/>
  <c r="P1980" i="10" s="1"/>
  <c r="P1972" i="10" a="1"/>
  <c r="P1972" i="10" s="1"/>
  <c r="P2140" i="10" a="1"/>
  <c r="P2140" i="10" s="1"/>
  <c r="P1996" i="10" a="1"/>
  <c r="P1996" i="10" s="1"/>
  <c r="P2132" i="10" a="1"/>
  <c r="P2132" i="10" s="1"/>
  <c r="P2076" i="10" a="1"/>
  <c r="P2076" i="10" s="1"/>
  <c r="P1956" i="10" a="1"/>
  <c r="P1956" i="10" s="1"/>
  <c r="P1924" i="10" a="1"/>
  <c r="P1924" i="10" s="1"/>
  <c r="P1932" i="10" a="1"/>
  <c r="P1932" i="10" s="1"/>
  <c r="P2004" i="10" a="1"/>
  <c r="P2004" i="10" s="1"/>
  <c r="P2012" i="10" a="1"/>
  <c r="P2012" i="10" s="1"/>
  <c r="P1940" i="10" a="1"/>
  <c r="P1940" i="10" s="1"/>
  <c r="P2084" i="10" a="1"/>
  <c r="P2084" i="10" s="1"/>
  <c r="P1884" i="10" a="1"/>
  <c r="P1884" i="10" s="1"/>
  <c r="P1964" i="10" a="1"/>
  <c r="P1964" i="10" s="1"/>
  <c r="P2092" i="10" a="1"/>
  <c r="P2092" i="10" s="1"/>
  <c r="P2020" i="10" a="1"/>
  <c r="P2020" i="10" s="1"/>
  <c r="P1900" i="10" a="1"/>
  <c r="P1900" i="10" s="1"/>
  <c r="P2100" i="10" a="1"/>
  <c r="P2100" i="10" s="1"/>
  <c r="P948" i="10" a="1"/>
  <c r="P948" i="10" s="1"/>
  <c r="P1028" i="10" a="1"/>
  <c r="P1028" i="10" s="1"/>
  <c r="P1004" i="10" a="1"/>
  <c r="P1004" i="10" s="1"/>
  <c r="P924" i="10" a="1"/>
  <c r="P924" i="10" s="1"/>
  <c r="P988" i="10" a="1"/>
  <c r="P988" i="10" s="1"/>
  <c r="P1068" i="10" a="1"/>
  <c r="P1068" i="10" s="1"/>
  <c r="P932" i="10" a="1"/>
  <c r="P932" i="10" s="1"/>
  <c r="P908" i="10" a="1"/>
  <c r="P908" i="10" s="1"/>
  <c r="P876" i="10" a="1"/>
  <c r="P876" i="10" s="1"/>
  <c r="P1012" i="10" a="1"/>
  <c r="P1012" i="10" s="1"/>
  <c r="P964" i="10" a="1"/>
  <c r="P964" i="10" s="1"/>
  <c r="P956" i="10" a="1"/>
  <c r="P956" i="10" s="1"/>
  <c r="P1036" i="10" a="1"/>
  <c r="P1036" i="10" s="1"/>
  <c r="P1020" i="10" a="1"/>
  <c r="P1020" i="10" s="1"/>
  <c r="P1060" i="10" a="1"/>
  <c r="P1060" i="10" s="1"/>
  <c r="P1052" i="10" a="1"/>
  <c r="P1052" i="10" s="1"/>
  <c r="P980" i="10" a="1"/>
  <c r="P980" i="10" s="1"/>
  <c r="P900" i="10" a="1"/>
  <c r="P900" i="10" s="1"/>
  <c r="P884" i="10" a="1"/>
  <c r="P884" i="10" s="1"/>
  <c r="P1044" i="10" a="1"/>
  <c r="P1044" i="10" s="1"/>
  <c r="P916" i="10" a="1"/>
  <c r="P916" i="10" s="1"/>
  <c r="P892" i="10" a="1"/>
  <c r="P892" i="10" s="1"/>
  <c r="P940" i="10" a="1"/>
  <c r="P940" i="10" s="1"/>
  <c r="P996" i="10" a="1"/>
  <c r="P996" i="10" s="1"/>
  <c r="P972" i="10" a="1"/>
  <c r="P972" i="10" s="1"/>
  <c r="T131" i="7"/>
  <c r="T113" i="7"/>
  <c r="T134" i="7"/>
  <c r="T122" i="7"/>
  <c r="T119" i="7"/>
  <c r="T137" i="7"/>
  <c r="T116" i="7"/>
  <c r="T128" i="7"/>
  <c r="T125" i="7"/>
  <c r="T140" i="7"/>
  <c r="Q135" i="7"/>
  <c r="T135" i="7" s="1"/>
  <c r="Q129" i="7"/>
  <c r="T129" i="7" s="1"/>
  <c r="Q123" i="7"/>
  <c r="T123" i="7" s="1"/>
  <c r="Q120" i="7"/>
  <c r="T120" i="7" s="1"/>
  <c r="Q126" i="7"/>
  <c r="T126" i="7" s="1"/>
  <c r="Q114" i="7"/>
  <c r="T114" i="7" s="1"/>
  <c r="Q132" i="7"/>
  <c r="T132" i="7" s="1"/>
  <c r="Q27" i="7"/>
  <c r="T27" i="7" s="1"/>
  <c r="Q15" i="7"/>
  <c r="T15" i="7" s="1"/>
  <c r="Q138" i="7"/>
  <c r="T138" i="7" s="1"/>
  <c r="Q30" i="7"/>
  <c r="T30" i="7" s="1"/>
  <c r="Q141" i="7"/>
  <c r="T141" i="7" s="1"/>
  <c r="Q117" i="7"/>
  <c r="T117" i="7" s="1"/>
  <c r="Q36" i="7"/>
  <c r="T36" i="7" s="1"/>
  <c r="Q33" i="7"/>
  <c r="T33" i="7" s="1"/>
  <c r="Q21" i="7"/>
  <c r="T21" i="7" s="1"/>
  <c r="Q12" i="7"/>
  <c r="T12" i="7" s="1"/>
  <c r="Q6" i="7"/>
  <c r="T6" i="7" s="1"/>
  <c r="Q9" i="7"/>
  <c r="T9" i="7" s="1"/>
  <c r="Q18" i="7"/>
  <c r="T18" i="7" s="1"/>
  <c r="Q24" i="7"/>
  <c r="T24" i="7" s="1"/>
  <c r="F22" i="15" l="1"/>
  <c r="F260" i="15"/>
  <c r="F319" i="15"/>
  <c r="F61" i="15"/>
  <c r="F261" i="15"/>
  <c r="F17" i="15"/>
  <c r="F56" i="15"/>
  <c r="F94" i="15"/>
  <c r="F113" i="15"/>
  <c r="F132" i="15"/>
  <c r="F151" i="15"/>
  <c r="F190" i="15"/>
  <c r="F249" i="15"/>
  <c r="F268" i="15"/>
  <c r="F327" i="15"/>
  <c r="F215" i="15"/>
  <c r="F224" i="15"/>
  <c r="F25" i="15"/>
  <c r="F43" i="15"/>
  <c r="F240" i="15"/>
  <c r="F299" i="15"/>
  <c r="F358" i="15"/>
  <c r="F141" i="15"/>
  <c r="F204" i="15"/>
  <c r="F36" i="15"/>
  <c r="F74" i="15"/>
  <c r="F93" i="15"/>
  <c r="F112" i="15"/>
  <c r="F131" i="15"/>
  <c r="F170" i="15"/>
  <c r="F229" i="15"/>
  <c r="F248" i="15"/>
  <c r="F307" i="15"/>
  <c r="F366" i="15"/>
  <c r="F275" i="15"/>
  <c r="F5" i="15"/>
  <c r="F23" i="15"/>
  <c r="F220" i="15"/>
  <c r="F279" i="15"/>
  <c r="F338" i="15"/>
  <c r="F41" i="15"/>
  <c r="F301" i="15"/>
  <c r="F16" i="15"/>
  <c r="F54" i="15"/>
  <c r="F73" i="15"/>
  <c r="F92" i="15"/>
  <c r="F111" i="15"/>
  <c r="F150" i="15"/>
  <c r="F209" i="15"/>
  <c r="F228" i="15"/>
  <c r="F287" i="15"/>
  <c r="F346" i="15"/>
  <c r="F155" i="15"/>
  <c r="F344" i="15"/>
  <c r="F362" i="15"/>
  <c r="F200" i="15"/>
  <c r="F259" i="15"/>
  <c r="F318" i="15"/>
  <c r="F357" i="15"/>
  <c r="F201" i="15"/>
  <c r="F15" i="15"/>
  <c r="F34" i="15"/>
  <c r="F53" i="15"/>
  <c r="F72" i="15"/>
  <c r="F91" i="15"/>
  <c r="F130" i="15"/>
  <c r="F189" i="15"/>
  <c r="F208" i="15"/>
  <c r="F267" i="15"/>
  <c r="F326" i="15"/>
  <c r="F365" i="15"/>
  <c r="F24" i="15"/>
  <c r="F342" i="15"/>
  <c r="F180" i="15"/>
  <c r="F239" i="15"/>
  <c r="F298" i="15"/>
  <c r="F337" i="15"/>
  <c r="F101" i="15"/>
  <c r="F184" i="15"/>
  <c r="F14" i="15"/>
  <c r="F33" i="15"/>
  <c r="F52" i="15"/>
  <c r="F71" i="15"/>
  <c r="F110" i="15"/>
  <c r="F169" i="15"/>
  <c r="F188" i="15"/>
  <c r="F247" i="15"/>
  <c r="F306" i="15"/>
  <c r="F345" i="15"/>
  <c r="F363" i="15"/>
  <c r="F322" i="15"/>
  <c r="F160" i="15"/>
  <c r="F219" i="15"/>
  <c r="F278" i="15"/>
  <c r="F317" i="15"/>
  <c r="F356" i="15"/>
  <c r="F35" i="15"/>
  <c r="F324" i="15"/>
  <c r="F13" i="15"/>
  <c r="F32" i="15"/>
  <c r="F51" i="15"/>
  <c r="F90" i="15"/>
  <c r="F149" i="15"/>
  <c r="F168" i="15"/>
  <c r="F227" i="15"/>
  <c r="F286" i="15"/>
  <c r="F325" i="15"/>
  <c r="F343" i="15"/>
  <c r="F302" i="15"/>
  <c r="F140" i="15"/>
  <c r="F199" i="15"/>
  <c r="F258" i="15"/>
  <c r="F297" i="15"/>
  <c r="F336" i="15"/>
  <c r="F374" i="15"/>
  <c r="F55" i="15"/>
  <c r="F44" i="15"/>
  <c r="F12" i="15"/>
  <c r="F31" i="15"/>
  <c r="F70" i="15"/>
  <c r="F129" i="15"/>
  <c r="F148" i="15"/>
  <c r="F207" i="15"/>
  <c r="F266" i="15"/>
  <c r="F305" i="15"/>
  <c r="F323" i="15"/>
  <c r="F282" i="15"/>
  <c r="F120" i="15"/>
  <c r="F179" i="15"/>
  <c r="F238" i="15"/>
  <c r="F277" i="15"/>
  <c r="F316" i="15"/>
  <c r="F354" i="15"/>
  <c r="F373" i="15"/>
  <c r="F75" i="15"/>
  <c r="F264" i="15"/>
  <c r="F11" i="15"/>
  <c r="F50" i="15"/>
  <c r="F109" i="15"/>
  <c r="F128" i="15"/>
  <c r="F187" i="15"/>
  <c r="F246" i="15"/>
  <c r="F285" i="15"/>
  <c r="F303" i="15"/>
  <c r="F262" i="15"/>
  <c r="F100" i="15"/>
  <c r="F159" i="15"/>
  <c r="F218" i="15"/>
  <c r="F257" i="15"/>
  <c r="F296" i="15"/>
  <c r="F334" i="15"/>
  <c r="F353" i="15"/>
  <c r="F372" i="15"/>
  <c r="F115" i="15"/>
  <c r="F124" i="15"/>
  <c r="F30" i="15"/>
  <c r="F89" i="15"/>
  <c r="F108" i="15"/>
  <c r="F167" i="15"/>
  <c r="F226" i="15"/>
  <c r="F265" i="15"/>
  <c r="F283" i="15"/>
  <c r="F242" i="15"/>
  <c r="F80" i="15"/>
  <c r="F139" i="15"/>
  <c r="F198" i="15"/>
  <c r="F237" i="15"/>
  <c r="F276" i="15"/>
  <c r="F314" i="15"/>
  <c r="F333" i="15"/>
  <c r="F352" i="15"/>
  <c r="F371" i="15"/>
  <c r="F295" i="15"/>
  <c r="F10" i="15"/>
  <c r="F69" i="15"/>
  <c r="F88" i="15"/>
  <c r="F147" i="15"/>
  <c r="F206" i="15"/>
  <c r="F245" i="15"/>
  <c r="F263" i="15"/>
  <c r="F222" i="15"/>
  <c r="F84" i="15"/>
  <c r="F60" i="15"/>
  <c r="F119" i="15"/>
  <c r="F178" i="15"/>
  <c r="F217" i="15"/>
  <c r="F256" i="15"/>
  <c r="F294" i="15"/>
  <c r="F313" i="15"/>
  <c r="F332" i="15"/>
  <c r="F351" i="15"/>
  <c r="F95" i="15"/>
  <c r="F284" i="15"/>
  <c r="F49" i="15"/>
  <c r="F68" i="15"/>
  <c r="F127" i="15"/>
  <c r="F186" i="15"/>
  <c r="F225" i="15"/>
  <c r="F243" i="15"/>
  <c r="F202" i="15"/>
  <c r="F361" i="15"/>
  <c r="F40" i="15"/>
  <c r="F99" i="15"/>
  <c r="F158" i="15"/>
  <c r="F197" i="15"/>
  <c r="F236" i="15"/>
  <c r="F274" i="15"/>
  <c r="F293" i="15"/>
  <c r="F312" i="15"/>
  <c r="F331" i="15"/>
  <c r="F370" i="15"/>
  <c r="F355" i="15"/>
  <c r="F29" i="15"/>
  <c r="F48" i="15"/>
  <c r="F107" i="15"/>
  <c r="F166" i="15"/>
  <c r="F205" i="15"/>
  <c r="F223" i="15"/>
  <c r="F182" i="15"/>
  <c r="F241" i="15"/>
  <c r="F20" i="15"/>
  <c r="F79" i="15"/>
  <c r="F138" i="15"/>
  <c r="F177" i="15"/>
  <c r="F216" i="15"/>
  <c r="F254" i="15"/>
  <c r="F273" i="15"/>
  <c r="F292" i="15"/>
  <c r="F311" i="15"/>
  <c r="F350" i="15"/>
  <c r="F255" i="15"/>
  <c r="F9" i="15"/>
  <c r="F28" i="15"/>
  <c r="F87" i="15"/>
  <c r="F146" i="15"/>
  <c r="F185" i="15"/>
  <c r="F203" i="15"/>
  <c r="F162" i="15"/>
  <c r="F121" i="15"/>
  <c r="F144" i="15"/>
  <c r="F59" i="15"/>
  <c r="F118" i="15"/>
  <c r="F157" i="15"/>
  <c r="F196" i="15"/>
  <c r="F234" i="15"/>
  <c r="F253" i="15"/>
  <c r="F272" i="15"/>
  <c r="F291" i="15"/>
  <c r="F330" i="15"/>
  <c r="F195" i="15"/>
  <c r="F104" i="15"/>
  <c r="F8" i="15"/>
  <c r="F67" i="15"/>
  <c r="F126" i="15"/>
  <c r="F165" i="15"/>
  <c r="F183" i="15"/>
  <c r="F142" i="15"/>
  <c r="F21" i="15"/>
  <c r="F321" i="15"/>
  <c r="F39" i="15"/>
  <c r="F98" i="15"/>
  <c r="F137" i="15"/>
  <c r="F176" i="15"/>
  <c r="F214" i="15"/>
  <c r="F233" i="15"/>
  <c r="F252" i="15"/>
  <c r="F271" i="15"/>
  <c r="F310" i="15"/>
  <c r="F369" i="15"/>
  <c r="F135" i="15"/>
  <c r="F364" i="15"/>
  <c r="F47" i="15"/>
  <c r="F106" i="15"/>
  <c r="F145" i="15"/>
  <c r="F163" i="15"/>
  <c r="F122" i="15"/>
  <c r="F360" i="15"/>
  <c r="F221" i="15"/>
  <c r="F19" i="15"/>
  <c r="F78" i="15"/>
  <c r="F117" i="15"/>
  <c r="F156" i="15"/>
  <c r="F194" i="15"/>
  <c r="F213" i="15"/>
  <c r="F232" i="15"/>
  <c r="F251" i="15"/>
  <c r="F290" i="15"/>
  <c r="F349" i="15"/>
  <c r="F368" i="15"/>
  <c r="F244" i="15"/>
  <c r="F27" i="15"/>
  <c r="F86" i="15"/>
  <c r="F125" i="15"/>
  <c r="F143" i="15"/>
  <c r="F102" i="15"/>
  <c r="F340" i="15"/>
  <c r="F161" i="15"/>
  <c r="F164" i="15"/>
  <c r="F58" i="15"/>
  <c r="F97" i="15"/>
  <c r="F136" i="15"/>
  <c r="F174" i="15"/>
  <c r="F193" i="15"/>
  <c r="F212" i="15"/>
  <c r="F231" i="15"/>
  <c r="F270" i="15"/>
  <c r="F329" i="15"/>
  <c r="F348" i="15"/>
  <c r="F335" i="15"/>
  <c r="F7" i="15"/>
  <c r="F66" i="15"/>
  <c r="F105" i="15"/>
  <c r="F123" i="15"/>
  <c r="F82" i="15"/>
  <c r="F320" i="15"/>
  <c r="F81" i="15"/>
  <c r="F341" i="15"/>
  <c r="F38" i="15"/>
  <c r="F77" i="15"/>
  <c r="F116" i="15"/>
  <c r="F154" i="15"/>
  <c r="F173" i="15"/>
  <c r="F192" i="15"/>
  <c r="F211" i="15"/>
  <c r="F250" i="15"/>
  <c r="F309" i="15"/>
  <c r="F328" i="15"/>
  <c r="F175" i="15"/>
  <c r="F304" i="15"/>
  <c r="F46" i="15"/>
  <c r="F85" i="15"/>
  <c r="F103" i="15"/>
  <c r="F62" i="15"/>
  <c r="F300" i="15"/>
  <c r="F359" i="15"/>
  <c r="F281" i="15"/>
  <c r="F18" i="15"/>
  <c r="F57" i="15"/>
  <c r="F96" i="15"/>
  <c r="F134" i="15"/>
  <c r="F153" i="15"/>
  <c r="F172" i="15"/>
  <c r="F191" i="15"/>
  <c r="F230" i="15"/>
  <c r="F289" i="15"/>
  <c r="F308" i="15"/>
  <c r="F367" i="15"/>
  <c r="F315" i="15"/>
  <c r="F26" i="15"/>
  <c r="F65" i="15"/>
  <c r="F83" i="15"/>
  <c r="F42" i="15"/>
  <c r="F280" i="15"/>
  <c r="F339" i="15"/>
  <c r="F181" i="15"/>
  <c r="F64" i="15"/>
  <c r="F37" i="15"/>
  <c r="F76" i="15"/>
  <c r="F114" i="15"/>
  <c r="F133" i="15"/>
  <c r="F152" i="15"/>
  <c r="F171" i="15"/>
  <c r="F210" i="15"/>
  <c r="F269" i="15"/>
  <c r="F288" i="15"/>
  <c r="F347" i="15"/>
  <c r="F235" i="15"/>
  <c r="F6" i="15"/>
  <c r="F45" i="15"/>
  <c r="F63" i="15"/>
  <c r="J52" i="16"/>
  <c r="L8" i="16" a="1"/>
  <c r="L8" i="16" s="1"/>
  <c r="M8" i="16" s="1"/>
  <c r="I28" i="16" a="1"/>
  <c r="I28" i="16" s="1"/>
  <c r="J28" i="16" s="1"/>
  <c r="I8" i="16" a="1"/>
  <c r="I8" i="16" s="1"/>
  <c r="I53" i="16" a="1"/>
  <c r="I53" i="16" s="1"/>
  <c r="J53" i="16" s="1"/>
  <c r="I78" i="16" a="1"/>
  <c r="I78" i="16" s="1"/>
  <c r="J27" i="16"/>
  <c r="Q1052" i="10"/>
  <c r="Q1060" i="10"/>
  <c r="Q858" i="10"/>
  <c r="Q850" i="10"/>
  <c r="Q1302" i="10"/>
  <c r="Q2910" i="10"/>
  <c r="Q1866" i="10"/>
  <c r="Q2512" i="10"/>
  <c r="Q2520" i="10"/>
  <c r="Q1656" i="10"/>
  <c r="Q1494" i="10"/>
  <c r="Q1502" i="10"/>
  <c r="Q1310" i="10"/>
  <c r="Q1318" i="10"/>
  <c r="Q332" i="10"/>
  <c r="F4" i="15"/>
  <c r="F3" i="15"/>
  <c r="Q4" i="10"/>
  <c r="Q220" i="10"/>
  <c r="Q2408" i="10"/>
  <c r="Q12" i="10"/>
  <c r="Q1446" i="10"/>
  <c r="Q1206" i="10"/>
  <c r="Q1746" i="10"/>
  <c r="Q2076" i="10"/>
  <c r="Q2214" i="10"/>
  <c r="Q574" i="10"/>
  <c r="Q2586" i="10"/>
  <c r="Q2722" i="10"/>
  <c r="Q1834" i="10"/>
  <c r="Q1020" i="10"/>
  <c r="Q683" i="10"/>
  <c r="Q2392" i="10"/>
  <c r="Q1810" i="10"/>
  <c r="Q2674" i="10"/>
  <c r="Q454" i="10"/>
  <c r="Q2052" i="10"/>
  <c r="Q526" i="10"/>
  <c r="Q1786" i="10"/>
  <c r="Q743" i="10"/>
  <c r="Q1068" i="10"/>
  <c r="Q390" i="10"/>
  <c r="Q422" i="10"/>
  <c r="Q1648" i="10"/>
  <c r="Q1754" i="10"/>
  <c r="Q818" i="10"/>
  <c r="Q2190" i="10"/>
  <c r="Q2960" i="10"/>
  <c r="Q2610" i="10"/>
  <c r="Q2764" i="10"/>
  <c r="Q1940" i="10"/>
  <c r="Q2838" i="10"/>
  <c r="Q2618" i="10"/>
  <c r="Q1826" i="10"/>
  <c r="Q665" i="10"/>
  <c r="Q1182" i="10"/>
  <c r="Q1142" i="10"/>
  <c r="Q300" i="10"/>
  <c r="Q1326" i="10"/>
  <c r="Q1616" i="10"/>
  <c r="Q1706" i="10"/>
  <c r="Q2554" i="10"/>
  <c r="Q2376" i="10"/>
  <c r="Q28" i="10"/>
  <c r="Q2878" i="10"/>
  <c r="Q1802" i="10"/>
  <c r="Q446" i="10"/>
  <c r="Q2796" i="10"/>
  <c r="Q1094" i="10"/>
  <c r="Q2124" i="10"/>
  <c r="Q316" i="10"/>
  <c r="Q2902" i="10"/>
  <c r="Q996" i="10"/>
  <c r="Q1294" i="10"/>
  <c r="Q866" i="10"/>
  <c r="Q1454" i="10"/>
  <c r="Q1624" i="10"/>
  <c r="Q2060" i="10"/>
  <c r="Q1892" i="10"/>
  <c r="Q1270" i="10"/>
  <c r="Q2116" i="10"/>
  <c r="Q1818" i="10"/>
  <c r="Q2822" i="10"/>
  <c r="Q2642" i="10"/>
  <c r="Q1874" i="10"/>
  <c r="Q180" i="10"/>
  <c r="Q1478" i="10"/>
  <c r="Q2984" i="10"/>
  <c r="Q2952" i="10"/>
  <c r="Q900" i="10"/>
  <c r="Q932" i="10"/>
  <c r="Q964" i="10"/>
  <c r="Q1198" i="10"/>
  <c r="Q786" i="10"/>
  <c r="Q1352" i="10"/>
  <c r="Q1395" i="10"/>
  <c r="Q2230" i="10"/>
  <c r="Q2634" i="10"/>
  <c r="Q1900" i="10"/>
  <c r="Q2084" i="10"/>
  <c r="Q2846" i="10"/>
  <c r="Q1552" i="10"/>
  <c r="Q260" i="10"/>
  <c r="Q908" i="10"/>
  <c r="Q1722" i="10"/>
  <c r="Q2158" i="10"/>
  <c r="Q2198" i="10"/>
  <c r="Q590" i="10"/>
  <c r="Q623" i="10"/>
  <c r="Q656" i="10"/>
  <c r="Q693" i="10"/>
  <c r="Q2068" i="10"/>
  <c r="Q1262" i="10"/>
  <c r="Q2132" i="10"/>
  <c r="Q2174" i="10"/>
  <c r="Q1430" i="10"/>
  <c r="Q1462" i="10"/>
  <c r="Q2318" i="10"/>
  <c r="Q3008" i="10"/>
  <c r="Q2814" i="10"/>
  <c r="Q1698" i="10"/>
  <c r="Q494" i="10"/>
  <c r="Q1956" i="10"/>
  <c r="Q1102" i="10"/>
  <c r="Q1134" i="10"/>
  <c r="Q1166" i="10"/>
  <c r="Q2894" i="10"/>
  <c r="Q2100" i="10"/>
  <c r="Q2976" i="10"/>
  <c r="Q324" i="10"/>
  <c r="Q2206" i="10"/>
  <c r="Q2238" i="10"/>
  <c r="Q1536" i="10"/>
  <c r="Q778" i="10"/>
  <c r="Q1377" i="10"/>
  <c r="Q1214" i="10"/>
  <c r="Q2772" i="10"/>
  <c r="Q2254" i="10"/>
  <c r="Q1908" i="10"/>
  <c r="Q2344" i="10"/>
  <c r="Q2262" i="10"/>
  <c r="Q1036" i="10"/>
  <c r="Q1972" i="10"/>
  <c r="Q2004" i="10"/>
  <c r="Q2036" i="10"/>
  <c r="Q76" i="10"/>
  <c r="Q236" i="10"/>
  <c r="Q44" i="10"/>
  <c r="Q308" i="10"/>
  <c r="Q2302" i="10"/>
  <c r="Q1028" i="10"/>
  <c r="Q842" i="10"/>
  <c r="Q1560" i="10"/>
  <c r="Q228" i="10"/>
  <c r="Q1916" i="10"/>
  <c r="Q2706" i="10"/>
  <c r="Q1714" i="10"/>
  <c r="Q940" i="10"/>
  <c r="Q414" i="10"/>
  <c r="Q972" i="10"/>
  <c r="Q1592" i="10"/>
  <c r="Q1762" i="10"/>
  <c r="Q2780" i="10"/>
  <c r="Q2480" i="10"/>
  <c r="Q462" i="10"/>
  <c r="Q284" i="10"/>
  <c r="Q1369" i="10"/>
  <c r="Q1640" i="10"/>
  <c r="Q140" i="10"/>
  <c r="Q1924" i="10"/>
  <c r="Q2666" i="10"/>
  <c r="Q2092" i="10"/>
  <c r="Q1158" i="10"/>
  <c r="Q2570" i="10"/>
  <c r="Q406" i="10"/>
  <c r="Q100" i="10"/>
  <c r="Q2698" i="10"/>
  <c r="Q196" i="10"/>
  <c r="Q2028" i="10"/>
  <c r="Q84" i="10"/>
  <c r="Q1518" i="10"/>
  <c r="Q1794" i="10"/>
  <c r="Q2270" i="10"/>
  <c r="Q1286" i="10"/>
  <c r="Q1385" i="10"/>
  <c r="Q1004" i="10"/>
  <c r="Q762" i="10"/>
  <c r="Q794" i="10"/>
  <c r="Q826" i="10"/>
  <c r="Q1842" i="10"/>
  <c r="Q172" i="10"/>
  <c r="Q268" i="10"/>
  <c r="Q2886" i="10"/>
  <c r="Q2352" i="10"/>
  <c r="Q68" i="10"/>
  <c r="Q727" i="10"/>
  <c r="Q36" i="10"/>
  <c r="Q164" i="10"/>
  <c r="Q430" i="10"/>
  <c r="Q1770" i="10"/>
  <c r="Q2222" i="10"/>
  <c r="Q701" i="10"/>
  <c r="Q1044" i="10"/>
  <c r="Q2504" i="10"/>
  <c r="Q438" i="10"/>
  <c r="Q1230" i="10"/>
  <c r="Q2448" i="10"/>
  <c r="Q366" i="10"/>
  <c r="Q1948" i="10"/>
  <c r="Q1980" i="10"/>
  <c r="Q1486" i="10"/>
  <c r="Q502" i="10"/>
  <c r="Q1118" i="10"/>
  <c r="Q1568" i="10"/>
  <c r="Q1344" i="10"/>
  <c r="Q398" i="10"/>
  <c r="Q2992" i="10"/>
  <c r="Q1190" i="10"/>
  <c r="Q2440" i="10"/>
  <c r="Q1576" i="10"/>
  <c r="Q252" i="10"/>
  <c r="Q132" i="10"/>
  <c r="Q188" i="10"/>
  <c r="Q735" i="10"/>
  <c r="Q1544" i="10"/>
  <c r="Q2870" i="10"/>
  <c r="Q2140" i="10"/>
  <c r="Q2182" i="10"/>
  <c r="Q1632" i="10"/>
  <c r="Q1246" i="10"/>
  <c r="Q1600" i="10"/>
  <c r="Q1730" i="10"/>
  <c r="Q1738" i="10"/>
  <c r="Q632" i="10"/>
  <c r="Q124" i="10"/>
  <c r="Q2020" i="10"/>
  <c r="Q1254" i="10"/>
  <c r="Q2830" i="10"/>
  <c r="Q1012" i="10"/>
  <c r="Q1174" i="10"/>
  <c r="Q1360" i="10"/>
  <c r="Q2756" i="10"/>
  <c r="Q2788" i="10"/>
  <c r="Q980" i="10"/>
  <c r="Q340" i="10"/>
  <c r="Q2936" i="10"/>
  <c r="Q2310" i="10"/>
  <c r="Q2246" i="10"/>
  <c r="Q2416" i="10"/>
  <c r="Q2578" i="10"/>
  <c r="Q212" i="10"/>
  <c r="Q1664" i="10"/>
  <c r="Q2862" i="10"/>
  <c r="Q2740" i="10"/>
  <c r="Q2650" i="10"/>
  <c r="Q2682" i="10"/>
  <c r="Q2714" i="10"/>
  <c r="Q916" i="10"/>
  <c r="Q948" i="10"/>
  <c r="Q674" i="10"/>
  <c r="Q709" i="10"/>
  <c r="Q2536" i="10"/>
  <c r="Q1110" i="10"/>
  <c r="Q3000" i="10"/>
  <c r="Q2968" i="10"/>
  <c r="Q204" i="10"/>
  <c r="Q2528" i="10"/>
  <c r="Q566" i="10"/>
  <c r="Q2488" i="10"/>
  <c r="Q1964" i="10"/>
  <c r="Q2166" i="10"/>
  <c r="Q1510" i="10"/>
  <c r="Q244" i="10"/>
  <c r="Q276" i="10"/>
  <c r="Q884" i="10"/>
  <c r="Q606" i="10"/>
  <c r="Q640" i="10"/>
  <c r="Q20" i="10"/>
  <c r="Q358" i="10"/>
  <c r="Q770" i="10"/>
  <c r="Q802" i="10"/>
  <c r="Q1238" i="10"/>
  <c r="Q1470" i="10"/>
  <c r="Q470" i="10"/>
  <c r="Q534" i="10"/>
  <c r="Q1682" i="10"/>
  <c r="Q2854" i="10"/>
  <c r="Q2472" i="10"/>
  <c r="Q1222" i="10"/>
  <c r="Q2748" i="10"/>
  <c r="Q2602" i="10"/>
  <c r="Q116" i="10"/>
  <c r="Q510" i="10"/>
  <c r="Q542" i="10"/>
  <c r="Q2044" i="10"/>
  <c r="Q148" i="10"/>
  <c r="Q2496" i="10"/>
  <c r="Q2562" i="10"/>
  <c r="Q2918" i="10"/>
  <c r="Q1150" i="10"/>
  <c r="Q834" i="10"/>
  <c r="Q292" i="10"/>
  <c r="Q2360" i="10"/>
  <c r="Q598" i="10"/>
  <c r="Q1996" i="10"/>
  <c r="Q382" i="10"/>
  <c r="Q1086" i="10"/>
  <c r="Q60" i="10"/>
  <c r="Q108" i="10"/>
  <c r="Q478" i="10"/>
  <c r="Q1403" i="10"/>
  <c r="Q1608" i="10"/>
  <c r="Q1778" i="10"/>
  <c r="Q2432" i="10"/>
  <c r="Q2464" i="10"/>
  <c r="Q156" i="10"/>
  <c r="Q892" i="10"/>
  <c r="Q2594" i="10"/>
  <c r="Q2626" i="10"/>
  <c r="Q1413" i="10"/>
  <c r="Q1690" i="10"/>
  <c r="Q810" i="10"/>
  <c r="Q2108" i="10"/>
  <c r="Q2456" i="10"/>
  <c r="Q2012" i="10"/>
  <c r="Q2294" i="10"/>
  <c r="Q1932" i="10"/>
  <c r="Q374" i="10"/>
  <c r="Q1858" i="10"/>
  <c r="Q2336" i="10"/>
  <c r="Q2368" i="10"/>
  <c r="Q2400" i="10"/>
  <c r="Q1988" i="10"/>
  <c r="Q92" i="10"/>
  <c r="Q550" i="10"/>
  <c r="Q582" i="10"/>
  <c r="Q924" i="10"/>
  <c r="Q956" i="10"/>
  <c r="Q2658" i="10"/>
  <c r="Q2690" i="10"/>
  <c r="Q558" i="10"/>
  <c r="Q1438" i="10"/>
  <c r="Q1850" i="10"/>
  <c r="Q1422" i="10"/>
  <c r="Q1126" i="10"/>
  <c r="Q2384" i="10"/>
  <c r="Q2286" i="10"/>
  <c r="Q1278" i="10"/>
  <c r="Q1584" i="10"/>
  <c r="Q486" i="10"/>
  <c r="Q518" i="10"/>
  <c r="Q717" i="10"/>
  <c r="Q615" i="10"/>
  <c r="Q648" i="10"/>
  <c r="Q988" i="10"/>
  <c r="Q2278" i="10"/>
  <c r="Q3016" i="10"/>
  <c r="Q2424" i="10"/>
  <c r="Q52" i="10"/>
  <c r="Q2944" i="10"/>
  <c r="Q2546" i="10"/>
  <c r="Q1078" i="10"/>
  <c r="Q1674" i="10"/>
  <c r="Q2928" i="10"/>
  <c r="Q2732" i="10"/>
  <c r="Q2328" i="10"/>
  <c r="Q2150" i="10"/>
  <c r="Q1336" i="10"/>
  <c r="Q1884" i="10"/>
  <c r="Q876" i="10"/>
  <c r="Q2806" i="10"/>
  <c r="Q350" i="10"/>
  <c r="Q754" i="10"/>
  <c r="Q1528" i="10"/>
  <c r="J78" i="16" l="1"/>
  <c r="J8" i="16"/>
  <c r="I9" i="16" a="1"/>
  <c r="I9" i="16" s="1"/>
  <c r="I29" i="16" a="1"/>
  <c r="I29" i="16" s="1"/>
  <c r="L9" i="16" a="1"/>
  <c r="L9" i="16" s="1"/>
  <c r="I54" i="16" a="1"/>
  <c r="I54" i="16" s="1"/>
  <c r="J54" i="16" s="1"/>
  <c r="I79" i="16" a="1"/>
  <c r="I79" i="16" s="1"/>
  <c r="J79" i="16" s="1"/>
  <c r="E3" i="15" a="1"/>
  <c r="E3" i="15" s="1"/>
  <c r="E4" i="15" s="1" a="1"/>
  <c r="E4" i="15" s="1"/>
  <c r="D3" i="15" a="1"/>
  <c r="D3" i="15" s="1"/>
  <c r="C3" i="15" s="1" a="1"/>
  <c r="C3" i="15" s="1"/>
  <c r="E5" i="15" l="1" a="1"/>
  <c r="E5" i="15" s="1"/>
  <c r="I55" i="16" a="1"/>
  <c r="I55" i="16" s="1"/>
  <c r="M9" i="16"/>
  <c r="L10" i="16" a="1"/>
  <c r="L10" i="16" s="1"/>
  <c r="J29" i="16"/>
  <c r="I30" i="16" a="1"/>
  <c r="I30" i="16" s="1"/>
  <c r="J9" i="16"/>
  <c r="I10" i="16" a="1"/>
  <c r="I10" i="16" s="1"/>
  <c r="I80" i="16" a="1"/>
  <c r="I80" i="16" s="1"/>
  <c r="D4" i="15" a="1"/>
  <c r="D4" i="15" s="1"/>
  <c r="D5" i="15" s="1" a="1"/>
  <c r="D5" i="15" s="1"/>
  <c r="L3" i="15" a="1"/>
  <c r="L3" i="15" s="1"/>
  <c r="I3" i="15" a="1"/>
  <c r="I3" i="15" s="1"/>
  <c r="D6" i="15" l="1" a="1"/>
  <c r="D6" i="15" s="1"/>
  <c r="D7" i="15" s="1" a="1"/>
  <c r="D7" i="15" s="1"/>
  <c r="C5" i="15" a="1"/>
  <c r="C5" i="15" s="1"/>
  <c r="E6" i="15" a="1"/>
  <c r="E6" i="15" s="1"/>
  <c r="J10" i="16"/>
  <c r="I11" i="16" a="1"/>
  <c r="I11" i="16" s="1"/>
  <c r="J80" i="16"/>
  <c r="I81" i="16" a="1"/>
  <c r="I81" i="16" s="1"/>
  <c r="J30" i="16"/>
  <c r="I31" i="16" a="1"/>
  <c r="I31" i="16" s="1"/>
  <c r="M10" i="16"/>
  <c r="L11" i="16" a="1"/>
  <c r="L11" i="16" s="1"/>
  <c r="J55" i="16"/>
  <c r="I56" i="16" a="1"/>
  <c r="I56" i="16" s="1"/>
  <c r="C4" i="15" a="1"/>
  <c r="C4" i="15" s="1"/>
  <c r="D8" i="15" l="1" a="1"/>
  <c r="D8" i="15" s="1"/>
  <c r="C8" i="15" s="1" a="1"/>
  <c r="C8" i="15" s="1"/>
  <c r="C6" i="15" a="1"/>
  <c r="C6" i="15" s="1"/>
  <c r="E8" i="15" a="1"/>
  <c r="E8" i="15" s="1"/>
  <c r="E10" i="15" s="1" a="1"/>
  <c r="E10" i="15" s="1"/>
  <c r="E12" i="15" s="1" a="1"/>
  <c r="E12" i="15" s="1"/>
  <c r="E14" i="15" s="1" a="1"/>
  <c r="E14" i="15" s="1"/>
  <c r="E16" i="15" s="1" a="1"/>
  <c r="E16" i="15" s="1"/>
  <c r="E18" i="15" s="1" a="1"/>
  <c r="E18" i="15" s="1"/>
  <c r="E20" i="15" s="1" a="1"/>
  <c r="E20" i="15" s="1"/>
  <c r="E22" i="15" s="1" a="1"/>
  <c r="E22" i="15" s="1"/>
  <c r="E24" i="15" s="1" a="1"/>
  <c r="E24" i="15" s="1"/>
  <c r="E26" i="15" s="1" a="1"/>
  <c r="E26" i="15" s="1"/>
  <c r="E28" i="15" s="1" a="1"/>
  <c r="E28" i="15" s="1"/>
  <c r="E30" i="15" s="1" a="1"/>
  <c r="E30" i="15" s="1"/>
  <c r="E32" i="15" s="1" a="1"/>
  <c r="E32" i="15" s="1"/>
  <c r="E34" i="15" s="1" a="1"/>
  <c r="E34" i="15" s="1"/>
  <c r="E36" i="15" s="1" a="1"/>
  <c r="E36" i="15" s="1"/>
  <c r="E38" i="15" s="1" a="1"/>
  <c r="E38" i="15" s="1"/>
  <c r="E40" i="15" s="1" a="1"/>
  <c r="E40" i="15" s="1"/>
  <c r="E42" i="15" s="1" a="1"/>
  <c r="E42" i="15" s="1"/>
  <c r="E44" i="15" s="1" a="1"/>
  <c r="E44" i="15" s="1"/>
  <c r="E46" i="15" s="1" a="1"/>
  <c r="E46" i="15" s="1"/>
  <c r="E48" i="15" s="1" a="1"/>
  <c r="E48" i="15" s="1"/>
  <c r="E50" i="15" s="1" a="1"/>
  <c r="E50" i="15" s="1"/>
  <c r="E51" i="15" s="1" a="1"/>
  <c r="E51" i="15" s="1"/>
  <c r="E7" i="15" a="1"/>
  <c r="E7" i="15" s="1"/>
  <c r="E9" i="15" s="1" a="1"/>
  <c r="E9" i="15" s="1"/>
  <c r="E11" i="15" s="1" a="1"/>
  <c r="E11" i="15" s="1"/>
  <c r="E13" i="15" s="1" a="1"/>
  <c r="E13" i="15" s="1"/>
  <c r="E15" i="15" s="1" a="1"/>
  <c r="E15" i="15" s="1"/>
  <c r="E17" i="15" s="1" a="1"/>
  <c r="E17" i="15" s="1"/>
  <c r="E19" i="15" s="1" a="1"/>
  <c r="E19" i="15" s="1"/>
  <c r="E21" i="15" s="1" a="1"/>
  <c r="E21" i="15" s="1"/>
  <c r="E23" i="15" s="1" a="1"/>
  <c r="E23" i="15" s="1"/>
  <c r="E25" i="15" s="1" a="1"/>
  <c r="E25" i="15" s="1"/>
  <c r="E27" i="15" s="1" a="1"/>
  <c r="E27" i="15" s="1"/>
  <c r="E29" i="15" s="1" a="1"/>
  <c r="E29" i="15" s="1"/>
  <c r="E31" i="15" s="1" a="1"/>
  <c r="E31" i="15" s="1"/>
  <c r="E33" i="15" s="1" a="1"/>
  <c r="E33" i="15" s="1"/>
  <c r="E35" i="15" s="1" a="1"/>
  <c r="E35" i="15" s="1"/>
  <c r="E37" i="15" s="1" a="1"/>
  <c r="E37" i="15" s="1"/>
  <c r="E39" i="15" s="1" a="1"/>
  <c r="E39" i="15" s="1"/>
  <c r="E41" i="15" s="1" a="1"/>
  <c r="E41" i="15" s="1"/>
  <c r="E43" i="15" s="1" a="1"/>
  <c r="E43" i="15" s="1"/>
  <c r="E45" i="15" s="1" a="1"/>
  <c r="E45" i="15" s="1"/>
  <c r="E47" i="15" s="1" a="1"/>
  <c r="E47" i="15" s="1"/>
  <c r="E49" i="15" s="1" a="1"/>
  <c r="E49" i="15" s="1"/>
  <c r="C7" i="15" a="1"/>
  <c r="C7" i="15" s="1"/>
  <c r="D9" i="15" a="1"/>
  <c r="D9" i="15" s="1"/>
  <c r="I4" i="15" a="1"/>
  <c r="I4" i="15" s="1"/>
  <c r="J31" i="16"/>
  <c r="I32" i="16" a="1"/>
  <c r="I32" i="16" s="1"/>
  <c r="J56" i="16"/>
  <c r="I57" i="16" a="1"/>
  <c r="I57" i="16" s="1"/>
  <c r="M11" i="16"/>
  <c r="L12" i="16" a="1"/>
  <c r="L12" i="16" s="1"/>
  <c r="J81" i="16"/>
  <c r="I82" i="16" a="1"/>
  <c r="I82" i="16" s="1"/>
  <c r="J11" i="16"/>
  <c r="I12" i="16" a="1"/>
  <c r="I12" i="16" s="1"/>
  <c r="D10" i="15" l="1" a="1"/>
  <c r="D10" i="15" s="1"/>
  <c r="I5" i="15" a="1"/>
  <c r="I5" i="15" s="1"/>
  <c r="E52" i="15" a="1"/>
  <c r="E52" i="15" s="1"/>
  <c r="C10" i="15" a="1"/>
  <c r="C10" i="15" s="1"/>
  <c r="C9" i="15" a="1"/>
  <c r="C9" i="15" s="1"/>
  <c r="D11" i="15" a="1"/>
  <c r="D11" i="15" s="1"/>
  <c r="D12" i="15" s="1" a="1"/>
  <c r="D12" i="15" s="1"/>
  <c r="J12" i="16"/>
  <c r="I13" i="16" a="1"/>
  <c r="I13" i="16" s="1"/>
  <c r="J82" i="16"/>
  <c r="I83" i="16" a="1"/>
  <c r="I83" i="16" s="1"/>
  <c r="M12" i="16"/>
  <c r="L13" i="16" a="1"/>
  <c r="L13" i="16" s="1"/>
  <c r="J57" i="16"/>
  <c r="I58" i="16" a="1"/>
  <c r="I58" i="16" s="1"/>
  <c r="J32" i="16"/>
  <c r="I33" i="16" a="1"/>
  <c r="I33" i="16" s="1"/>
  <c r="L4" i="15" a="1"/>
  <c r="L4" i="15" s="1"/>
  <c r="L5" i="15" s="1" a="1"/>
  <c r="L5" i="15" s="1"/>
  <c r="E53" i="15" l="1" a="1"/>
  <c r="E53" i="15" s="1"/>
  <c r="C11" i="15" a="1"/>
  <c r="C11" i="15" s="1"/>
  <c r="D13" i="15" a="1"/>
  <c r="D13" i="15" s="1"/>
  <c r="D14" i="15" s="1" a="1"/>
  <c r="D14" i="15" s="1"/>
  <c r="C12" i="15" a="1"/>
  <c r="C12" i="15" s="1"/>
  <c r="M13" i="16"/>
  <c r="L14" i="16" a="1"/>
  <c r="L14" i="16" s="1"/>
  <c r="J33" i="16"/>
  <c r="I34" i="16" a="1"/>
  <c r="I34" i="16" s="1"/>
  <c r="J58" i="16"/>
  <c r="I59" i="16" a="1"/>
  <c r="I59" i="16" s="1"/>
  <c r="J83" i="16"/>
  <c r="I84" i="16" a="1"/>
  <c r="I84" i="16" s="1"/>
  <c r="J13" i="16"/>
  <c r="I14" i="16" a="1"/>
  <c r="I14" i="16" s="1"/>
  <c r="E54" i="15" l="1" a="1"/>
  <c r="E54" i="15" s="1"/>
  <c r="C14" i="15" a="1"/>
  <c r="C14" i="15" s="1"/>
  <c r="C13" i="15" a="1"/>
  <c r="C13" i="15" s="1"/>
  <c r="D15" i="15" a="1"/>
  <c r="D15" i="15" s="1"/>
  <c r="D16" i="15" s="1" a="1"/>
  <c r="D16" i="15" s="1"/>
  <c r="J14" i="16"/>
  <c r="I15" i="16" a="1"/>
  <c r="I15" i="16" s="1"/>
  <c r="J84" i="16"/>
  <c r="I85" i="16" a="1"/>
  <c r="I85" i="16" s="1"/>
  <c r="J85" i="16" s="1"/>
  <c r="J59" i="16"/>
  <c r="I60" i="16" a="1"/>
  <c r="I60" i="16" s="1"/>
  <c r="J34" i="16"/>
  <c r="I35" i="16" a="1"/>
  <c r="I35" i="16" s="1"/>
  <c r="M14" i="16"/>
  <c r="L15" i="16" a="1"/>
  <c r="L15" i="16" s="1"/>
  <c r="C16" i="15" l="1" a="1"/>
  <c r="C16" i="15" s="1"/>
  <c r="E56" i="15" a="1"/>
  <c r="E56" i="15" s="1"/>
  <c r="E58" i="15" s="1" a="1"/>
  <c r="E58" i="15" s="1"/>
  <c r="E60" i="15" s="1" a="1"/>
  <c r="E60" i="15" s="1"/>
  <c r="E62" i="15" s="1" a="1"/>
  <c r="E62" i="15" s="1"/>
  <c r="E64" i="15" s="1" a="1"/>
  <c r="E64" i="15" s="1"/>
  <c r="E66" i="15" s="1" a="1"/>
  <c r="E66" i="15" s="1"/>
  <c r="E68" i="15" s="1" a="1"/>
  <c r="E68" i="15" s="1"/>
  <c r="E70" i="15" s="1" a="1"/>
  <c r="E70" i="15" s="1"/>
  <c r="E72" i="15" s="1" a="1"/>
  <c r="E72" i="15" s="1"/>
  <c r="E74" i="15" s="1" a="1"/>
  <c r="E74" i="15" s="1"/>
  <c r="E76" i="15" s="1" a="1"/>
  <c r="E76" i="15" s="1"/>
  <c r="E78" i="15" s="1" a="1"/>
  <c r="E78" i="15" s="1"/>
  <c r="E80" i="15" s="1" a="1"/>
  <c r="E80" i="15" s="1"/>
  <c r="E82" i="15" s="1" a="1"/>
  <c r="E82" i="15" s="1"/>
  <c r="E84" i="15" s="1" a="1"/>
  <c r="E84" i="15" s="1"/>
  <c r="E86" i="15" s="1" a="1"/>
  <c r="E86" i="15" s="1"/>
  <c r="E88" i="15" s="1" a="1"/>
  <c r="E88" i="15" s="1"/>
  <c r="E90" i="15" s="1" a="1"/>
  <c r="E90" i="15" s="1"/>
  <c r="E92" i="15" s="1" a="1"/>
  <c r="E92" i="15" s="1"/>
  <c r="E94" i="15" s="1" a="1"/>
  <c r="E94" i="15" s="1"/>
  <c r="E96" i="15" s="1" a="1"/>
  <c r="E96" i="15" s="1"/>
  <c r="E98" i="15" s="1" a="1"/>
  <c r="E98" i="15" s="1"/>
  <c r="E100" i="15" s="1" a="1"/>
  <c r="E100" i="15" s="1"/>
  <c r="E102" i="15" s="1" a="1"/>
  <c r="E102" i="15" s="1"/>
  <c r="E104" i="15" s="1" a="1"/>
  <c r="E104" i="15" s="1"/>
  <c r="E106" i="15" s="1" a="1"/>
  <c r="E106" i="15" s="1"/>
  <c r="E108" i="15" s="1" a="1"/>
  <c r="E108" i="15" s="1"/>
  <c r="E110" i="15" s="1" a="1"/>
  <c r="E110" i="15" s="1"/>
  <c r="E112" i="15" s="1" a="1"/>
  <c r="E112" i="15" s="1"/>
  <c r="E114" i="15" s="1" a="1"/>
  <c r="E114" i="15" s="1"/>
  <c r="E116" i="15" s="1" a="1"/>
  <c r="E116" i="15" s="1"/>
  <c r="E118" i="15" s="1" a="1"/>
  <c r="E118" i="15" s="1"/>
  <c r="E120" i="15" s="1" a="1"/>
  <c r="E120" i="15" s="1"/>
  <c r="E122" i="15" s="1" a="1"/>
  <c r="E122" i="15" s="1"/>
  <c r="E124" i="15" s="1" a="1"/>
  <c r="E124" i="15" s="1"/>
  <c r="E126" i="15" s="1" a="1"/>
  <c r="E126" i="15" s="1"/>
  <c r="E128" i="15" s="1" a="1"/>
  <c r="E128" i="15" s="1"/>
  <c r="E130" i="15" s="1" a="1"/>
  <c r="E130" i="15" s="1"/>
  <c r="E132" i="15" s="1" a="1"/>
  <c r="E132" i="15" s="1"/>
  <c r="E134" i="15" s="1" a="1"/>
  <c r="E134" i="15" s="1"/>
  <c r="E136" i="15" s="1" a="1"/>
  <c r="E136" i="15" s="1"/>
  <c r="E138" i="15" s="1" a="1"/>
  <c r="E138" i="15" s="1"/>
  <c r="E140" i="15" s="1" a="1"/>
  <c r="E140" i="15" s="1"/>
  <c r="E142" i="15" s="1" a="1"/>
  <c r="E142" i="15" s="1"/>
  <c r="E144" i="15" s="1" a="1"/>
  <c r="E144" i="15" s="1"/>
  <c r="E146" i="15" s="1" a="1"/>
  <c r="E146" i="15" s="1"/>
  <c r="E148" i="15" s="1" a="1"/>
  <c r="E148" i="15" s="1"/>
  <c r="E150" i="15" s="1" a="1"/>
  <c r="E150" i="15" s="1"/>
  <c r="E152" i="15" s="1" a="1"/>
  <c r="E152" i="15" s="1"/>
  <c r="E154" i="15" s="1" a="1"/>
  <c r="E154" i="15" s="1"/>
  <c r="E156" i="15" s="1" a="1"/>
  <c r="E156" i="15" s="1"/>
  <c r="E158" i="15" s="1" a="1"/>
  <c r="E158" i="15" s="1"/>
  <c r="E160" i="15" s="1" a="1"/>
  <c r="E160" i="15" s="1"/>
  <c r="E162" i="15" s="1" a="1"/>
  <c r="E162" i="15" s="1"/>
  <c r="E164" i="15" s="1" a="1"/>
  <c r="E164" i="15" s="1"/>
  <c r="E166" i="15" s="1" a="1"/>
  <c r="E166" i="15" s="1"/>
  <c r="E168" i="15" s="1" a="1"/>
  <c r="E168" i="15" s="1"/>
  <c r="E170" i="15" s="1" a="1"/>
  <c r="E170" i="15" s="1"/>
  <c r="E172" i="15" s="1" a="1"/>
  <c r="E172" i="15" s="1"/>
  <c r="E55" i="15" a="1"/>
  <c r="E55" i="15" s="1"/>
  <c r="E57" i="15" s="1" a="1"/>
  <c r="E57" i="15" s="1"/>
  <c r="E59" i="15" s="1" a="1"/>
  <c r="E59" i="15" s="1"/>
  <c r="E61" i="15" s="1" a="1"/>
  <c r="E61" i="15" s="1"/>
  <c r="E63" i="15" s="1" a="1"/>
  <c r="E63" i="15" s="1"/>
  <c r="E65" i="15" s="1" a="1"/>
  <c r="E65" i="15" s="1"/>
  <c r="E67" i="15" s="1" a="1"/>
  <c r="E67" i="15" s="1"/>
  <c r="E69" i="15" s="1" a="1"/>
  <c r="E69" i="15" s="1"/>
  <c r="E71" i="15" s="1" a="1"/>
  <c r="E71" i="15" s="1"/>
  <c r="E73" i="15" s="1" a="1"/>
  <c r="E73" i="15" s="1"/>
  <c r="E75" i="15" s="1" a="1"/>
  <c r="E75" i="15" s="1"/>
  <c r="E77" i="15" s="1" a="1"/>
  <c r="E77" i="15" s="1"/>
  <c r="E79" i="15" s="1" a="1"/>
  <c r="E79" i="15" s="1"/>
  <c r="E81" i="15" s="1" a="1"/>
  <c r="E81" i="15" s="1"/>
  <c r="E83" i="15" s="1" a="1"/>
  <c r="E83" i="15" s="1"/>
  <c r="E85" i="15" s="1" a="1"/>
  <c r="E85" i="15" s="1"/>
  <c r="E87" i="15" s="1" a="1"/>
  <c r="E87" i="15" s="1"/>
  <c r="E89" i="15" s="1" a="1"/>
  <c r="E89" i="15" s="1"/>
  <c r="E91" i="15" s="1" a="1"/>
  <c r="E91" i="15" s="1"/>
  <c r="E93" i="15" s="1" a="1"/>
  <c r="E93" i="15" s="1"/>
  <c r="E95" i="15" s="1" a="1"/>
  <c r="E95" i="15" s="1"/>
  <c r="E97" i="15" s="1" a="1"/>
  <c r="E97" i="15" s="1"/>
  <c r="E99" i="15" s="1" a="1"/>
  <c r="E99" i="15" s="1"/>
  <c r="E101" i="15" s="1" a="1"/>
  <c r="E101" i="15" s="1"/>
  <c r="E103" i="15" s="1" a="1"/>
  <c r="E103" i="15" s="1"/>
  <c r="E105" i="15" s="1" a="1"/>
  <c r="E105" i="15" s="1"/>
  <c r="E107" i="15" s="1" a="1"/>
  <c r="E107" i="15" s="1"/>
  <c r="E109" i="15" s="1" a="1"/>
  <c r="E109" i="15" s="1"/>
  <c r="E111" i="15" s="1" a="1"/>
  <c r="E111" i="15" s="1"/>
  <c r="E113" i="15" s="1" a="1"/>
  <c r="E113" i="15" s="1"/>
  <c r="E115" i="15" s="1" a="1"/>
  <c r="E115" i="15" s="1"/>
  <c r="E117" i="15" s="1" a="1"/>
  <c r="E117" i="15" s="1"/>
  <c r="E119" i="15" s="1" a="1"/>
  <c r="E119" i="15" s="1"/>
  <c r="E121" i="15" s="1" a="1"/>
  <c r="E121" i="15" s="1"/>
  <c r="E123" i="15" s="1" a="1"/>
  <c r="E123" i="15" s="1"/>
  <c r="E125" i="15" s="1" a="1"/>
  <c r="E125" i="15" s="1"/>
  <c r="E127" i="15" s="1" a="1"/>
  <c r="E127" i="15" s="1"/>
  <c r="E129" i="15" s="1" a="1"/>
  <c r="E129" i="15" s="1"/>
  <c r="E131" i="15" s="1" a="1"/>
  <c r="E131" i="15" s="1"/>
  <c r="E133" i="15" s="1" a="1"/>
  <c r="E133" i="15" s="1"/>
  <c r="E135" i="15" s="1" a="1"/>
  <c r="E135" i="15" s="1"/>
  <c r="E137" i="15" s="1" a="1"/>
  <c r="E137" i="15" s="1"/>
  <c r="E139" i="15" s="1" a="1"/>
  <c r="E139" i="15" s="1"/>
  <c r="E141" i="15" s="1" a="1"/>
  <c r="E141" i="15" s="1"/>
  <c r="E143" i="15" s="1" a="1"/>
  <c r="E143" i="15" s="1"/>
  <c r="E145" i="15" s="1" a="1"/>
  <c r="E145" i="15" s="1"/>
  <c r="E147" i="15" s="1" a="1"/>
  <c r="E147" i="15" s="1"/>
  <c r="E149" i="15" s="1" a="1"/>
  <c r="E149" i="15" s="1"/>
  <c r="E151" i="15" s="1" a="1"/>
  <c r="E151" i="15" s="1"/>
  <c r="E153" i="15" s="1" a="1"/>
  <c r="E153" i="15" s="1"/>
  <c r="E155" i="15" s="1" a="1"/>
  <c r="E155" i="15" s="1"/>
  <c r="E157" i="15" s="1" a="1"/>
  <c r="E157" i="15" s="1"/>
  <c r="E159" i="15" s="1" a="1"/>
  <c r="E159" i="15" s="1"/>
  <c r="E161" i="15" s="1" a="1"/>
  <c r="E161" i="15" s="1"/>
  <c r="E163" i="15" s="1" a="1"/>
  <c r="E163" i="15" s="1"/>
  <c r="E165" i="15" s="1" a="1"/>
  <c r="E165" i="15" s="1"/>
  <c r="E167" i="15" s="1" a="1"/>
  <c r="E167" i="15" s="1"/>
  <c r="E169" i="15" s="1" a="1"/>
  <c r="E169" i="15" s="1"/>
  <c r="E171" i="15" s="1" a="1"/>
  <c r="E171" i="15" s="1"/>
  <c r="E173" i="15" s="1" a="1"/>
  <c r="E173" i="15" s="1"/>
  <c r="C15" i="15" a="1"/>
  <c r="C15" i="15" s="1"/>
  <c r="D17" i="15" a="1"/>
  <c r="D17" i="15" s="1"/>
  <c r="C17" i="15" s="1" a="1"/>
  <c r="C17" i="15" s="1"/>
  <c r="M15" i="16"/>
  <c r="L16" i="16" a="1"/>
  <c r="L16" i="16" s="1"/>
  <c r="J35" i="16"/>
  <c r="I36" i="16" a="1"/>
  <c r="I36" i="16" s="1"/>
  <c r="J60" i="16"/>
  <c r="I61" i="16" a="1"/>
  <c r="I61" i="16" s="1"/>
  <c r="J61" i="16" s="1"/>
  <c r="J15" i="16"/>
  <c r="I16" i="16" a="1"/>
  <c r="I16" i="16" s="1"/>
  <c r="E174" i="15" l="1" a="1"/>
  <c r="E174" i="15" s="1"/>
  <c r="D18" i="15" a="1"/>
  <c r="D18" i="15" s="1"/>
  <c r="J16" i="16"/>
  <c r="I17" i="16" a="1"/>
  <c r="I17" i="16" s="1"/>
  <c r="J17" i="16" s="1"/>
  <c r="J36" i="16"/>
  <c r="I37" i="16" a="1"/>
  <c r="I37" i="16" s="1"/>
  <c r="J37" i="16" s="1"/>
  <c r="M16" i="16"/>
  <c r="L17" i="16" a="1"/>
  <c r="L17" i="16" s="1"/>
  <c r="M17" i="16" s="1"/>
  <c r="D19" i="15" l="1" a="1"/>
  <c r="D19" i="15" s="1"/>
  <c r="D20" i="15" s="1" a="1"/>
  <c r="D20" i="15" s="1"/>
  <c r="C18" i="15" a="1"/>
  <c r="C18" i="15" s="1"/>
  <c r="E175" i="15" a="1"/>
  <c r="E175" i="15" s="1"/>
  <c r="I6" i="15" a="1"/>
  <c r="I6" i="15" s="1"/>
  <c r="E176" i="15" l="1" a="1"/>
  <c r="E176" i="15" s="1"/>
  <c r="C20" i="15" a="1"/>
  <c r="C20" i="15" s="1"/>
  <c r="D22" i="15" a="1"/>
  <c r="D22" i="15" s="1"/>
  <c r="C22" i="15" s="1" a="1"/>
  <c r="C22" i="15" s="1"/>
  <c r="C19" i="15" a="1"/>
  <c r="C19" i="15" s="1"/>
  <c r="D21" i="15" a="1"/>
  <c r="D21" i="15" s="1"/>
  <c r="I7" i="15" a="1"/>
  <c r="I7" i="15" s="1"/>
  <c r="E177" i="15" l="1" a="1"/>
  <c r="E177" i="15" s="1"/>
  <c r="D23" i="15" a="1"/>
  <c r="D23" i="15" s="1"/>
  <c r="C21" i="15" a="1"/>
  <c r="C21" i="15" s="1"/>
  <c r="I8" i="15" a="1"/>
  <c r="I8" i="15" s="1"/>
  <c r="E178" i="15" l="1" a="1"/>
  <c r="E178" i="15" s="1"/>
  <c r="E179" i="15" s="1" a="1"/>
  <c r="E179" i="15" s="1"/>
  <c r="D24" i="15" a="1"/>
  <c r="D24" i="15" s="1"/>
  <c r="D25" i="15" s="1" a="1"/>
  <c r="D25" i="15" s="1"/>
  <c r="C23" i="15" a="1"/>
  <c r="C23" i="15" s="1"/>
  <c r="J7" i="15"/>
  <c r="E180" i="15" l="1" a="1"/>
  <c r="E180" i="15" s="1"/>
  <c r="E181" i="15" s="1" a="1"/>
  <c r="E181" i="15" s="1"/>
  <c r="C25" i="15" a="1"/>
  <c r="C25" i="15" s="1"/>
  <c r="C24" i="15" a="1"/>
  <c r="C24" i="15" s="1"/>
  <c r="D26" i="15" a="1"/>
  <c r="D26" i="15" s="1"/>
  <c r="C26" i="15" s="1" a="1"/>
  <c r="C26" i="15" s="1"/>
  <c r="J6" i="15"/>
  <c r="J8" i="15"/>
  <c r="J5" i="15"/>
  <c r="J4" i="15"/>
  <c r="J3" i="15"/>
  <c r="I9" i="15" a="1"/>
  <c r="I9" i="15" s="1"/>
  <c r="E182" i="15" l="1" a="1"/>
  <c r="E182" i="15" s="1"/>
  <c r="D27" i="15" a="1"/>
  <c r="D27" i="15" s="1"/>
  <c r="J9" i="15"/>
  <c r="I10" i="15" a="1"/>
  <c r="I10" i="15" s="1"/>
  <c r="J10" i="15" s="1"/>
  <c r="I23" i="15" a="1"/>
  <c r="I23" i="15" s="1"/>
  <c r="I24" i="15" s="1" a="1"/>
  <c r="I24" i="15" s="1"/>
  <c r="E183" i="15" l="1" a="1"/>
  <c r="E183" i="15" s="1"/>
  <c r="D28" i="15" a="1"/>
  <c r="D28" i="15" s="1"/>
  <c r="D29" i="15" s="1" a="1"/>
  <c r="D29" i="15" s="1"/>
  <c r="C27" i="15" a="1"/>
  <c r="C27" i="15" s="1"/>
  <c r="I11" i="15" a="1"/>
  <c r="I11" i="15" s="1"/>
  <c r="J11" i="15" s="1"/>
  <c r="E184" i="15" l="1" a="1"/>
  <c r="E184" i="15" s="1"/>
  <c r="C29" i="15" a="1"/>
  <c r="C29" i="15" s="1"/>
  <c r="C28" i="15" a="1"/>
  <c r="C28" i="15" s="1"/>
  <c r="D30" i="15" a="1"/>
  <c r="D30" i="15" s="1"/>
  <c r="D31" i="15" s="1" a="1"/>
  <c r="D31" i="15" s="1"/>
  <c r="C31" i="15" s="1" a="1"/>
  <c r="C31" i="15" s="1"/>
  <c r="I12" i="15" a="1"/>
  <c r="I12" i="15" s="1"/>
  <c r="J12" i="15" s="1"/>
  <c r="I25" i="15" a="1"/>
  <c r="I25" i="15" s="1"/>
  <c r="E185" i="15" l="1" a="1"/>
  <c r="E185" i="15" s="1"/>
  <c r="D32" i="15" a="1"/>
  <c r="D32" i="15" s="1"/>
  <c r="C30" i="15" a="1"/>
  <c r="C30" i="15" s="1"/>
  <c r="I26" i="15" a="1"/>
  <c r="I26" i="15" s="1"/>
  <c r="I27" i="15" s="1" a="1"/>
  <c r="I27" i="15" s="1"/>
  <c r="I13" i="15" a="1"/>
  <c r="I13" i="15" s="1"/>
  <c r="J13" i="15" s="1"/>
  <c r="E186" i="15" l="1" a="1"/>
  <c r="E186" i="15" s="1"/>
  <c r="D33" i="15" a="1"/>
  <c r="D33" i="15" s="1"/>
  <c r="C33" i="15" s="1" a="1"/>
  <c r="C33" i="15" s="1"/>
  <c r="C32" i="15" a="1"/>
  <c r="C32" i="15" s="1"/>
  <c r="I14" i="15" a="1"/>
  <c r="I14" i="15" s="1"/>
  <c r="J14" i="15" s="1"/>
  <c r="I28" i="15" a="1"/>
  <c r="I28" i="15" s="1"/>
  <c r="E187" i="15" l="1" a="1"/>
  <c r="E187" i="15" s="1"/>
  <c r="D34" i="15" a="1"/>
  <c r="D34" i="15" s="1"/>
  <c r="C34" i="15" s="1" a="1"/>
  <c r="C34" i="15" s="1"/>
  <c r="I15" i="15" a="1"/>
  <c r="I15" i="15" s="1"/>
  <c r="D35" i="15" l="1" a="1"/>
  <c r="D35" i="15" s="1"/>
  <c r="D36" i="15" s="1" a="1"/>
  <c r="D36" i="15" s="1"/>
  <c r="D37" i="15" s="1" a="1"/>
  <c r="D37" i="15" s="1"/>
  <c r="C37" i="15" s="1" a="1"/>
  <c r="C37" i="15" s="1"/>
  <c r="E188" i="15" a="1"/>
  <c r="E188" i="15" s="1"/>
  <c r="E189" i="15" s="1" a="1"/>
  <c r="E189" i="15" s="1"/>
  <c r="J15" i="15"/>
  <c r="I16" i="15" a="1"/>
  <c r="I16" i="15" s="1"/>
  <c r="C36" i="15" l="1" a="1"/>
  <c r="C36" i="15" s="1"/>
  <c r="C35" i="15" a="1"/>
  <c r="C35" i="15" s="1"/>
  <c r="E190" i="15" a="1"/>
  <c r="E190" i="15" s="1"/>
  <c r="D38" i="15" a="1"/>
  <c r="D38" i="15" s="1"/>
  <c r="J16" i="15"/>
  <c r="I17" i="15" a="1"/>
  <c r="I17" i="15" s="1"/>
  <c r="J17" i="15" s="1"/>
  <c r="E192" i="15" l="1" a="1"/>
  <c r="E192" i="15" s="1"/>
  <c r="E194" i="15" s="1" a="1"/>
  <c r="E194" i="15" s="1"/>
  <c r="E196" i="15" s="1" a="1"/>
  <c r="E196" i="15" s="1"/>
  <c r="E198" i="15" s="1" a="1"/>
  <c r="E198" i="15" s="1"/>
  <c r="E200" i="15" s="1" a="1"/>
  <c r="E200" i="15" s="1"/>
  <c r="E191" i="15" a="1"/>
  <c r="E191" i="15" s="1"/>
  <c r="E193" i="15" s="1" a="1"/>
  <c r="E193" i="15" s="1"/>
  <c r="E195" i="15" s="1" a="1"/>
  <c r="E195" i="15" s="1"/>
  <c r="E197" i="15" s="1" a="1"/>
  <c r="E197" i="15" s="1"/>
  <c r="E199" i="15" s="1" a="1"/>
  <c r="E199" i="15" s="1"/>
  <c r="E201" i="15" s="1" a="1"/>
  <c r="E201" i="15" s="1"/>
  <c r="D39" i="15" a="1"/>
  <c r="D39" i="15" s="1"/>
  <c r="D40" i="15" a="1"/>
  <c r="D40" i="15" s="1"/>
  <c r="C38" i="15" a="1"/>
  <c r="C38" i="15" s="1"/>
  <c r="I29" i="15" a="1"/>
  <c r="I29" i="15" s="1"/>
  <c r="E202" i="15" l="1" a="1"/>
  <c r="E202" i="15" s="1"/>
  <c r="E203" i="15" s="1" a="1"/>
  <c r="E203" i="15" s="1"/>
  <c r="D41" i="15" a="1"/>
  <c r="D41" i="15" s="1"/>
  <c r="D42" i="15" s="1" a="1"/>
  <c r="D42" i="15" s="1"/>
  <c r="C39" i="15" a="1"/>
  <c r="C39" i="15" s="1"/>
  <c r="C40" i="15" a="1"/>
  <c r="C40" i="15" s="1"/>
  <c r="I30" i="15" a="1"/>
  <c r="I30" i="15" s="1"/>
  <c r="E204" i="15" l="1" a="1"/>
  <c r="E204" i="15" s="1"/>
  <c r="C42" i="15" a="1"/>
  <c r="C42" i="15" s="1"/>
  <c r="C41" i="15" a="1"/>
  <c r="C41" i="15" s="1"/>
  <c r="D43" i="15" a="1"/>
  <c r="D43" i="15" s="1"/>
  <c r="I31" i="15" a="1"/>
  <c r="I31" i="15" s="1"/>
  <c r="E206" i="15" l="1" a="1"/>
  <c r="E206" i="15" s="1"/>
  <c r="E208" i="15" s="1" a="1"/>
  <c r="E208" i="15" s="1"/>
  <c r="E210" i="15" s="1" a="1"/>
  <c r="E210" i="15" s="1"/>
  <c r="E212" i="15" s="1" a="1"/>
  <c r="E212" i="15" s="1"/>
  <c r="E214" i="15" s="1" a="1"/>
  <c r="E214" i="15" s="1"/>
  <c r="E216" i="15" s="1" a="1"/>
  <c r="E216" i="15" s="1"/>
  <c r="E218" i="15" s="1" a="1"/>
  <c r="E218" i="15" s="1"/>
  <c r="E220" i="15" s="1" a="1"/>
  <c r="E220" i="15" s="1"/>
  <c r="E222" i="15" s="1" a="1"/>
  <c r="E222" i="15" s="1"/>
  <c r="E224" i="15" s="1" a="1"/>
  <c r="E224" i="15" s="1"/>
  <c r="E226" i="15" s="1" a="1"/>
  <c r="E226" i="15" s="1"/>
  <c r="E228" i="15" s="1" a="1"/>
  <c r="E228" i="15" s="1"/>
  <c r="E230" i="15" s="1" a="1"/>
  <c r="E230" i="15" s="1"/>
  <c r="E232" i="15" s="1" a="1"/>
  <c r="E232" i="15" s="1"/>
  <c r="E234" i="15" s="1" a="1"/>
  <c r="E234" i="15" s="1"/>
  <c r="E236" i="15" s="1" a="1"/>
  <c r="E236" i="15" s="1"/>
  <c r="E238" i="15" s="1" a="1"/>
  <c r="E238" i="15" s="1"/>
  <c r="E240" i="15" s="1" a="1"/>
  <c r="E240" i="15" s="1"/>
  <c r="E242" i="15" s="1" a="1"/>
  <c r="E242" i="15" s="1"/>
  <c r="E244" i="15" s="1" a="1"/>
  <c r="E244" i="15" s="1"/>
  <c r="E246" i="15" s="1" a="1"/>
  <c r="E246" i="15" s="1"/>
  <c r="E248" i="15" s="1" a="1"/>
  <c r="E248" i="15" s="1"/>
  <c r="E250" i="15" s="1" a="1"/>
  <c r="E250" i="15" s="1"/>
  <c r="E252" i="15" s="1" a="1"/>
  <c r="E252" i="15" s="1"/>
  <c r="E254" i="15" s="1" a="1"/>
  <c r="E254" i="15" s="1"/>
  <c r="E256" i="15" s="1" a="1"/>
  <c r="E256" i="15" s="1"/>
  <c r="E258" i="15" s="1" a="1"/>
  <c r="E258" i="15" s="1"/>
  <c r="E260" i="15" s="1" a="1"/>
  <c r="E260" i="15" s="1"/>
  <c r="E262" i="15" s="1" a="1"/>
  <c r="E262" i="15" s="1"/>
  <c r="E264" i="15" s="1" a="1"/>
  <c r="E264" i="15" s="1"/>
  <c r="E266" i="15" s="1" a="1"/>
  <c r="E266" i="15" s="1"/>
  <c r="E268" i="15" s="1" a="1"/>
  <c r="E268" i="15" s="1"/>
  <c r="E270" i="15" s="1" a="1"/>
  <c r="E270" i="15" s="1"/>
  <c r="E272" i="15" s="1" a="1"/>
  <c r="E272" i="15" s="1"/>
  <c r="E274" i="15" s="1" a="1"/>
  <c r="E274" i="15" s="1"/>
  <c r="E276" i="15" s="1" a="1"/>
  <c r="E276" i="15" s="1"/>
  <c r="E278" i="15" s="1" a="1"/>
  <c r="E278" i="15" s="1"/>
  <c r="E280" i="15" s="1" a="1"/>
  <c r="E280" i="15" s="1"/>
  <c r="E282" i="15" s="1" a="1"/>
  <c r="E282" i="15" s="1"/>
  <c r="E284" i="15" s="1" a="1"/>
  <c r="E284" i="15" s="1"/>
  <c r="E286" i="15" s="1" a="1"/>
  <c r="E286" i="15" s="1"/>
  <c r="E288" i="15" s="1" a="1"/>
  <c r="E288" i="15" s="1"/>
  <c r="E290" i="15" s="1" a="1"/>
  <c r="E290" i="15" s="1"/>
  <c r="E292" i="15" s="1" a="1"/>
  <c r="E292" i="15" s="1"/>
  <c r="E294" i="15" s="1" a="1"/>
  <c r="E294" i="15" s="1"/>
  <c r="E296" i="15" s="1" a="1"/>
  <c r="E296" i="15" s="1"/>
  <c r="E298" i="15" s="1" a="1"/>
  <c r="E298" i="15" s="1"/>
  <c r="E300" i="15" s="1" a="1"/>
  <c r="E300" i="15" s="1"/>
  <c r="E302" i="15" s="1" a="1"/>
  <c r="E302" i="15" s="1"/>
  <c r="E304" i="15" s="1" a="1"/>
  <c r="E304" i="15" s="1"/>
  <c r="E306" i="15" s="1" a="1"/>
  <c r="E306" i="15" s="1"/>
  <c r="E308" i="15" s="1" a="1"/>
  <c r="E308" i="15" s="1"/>
  <c r="E310" i="15" s="1" a="1"/>
  <c r="E310" i="15" s="1"/>
  <c r="E312" i="15" s="1" a="1"/>
  <c r="E312" i="15" s="1"/>
  <c r="E314" i="15" s="1" a="1"/>
  <c r="E314" i="15" s="1"/>
  <c r="E316" i="15" s="1" a="1"/>
  <c r="E316" i="15" s="1"/>
  <c r="E318" i="15" s="1" a="1"/>
  <c r="E318" i="15" s="1"/>
  <c r="E320" i="15" s="1" a="1"/>
  <c r="E320" i="15" s="1"/>
  <c r="E322" i="15" s="1" a="1"/>
  <c r="E322" i="15" s="1"/>
  <c r="E324" i="15" s="1" a="1"/>
  <c r="E324" i="15" s="1"/>
  <c r="E326" i="15" s="1" a="1"/>
  <c r="E326" i="15" s="1"/>
  <c r="E328" i="15" s="1" a="1"/>
  <c r="E328" i="15" s="1"/>
  <c r="E330" i="15" s="1" a="1"/>
  <c r="E330" i="15" s="1"/>
  <c r="E332" i="15" s="1" a="1"/>
  <c r="E332" i="15" s="1"/>
  <c r="E334" i="15" s="1" a="1"/>
  <c r="E334" i="15" s="1"/>
  <c r="E336" i="15" s="1" a="1"/>
  <c r="E336" i="15" s="1"/>
  <c r="E338" i="15" s="1" a="1"/>
  <c r="E338" i="15" s="1"/>
  <c r="E340" i="15" s="1" a="1"/>
  <c r="E340" i="15" s="1"/>
  <c r="E342" i="15" s="1" a="1"/>
  <c r="E342" i="15" s="1"/>
  <c r="E344" i="15" s="1" a="1"/>
  <c r="E344" i="15" s="1"/>
  <c r="E346" i="15" s="1" a="1"/>
  <c r="E346" i="15" s="1"/>
  <c r="E348" i="15" s="1" a="1"/>
  <c r="E348" i="15" s="1"/>
  <c r="E350" i="15" s="1" a="1"/>
  <c r="E350" i="15" s="1"/>
  <c r="E352" i="15" s="1" a="1"/>
  <c r="E352" i="15" s="1"/>
  <c r="E354" i="15" s="1" a="1"/>
  <c r="E354" i="15" s="1"/>
  <c r="E356" i="15" s="1" a="1"/>
  <c r="E356" i="15" s="1"/>
  <c r="E358" i="15" s="1" a="1"/>
  <c r="E358" i="15" s="1"/>
  <c r="E360" i="15" s="1" a="1"/>
  <c r="E360" i="15" s="1"/>
  <c r="E362" i="15" s="1" a="1"/>
  <c r="E362" i="15" s="1"/>
  <c r="E364" i="15" s="1" a="1"/>
  <c r="E364" i="15" s="1"/>
  <c r="E366" i="15" s="1" a="1"/>
  <c r="E366" i="15" s="1"/>
  <c r="E368" i="15" s="1" a="1"/>
  <c r="E368" i="15" s="1"/>
  <c r="E370" i="15" s="1" a="1"/>
  <c r="E370" i="15" s="1"/>
  <c r="E372" i="15" s="1" a="1"/>
  <c r="E372" i="15" s="1"/>
  <c r="E374" i="15" s="1" a="1"/>
  <c r="E374" i="15" s="1"/>
  <c r="E205" i="15" a="1"/>
  <c r="E205" i="15" s="1"/>
  <c r="E207" i="15" s="1" a="1"/>
  <c r="E207" i="15" s="1"/>
  <c r="E209" i="15" s="1" a="1"/>
  <c r="E209" i="15" s="1"/>
  <c r="E211" i="15" s="1" a="1"/>
  <c r="E211" i="15" s="1"/>
  <c r="E213" i="15" s="1" a="1"/>
  <c r="E213" i="15" s="1"/>
  <c r="E215" i="15" s="1" a="1"/>
  <c r="E215" i="15" s="1"/>
  <c r="E217" i="15" s="1" a="1"/>
  <c r="E217" i="15" s="1"/>
  <c r="E219" i="15" s="1" a="1"/>
  <c r="E219" i="15" s="1"/>
  <c r="E221" i="15" s="1" a="1"/>
  <c r="E221" i="15" s="1"/>
  <c r="E223" i="15" s="1" a="1"/>
  <c r="E223" i="15" s="1"/>
  <c r="E225" i="15" s="1" a="1"/>
  <c r="E225" i="15" s="1"/>
  <c r="E227" i="15" s="1" a="1"/>
  <c r="E227" i="15" s="1"/>
  <c r="E229" i="15" s="1" a="1"/>
  <c r="E229" i="15" s="1"/>
  <c r="E231" i="15" s="1" a="1"/>
  <c r="E231" i="15" s="1"/>
  <c r="E233" i="15" s="1" a="1"/>
  <c r="E233" i="15" s="1"/>
  <c r="E235" i="15" s="1" a="1"/>
  <c r="E235" i="15" s="1"/>
  <c r="E237" i="15" s="1" a="1"/>
  <c r="E237" i="15" s="1"/>
  <c r="E239" i="15" s="1" a="1"/>
  <c r="E239" i="15" s="1"/>
  <c r="E241" i="15" s="1" a="1"/>
  <c r="E241" i="15" s="1"/>
  <c r="E243" i="15" s="1" a="1"/>
  <c r="E243" i="15" s="1"/>
  <c r="E245" i="15" s="1" a="1"/>
  <c r="E245" i="15" s="1"/>
  <c r="E247" i="15" s="1" a="1"/>
  <c r="E247" i="15" s="1"/>
  <c r="E249" i="15" s="1" a="1"/>
  <c r="E249" i="15" s="1"/>
  <c r="E251" i="15" s="1" a="1"/>
  <c r="E251" i="15" s="1"/>
  <c r="E253" i="15" s="1" a="1"/>
  <c r="E253" i="15" s="1"/>
  <c r="E255" i="15" s="1" a="1"/>
  <c r="E255" i="15" s="1"/>
  <c r="E257" i="15" s="1" a="1"/>
  <c r="E257" i="15" s="1"/>
  <c r="E259" i="15" s="1" a="1"/>
  <c r="E259" i="15" s="1"/>
  <c r="E261" i="15" s="1" a="1"/>
  <c r="E261" i="15" s="1"/>
  <c r="E263" i="15" s="1" a="1"/>
  <c r="E263" i="15" s="1"/>
  <c r="E265" i="15" s="1" a="1"/>
  <c r="E265" i="15" s="1"/>
  <c r="E267" i="15" s="1" a="1"/>
  <c r="E267" i="15" s="1"/>
  <c r="E269" i="15" s="1" a="1"/>
  <c r="E269" i="15" s="1"/>
  <c r="E271" i="15" s="1" a="1"/>
  <c r="E271" i="15" s="1"/>
  <c r="E273" i="15" s="1" a="1"/>
  <c r="E273" i="15" s="1"/>
  <c r="E275" i="15" s="1" a="1"/>
  <c r="E275" i="15" s="1"/>
  <c r="E277" i="15" s="1" a="1"/>
  <c r="E277" i="15" s="1"/>
  <c r="E279" i="15" s="1" a="1"/>
  <c r="E279" i="15" s="1"/>
  <c r="E281" i="15" s="1" a="1"/>
  <c r="E281" i="15" s="1"/>
  <c r="E283" i="15" s="1" a="1"/>
  <c r="E283" i="15" s="1"/>
  <c r="E285" i="15" s="1" a="1"/>
  <c r="E285" i="15" s="1"/>
  <c r="E287" i="15" s="1" a="1"/>
  <c r="E287" i="15" s="1"/>
  <c r="E289" i="15" s="1" a="1"/>
  <c r="E289" i="15" s="1"/>
  <c r="E291" i="15" s="1" a="1"/>
  <c r="E291" i="15" s="1"/>
  <c r="E293" i="15" s="1" a="1"/>
  <c r="E293" i="15" s="1"/>
  <c r="E295" i="15" s="1" a="1"/>
  <c r="E295" i="15" s="1"/>
  <c r="E297" i="15" s="1" a="1"/>
  <c r="E297" i="15" s="1"/>
  <c r="E299" i="15" s="1" a="1"/>
  <c r="E299" i="15" s="1"/>
  <c r="E301" i="15" s="1" a="1"/>
  <c r="E301" i="15" s="1"/>
  <c r="E303" i="15" s="1" a="1"/>
  <c r="E303" i="15" s="1"/>
  <c r="E305" i="15" s="1" a="1"/>
  <c r="E305" i="15" s="1"/>
  <c r="E307" i="15" s="1" a="1"/>
  <c r="E307" i="15" s="1"/>
  <c r="E309" i="15" s="1" a="1"/>
  <c r="E309" i="15" s="1"/>
  <c r="E311" i="15" s="1" a="1"/>
  <c r="E311" i="15" s="1"/>
  <c r="E313" i="15" s="1" a="1"/>
  <c r="E313" i="15" s="1"/>
  <c r="E315" i="15" s="1" a="1"/>
  <c r="E315" i="15" s="1"/>
  <c r="E317" i="15" s="1" a="1"/>
  <c r="E317" i="15" s="1"/>
  <c r="E319" i="15" s="1" a="1"/>
  <c r="E319" i="15" s="1"/>
  <c r="E321" i="15" s="1" a="1"/>
  <c r="E321" i="15" s="1"/>
  <c r="E323" i="15" s="1" a="1"/>
  <c r="E323" i="15" s="1"/>
  <c r="E325" i="15" s="1" a="1"/>
  <c r="E325" i="15" s="1"/>
  <c r="E327" i="15" s="1" a="1"/>
  <c r="E327" i="15" s="1"/>
  <c r="E329" i="15" s="1" a="1"/>
  <c r="E329" i="15" s="1"/>
  <c r="E331" i="15" s="1" a="1"/>
  <c r="E331" i="15" s="1"/>
  <c r="E333" i="15" s="1" a="1"/>
  <c r="E333" i="15" s="1"/>
  <c r="E335" i="15" s="1" a="1"/>
  <c r="E335" i="15" s="1"/>
  <c r="E337" i="15" s="1" a="1"/>
  <c r="E337" i="15" s="1"/>
  <c r="E339" i="15" s="1" a="1"/>
  <c r="E339" i="15" s="1"/>
  <c r="E341" i="15" s="1" a="1"/>
  <c r="E341" i="15" s="1"/>
  <c r="E343" i="15" s="1" a="1"/>
  <c r="E343" i="15" s="1"/>
  <c r="E345" i="15" s="1" a="1"/>
  <c r="E345" i="15" s="1"/>
  <c r="E347" i="15" s="1" a="1"/>
  <c r="E347" i="15" s="1"/>
  <c r="E349" i="15" s="1" a="1"/>
  <c r="E349" i="15" s="1"/>
  <c r="E351" i="15" s="1" a="1"/>
  <c r="E351" i="15" s="1"/>
  <c r="E353" i="15" s="1" a="1"/>
  <c r="E353" i="15" s="1"/>
  <c r="E355" i="15" s="1" a="1"/>
  <c r="E355" i="15" s="1"/>
  <c r="E357" i="15" s="1" a="1"/>
  <c r="E357" i="15" s="1"/>
  <c r="E359" i="15" s="1" a="1"/>
  <c r="E359" i="15" s="1"/>
  <c r="E361" i="15" s="1" a="1"/>
  <c r="E361" i="15" s="1"/>
  <c r="E363" i="15" s="1" a="1"/>
  <c r="E363" i="15" s="1"/>
  <c r="E365" i="15" s="1" a="1"/>
  <c r="E365" i="15" s="1"/>
  <c r="E367" i="15" s="1" a="1"/>
  <c r="E367" i="15" s="1"/>
  <c r="E369" i="15" s="1" a="1"/>
  <c r="E369" i="15" s="1"/>
  <c r="E371" i="15" s="1" a="1"/>
  <c r="E371" i="15" s="1"/>
  <c r="E373" i="15" s="1" a="1"/>
  <c r="E373" i="15" s="1"/>
  <c r="C43" i="15" a="1"/>
  <c r="C43" i="15" s="1"/>
  <c r="D44" i="15" a="1"/>
  <c r="D44" i="15" s="1"/>
  <c r="D45" i="15" s="1" a="1"/>
  <c r="D45" i="15" s="1"/>
  <c r="C44" i="15" l="1" a="1"/>
  <c r="C44" i="15" s="1"/>
  <c r="D46" i="15" a="1"/>
  <c r="D46" i="15" s="1"/>
  <c r="D47" i="15" s="1" a="1"/>
  <c r="D47" i="15" s="1"/>
  <c r="C45" i="15" a="1"/>
  <c r="C45" i="15" s="1"/>
  <c r="C47" i="15" l="1" a="1"/>
  <c r="C47" i="15" s="1"/>
  <c r="D48" i="15" a="1"/>
  <c r="D48" i="15" s="1"/>
  <c r="C46" i="15" a="1"/>
  <c r="C46" i="15" s="1"/>
  <c r="I32" i="15" s="1" a="1"/>
  <c r="I32" i="15" s="1"/>
  <c r="J32" i="15" l="1"/>
  <c r="I33" i="15" a="1"/>
  <c r="I33" i="15" s="1"/>
  <c r="J33" i="15" s="1"/>
  <c r="J31" i="15"/>
  <c r="J25" i="15"/>
  <c r="J24" i="15"/>
  <c r="J26" i="15"/>
  <c r="C48" i="15" a="1"/>
  <c r="C48" i="15" s="1"/>
  <c r="J28" i="15"/>
  <c r="J30" i="15"/>
  <c r="J27" i="15"/>
  <c r="I47" i="15" a="1"/>
  <c r="I47" i="15" s="1"/>
  <c r="J23" i="15"/>
  <c r="D49" i="15" a="1"/>
  <c r="D49" i="15" s="1"/>
  <c r="J29" i="15"/>
  <c r="C49" i="15" l="1" a="1"/>
  <c r="C49" i="15" s="1"/>
  <c r="D51" i="15" a="1"/>
  <c r="D51" i="15" s="1"/>
  <c r="I48" i="15" a="1"/>
  <c r="I48" i="15" s="1"/>
  <c r="D50" i="15" a="1"/>
  <c r="D50" i="15" s="1"/>
  <c r="I34" i="15" a="1"/>
  <c r="I34" i="15" s="1"/>
  <c r="J34" i="15" s="1"/>
  <c r="C50" i="15" l="1" a="1"/>
  <c r="C50" i="15" s="1"/>
  <c r="D52" i="15" a="1"/>
  <c r="D52" i="15" s="1"/>
  <c r="I49" i="15" a="1"/>
  <c r="I49" i="15" s="1"/>
  <c r="C51" i="15" a="1"/>
  <c r="C51" i="15" s="1"/>
  <c r="D53" i="15" a="1"/>
  <c r="D53" i="15" s="1"/>
  <c r="C53" i="15" s="1" a="1"/>
  <c r="C53" i="15" s="1"/>
  <c r="I35" i="15" a="1"/>
  <c r="I35" i="15" s="1"/>
  <c r="J35" i="15" s="1"/>
  <c r="I36" i="15" l="1" a="1"/>
  <c r="I36" i="15" s="1"/>
  <c r="J36" i="15" s="1"/>
  <c r="C52" i="15" a="1"/>
  <c r="C52" i="15" s="1"/>
  <c r="D54" i="15" a="1"/>
  <c r="D54" i="15" s="1"/>
  <c r="I50" i="15" a="1"/>
  <c r="I50" i="15" s="1"/>
  <c r="I51" i="15" s="1" a="1"/>
  <c r="I51" i="15" s="1"/>
  <c r="I37" i="15" l="1" a="1"/>
  <c r="I37" i="15" s="1"/>
  <c r="J37" i="15" s="1"/>
  <c r="D55" i="15" a="1"/>
  <c r="D55" i="15" s="1"/>
  <c r="C55" i="15" s="1" a="1"/>
  <c r="C55" i="15" s="1"/>
  <c r="C54" i="15" a="1"/>
  <c r="C54" i="15" s="1"/>
  <c r="I52" i="15" a="1"/>
  <c r="I52" i="15" s="1"/>
  <c r="I53" i="15" s="1" a="1"/>
  <c r="I53" i="15" s="1"/>
  <c r="D56" i="15" l="1" a="1"/>
  <c r="D56" i="15" s="1"/>
  <c r="D57" i="15" s="1" a="1"/>
  <c r="D57" i="15" s="1"/>
  <c r="C57" i="15" s="1" a="1"/>
  <c r="C57" i="15" s="1"/>
  <c r="I54" i="15" a="1"/>
  <c r="I54" i="15" s="1"/>
  <c r="C56" i="15" l="1" a="1"/>
  <c r="C56" i="15" s="1"/>
  <c r="D58" i="15" a="1"/>
  <c r="D58" i="15" s="1"/>
  <c r="D59" i="15" l="1" a="1"/>
  <c r="D59" i="15" s="1"/>
  <c r="D60" i="15" s="1" a="1"/>
  <c r="D60" i="15" s="1"/>
  <c r="C58" i="15" a="1"/>
  <c r="C58" i="15" s="1"/>
  <c r="I55" i="15" l="1" a="1"/>
  <c r="I55" i="15" s="1"/>
  <c r="C59" i="15" a="1"/>
  <c r="C59" i="15" s="1"/>
  <c r="D61" i="15" a="1"/>
  <c r="D61" i="15" s="1"/>
  <c r="D62" i="15" s="1" a="1"/>
  <c r="D62" i="15" s="1"/>
  <c r="C60" i="15" a="1"/>
  <c r="C60" i="15" s="1"/>
  <c r="L6" i="15" a="1"/>
  <c r="L6" i="15" s="1"/>
  <c r="C62" i="15" l="1" a="1"/>
  <c r="C62" i="15" s="1"/>
  <c r="I56" i="15" a="1"/>
  <c r="I56" i="15" s="1"/>
  <c r="C61" i="15" a="1"/>
  <c r="C61" i="15" s="1"/>
  <c r="D63" i="15" a="1"/>
  <c r="D63" i="15" s="1"/>
  <c r="L7" i="15" a="1"/>
  <c r="L7" i="15" s="1"/>
  <c r="C63" i="15" l="1" a="1"/>
  <c r="C63" i="15" s="1"/>
  <c r="I57" i="15" a="1"/>
  <c r="I57" i="15" s="1"/>
  <c r="D64" i="15" a="1"/>
  <c r="D64" i="15" s="1"/>
  <c r="D65" i="15" s="1" a="1"/>
  <c r="D65" i="15" s="1"/>
  <c r="L8" i="15" a="1"/>
  <c r="L8" i="15" s="1"/>
  <c r="C65" i="15" l="1" a="1"/>
  <c r="C65" i="15" s="1"/>
  <c r="D67" i="15" a="1"/>
  <c r="D67" i="15" s="1"/>
  <c r="C64" i="15" a="1"/>
  <c r="C64" i="15" s="1"/>
  <c r="D66" i="15" a="1"/>
  <c r="D66" i="15" s="1"/>
  <c r="L9" i="15" a="1"/>
  <c r="L9" i="15" s="1"/>
  <c r="C66" i="15" l="1" a="1"/>
  <c r="C66" i="15" s="1"/>
  <c r="D68" i="15" a="1"/>
  <c r="D68" i="15" s="1"/>
  <c r="D69" i="15" s="1" a="1"/>
  <c r="D69" i="15" s="1"/>
  <c r="C67" i="15" a="1"/>
  <c r="C67" i="15" s="1"/>
  <c r="L10" i="15" a="1"/>
  <c r="L10" i="15" s="1"/>
  <c r="C69" i="15" l="1" a="1"/>
  <c r="C69" i="15" s="1"/>
  <c r="C68" i="15" a="1"/>
  <c r="C68" i="15" s="1"/>
  <c r="D70" i="15" a="1"/>
  <c r="D70" i="15" s="1"/>
  <c r="D71" i="15" s="1" a="1"/>
  <c r="D71" i="15" s="1"/>
  <c r="L11" i="15" a="1"/>
  <c r="L11" i="15" s="1"/>
  <c r="C71" i="15" l="1" a="1"/>
  <c r="C71" i="15" s="1"/>
  <c r="I71" i="15" s="1" a="1"/>
  <c r="I71" i="15" s="1"/>
  <c r="C70" i="15" a="1"/>
  <c r="C70" i="15" s="1"/>
  <c r="D72" i="15" a="1"/>
  <c r="D72" i="15" s="1"/>
  <c r="C72" i="15" s="1" a="1"/>
  <c r="C72" i="15" s="1"/>
  <c r="I72" i="15" s="1" a="1"/>
  <c r="I72" i="15" s="1"/>
  <c r="L12" i="15" a="1"/>
  <c r="L12" i="15" s="1"/>
  <c r="D73" i="15" l="1" a="1"/>
  <c r="D73" i="15" s="1"/>
  <c r="J51" i="15"/>
  <c r="J53" i="15"/>
  <c r="J49" i="15"/>
  <c r="J52" i="15"/>
  <c r="J48" i="15"/>
  <c r="J54" i="15"/>
  <c r="J50" i="15"/>
  <c r="J47" i="15"/>
  <c r="I58" i="15" a="1"/>
  <c r="I58" i="15" s="1"/>
  <c r="J55" i="15"/>
  <c r="J56" i="15"/>
  <c r="J57" i="15"/>
  <c r="L13" i="15" a="1"/>
  <c r="L13" i="15" s="1"/>
  <c r="J58" i="15" l="1"/>
  <c r="I59" i="15" a="1"/>
  <c r="I59" i="15" s="1"/>
  <c r="J59" i="15" s="1"/>
  <c r="D74" i="15" a="1"/>
  <c r="D74" i="15" s="1"/>
  <c r="C74" i="15" s="1" a="1"/>
  <c r="C74" i="15" s="1"/>
  <c r="C73" i="15" a="1"/>
  <c r="C73" i="15" s="1"/>
  <c r="I73" i="15" s="1" a="1"/>
  <c r="I73" i="15" s="1"/>
  <c r="L14" i="15" a="1"/>
  <c r="L14" i="15" s="1"/>
  <c r="D75" i="15" l="1" a="1"/>
  <c r="D75" i="15" s="1"/>
  <c r="C75" i="15" s="1" a="1"/>
  <c r="C75" i="15" s="1"/>
  <c r="I60" i="15" a="1"/>
  <c r="I60" i="15" s="1"/>
  <c r="J60" i="15" s="1"/>
  <c r="I74" i="15" a="1"/>
  <c r="I74" i="15" s="1"/>
  <c r="L15" i="15" a="1"/>
  <c r="L15" i="15" s="1"/>
  <c r="D76" i="15" l="1" a="1"/>
  <c r="D76" i="15" s="1"/>
  <c r="D77" i="15" s="1" a="1"/>
  <c r="D77" i="15" s="1"/>
  <c r="D78" i="15" s="1" a="1"/>
  <c r="D78" i="15" s="1"/>
  <c r="D79" i="15" s="1" a="1"/>
  <c r="D79" i="15" s="1"/>
  <c r="I61" i="15" a="1"/>
  <c r="I61" i="15" s="1"/>
  <c r="J61" i="15" s="1"/>
  <c r="I75" i="15" a="1"/>
  <c r="I75" i="15" s="1"/>
  <c r="L16" i="15" a="1"/>
  <c r="L16" i="15" s="1"/>
  <c r="C76" i="15" l="1" a="1"/>
  <c r="C76" i="15" s="1"/>
  <c r="I76" i="15" s="1" a="1"/>
  <c r="I76" i="15" s="1"/>
  <c r="C77" i="15" a="1"/>
  <c r="C77" i="15" s="1"/>
  <c r="C79" i="15" a="1"/>
  <c r="C79" i="15" s="1"/>
  <c r="D80" i="15" a="1"/>
  <c r="D80" i="15" s="1"/>
  <c r="D81" i="15" s="1" a="1"/>
  <c r="D81" i="15" s="1"/>
  <c r="C78" i="15" a="1"/>
  <c r="C78" i="15" s="1"/>
  <c r="L17" i="15" a="1"/>
  <c r="L17" i="15" s="1"/>
  <c r="C80" i="15" l="1" a="1"/>
  <c r="C80" i="15" s="1"/>
  <c r="D82" i="15" a="1"/>
  <c r="D82" i="15" s="1"/>
  <c r="D83" i="15" s="1" a="1"/>
  <c r="D83" i="15" s="1"/>
  <c r="C83" i="15" s="1" a="1"/>
  <c r="C83" i="15" s="1"/>
  <c r="C81" i="15" a="1"/>
  <c r="C81" i="15" s="1"/>
  <c r="I77" i="15" a="1"/>
  <c r="I77" i="15" s="1"/>
  <c r="D84" i="15" l="1" a="1"/>
  <c r="D84" i="15" s="1"/>
  <c r="C82" i="15" a="1"/>
  <c r="C82" i="15" s="1"/>
  <c r="I78" i="15" l="1" a="1"/>
  <c r="I78" i="15" s="1"/>
  <c r="D85" i="15" a="1"/>
  <c r="D85" i="15" s="1"/>
  <c r="D86" i="15" s="1" a="1"/>
  <c r="D86" i="15" s="1"/>
  <c r="C84" i="15" a="1"/>
  <c r="C84" i="15" s="1"/>
  <c r="C86" i="15" l="1" a="1"/>
  <c r="C86" i="15" s="1"/>
  <c r="C85" i="15" a="1"/>
  <c r="C85" i="15" s="1"/>
  <c r="D87" i="15" a="1"/>
  <c r="D87" i="15" s="1"/>
  <c r="D88" i="15" s="1" a="1"/>
  <c r="D88" i="15" s="1"/>
  <c r="C87" i="15" l="1" a="1"/>
  <c r="C87" i="15" s="1"/>
  <c r="D89" i="15" a="1"/>
  <c r="D89" i="15" s="1"/>
  <c r="D90" i="15" s="1" a="1"/>
  <c r="D90" i="15" s="1"/>
  <c r="I79" i="15" a="1"/>
  <c r="I79" i="15" s="1"/>
  <c r="C88" i="15" a="1"/>
  <c r="C88" i="15" s="1"/>
  <c r="C90" i="15" l="1" a="1"/>
  <c r="C90" i="15" s="1"/>
  <c r="C89" i="15" a="1"/>
  <c r="C89" i="15" s="1"/>
  <c r="D91" i="15" a="1"/>
  <c r="D91" i="15" s="1"/>
  <c r="C91" i="15" s="1" a="1"/>
  <c r="C91" i="15" s="1"/>
  <c r="I80" i="15" l="1" a="1"/>
  <c r="I80" i="15" s="1"/>
  <c r="D92" i="15" a="1"/>
  <c r="D92" i="15" s="1"/>
  <c r="I81" i="15" l="1" a="1"/>
  <c r="I81" i="15" s="1"/>
  <c r="D93" i="15" a="1"/>
  <c r="D93" i="15" s="1"/>
  <c r="D94" i="15" s="1" a="1"/>
  <c r="D94" i="15" s="1"/>
  <c r="C92" i="15" a="1"/>
  <c r="C92" i="15" s="1"/>
  <c r="C94" i="15" l="1" a="1"/>
  <c r="C94" i="15" s="1"/>
  <c r="D96" i="15" a="1"/>
  <c r="D96" i="15" s="1"/>
  <c r="D95" i="15" a="1"/>
  <c r="D95" i="15" s="1"/>
  <c r="C93" i="15" a="1"/>
  <c r="C93" i="15" s="1"/>
  <c r="J80" i="15" l="1"/>
  <c r="I82" i="15" a="1"/>
  <c r="I82" i="15" s="1"/>
  <c r="J81" i="15"/>
  <c r="D97" i="15" a="1"/>
  <c r="D97" i="15" s="1"/>
  <c r="C97" i="15" s="1" a="1"/>
  <c r="C97" i="15" s="1"/>
  <c r="C95" i="15" a="1"/>
  <c r="C95" i="15" s="1"/>
  <c r="J79" i="15"/>
  <c r="C96" i="15" a="1"/>
  <c r="C96" i="15" s="1"/>
  <c r="M11" i="15"/>
  <c r="M13" i="15"/>
  <c r="M17" i="15"/>
  <c r="J75" i="15"/>
  <c r="M12" i="15"/>
  <c r="J71" i="15"/>
  <c r="M8" i="15"/>
  <c r="M10" i="15"/>
  <c r="M5" i="15"/>
  <c r="J72" i="15"/>
  <c r="M15" i="15"/>
  <c r="J74" i="15"/>
  <c r="M16" i="15"/>
  <c r="M14" i="15"/>
  <c r="M9" i="15"/>
  <c r="J73" i="15"/>
  <c r="M6" i="15"/>
  <c r="J77" i="15"/>
  <c r="J76" i="15"/>
  <c r="M3" i="15"/>
  <c r="M7" i="15"/>
  <c r="M4" i="15"/>
  <c r="J78" i="15"/>
  <c r="D98" i="15" l="1" a="1"/>
  <c r="D98" i="15" s="1"/>
  <c r="C98" i="15" s="1" a="1"/>
  <c r="C98" i="15" s="1"/>
  <c r="D99" i="15" a="1"/>
  <c r="D99" i="15" s="1"/>
  <c r="D100" i="15" s="1" a="1"/>
  <c r="D100" i="15" s="1"/>
  <c r="I95" i="15" a="1"/>
  <c r="I95" i="15" s="1"/>
  <c r="I96" i="15" s="1" a="1"/>
  <c r="I96" i="15" s="1"/>
  <c r="J82" i="15"/>
  <c r="I83" i="15" a="1"/>
  <c r="I83" i="15" s="1"/>
  <c r="J83" i="15" s="1"/>
  <c r="D101" i="15" l="1" a="1"/>
  <c r="D101" i="15" s="1"/>
  <c r="C99" i="15" a="1"/>
  <c r="C99" i="15" s="1"/>
  <c r="I84" i="15" a="1"/>
  <c r="I84" i="15" s="1"/>
  <c r="J84" i="15" s="1"/>
  <c r="C100" i="15" a="1"/>
  <c r="C100" i="15" s="1"/>
  <c r="I97" i="15" a="1"/>
  <c r="I97" i="15" s="1"/>
  <c r="I98" i="15" s="1" a="1"/>
  <c r="I98" i="15" s="1"/>
  <c r="C101" i="15" l="1" a="1"/>
  <c r="C101" i="15" s="1"/>
  <c r="D102" i="15" a="1"/>
  <c r="D102" i="15" s="1"/>
  <c r="D103" i="15" s="1" a="1"/>
  <c r="D103" i="15" s="1"/>
  <c r="I85" i="15" a="1"/>
  <c r="I85" i="15" s="1"/>
  <c r="J85" i="15" s="1"/>
  <c r="I99" i="15" a="1"/>
  <c r="I99" i="15" s="1"/>
  <c r="I100" i="15" s="1" a="1"/>
  <c r="I100" i="15" s="1"/>
  <c r="C103" i="15" l="1" a="1"/>
  <c r="C103" i="15" s="1"/>
  <c r="D105" i="15" a="1"/>
  <c r="D105" i="15" s="1"/>
  <c r="I101" i="15" a="1"/>
  <c r="I101" i="15" s="1"/>
  <c r="C102" i="15" a="1"/>
  <c r="C102" i="15" s="1"/>
  <c r="D104" i="15" a="1"/>
  <c r="D104" i="15" s="1"/>
  <c r="I102" i="15" l="1" a="1"/>
  <c r="I102" i="15" s="1"/>
  <c r="C105" i="15" a="1"/>
  <c r="C105" i="15" s="1"/>
  <c r="D107" i="15" a="1"/>
  <c r="D107" i="15" s="1"/>
  <c r="C107" i="15" s="1" a="1"/>
  <c r="C107" i="15" s="1"/>
  <c r="D106" i="15" a="1"/>
  <c r="D106" i="15" s="1"/>
  <c r="C104" i="15" a="1"/>
  <c r="C104" i="15" s="1"/>
  <c r="D108" i="15" l="1" a="1"/>
  <c r="D108" i="15" s="1"/>
  <c r="C106" i="15" a="1"/>
  <c r="C106" i="15" s="1"/>
  <c r="I103" i="15" s="1" a="1"/>
  <c r="I103" i="15" s="1"/>
  <c r="D109" i="15" l="1" a="1"/>
  <c r="D109" i="15" s="1"/>
  <c r="D110" i="15" s="1" a="1"/>
  <c r="D110" i="15" s="1"/>
  <c r="C108" i="15" a="1"/>
  <c r="C108" i="15" s="1"/>
  <c r="I104" i="15" s="1" a="1"/>
  <c r="I104" i="15" s="1"/>
  <c r="D111" i="15" l="1" a="1"/>
  <c r="D111" i="15" s="1"/>
  <c r="C111" i="15" s="1" a="1"/>
  <c r="C111" i="15" s="1"/>
  <c r="C109" i="15" a="1"/>
  <c r="C109" i="15" s="1"/>
  <c r="D112" i="15" a="1"/>
  <c r="D112" i="15" s="1"/>
  <c r="C110" i="15" a="1"/>
  <c r="C110" i="15" s="1"/>
  <c r="D113" i="15" l="1" a="1"/>
  <c r="D113" i="15" s="1"/>
  <c r="C113" i="15" s="1" a="1"/>
  <c r="C113" i="15" s="1"/>
  <c r="C112" i="15" a="1"/>
  <c r="C112" i="15" s="1"/>
  <c r="D114" i="15" l="1" a="1"/>
  <c r="D114" i="15" s="1"/>
  <c r="D115" i="15" l="1" a="1"/>
  <c r="D115" i="15" s="1"/>
  <c r="D116" i="15" a="1"/>
  <c r="D116" i="15" s="1"/>
  <c r="C114" i="15" a="1"/>
  <c r="C114" i="15" s="1"/>
  <c r="C115" i="15" l="1" a="1"/>
  <c r="C115" i="15" s="1"/>
  <c r="D117" i="15" a="1"/>
  <c r="D117" i="15" s="1"/>
  <c r="D118" i="15" s="1" a="1"/>
  <c r="D118" i="15" s="1"/>
  <c r="C116" i="15" a="1"/>
  <c r="C116" i="15" s="1"/>
  <c r="C118" i="15" l="1" a="1"/>
  <c r="C118" i="15" s="1"/>
  <c r="C117" i="15" a="1"/>
  <c r="C117" i="15" s="1"/>
  <c r="D119" i="15" a="1"/>
  <c r="D119" i="15" s="1"/>
  <c r="C119" i="15" l="1" a="1"/>
  <c r="C119" i="15" s="1"/>
  <c r="D120" i="15" a="1"/>
  <c r="D120" i="15" s="1"/>
  <c r="C120" i="15" s="1" a="1"/>
  <c r="C120" i="15" s="1"/>
  <c r="D121" i="15" l="1" a="1"/>
  <c r="D121" i="15" s="1"/>
  <c r="C121" i="15" s="1" a="1"/>
  <c r="C121" i="15" s="1"/>
  <c r="D122" i="15" l="1" a="1"/>
  <c r="D122" i="15" s="1"/>
  <c r="D124" i="15" l="1" a="1"/>
  <c r="D124" i="15" s="1"/>
  <c r="C124" i="15" s="1" a="1"/>
  <c r="C124" i="15" s="1"/>
  <c r="D123" i="15" a="1"/>
  <c r="D123" i="15" s="1"/>
  <c r="C123" i="15" s="1" a="1"/>
  <c r="C123" i="15" s="1"/>
  <c r="C122" i="15" a="1"/>
  <c r="C122" i="15" s="1"/>
  <c r="D125" i="15" a="1"/>
  <c r="D125" i="15" s="1"/>
  <c r="D126" i="15" s="1" a="1"/>
  <c r="D126" i="15" s="1"/>
  <c r="C126" i="15" l="1" a="1"/>
  <c r="C126" i="15" s="1"/>
  <c r="D127" i="15" a="1"/>
  <c r="D127" i="15" s="1"/>
  <c r="D128" i="15" s="1" a="1"/>
  <c r="D128" i="15" s="1"/>
  <c r="C125" i="15" a="1"/>
  <c r="C125" i="15" s="1"/>
  <c r="C128" i="15" l="1" a="1"/>
  <c r="C128" i="15" s="1"/>
  <c r="C127" i="15" a="1"/>
  <c r="C127" i="15" s="1"/>
  <c r="D129" i="15" a="1"/>
  <c r="D129" i="15" s="1"/>
  <c r="D130" i="15" s="1" a="1"/>
  <c r="D130" i="15" s="1"/>
  <c r="C130" i="15" l="1" a="1"/>
  <c r="C130" i="15" s="1"/>
  <c r="C129" i="15" a="1"/>
  <c r="C129" i="15" s="1"/>
  <c r="D131" i="15" a="1"/>
  <c r="D131" i="15" s="1"/>
  <c r="C131" i="15" s="1" a="1"/>
  <c r="C131" i="15" s="1"/>
  <c r="D132" i="15" l="1" a="1"/>
  <c r="D132" i="15" s="1"/>
  <c r="D133" i="15" l="1" a="1"/>
  <c r="D133" i="15" s="1"/>
  <c r="C133" i="15" s="1" a="1"/>
  <c r="C133" i="15" s="1"/>
  <c r="C132" i="15" a="1"/>
  <c r="C132" i="15" s="1"/>
  <c r="D134" i="15" l="1" a="1"/>
  <c r="D134" i="15" s="1"/>
  <c r="D135" i="15" l="1" a="1"/>
  <c r="D135" i="15" s="1"/>
  <c r="D136" i="15" s="1" a="1"/>
  <c r="D136" i="15" s="1"/>
  <c r="C134" i="15" a="1"/>
  <c r="C134" i="15" s="1"/>
  <c r="C136" i="15" l="1" a="1"/>
  <c r="C136" i="15" s="1"/>
  <c r="C135" i="15" a="1"/>
  <c r="C135" i="15" s="1"/>
  <c r="D137" i="15" a="1"/>
  <c r="D137" i="15" s="1"/>
  <c r="D138" i="15" s="1" a="1"/>
  <c r="D138" i="15" s="1"/>
  <c r="D139" i="15" l="1" a="1"/>
  <c r="D139" i="15" s="1"/>
  <c r="C137" i="15" a="1"/>
  <c r="C137" i="15" s="1"/>
  <c r="C138" i="15" a="1"/>
  <c r="C138" i="15" s="1"/>
  <c r="C139" i="15" l="1" a="1"/>
  <c r="C139" i="15" s="1"/>
  <c r="D140" i="15" a="1"/>
  <c r="D140" i="15" s="1"/>
  <c r="C140" i="15" l="1" a="1"/>
  <c r="C140" i="15" s="1"/>
  <c r="D141" i="15" a="1"/>
  <c r="D141" i="15" s="1"/>
  <c r="D142" i="15" s="1" a="1"/>
  <c r="D142" i="15" s="1"/>
  <c r="C141" i="15" l="1" a="1"/>
  <c r="C141" i="15" s="1"/>
  <c r="D143" i="15" a="1"/>
  <c r="D143" i="15" s="1"/>
  <c r="D144" i="15" s="1" a="1"/>
  <c r="D144" i="15" s="1"/>
  <c r="C142" i="15" a="1"/>
  <c r="C142" i="15" s="1"/>
  <c r="C143" i="15" l="1" a="1"/>
  <c r="C143" i="15" s="1"/>
  <c r="D145" i="15" a="1"/>
  <c r="D145" i="15" s="1"/>
  <c r="C145" i="15" s="1" a="1"/>
  <c r="C145" i="15" s="1"/>
  <c r="C144" i="15" a="1"/>
  <c r="C144" i="15" s="1"/>
  <c r="D146" i="15" l="1" a="1"/>
  <c r="D146" i="15" s="1"/>
  <c r="C146" i="15" s="1" a="1"/>
  <c r="C146" i="15" s="1"/>
  <c r="D147" i="15" l="1" a="1"/>
  <c r="D147" i="15" s="1"/>
  <c r="D148" i="15" s="1" a="1"/>
  <c r="D148" i="15" s="1"/>
  <c r="D149" i="15" s="1" a="1"/>
  <c r="D149" i="15" s="1"/>
  <c r="D150" i="15" s="1" a="1"/>
  <c r="D150" i="15" s="1"/>
  <c r="C147" i="15" l="1" a="1"/>
  <c r="C147" i="15" s="1"/>
  <c r="C148" i="15" a="1"/>
  <c r="C148" i="15" s="1"/>
  <c r="C150" i="15" a="1"/>
  <c r="C150" i="15" s="1"/>
  <c r="C149" i="15" a="1"/>
  <c r="C149" i="15" s="1"/>
  <c r="D151" i="15" a="1"/>
  <c r="D151" i="15" s="1"/>
  <c r="D152" i="15" s="1" a="1"/>
  <c r="D152" i="15" s="1"/>
  <c r="C152" i="15" l="1" a="1"/>
  <c r="C152" i="15" s="1"/>
  <c r="D154" i="15" a="1"/>
  <c r="D154" i="15" s="1"/>
  <c r="C151" i="15" a="1"/>
  <c r="C151" i="15" s="1"/>
  <c r="D153" i="15" a="1"/>
  <c r="D153" i="15" s="1"/>
  <c r="C153" i="15" l="1" a="1"/>
  <c r="C153" i="15" s="1"/>
  <c r="D155" i="15" a="1"/>
  <c r="D155" i="15" s="1"/>
  <c r="D156" i="15" s="1" a="1"/>
  <c r="D156" i="15" s="1"/>
  <c r="C154" i="15" a="1"/>
  <c r="C154" i="15" s="1"/>
  <c r="C156" i="15" l="1" a="1"/>
  <c r="C156" i="15" s="1"/>
  <c r="C155" i="15" a="1"/>
  <c r="C155" i="15" s="1"/>
  <c r="D157" i="15" a="1"/>
  <c r="D157" i="15" s="1"/>
  <c r="C157" i="15" l="1" a="1"/>
  <c r="C157" i="15" s="1"/>
  <c r="D158" i="15" a="1"/>
  <c r="D158" i="15" s="1"/>
  <c r="D159" i="15" s="1" a="1"/>
  <c r="D159" i="15" s="1"/>
  <c r="C159" i="15" l="1" a="1"/>
  <c r="C159" i="15" s="1"/>
  <c r="D160" i="15" a="1"/>
  <c r="D160" i="15" s="1"/>
  <c r="D161" i="15" s="1" a="1"/>
  <c r="D161" i="15" s="1"/>
  <c r="C158" i="15" a="1"/>
  <c r="C158" i="15" s="1"/>
  <c r="C160" i="15" l="1" a="1"/>
  <c r="C160" i="15" s="1"/>
  <c r="D162" i="15" a="1"/>
  <c r="D162" i="15" s="1"/>
  <c r="D163" i="15" s="1" a="1"/>
  <c r="D163" i="15" s="1"/>
  <c r="C161" i="15" a="1"/>
  <c r="C161" i="15" s="1"/>
  <c r="C163" i="15" l="1" a="1"/>
  <c r="C163" i="15" s="1"/>
  <c r="C162" i="15" a="1"/>
  <c r="C162" i="15" s="1"/>
  <c r="D164" i="15" a="1"/>
  <c r="D164" i="15" s="1"/>
  <c r="C164" i="15" s="1" a="1"/>
  <c r="C164" i="15" s="1"/>
  <c r="D165" i="15" l="1" a="1"/>
  <c r="D165" i="15" s="1"/>
  <c r="C165" i="15" s="1" a="1"/>
  <c r="C165" i="15" s="1"/>
  <c r="D166" i="15" a="1"/>
  <c r="D166" i="15" s="1"/>
  <c r="D167" i="15" l="1" a="1"/>
  <c r="D167" i="15" s="1"/>
  <c r="D168" i="15" s="1" a="1"/>
  <c r="D168" i="15" s="1"/>
  <c r="C168" i="15" s="1" a="1"/>
  <c r="C168" i="15" s="1"/>
  <c r="C166" i="15" a="1"/>
  <c r="C166" i="15" s="1"/>
  <c r="D169" i="15" l="1" a="1"/>
  <c r="D169" i="15" s="1"/>
  <c r="D170" i="15" s="1" a="1"/>
  <c r="D170" i="15" s="1"/>
  <c r="C167" i="15" a="1"/>
  <c r="C167" i="15" s="1"/>
  <c r="C169" i="15" l="1" a="1"/>
  <c r="C169" i="15" s="1"/>
  <c r="C170" i="15" a="1"/>
  <c r="C170" i="15" s="1"/>
  <c r="D171" i="15" a="1"/>
  <c r="D171" i="15" s="1"/>
  <c r="C171" i="15" l="1" a="1"/>
  <c r="C171" i="15" s="1"/>
  <c r="D172" i="15" a="1"/>
  <c r="D172" i="15" s="1"/>
  <c r="C172" i="15" s="1" a="1"/>
  <c r="C172" i="15" s="1"/>
  <c r="D173" i="15" l="1" a="1"/>
  <c r="D173" i="15" s="1"/>
  <c r="D174" i="15" l="1" a="1"/>
  <c r="D174" i="15" s="1"/>
  <c r="C173" i="15" a="1"/>
  <c r="C173" i="15" s="1"/>
  <c r="C174" i="15" l="1" a="1"/>
  <c r="C174" i="15" s="1"/>
  <c r="D175" i="15" a="1"/>
  <c r="D175" i="15" s="1"/>
  <c r="D176" i="15" s="1" a="1"/>
  <c r="D176" i="15" s="1"/>
  <c r="C176" i="15" s="1" a="1"/>
  <c r="C176" i="15" s="1"/>
  <c r="C175" i="15" l="1" a="1"/>
  <c r="C175" i="15" s="1"/>
  <c r="D177" i="15" a="1"/>
  <c r="D177" i="15" s="1"/>
  <c r="D178" i="15" l="1" a="1"/>
  <c r="D178" i="15" s="1"/>
  <c r="D179" i="15" s="1" a="1"/>
  <c r="D179" i="15" s="1"/>
  <c r="C177" i="15" a="1"/>
  <c r="C177" i="15" s="1"/>
  <c r="C179" i="15" l="1" a="1"/>
  <c r="C179" i="15" s="1"/>
  <c r="D181" i="15" a="1"/>
  <c r="D181" i="15" s="1"/>
  <c r="C178" i="15" a="1"/>
  <c r="C178" i="15" s="1"/>
  <c r="D180" i="15" a="1"/>
  <c r="D180" i="15" s="1"/>
  <c r="D182" i="15" l="1" a="1"/>
  <c r="D182" i="15" s="1"/>
  <c r="D183" i="15" s="1" a="1"/>
  <c r="D183" i="15" s="1"/>
  <c r="C180" i="15" a="1"/>
  <c r="C180" i="15" s="1"/>
  <c r="C181" i="15" a="1"/>
  <c r="C181" i="15" s="1"/>
  <c r="C183" i="15" l="1" a="1"/>
  <c r="C183" i="15" s="1"/>
  <c r="D184" i="15" a="1"/>
  <c r="D184" i="15" s="1"/>
  <c r="D185" i="15" s="1" a="1"/>
  <c r="D185" i="15" s="1"/>
  <c r="C182" i="15" a="1"/>
  <c r="C182" i="15" s="1"/>
  <c r="C184" i="15" l="1" a="1"/>
  <c r="C184" i="15" s="1"/>
  <c r="D186" i="15" a="1"/>
  <c r="D186" i="15" s="1"/>
  <c r="C185" i="15" a="1"/>
  <c r="C185" i="15" s="1"/>
  <c r="C186" i="15" l="1" a="1"/>
  <c r="C186" i="15" s="1"/>
  <c r="D187" i="15" a="1"/>
  <c r="D187" i="15" s="1"/>
  <c r="D188" i="15" s="1" a="1"/>
  <c r="D188" i="15" s="1"/>
  <c r="C188" i="15" l="1" a="1"/>
  <c r="C188" i="15" s="1"/>
  <c r="D189" i="15" a="1"/>
  <c r="D189" i="15" s="1"/>
  <c r="D190" i="15" s="1" a="1"/>
  <c r="D190" i="15" s="1"/>
  <c r="C187" i="15" a="1"/>
  <c r="C187" i="15" s="1"/>
  <c r="C189" i="15" l="1" a="1"/>
  <c r="C189" i="15" s="1"/>
  <c r="D191" i="15" a="1"/>
  <c r="D191" i="15" s="1"/>
  <c r="C190" i="15" a="1"/>
  <c r="C190" i="15" s="1"/>
  <c r="C191" i="15" l="1" a="1"/>
  <c r="C191" i="15" s="1"/>
  <c r="D192" i="15" a="1"/>
  <c r="D192" i="15" s="1"/>
  <c r="D193" i="15" s="1" a="1"/>
  <c r="D193" i="15" s="1"/>
  <c r="C193" i="15" l="1" a="1"/>
  <c r="C193" i="15" s="1"/>
  <c r="D194" i="15" a="1"/>
  <c r="D194" i="15" s="1"/>
  <c r="D195" i="15" s="1" a="1"/>
  <c r="D195" i="15" s="1"/>
  <c r="C192" i="15" a="1"/>
  <c r="C192" i="15" s="1"/>
  <c r="C195" i="15" l="1" a="1"/>
  <c r="C195" i="15" s="1"/>
  <c r="C194" i="15" a="1"/>
  <c r="C194" i="15" s="1"/>
  <c r="D196" i="15" a="1"/>
  <c r="D196" i="15" s="1"/>
  <c r="D197" i="15" s="1" a="1"/>
  <c r="D197" i="15" s="1"/>
  <c r="C197" i="15" l="1" a="1"/>
  <c r="C197" i="15" s="1"/>
  <c r="D198" i="15" a="1"/>
  <c r="D198" i="15" s="1"/>
  <c r="D199" i="15" s="1" a="1"/>
  <c r="D199" i="15" s="1"/>
  <c r="C196" i="15" a="1"/>
  <c r="C196" i="15" s="1"/>
  <c r="C199" i="15" l="1" a="1"/>
  <c r="C199" i="15" s="1"/>
  <c r="C198" i="15" a="1"/>
  <c r="C198" i="15" s="1"/>
  <c r="D200" i="15" a="1"/>
  <c r="D200" i="15" s="1"/>
  <c r="C200" i="15" l="1" a="1"/>
  <c r="C200" i="15" s="1"/>
  <c r="D201" i="15" a="1"/>
  <c r="D201" i="15" s="1"/>
  <c r="D202" i="15" s="1" a="1"/>
  <c r="D202" i="15" s="1"/>
  <c r="C202" i="15" l="1" a="1"/>
  <c r="C202" i="15" s="1"/>
  <c r="C201" i="15" a="1"/>
  <c r="C201" i="15" s="1"/>
  <c r="D203" i="15" a="1"/>
  <c r="D203" i="15" s="1"/>
  <c r="C203" i="15" l="1" a="1"/>
  <c r="C203" i="15" s="1"/>
  <c r="D204" i="15" a="1"/>
  <c r="D204" i="15" s="1"/>
  <c r="D205" i="15" s="1" a="1"/>
  <c r="D205" i="15" s="1"/>
  <c r="C205" i="15" l="1" a="1"/>
  <c r="C205" i="15" s="1"/>
  <c r="D206" i="15" a="1"/>
  <c r="D206" i="15" s="1"/>
  <c r="C206" i="15" s="1" a="1"/>
  <c r="C206" i="15" s="1"/>
  <c r="C204" i="15" a="1"/>
  <c r="C204" i="15" s="1"/>
  <c r="D207" i="15" l="1" a="1"/>
  <c r="D207" i="15" s="1"/>
  <c r="D208" i="15" l="1" a="1"/>
  <c r="D208" i="15" s="1"/>
  <c r="C208" i="15" s="1" a="1"/>
  <c r="C208" i="15" s="1"/>
  <c r="C207" i="15" a="1"/>
  <c r="C207" i="15" s="1"/>
  <c r="D209" i="15" l="1" a="1"/>
  <c r="D209" i="15" s="1"/>
  <c r="D210" i="15" l="1" a="1"/>
  <c r="D210" i="15" s="1"/>
  <c r="C209" i="15" a="1"/>
  <c r="C209" i="15" s="1"/>
  <c r="C210" i="15" l="1" a="1"/>
  <c r="C210" i="15" s="1"/>
  <c r="D211" i="15" a="1"/>
  <c r="D211" i="15" s="1"/>
  <c r="C211" i="15" l="1" a="1"/>
  <c r="C211" i="15" s="1"/>
  <c r="D212" i="15" a="1"/>
  <c r="D212" i="15" s="1"/>
  <c r="C212" i="15" l="1" a="1"/>
  <c r="C212" i="15" s="1"/>
  <c r="D213" i="15" a="1"/>
  <c r="D213" i="15" s="1"/>
  <c r="D214" i="15" s="1" a="1"/>
  <c r="D214" i="15" s="1"/>
  <c r="C214" i="15" s="1" a="1"/>
  <c r="C214" i="15" s="1"/>
  <c r="D215" i="15" l="1" a="1"/>
  <c r="D215" i="15" s="1"/>
  <c r="C213" i="15" a="1"/>
  <c r="C213" i="15" s="1"/>
  <c r="D216" i="15" l="1" a="1"/>
  <c r="D216" i="15" s="1"/>
  <c r="D217" i="15" s="1" a="1"/>
  <c r="D217" i="15" s="1"/>
  <c r="C215" i="15" a="1"/>
  <c r="C215" i="15" s="1"/>
  <c r="C217" i="15" l="1" a="1"/>
  <c r="C217" i="15" s="1"/>
  <c r="C216" i="15" a="1"/>
  <c r="C216" i="15" s="1"/>
  <c r="D218" i="15" a="1"/>
  <c r="D218" i="15" s="1"/>
  <c r="D219" i="15" s="1" a="1"/>
  <c r="D219" i="15" s="1"/>
  <c r="D220" i="15" l="1" a="1"/>
  <c r="D220" i="15" s="1"/>
  <c r="C220" i="15" s="1" a="1"/>
  <c r="C220" i="15" s="1"/>
  <c r="C218" i="15" a="1"/>
  <c r="C218" i="15" s="1"/>
  <c r="C219" i="15" a="1"/>
  <c r="C219" i="15" s="1"/>
  <c r="D221" i="15" l="1" a="1"/>
  <c r="D221" i="15" s="1"/>
  <c r="D222" i="15" l="1" a="1"/>
  <c r="D222" i="15" s="1"/>
  <c r="C221" i="15" a="1"/>
  <c r="C221" i="15" s="1"/>
  <c r="C222" i="15" l="1" a="1"/>
  <c r="C222" i="15" s="1"/>
  <c r="D223" i="15" a="1"/>
  <c r="D223" i="15" s="1"/>
  <c r="C223" i="15" l="1" a="1"/>
  <c r="C223" i="15" s="1"/>
  <c r="D224" i="15" a="1"/>
  <c r="D224" i="15" s="1"/>
  <c r="D225" i="15" s="1" a="1"/>
  <c r="D225" i="15" s="1"/>
  <c r="C224" i="15" l="1" a="1"/>
  <c r="C224" i="15" s="1"/>
  <c r="D226" i="15" a="1"/>
  <c r="D226" i="15" s="1"/>
  <c r="D227" i="15" s="1" a="1"/>
  <c r="D227" i="15" s="1"/>
  <c r="C225" i="15" a="1"/>
  <c r="C225" i="15" s="1"/>
  <c r="C227" i="15" l="1" a="1"/>
  <c r="C227" i="15" s="1"/>
  <c r="C226" i="15" a="1"/>
  <c r="C226" i="15" s="1"/>
  <c r="D228" i="15" a="1"/>
  <c r="D228" i="15" s="1"/>
  <c r="D229" i="15" s="1" a="1"/>
  <c r="D229" i="15" s="1"/>
  <c r="C228" i="15" l="1" a="1"/>
  <c r="C228" i="15" s="1"/>
  <c r="D230" i="15" a="1"/>
  <c r="D230" i="15" s="1"/>
  <c r="C230" i="15" s="1" a="1"/>
  <c r="C230" i="15" s="1"/>
  <c r="C229" i="15" a="1"/>
  <c r="C229" i="15" s="1"/>
  <c r="D231" i="15" l="1" a="1"/>
  <c r="D231" i="15" s="1"/>
  <c r="C231" i="15" l="1" a="1"/>
  <c r="C231" i="15" s="1"/>
  <c r="D232" i="15" a="1"/>
  <c r="D232" i="15" s="1"/>
  <c r="C232" i="15" s="1" a="1"/>
  <c r="C232" i="15" s="1"/>
  <c r="D233" i="15" l="1" a="1"/>
  <c r="D233" i="15" s="1"/>
  <c r="C233" i="15" s="1" a="1"/>
  <c r="C233" i="15" s="1"/>
  <c r="D234" i="15" l="1" a="1"/>
  <c r="D234" i="15" s="1"/>
  <c r="C234" i="15" s="1" a="1"/>
  <c r="C234" i="15" s="1"/>
  <c r="D235" i="15" l="1" a="1"/>
  <c r="D235" i="15" s="1"/>
  <c r="D236" i="15" s="1" a="1"/>
  <c r="D236" i="15" s="1"/>
  <c r="D237" i="15" s="1" a="1"/>
  <c r="D237" i="15" s="1"/>
  <c r="C237" i="15" s="1" a="1"/>
  <c r="C237" i="15" s="1"/>
  <c r="C236" i="15" l="1" a="1"/>
  <c r="C236" i="15" s="1"/>
  <c r="C235" i="15" a="1"/>
  <c r="C235" i="15" s="1"/>
  <c r="D238" i="15" a="1"/>
  <c r="D238" i="15" s="1"/>
  <c r="D239" i="15" s="1" a="1"/>
  <c r="D239" i="15" s="1"/>
  <c r="C239" i="15" s="1" a="1"/>
  <c r="C239" i="15" s="1"/>
  <c r="C238" i="15" l="1" a="1"/>
  <c r="C238" i="15" s="1"/>
  <c r="D240" i="15" a="1"/>
  <c r="D240" i="15" s="1"/>
  <c r="D241" i="15" l="1" a="1"/>
  <c r="D241" i="15" s="1"/>
  <c r="C241" i="15" s="1" a="1"/>
  <c r="C241" i="15" s="1"/>
  <c r="C240" i="15" a="1"/>
  <c r="C240" i="15" s="1"/>
  <c r="D242" i="15" l="1" a="1"/>
  <c r="D242" i="15" s="1"/>
  <c r="D243" i="15" l="1" a="1"/>
  <c r="D243" i="15" s="1"/>
  <c r="C243" i="15" s="1" a="1"/>
  <c r="C243" i="15" s="1"/>
  <c r="C242" i="15" a="1"/>
  <c r="C242" i="15" s="1"/>
  <c r="D244" i="15" l="1" a="1"/>
  <c r="D244" i="15" s="1"/>
  <c r="D245" i="15" l="1" a="1"/>
  <c r="D245" i="15" s="1"/>
  <c r="C245" i="15" s="1" a="1"/>
  <c r="C245" i="15" s="1"/>
  <c r="C244" i="15" a="1"/>
  <c r="C244" i="15" s="1"/>
  <c r="D246" i="15" l="1" a="1"/>
  <c r="D246" i="15" s="1"/>
  <c r="D247" i="15" l="1" a="1"/>
  <c r="D247" i="15" s="1"/>
  <c r="C247" i="15" s="1" a="1"/>
  <c r="C247" i="15" s="1"/>
  <c r="D248" i="15" a="1"/>
  <c r="D248" i="15" s="1"/>
  <c r="C246" i="15" a="1"/>
  <c r="C246" i="15" s="1"/>
  <c r="D249" i="15" l="1" a="1"/>
  <c r="D249" i="15" s="1"/>
  <c r="C249" i="15" s="1" a="1"/>
  <c r="C249" i="15" s="1"/>
  <c r="C248" i="15" a="1"/>
  <c r="C248" i="15" s="1"/>
  <c r="D250" i="15" l="1" a="1"/>
  <c r="D250" i="15" s="1"/>
  <c r="D251" i="15" l="1" a="1"/>
  <c r="D251" i="15" s="1"/>
  <c r="C251" i="15" s="1" a="1"/>
  <c r="C251" i="15" s="1"/>
  <c r="C250" i="15" a="1"/>
  <c r="C250" i="15" s="1"/>
  <c r="D252" i="15" l="1" a="1"/>
  <c r="D252" i="15" s="1"/>
  <c r="D253" i="15" l="1" a="1"/>
  <c r="D253" i="15" s="1"/>
  <c r="C253" i="15" s="1" a="1"/>
  <c r="C253" i="15" s="1"/>
  <c r="C252" i="15" a="1"/>
  <c r="C252" i="15" s="1"/>
  <c r="D254" i="15" l="1" a="1"/>
  <c r="D254" i="15" s="1"/>
  <c r="D255" i="15" l="1" a="1"/>
  <c r="D255" i="15" s="1"/>
  <c r="D256" i="15" s="1" a="1"/>
  <c r="D256" i="15" s="1"/>
  <c r="C256" i="15" s="1" a="1"/>
  <c r="C256" i="15" s="1"/>
  <c r="C254" i="15" a="1"/>
  <c r="C254" i="15" s="1"/>
  <c r="C255" i="15" l="1" a="1"/>
  <c r="C255" i="15" s="1"/>
  <c r="D257" i="15" a="1"/>
  <c r="D257" i="15" s="1"/>
  <c r="D258" i="15" l="1" a="1"/>
  <c r="D258" i="15" s="1"/>
  <c r="C258" i="15" s="1" a="1"/>
  <c r="C258" i="15" s="1"/>
  <c r="C257" i="15" a="1"/>
  <c r="C257" i="15" s="1"/>
  <c r="D259" i="15" l="1" a="1"/>
  <c r="D259" i="15" s="1"/>
  <c r="D260" i="15" l="1" a="1"/>
  <c r="D260" i="15" s="1"/>
  <c r="D261" i="15" a="1"/>
  <c r="D261" i="15" s="1"/>
  <c r="C259" i="15" a="1"/>
  <c r="C259" i="15" s="1"/>
  <c r="C261" i="15" l="1" a="1"/>
  <c r="C261" i="15" s="1"/>
  <c r="C260" i="15" a="1"/>
  <c r="C260" i="15" s="1"/>
  <c r="D262" i="15" a="1"/>
  <c r="D262" i="15" s="1"/>
  <c r="C262" i="15" s="1" a="1"/>
  <c r="C262" i="15" s="1"/>
  <c r="D263" i="15" l="1" a="1"/>
  <c r="D263" i="15" s="1"/>
  <c r="D264" i="15" l="1" a="1"/>
  <c r="D264" i="15" s="1"/>
  <c r="C264" i="15" s="1" a="1"/>
  <c r="C264" i="15" s="1"/>
  <c r="C263" i="15" a="1"/>
  <c r="C263" i="15" s="1"/>
  <c r="D265" i="15" a="1"/>
  <c r="D265" i="15" s="1"/>
  <c r="D266" i="15" l="1" a="1"/>
  <c r="D266" i="15" s="1"/>
  <c r="C265" i="15" a="1"/>
  <c r="C265" i="15" s="1"/>
  <c r="D267" i="15" a="1"/>
  <c r="D267" i="15" s="1"/>
  <c r="C267" i="15" s="1" a="1"/>
  <c r="C267" i="15" s="1"/>
  <c r="C266" i="15" l="1" a="1"/>
  <c r="C266" i="15" s="1"/>
  <c r="D268" i="15" a="1"/>
  <c r="D268" i="15" s="1"/>
  <c r="D269" i="15" l="1" a="1"/>
  <c r="D269" i="15" s="1"/>
  <c r="C269" i="15" s="1" a="1"/>
  <c r="C269" i="15" s="1"/>
  <c r="D270" i="15" a="1"/>
  <c r="D270" i="15" s="1"/>
  <c r="C268" i="15" a="1"/>
  <c r="C268" i="15" s="1"/>
  <c r="D271" i="15" l="1" a="1"/>
  <c r="D271" i="15" s="1"/>
  <c r="D272" i="15" a="1"/>
  <c r="D272" i="15" s="1"/>
  <c r="C270" i="15" a="1"/>
  <c r="C270" i="15" s="1"/>
  <c r="C272" i="15" l="1" a="1"/>
  <c r="C272" i="15" s="1"/>
  <c r="C271" i="15" a="1"/>
  <c r="C271" i="15" s="1"/>
  <c r="D273" i="15" a="1"/>
  <c r="D273" i="15" s="1"/>
  <c r="C273" i="15" s="1" a="1"/>
  <c r="C273" i="15" s="1"/>
  <c r="D274" i="15" l="1" a="1"/>
  <c r="D274" i="15" s="1"/>
  <c r="D275" i="15" l="1" a="1"/>
  <c r="D275" i="15" s="1"/>
  <c r="C274" i="15" a="1"/>
  <c r="C274" i="15" s="1"/>
  <c r="D276" i="15" a="1"/>
  <c r="D276" i="15" s="1"/>
  <c r="C276" i="15" l="1" a="1"/>
  <c r="C276" i="15" s="1"/>
  <c r="D278" i="15" a="1"/>
  <c r="D278" i="15" s="1"/>
  <c r="C278" i="15" s="1" a="1"/>
  <c r="C278" i="15" s="1"/>
  <c r="C275" i="15" a="1"/>
  <c r="C275" i="15" s="1"/>
  <c r="D277" i="15" a="1"/>
  <c r="D277" i="15" s="1"/>
  <c r="C277" i="15" l="1" a="1"/>
  <c r="C277" i="15" s="1"/>
  <c r="D279" i="15" a="1"/>
  <c r="D279" i="15" s="1"/>
  <c r="D280" i="15" l="1" a="1"/>
  <c r="D280" i="15" s="1"/>
  <c r="C279" i="15" a="1"/>
  <c r="C279" i="15" s="1"/>
  <c r="D281" i="15" l="1" a="1"/>
  <c r="D281" i="15" s="1"/>
  <c r="C281" i="15" s="1" a="1"/>
  <c r="C281" i="15" s="1"/>
  <c r="C280" i="15" a="1"/>
  <c r="C280" i="15" s="1"/>
  <c r="D282" i="15" l="1" a="1"/>
  <c r="D282" i="15" s="1"/>
  <c r="D283" i="15" l="1" a="1"/>
  <c r="D283" i="15" s="1"/>
  <c r="D284" i="15" a="1"/>
  <c r="D284" i="15" s="1"/>
  <c r="C282" i="15" a="1"/>
  <c r="C282" i="15" s="1"/>
  <c r="C283" i="15" l="1" a="1"/>
  <c r="C283" i="15" s="1"/>
  <c r="D285" i="15" a="1"/>
  <c r="D285" i="15" s="1"/>
  <c r="C284" i="15" a="1"/>
  <c r="C284" i="15" s="1"/>
  <c r="D286" i="15" a="1"/>
  <c r="D286" i="15" s="1"/>
  <c r="C286" i="15" l="1" a="1"/>
  <c r="C286" i="15" s="1"/>
  <c r="D287" i="15" a="1"/>
  <c r="D287" i="15" s="1"/>
  <c r="C285" i="15" a="1"/>
  <c r="C285" i="15" s="1"/>
  <c r="D289" i="15" l="1" a="1"/>
  <c r="D289" i="15" s="1"/>
  <c r="C287" i="15" a="1"/>
  <c r="C287" i="15" s="1"/>
  <c r="D288" i="15" a="1"/>
  <c r="D288" i="15" s="1"/>
  <c r="C288" i="15" s="1" a="1"/>
  <c r="C288" i="15" s="1"/>
  <c r="D290" i="15" l="1" a="1"/>
  <c r="D290" i="15" s="1"/>
  <c r="D291" i="15" s="1" a="1"/>
  <c r="D291" i="15" s="1"/>
  <c r="C289" i="15" a="1"/>
  <c r="C289" i="15" s="1"/>
  <c r="C291" i="15" l="1" a="1"/>
  <c r="C291" i="15" s="1"/>
  <c r="D293" i="15" a="1"/>
  <c r="D293" i="15" s="1"/>
  <c r="C290" i="15" a="1"/>
  <c r="C290" i="15" s="1"/>
  <c r="D292" i="15" a="1"/>
  <c r="D292" i="15" s="1"/>
  <c r="C292" i="15" l="1" a="1"/>
  <c r="C292" i="15" s="1"/>
  <c r="D294" i="15" a="1"/>
  <c r="D294" i="15" s="1"/>
  <c r="D295" i="15" s="1" a="1"/>
  <c r="D295" i="15" s="1"/>
  <c r="C293" i="15" a="1"/>
  <c r="C293" i="15" s="1"/>
  <c r="C295" i="15" l="1" a="1"/>
  <c r="C295" i="15" s="1"/>
  <c r="D297" i="15" a="1"/>
  <c r="D297" i="15" s="1"/>
  <c r="D296" i="15" a="1"/>
  <c r="D296" i="15" s="1"/>
  <c r="C294" i="15" a="1"/>
  <c r="C294" i="15" s="1"/>
  <c r="C296" i="15" l="1" a="1"/>
  <c r="C296" i="15" s="1"/>
  <c r="D298" i="15" a="1"/>
  <c r="D298" i="15" s="1"/>
  <c r="C297" i="15" a="1"/>
  <c r="C297" i="15" s="1"/>
  <c r="C298" i="15" l="1" a="1"/>
  <c r="C298" i="15" s="1"/>
  <c r="D300" i="15" a="1"/>
  <c r="D300" i="15" s="1"/>
  <c r="D299" i="15" a="1"/>
  <c r="D299" i="15" s="1"/>
  <c r="C299" i="15" l="1" a="1"/>
  <c r="C299" i="15" s="1"/>
  <c r="D301" i="15" a="1"/>
  <c r="D301" i="15" s="1"/>
  <c r="C301" i="15" s="1" a="1"/>
  <c r="C301" i="15" s="1"/>
  <c r="C300" i="15" a="1"/>
  <c r="C300" i="15" s="1"/>
  <c r="D302" i="15" a="1"/>
  <c r="D302" i="15" s="1"/>
  <c r="D303" i="15" l="1" a="1"/>
  <c r="D303" i="15" s="1"/>
  <c r="C302" i="15" a="1"/>
  <c r="C302" i="15" s="1"/>
  <c r="D304" i="15" a="1"/>
  <c r="D304" i="15" s="1"/>
  <c r="C303" i="15" l="1" a="1"/>
  <c r="C303" i="15" s="1"/>
  <c r="D305" i="15" a="1"/>
  <c r="D305" i="15" s="1"/>
  <c r="C304" i="15" a="1"/>
  <c r="C304" i="15" s="1"/>
  <c r="C305" i="15" l="1" a="1"/>
  <c r="C305" i="15" s="1"/>
  <c r="D306" i="15" a="1"/>
  <c r="D306" i="15" s="1"/>
  <c r="D307" i="15" s="1" a="1"/>
  <c r="D307" i="15" s="1"/>
  <c r="C307" i="15" l="1" a="1"/>
  <c r="C307" i="15" s="1"/>
  <c r="D309" i="15" a="1"/>
  <c r="D309" i="15" s="1"/>
  <c r="C306" i="15" a="1"/>
  <c r="C306" i="15" s="1"/>
  <c r="D308" i="15" a="1"/>
  <c r="D308" i="15" s="1"/>
  <c r="C308" i="15" l="1" a="1"/>
  <c r="C308" i="15" s="1"/>
  <c r="D310" i="15" a="1"/>
  <c r="D310" i="15" s="1"/>
  <c r="D311" i="15" s="1" a="1"/>
  <c r="D311" i="15" s="1"/>
  <c r="C309" i="15" a="1"/>
  <c r="C309" i="15" s="1"/>
  <c r="C311" i="15" l="1" a="1"/>
  <c r="C311" i="15" s="1"/>
  <c r="C310" i="15" a="1"/>
  <c r="C310" i="15" s="1"/>
  <c r="D312" i="15" a="1"/>
  <c r="D312" i="15" s="1"/>
  <c r="D313" i="15" s="1" a="1"/>
  <c r="D313" i="15" s="1"/>
  <c r="D315" i="15" l="1" a="1"/>
  <c r="D315" i="15" s="1"/>
  <c r="C313" i="15" a="1"/>
  <c r="C313" i="15" s="1"/>
  <c r="C312" i="15" a="1"/>
  <c r="C312" i="15" s="1"/>
  <c r="D314" i="15" a="1"/>
  <c r="D314" i="15" s="1"/>
  <c r="C314" i="15" s="1" a="1"/>
  <c r="C314" i="15" s="1"/>
  <c r="D316" i="15" l="1" a="1"/>
  <c r="D316" i="15" s="1"/>
  <c r="C315" i="15" a="1"/>
  <c r="C315" i="15" s="1"/>
  <c r="D317" i="15" a="1"/>
  <c r="D317" i="15" s="1"/>
  <c r="D318" i="15" l="1" a="1"/>
  <c r="D318" i="15" s="1"/>
  <c r="D319" i="15" s="1" a="1"/>
  <c r="D319" i="15" s="1"/>
  <c r="C316" i="15" a="1"/>
  <c r="C316" i="15" s="1"/>
  <c r="C317" i="15" a="1"/>
  <c r="C317" i="15" s="1"/>
  <c r="C319" i="15" l="1" a="1"/>
  <c r="C319" i="15" s="1"/>
  <c r="D321" i="15" a="1"/>
  <c r="D321" i="15" s="1"/>
  <c r="C318" i="15" a="1"/>
  <c r="C318" i="15" s="1"/>
  <c r="D320" i="15" a="1"/>
  <c r="D320" i="15" s="1"/>
  <c r="C320" i="15" l="1" a="1"/>
  <c r="C320" i="15" s="1"/>
  <c r="D322" i="15" a="1"/>
  <c r="D322" i="15" s="1"/>
  <c r="C321" i="15" a="1"/>
  <c r="C321" i="15" s="1"/>
  <c r="D323" i="15" a="1"/>
  <c r="D323" i="15" s="1"/>
  <c r="C323" i="15" l="1" a="1"/>
  <c r="C323" i="15" s="1"/>
  <c r="D324" i="15" a="1"/>
  <c r="D324" i="15" s="1"/>
  <c r="D325" i="15" s="1" a="1"/>
  <c r="D325" i="15" s="1"/>
  <c r="C322" i="15" a="1"/>
  <c r="C322" i="15" s="1"/>
  <c r="C325" i="15" l="1" a="1"/>
  <c r="C325" i="15" s="1"/>
  <c r="C324" i="15" a="1"/>
  <c r="C324" i="15" s="1"/>
  <c r="D326" i="15" a="1"/>
  <c r="D326" i="15" s="1"/>
  <c r="C326" i="15" l="1" a="1"/>
  <c r="C326" i="15" s="1"/>
  <c r="D328" i="15" a="1"/>
  <c r="D328" i="15" s="1"/>
  <c r="D327" i="15" a="1"/>
  <c r="D327" i="15" s="1"/>
  <c r="C327" i="15" s="1" a="1"/>
  <c r="C327" i="15" s="1"/>
  <c r="D329" i="15" l="1" a="1"/>
  <c r="D329" i="15" s="1"/>
  <c r="D330" i="15" a="1"/>
  <c r="D330" i="15" s="1"/>
  <c r="C328" i="15" a="1"/>
  <c r="C328" i="15" s="1"/>
  <c r="C330" i="15" l="1" a="1"/>
  <c r="C330" i="15" s="1"/>
  <c r="D332" i="15" a="1"/>
  <c r="D332" i="15" s="1"/>
  <c r="C329" i="15" a="1"/>
  <c r="C329" i="15" s="1"/>
  <c r="D331" i="15" a="1"/>
  <c r="D331" i="15" s="1"/>
  <c r="C331" i="15" l="1" a="1"/>
  <c r="C331" i="15" s="1"/>
  <c r="D333" i="15" a="1"/>
  <c r="D333" i="15" s="1"/>
  <c r="C332" i="15" a="1"/>
  <c r="C332" i="15" s="1"/>
  <c r="D334" i="15" a="1"/>
  <c r="D334" i="15" s="1"/>
  <c r="I105" i="15" a="1"/>
  <c r="I105" i="15" s="1"/>
  <c r="I106" i="15" s="1" a="1"/>
  <c r="I106" i="15" s="1"/>
  <c r="C334" i="15" l="1" a="1"/>
  <c r="C334" i="15" s="1"/>
  <c r="C333" i="15" a="1"/>
  <c r="C333" i="15" s="1"/>
  <c r="D335" i="15" a="1"/>
  <c r="D335" i="15" s="1"/>
  <c r="C335" i="15" s="1" a="1"/>
  <c r="C335" i="15" s="1"/>
  <c r="I107" i="15" a="1"/>
  <c r="I107" i="15" s="1"/>
  <c r="D336" i="15" l="1" a="1"/>
  <c r="D336" i="15" s="1"/>
  <c r="I108" i="15" a="1"/>
  <c r="I108" i="15" s="1"/>
  <c r="D337" i="15" l="1" a="1"/>
  <c r="D337" i="15" s="1"/>
  <c r="C336" i="15" a="1"/>
  <c r="C336" i="15" s="1"/>
  <c r="I109" i="15" a="1"/>
  <c r="I109" i="15" s="1"/>
  <c r="C337" i="15" l="1" a="1"/>
  <c r="C337" i="15" s="1"/>
  <c r="D339" i="15" a="1"/>
  <c r="D339" i="15" s="1"/>
  <c r="D338" i="15" a="1"/>
  <c r="D338" i="15" s="1"/>
  <c r="C339" i="15" l="1" a="1"/>
  <c r="C339" i="15" s="1"/>
  <c r="C338" i="15" a="1"/>
  <c r="C338" i="15" s="1"/>
  <c r="D340" i="15" a="1"/>
  <c r="D340" i="15" s="1"/>
  <c r="C340" i="15" l="1" a="1"/>
  <c r="C340" i="15" s="1"/>
  <c r="D341" i="15" a="1"/>
  <c r="D341" i="15" s="1"/>
  <c r="C341" i="15" l="1" a="1"/>
  <c r="C341" i="15" s="1"/>
  <c r="D342" i="15" a="1"/>
  <c r="D342" i="15" s="1"/>
  <c r="C342" i="15" l="1" a="1"/>
  <c r="C342" i="15" s="1"/>
  <c r="D343" i="15" a="1"/>
  <c r="D343" i="15" s="1"/>
  <c r="C343" i="15" l="1" a="1"/>
  <c r="C343" i="15" s="1"/>
  <c r="D344" i="15" a="1"/>
  <c r="D344" i="15" s="1"/>
  <c r="C344" i="15" l="1" a="1"/>
  <c r="C344" i="15" s="1"/>
  <c r="D346" i="15" a="1"/>
  <c r="D346" i="15" s="1"/>
  <c r="D345" i="15" a="1"/>
  <c r="D345" i="15" s="1"/>
  <c r="C345" i="15" s="1" a="1"/>
  <c r="C345" i="15" s="1"/>
  <c r="D347" i="15" l="1" a="1"/>
  <c r="D347" i="15" s="1"/>
  <c r="C346" i="15" a="1"/>
  <c r="C346" i="15" s="1"/>
  <c r="D348" i="15" a="1"/>
  <c r="D348" i="15" s="1"/>
  <c r="C348" i="15" l="1" a="1"/>
  <c r="C348" i="15" s="1"/>
  <c r="D350" i="15" a="1"/>
  <c r="D350" i="15" s="1"/>
  <c r="C347" i="15" a="1"/>
  <c r="C347" i="15" s="1"/>
  <c r="D349" i="15" a="1"/>
  <c r="D349" i="15" s="1"/>
  <c r="C349" i="15" l="1" a="1"/>
  <c r="C349" i="15" s="1"/>
  <c r="D351" i="15" a="1"/>
  <c r="D351" i="15" s="1"/>
  <c r="D352" i="15" s="1" a="1"/>
  <c r="D352" i="15" s="1"/>
  <c r="C350" i="15" a="1"/>
  <c r="C350" i="15" s="1"/>
  <c r="D354" i="15" l="1" a="1"/>
  <c r="D354" i="15" s="1"/>
  <c r="C352" i="15" a="1"/>
  <c r="C352" i="15" s="1"/>
  <c r="C351" i="15" a="1"/>
  <c r="C351" i="15" s="1"/>
  <c r="D353" i="15" a="1"/>
  <c r="D353" i="15" s="1"/>
  <c r="C353" i="15" l="1" a="1"/>
  <c r="C353" i="15" s="1"/>
  <c r="D355" i="15" a="1"/>
  <c r="D355" i="15" s="1"/>
  <c r="C355" i="15" s="1" a="1"/>
  <c r="C355" i="15" s="1"/>
  <c r="C354" i="15" a="1"/>
  <c r="C354" i="15" s="1"/>
  <c r="D356" i="15" a="1"/>
  <c r="D356" i="15" s="1"/>
  <c r="D357" i="15" l="1" a="1"/>
  <c r="D357" i="15" s="1"/>
  <c r="C357" i="15" s="1" a="1"/>
  <c r="C357" i="15" s="1"/>
  <c r="C356" i="15" a="1"/>
  <c r="C356" i="15" s="1"/>
  <c r="D358" i="15" l="1" a="1"/>
  <c r="D358" i="15" s="1"/>
  <c r="D359" i="15" l="1" a="1"/>
  <c r="D359" i="15" s="1"/>
  <c r="C358" i="15" a="1"/>
  <c r="C358" i="15" s="1"/>
  <c r="D360" i="15" a="1"/>
  <c r="D360" i="15" s="1"/>
  <c r="C359" i="15" l="1" a="1"/>
  <c r="C359" i="15" s="1"/>
  <c r="D361" i="15" a="1"/>
  <c r="D361" i="15" s="1"/>
  <c r="D362" i="15" s="1" a="1"/>
  <c r="D362" i="15" s="1"/>
  <c r="C360" i="15" a="1"/>
  <c r="C360" i="15" s="1"/>
  <c r="D364" i="15" l="1" a="1"/>
  <c r="D364" i="15" s="1"/>
  <c r="C362" i="15" a="1"/>
  <c r="C362" i="15" s="1"/>
  <c r="C361" i="15" a="1"/>
  <c r="C361" i="15" s="1"/>
  <c r="D363" i="15" a="1"/>
  <c r="D363" i="15" s="1"/>
  <c r="C363" i="15" s="1" a="1"/>
  <c r="C363" i="15" s="1"/>
  <c r="J102" i="15"/>
  <c r="J107" i="15"/>
  <c r="J99" i="15"/>
  <c r="J109" i="15"/>
  <c r="J101" i="15"/>
  <c r="J100" i="15"/>
  <c r="J95" i="15"/>
  <c r="J104" i="15"/>
  <c r="J97" i="15"/>
  <c r="J96" i="15"/>
  <c r="J106" i="15"/>
  <c r="J105" i="15"/>
  <c r="J108" i="15"/>
  <c r="J103" i="15"/>
  <c r="J98" i="15"/>
  <c r="D365" i="15" l="1" a="1"/>
  <c r="D365" i="15" s="1"/>
  <c r="C365" i="15" s="1" a="1"/>
  <c r="C365" i="15" s="1"/>
  <c r="C364" i="15" a="1"/>
  <c r="C364" i="15" s="1"/>
  <c r="D366" i="15" l="1" a="1"/>
  <c r="D366" i="15" s="1"/>
  <c r="D367" i="15" l="1" a="1"/>
  <c r="D367" i="15" s="1"/>
  <c r="D368" i="15" a="1"/>
  <c r="D368" i="15" s="1"/>
  <c r="C366" i="15" a="1"/>
  <c r="C366" i="15" s="1"/>
  <c r="C367" i="15" l="1" a="1"/>
  <c r="C367" i="15" s="1"/>
  <c r="D369" i="15" a="1"/>
  <c r="D369" i="15" s="1"/>
  <c r="C368" i="15" a="1"/>
  <c r="C368" i="15" s="1"/>
  <c r="D370" i="15" a="1"/>
  <c r="D370" i="15" s="1"/>
  <c r="C370" i="15" l="1" a="1"/>
  <c r="C370" i="15" s="1"/>
  <c r="C369" i="15" a="1"/>
  <c r="C369" i="15" s="1"/>
  <c r="D371" i="15" a="1"/>
  <c r="D371" i="15" s="1"/>
  <c r="C371" i="15" l="1" a="1"/>
  <c r="C371" i="15" s="1"/>
  <c r="D372" i="15" a="1"/>
  <c r="D372" i="15" s="1"/>
  <c r="D373" i="15" s="1" a="1"/>
  <c r="D373" i="15" s="1"/>
  <c r="C373" i="15" s="1" a="1"/>
  <c r="C373" i="15" s="1"/>
  <c r="C372" i="15" l="1" a="1"/>
  <c r="C372" i="15" s="1"/>
  <c r="D374" i="15" a="1"/>
  <c r="D374" i="15" s="1"/>
  <c r="C374" i="15" s="1" a="1"/>
  <c r="C374" i="1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8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80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</valueMetadata>
</metadata>
</file>

<file path=xl/sharedStrings.xml><?xml version="1.0" encoding="utf-8"?>
<sst xmlns="http://schemas.openxmlformats.org/spreadsheetml/2006/main" count="14402" uniqueCount="832">
  <si>
    <t>League</t>
  </si>
  <si>
    <t>Country</t>
  </si>
  <si>
    <t>2018/19</t>
  </si>
  <si>
    <t>2019/20</t>
  </si>
  <si>
    <t>2020/21</t>
  </si>
  <si>
    <t>2021/22</t>
  </si>
  <si>
    <t>2022/23</t>
  </si>
  <si>
    <t>Total</t>
  </si>
  <si>
    <t>20.09.2018</t>
  </si>
  <si>
    <t>19.09.2019</t>
  </si>
  <si>
    <t>17.09.2020</t>
  </si>
  <si>
    <t>16.09.2021</t>
  </si>
  <si>
    <t>25.08.2022</t>
  </si>
  <si>
    <t>21.09.2023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</si>
  <si>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</si>
  <si>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</si>
  <si>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</si>
  <si>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</si>
  <si>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</si>
  <si>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</si>
  <si>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</si>
  <si>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</si>
  <si>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</si>
  <si>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</si>
  <si>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</si>
  <si>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</si>
  <si>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</si>
  <si>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</si>
  <si>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</si>
  <si>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UEFA Coefficient</t>
  </si>
  <si>
    <t>AFC Coefficient</t>
  </si>
  <si>
    <t>2018</t>
  </si>
  <si>
    <t>2019</t>
  </si>
  <si>
    <t>2021</t>
  </si>
  <si>
    <t>2022</t>
  </si>
  <si>
    <t>Total2</t>
  </si>
  <si>
    <t>Total3</t>
  </si>
  <si>
    <t>Total4</t>
  </si>
  <si>
    <t>FIFA Ranking</t>
  </si>
  <si>
    <t>2017/18</t>
  </si>
  <si>
    <t>2017</t>
  </si>
  <si>
    <t>GesMW</t>
  </si>
  <si>
    <t>Team</t>
  </si>
  <si>
    <t>Season</t>
  </si>
  <si>
    <t>Tier</t>
  </si>
  <si>
    <t>DKV</t>
  </si>
  <si>
    <t>SHD</t>
  </si>
  <si>
    <t>ZOR</t>
  </si>
  <si>
    <t>FKO</t>
  </si>
  <si>
    <t>VOR</t>
  </si>
  <si>
    <t>DN1</t>
  </si>
  <si>
    <t>DES</t>
  </si>
  <si>
    <t>KOL</t>
  </si>
  <si>
    <t>FKM</t>
  </si>
  <si>
    <t>LVI</t>
  </si>
  <si>
    <t>ZEN</t>
  </si>
  <si>
    <t>LOK</t>
  </si>
  <si>
    <t>KRA</t>
  </si>
  <si>
    <t>SPA</t>
  </si>
  <si>
    <t>DMS</t>
  </si>
  <si>
    <t>ROS</t>
  </si>
  <si>
    <t>AKH</t>
  </si>
  <si>
    <t>SOC</t>
  </si>
  <si>
    <t>URL</t>
  </si>
  <si>
    <t>RUB</t>
  </si>
  <si>
    <t>KSS</t>
  </si>
  <si>
    <t>ARS</t>
  </si>
  <si>
    <t>UFA</t>
  </si>
  <si>
    <t>ORE</t>
  </si>
  <si>
    <t>KHM</t>
  </si>
  <si>
    <t>PNN</t>
  </si>
  <si>
    <t>FAK</t>
  </si>
  <si>
    <t>VLG</t>
  </si>
  <si>
    <t>YEN</t>
  </si>
  <si>
    <t>TOR</t>
  </si>
  <si>
    <t>CHO</t>
  </si>
  <si>
    <t>RUK</t>
  </si>
  <si>
    <t>INH</t>
  </si>
  <si>
    <t>MIN</t>
  </si>
  <si>
    <t>VRS</t>
  </si>
  <si>
    <t>M25</t>
  </si>
  <si>
    <t>KRV</t>
  </si>
  <si>
    <t>MKH</t>
  </si>
  <si>
    <t>OBL</t>
  </si>
  <si>
    <t>AHR</t>
  </si>
  <si>
    <t>PRK</t>
  </si>
  <si>
    <t>HHP</t>
  </si>
  <si>
    <t>PZH</t>
  </si>
  <si>
    <t>KRE</t>
  </si>
  <si>
    <t>NTP</t>
  </si>
  <si>
    <t>MZZ</t>
  </si>
  <si>
    <t>POD</t>
  </si>
  <si>
    <t>LNZ</t>
  </si>
  <si>
    <t>BUK</t>
  </si>
  <si>
    <t>DNZ</t>
  </si>
  <si>
    <t>CHE</t>
  </si>
  <si>
    <t>KRP</t>
  </si>
  <si>
    <t>SCP</t>
  </si>
  <si>
    <t>EKP</t>
  </si>
  <si>
    <t>MRP</t>
  </si>
  <si>
    <t>BAL</t>
  </si>
  <si>
    <t>SKA</t>
  </si>
  <si>
    <t>NEF</t>
  </si>
  <si>
    <t>ALN</t>
  </si>
  <si>
    <t>TSK</t>
  </si>
  <si>
    <t>YRS</t>
  </si>
  <si>
    <t>VLS</t>
  </si>
  <si>
    <t>AKR</t>
  </si>
  <si>
    <t>VAS</t>
  </si>
  <si>
    <t>CHP</t>
  </si>
  <si>
    <t>TXI</t>
  </si>
  <si>
    <t>KUB</t>
  </si>
  <si>
    <t>AGK</t>
  </si>
  <si>
    <t>KAM</t>
  </si>
  <si>
    <t>ROD</t>
  </si>
  <si>
    <t>DMH</t>
  </si>
  <si>
    <t>OMS</t>
  </si>
  <si>
    <t>LIP</t>
  </si>
  <si>
    <t>DBR</t>
  </si>
  <si>
    <t>VOU</t>
  </si>
  <si>
    <t>TYM</t>
  </si>
  <si>
    <t>QRB</t>
  </si>
  <si>
    <t>NFB</t>
  </si>
  <si>
    <t>SBH</t>
  </si>
  <si>
    <t>ZIR</t>
  </si>
  <si>
    <t>QBL</t>
  </si>
  <si>
    <t>SMQ</t>
  </si>
  <si>
    <t>SBL</t>
  </si>
  <si>
    <t>SMX</t>
  </si>
  <si>
    <t>TUR</t>
  </si>
  <si>
    <t>KPZ</t>
  </si>
  <si>
    <t>MOI</t>
  </si>
  <si>
    <t>ZQT</t>
  </si>
  <si>
    <t>QRD</t>
  </si>
  <si>
    <t>PKH</t>
  </si>
  <si>
    <t>NSF</t>
  </si>
  <si>
    <t>OKM</t>
  </si>
  <si>
    <t>NAV</t>
  </si>
  <si>
    <t>BUN</t>
  </si>
  <si>
    <t>SOG</t>
  </si>
  <si>
    <t>MTB</t>
  </si>
  <si>
    <t>LKT</t>
  </si>
  <si>
    <t>QZL</t>
  </si>
  <si>
    <t>SRX</t>
  </si>
  <si>
    <t>QQN</t>
  </si>
  <si>
    <t>AND</t>
  </si>
  <si>
    <t>NFF</t>
  </si>
  <si>
    <t>MSH</t>
  </si>
  <si>
    <t>BUX</t>
  </si>
  <si>
    <t>DSQ</t>
  </si>
  <si>
    <t>TRN</t>
  </si>
  <si>
    <t>XOR</t>
  </si>
  <si>
    <t>YAN</t>
  </si>
  <si>
    <t>GIJ</t>
  </si>
  <si>
    <t>ZOM</t>
  </si>
  <si>
    <t>ARN</t>
  </si>
  <si>
    <t>AST</t>
  </si>
  <si>
    <t>KAI</t>
  </si>
  <si>
    <t>TOB</t>
  </si>
  <si>
    <t>ORD</t>
  </si>
  <si>
    <t>SQG</t>
  </si>
  <si>
    <t>AKT</t>
  </si>
  <si>
    <t>QYZ</t>
  </si>
  <si>
    <t>ZHT</t>
  </si>
  <si>
    <t>KSK</t>
  </si>
  <si>
    <t>ATY</t>
  </si>
  <si>
    <t>TRZ</t>
  </si>
  <si>
    <t>KAQ</t>
  </si>
  <si>
    <t>OQK</t>
  </si>
  <si>
    <t>MAQ</t>
  </si>
  <si>
    <t>AQJ</t>
  </si>
  <si>
    <t>AQS</t>
  </si>
  <si>
    <t>TTU</t>
  </si>
  <si>
    <t>QYS</t>
  </si>
  <si>
    <t>JEN</t>
  </si>
  <si>
    <t>AOS</t>
  </si>
  <si>
    <t>ELE</t>
  </si>
  <si>
    <t>TFC</t>
  </si>
  <si>
    <t>KHT</t>
  </si>
  <si>
    <t>JQA</t>
  </si>
  <si>
    <t>SHT</t>
  </si>
  <si>
    <t>PCH</t>
  </si>
  <si>
    <t>MLO</t>
  </si>
  <si>
    <t>DAT</t>
  </si>
  <si>
    <t>ZIM</t>
  </si>
  <si>
    <t>DAC</t>
  </si>
  <si>
    <t>1 | 2</t>
  </si>
  <si>
    <t>16 | 26</t>
  </si>
  <si>
    <t>FLO</t>
  </si>
  <si>
    <t>STS</t>
  </si>
  <si>
    <t>VIC</t>
  </si>
  <si>
    <t>FCF</t>
  </si>
  <si>
    <t>OCM</t>
  </si>
  <si>
    <t>FCM</t>
  </si>
  <si>
    <t>SNP</t>
  </si>
  <si>
    <t>SPD</t>
  </si>
  <si>
    <t>RCS</t>
  </si>
  <si>
    <t>SAK</t>
  </si>
  <si>
    <t>ISK</t>
  </si>
  <si>
    <t>AAR</t>
  </si>
  <si>
    <t>PYU</t>
  </si>
  <si>
    <t>ALA</t>
  </si>
  <si>
    <t>URY</t>
  </si>
  <si>
    <t>NHY</t>
  </si>
  <si>
    <t>SHI</t>
  </si>
  <si>
    <t>FCV</t>
  </si>
  <si>
    <t>GZK</t>
  </si>
  <si>
    <t>CSM</t>
  </si>
  <si>
    <t>CSY</t>
  </si>
  <si>
    <t>LAG</t>
  </si>
  <si>
    <t>WAR</t>
  </si>
  <si>
    <t>MKA</t>
  </si>
  <si>
    <t>SYU</t>
  </si>
  <si>
    <t>RFS</t>
  </si>
  <si>
    <t>FCR</t>
  </si>
  <si>
    <t>VAL</t>
  </si>
  <si>
    <t>LIE</t>
  </si>
  <si>
    <t>SPJ</t>
  </si>
  <si>
    <t>BFC</t>
  </si>
  <si>
    <t>VTP</t>
  </si>
  <si>
    <t>MTT</t>
  </si>
  <si>
    <t>FSJ</t>
  </si>
  <si>
    <t>FKT</t>
  </si>
  <si>
    <t>AUD</t>
  </si>
  <si>
    <t>SPN</t>
  </si>
  <si>
    <t>ALB</t>
  </si>
  <si>
    <t>SCG</t>
  </si>
  <si>
    <t>RFA</t>
  </si>
  <si>
    <t>FKS</t>
  </si>
  <si>
    <t>DNR</t>
  </si>
  <si>
    <t>SSL</t>
  </si>
  <si>
    <t>SSK</t>
  </si>
  <si>
    <t>AFO</t>
  </si>
  <si>
    <t>SLS</t>
  </si>
  <si>
    <t>BSC</t>
  </si>
  <si>
    <t>BAE</t>
  </si>
  <si>
    <t>DMN</t>
  </si>
  <si>
    <t>SHS</t>
  </si>
  <si>
    <t>TBZ</t>
  </si>
  <si>
    <t>ISL</t>
  </si>
  <si>
    <t>NMG</t>
  </si>
  <si>
    <t>SLM</t>
  </si>
  <si>
    <t>BGU</t>
  </si>
  <si>
    <t>STK</t>
  </si>
  <si>
    <t>VIT</t>
  </si>
  <si>
    <t>CFB</t>
  </si>
  <si>
    <t>BBB</t>
  </si>
  <si>
    <t>SMG</t>
  </si>
  <si>
    <t>ADZ</t>
  </si>
  <si>
    <t>NFN</t>
  </si>
  <si>
    <t>DRM</t>
  </si>
  <si>
    <t>LKG</t>
  </si>
  <si>
    <t>VLP</t>
  </si>
  <si>
    <t>LID</t>
  </si>
  <si>
    <t>KRK</t>
  </si>
  <si>
    <t>ORA</t>
  </si>
  <si>
    <t>SLO</t>
  </si>
  <si>
    <t>MLV</t>
  </si>
  <si>
    <t>BRN</t>
  </si>
  <si>
    <t>OST</t>
  </si>
  <si>
    <t>MLD</t>
  </si>
  <si>
    <t>ZHY</t>
  </si>
  <si>
    <t>NVD</t>
  </si>
  <si>
    <t>BPG</t>
  </si>
  <si>
    <t>OSI</t>
  </si>
  <si>
    <t>SUD</t>
  </si>
  <si>
    <t>ZLV</t>
  </si>
  <si>
    <t>ZLK</t>
  </si>
  <si>
    <t>PAN</t>
  </si>
  <si>
    <t>RIT</t>
  </si>
  <si>
    <t>HGL</t>
  </si>
  <si>
    <t>BNG</t>
  </si>
  <si>
    <t>SIA</t>
  </si>
  <si>
    <t>DZG</t>
  </si>
  <si>
    <t>DFK</t>
  </si>
  <si>
    <t>DNT</t>
  </si>
  <si>
    <t>SBR</t>
  </si>
  <si>
    <t>DLG</t>
  </si>
  <si>
    <t>TKT</t>
  </si>
  <si>
    <t>TLV</t>
  </si>
  <si>
    <t>SIO</t>
  </si>
  <si>
    <t>CHS</t>
  </si>
  <si>
    <t>SMT</t>
  </si>
  <si>
    <t>RUS</t>
  </si>
  <si>
    <t>GGR</t>
  </si>
  <si>
    <t>SKK</t>
  </si>
  <si>
    <t>WIT</t>
  </si>
  <si>
    <t>MRT</t>
  </si>
  <si>
    <t>MRM</t>
  </si>
  <si>
    <t>GRJ</t>
  </si>
  <si>
    <t>KLT</t>
  </si>
  <si>
    <t>GRL</t>
  </si>
  <si>
    <t>KLK</t>
  </si>
  <si>
    <t>ARG</t>
  </si>
  <si>
    <t>FLR</t>
  </si>
  <si>
    <t>LEV</t>
  </si>
  <si>
    <t>PIN</t>
  </si>
  <si>
    <t>NKL</t>
  </si>
  <si>
    <t>NTS</t>
  </si>
  <si>
    <t>KUR</t>
  </si>
  <si>
    <t>TMK</t>
  </si>
  <si>
    <t>KLV</t>
  </si>
  <si>
    <t>TJK</t>
  </si>
  <si>
    <t>TUL</t>
  </si>
  <si>
    <t>VAP</t>
  </si>
  <si>
    <t>HRJ</t>
  </si>
  <si>
    <t>MAA</t>
  </si>
  <si>
    <t>NUT</t>
  </si>
  <si>
    <t>ELV</t>
  </si>
  <si>
    <t>VII</t>
  </si>
  <si>
    <t>PJK</t>
  </si>
  <si>
    <t>TBS</t>
  </si>
  <si>
    <t>FCT</t>
  </si>
  <si>
    <t>IVA</t>
  </si>
  <si>
    <t>WEL</t>
  </si>
  <si>
    <t>VVP</t>
  </si>
  <si>
    <t>TRK</t>
  </si>
  <si>
    <t>ASY</t>
  </si>
  <si>
    <t>AHA</t>
  </si>
  <si>
    <t>MRW</t>
  </si>
  <si>
    <t>KPT</t>
  </si>
  <si>
    <t>SGD</t>
  </si>
  <si>
    <t>NBT</t>
  </si>
  <si>
    <t>ASG</t>
  </si>
  <si>
    <t>ETM</t>
  </si>
  <si>
    <t>ITQ</t>
  </si>
  <si>
    <t>KHU</t>
  </si>
  <si>
    <t>CSD</t>
  </si>
  <si>
    <t>HBT</t>
  </si>
  <si>
    <t>KUK</t>
  </si>
  <si>
    <t>IST</t>
  </si>
  <si>
    <t>FYZ</t>
  </si>
  <si>
    <t>RVK</t>
  </si>
  <si>
    <t>TAZ</t>
  </si>
  <si>
    <t>ESK</t>
  </si>
  <si>
    <t>D83</t>
  </si>
  <si>
    <t>HSF</t>
  </si>
  <si>
    <t>DDB</t>
  </si>
  <si>
    <t>AAK</t>
  </si>
  <si>
    <t>ALO</t>
  </si>
  <si>
    <t>ALG</t>
  </si>
  <si>
    <t>NKA</t>
  </si>
  <si>
    <t>ILB</t>
  </si>
  <si>
    <t>KGN</t>
  </si>
  <si>
    <t>TLN</t>
  </si>
  <si>
    <t>KRB</t>
  </si>
  <si>
    <t>NRB</t>
  </si>
  <si>
    <t>SPM</t>
  </si>
  <si>
    <t>CHG</t>
  </si>
  <si>
    <t>BLT</t>
  </si>
  <si>
    <t>LKB</t>
  </si>
  <si>
    <t>ATR</t>
  </si>
  <si>
    <t>ARA</t>
  </si>
  <si>
    <t>DBT</t>
  </si>
  <si>
    <t>DBA</t>
  </si>
  <si>
    <t>ARL</t>
  </si>
  <si>
    <t>MNK</t>
  </si>
  <si>
    <t>SGR</t>
  </si>
  <si>
    <t>DZD</t>
  </si>
  <si>
    <t>Points</t>
  </si>
  <si>
    <t>Games</t>
  </si>
  <si>
    <t>Code</t>
  </si>
  <si>
    <t>Group</t>
  </si>
  <si>
    <t>PointAVG</t>
  </si>
  <si>
    <t>Teamcode</t>
  </si>
  <si>
    <t>TeamCoef</t>
  </si>
  <si>
    <t>CHN</t>
  </si>
  <si>
    <t>LNG</t>
  </si>
  <si>
    <t>SKL</t>
  </si>
  <si>
    <t>AZE</t>
  </si>
  <si>
    <t>UKR</t>
  </si>
  <si>
    <t>CCode</t>
  </si>
  <si>
    <t>TCode</t>
  </si>
  <si>
    <t>UZB</t>
  </si>
  <si>
    <t>KAZ</t>
  </si>
  <si>
    <t>MDA</t>
  </si>
  <si>
    <t>ARM</t>
  </si>
  <si>
    <t>LVA</t>
  </si>
  <si>
    <t>BLR</t>
  </si>
  <si>
    <t>LTU</t>
  </si>
  <si>
    <t>GEO</t>
  </si>
  <si>
    <t>EST</t>
  </si>
  <si>
    <t>TKM</t>
  </si>
  <si>
    <t>KGZ</t>
  </si>
  <si>
    <t>SHG</t>
  </si>
  <si>
    <t>PREMIER LEAGUE</t>
  </si>
  <si>
    <t>FIRST LEAGUE</t>
  </si>
  <si>
    <t>SECOND LEAGUE</t>
  </si>
  <si>
    <t>THIRD LEAGUE</t>
  </si>
  <si>
    <t>TRI</t>
  </si>
  <si>
    <t>BE1</t>
  </si>
  <si>
    <t>NEV</t>
  </si>
  <si>
    <t>NEP</t>
  </si>
  <si>
    <t>BAB</t>
  </si>
  <si>
    <t>EKR</t>
  </si>
  <si>
    <t>BFA</t>
  </si>
  <si>
    <t>ATM</t>
  </si>
  <si>
    <t>JON</t>
  </si>
  <si>
    <t>Logo</t>
  </si>
  <si>
    <t>GOM</t>
  </si>
  <si>
    <t>MNJ</t>
  </si>
  <si>
    <t>GRV</t>
  </si>
  <si>
    <t>2023/24</t>
  </si>
  <si>
    <t>LIV</t>
  </si>
  <si>
    <t>VSM</t>
  </si>
  <si>
    <t>KHS</t>
  </si>
  <si>
    <t>UCS</t>
  </si>
  <si>
    <t>ZVY</t>
  </si>
  <si>
    <t>NSK</t>
  </si>
  <si>
    <t>CHB</t>
  </si>
  <si>
    <t>JTY</t>
  </si>
  <si>
    <t>UYT</t>
  </si>
  <si>
    <t>SDF</t>
  </si>
  <si>
    <t>STC</t>
  </si>
  <si>
    <t>VCS</t>
  </si>
  <si>
    <t>ADK</t>
  </si>
  <si>
    <t>ONO</t>
  </si>
  <si>
    <t>NKR</t>
  </si>
  <si>
    <t>BEI</t>
  </si>
  <si>
    <t>TRS</t>
  </si>
  <si>
    <t>IBR</t>
  </si>
  <si>
    <t>AKG</t>
  </si>
  <si>
    <t>PJR</t>
  </si>
  <si>
    <t>BQI</t>
  </si>
  <si>
    <t>MRU</t>
  </si>
  <si>
    <t>OSA</t>
  </si>
  <si>
    <t>DMY</t>
  </si>
  <si>
    <t>STR</t>
  </si>
  <si>
    <t>FullName</t>
  </si>
  <si>
    <t>Dynamo Kyiv</t>
  </si>
  <si>
    <t>Shakhtar Donezk</t>
  </si>
  <si>
    <t>Zorya Luhansk</t>
  </si>
  <si>
    <t>FK Oleksandriya</t>
  </si>
  <si>
    <t>Vorskla Poltava</t>
  </si>
  <si>
    <t>SK Dnipro-1</t>
  </si>
  <si>
    <t>Desna Chernigiv</t>
  </si>
  <si>
    <t>Kolos Kovalivka</t>
  </si>
  <si>
    <t>FK Mariupol</t>
  </si>
  <si>
    <t>FC Lviv</t>
  </si>
  <si>
    <t>Chornomorets
Odessa</t>
  </si>
  <si>
    <t>Rukh Lviv</t>
  </si>
  <si>
    <t xml:space="preserve">Ingulets Petrove </t>
  </si>
  <si>
    <t>FK Minaj</t>
  </si>
  <si>
    <t>Metalist 1925
Kharkiv</t>
  </si>
  <si>
    <t>Metalist Kharkiv</t>
  </si>
  <si>
    <t>Obolon Kyiv</t>
  </si>
  <si>
    <t>Agrobiznes
Volochysk</t>
  </si>
  <si>
    <t>PFK Prykarpattya
Ivano-Frankivsk</t>
  </si>
  <si>
    <t>FK Kryvbas
Kryvyi Rig</t>
  </si>
  <si>
    <t>NK Veres Rivne</t>
  </si>
  <si>
    <t>Girnyk-Sport
Gorishni Plavni</t>
  </si>
  <si>
    <t>Polissya Zhytomyr</t>
  </si>
  <si>
    <t>Kremin
Kremenchuk</t>
  </si>
  <si>
    <t>Nyva Ternopil</t>
  </si>
  <si>
    <t>MFK Metalurg
Zaporizhya</t>
  </si>
  <si>
    <t>Podillya
Khmelnytskyi</t>
  </si>
  <si>
    <t>LNZ Cherkasy</t>
  </si>
  <si>
    <t>Bukovyna
Chernivtsi</t>
  </si>
  <si>
    <t>Dinaz Vyshgorod</t>
  </si>
  <si>
    <t>FK Chernigiv</t>
  </si>
  <si>
    <t>Karpaty Lviv</t>
  </si>
  <si>
    <t>SC Poltava</t>
  </si>
  <si>
    <t>Epicentr
Kamyanets-Podilskyi</t>
  </si>
  <si>
    <t>FSK Mariupol</t>
  </si>
  <si>
    <t>Livyi Bereg Kyiv</t>
  </si>
  <si>
    <t>Viktoriya Sumy</t>
  </si>
  <si>
    <t>FK Khust</t>
  </si>
  <si>
    <t>Druzhba Myrivka</t>
  </si>
  <si>
    <t>UCSA Tarasivka</t>
  </si>
  <si>
    <t>PFC Zvyagel</t>
  </si>
  <si>
    <t>Zenit
St. Petersburg</t>
  </si>
  <si>
    <t>Lokomotiv Moscow</t>
  </si>
  <si>
    <t>CSKA Moscow</t>
  </si>
  <si>
    <t>FK Krasnodar</t>
  </si>
  <si>
    <t>Spartak Moscow</t>
  </si>
  <si>
    <t>Dynamo Moscow</t>
  </si>
  <si>
    <t>FK Rostov</t>
  </si>
  <si>
    <t>Akhmat Grozny</t>
  </si>
  <si>
    <t>FK Sochi</t>
  </si>
  <si>
    <t>Ural Yekaterinburg</t>
  </si>
  <si>
    <t>Rubin Kazan</t>
  </si>
  <si>
    <t>Krylia Sovetov
Samara</t>
  </si>
  <si>
    <t>Arsenal Tula</t>
  </si>
  <si>
    <t>FK Ufa</t>
  </si>
  <si>
    <t>FK Orenburg</t>
  </si>
  <si>
    <t>FK Khimki</t>
  </si>
  <si>
    <t>Pari
Nizhny Novgorod</t>
  </si>
  <si>
    <t>Fakel Voronezh</t>
  </si>
  <si>
    <t>Yenisey
Krasnoyarsk</t>
  </si>
  <si>
    <t>Torpedo Moscow</t>
  </si>
  <si>
    <t>Baltika Kaliningrad</t>
  </si>
  <si>
    <t>SKA-Khabarovsk</t>
  </si>
  <si>
    <t>Neftekhimik
Nizhnekamsk</t>
  </si>
  <si>
    <t>Alania Vladikavkaz</t>
  </si>
  <si>
    <t>Tom Tomsk</t>
  </si>
  <si>
    <t>Shinnik Yaroslavl</t>
  </si>
  <si>
    <t>Veles Moscow</t>
  </si>
  <si>
    <t>Akron Tolyatti</t>
  </si>
  <si>
    <t>Chertanovo
Moscow</t>
  </si>
  <si>
    <t>Volgar Astrakhan</t>
  </si>
  <si>
    <t>Chayka
Peschanokopskoye</t>
  </si>
  <si>
    <t>Tekstilshchik
Ivanovo</t>
  </si>
  <si>
    <t>Kuban Krasnodar</t>
  </si>
  <si>
    <t>Avangard Kursk</t>
  </si>
  <si>
    <t>KAMAZ
Naberezhnye Chelny</t>
  </si>
  <si>
    <t>Rodina Moscow</t>
  </si>
  <si>
    <t>Dynamo
Makhachkala</t>
  </si>
  <si>
    <t>Irtysh Omsk</t>
  </si>
  <si>
    <t>Metallurg Lipetsk</t>
  </si>
  <si>
    <t>Dynamo Bryansk</t>
  </si>
  <si>
    <t>Volga Ulyanovsk</t>
  </si>
  <si>
    <t>FK Tyumen</t>
  </si>
  <si>
    <t>Chernomorets
Novorossiysk</t>
  </si>
  <si>
    <t>FK Leningradets</t>
  </si>
  <si>
    <t>Sibir Novosibirsk</t>
  </si>
  <si>
    <t>Sokol Saratov</t>
  </si>
  <si>
    <t>FK Chelyabinsk</t>
  </si>
  <si>
    <t>Qarabağ FK</t>
  </si>
  <si>
    <t>Neftchi Baku</t>
  </si>
  <si>
    <t>Sabah FK</t>
  </si>
  <si>
    <t>Zira FK</t>
  </si>
  <si>
    <t>Qabala IK</t>
  </si>
  <si>
    <t>Sumqayit FK</t>
  </si>
  <si>
    <t>Sabail FK</t>
  </si>
  <si>
    <t>Shamakhi FK</t>
  </si>
  <si>
    <t>Turan Tovuz</t>
  </si>
  <si>
    <t>Kapaz PFK</t>
  </si>
  <si>
    <t>MOIK Baku</t>
  </si>
  <si>
    <t>Zaqatala PFK</t>
  </si>
  <si>
    <t>Qaradağ Lökbatan
FK</t>
  </si>
  <si>
    <t>Pakhtakor
Tashkent</t>
  </si>
  <si>
    <t>Navbahor
Namangan</t>
  </si>
  <si>
    <t>Bunyodkor
Tashkent</t>
  </si>
  <si>
    <t>Nasaf Qarshi</t>
  </si>
  <si>
    <t>Sogdiana Jizzakh</t>
  </si>
  <si>
    <t>Metallurg Bekabad</t>
  </si>
  <si>
    <t>Lokomotiv
Tashkent</t>
  </si>
  <si>
    <t>Qizilqum Zarafshon</t>
  </si>
  <si>
    <t>Surkhon Termiz</t>
  </si>
  <si>
    <t>FK Kokand 1912</t>
  </si>
  <si>
    <t>FC Andijan</t>
  </si>
  <si>
    <t>FC Neftchi Fergana</t>
  </si>
  <si>
    <t>Mashal Mubarek</t>
  </si>
  <si>
    <t>FC Buxoro</t>
  </si>
  <si>
    <t>Dinamo
Samarqand</t>
  </si>
  <si>
    <t>FC Turon</t>
  </si>
  <si>
    <t>Shurtan Guzar</t>
  </si>
  <si>
    <t>Xorazm Urganch</t>
  </si>
  <si>
    <t>FK Yangiyer</t>
  </si>
  <si>
    <t>PFK G'ijduvon</t>
  </si>
  <si>
    <t>FK Zomin</t>
  </si>
  <si>
    <t>PFK Aral</t>
  </si>
  <si>
    <t>FK Tobol</t>
  </si>
  <si>
    <t>FK Ordabasy</t>
  </si>
  <si>
    <t>FK
Shakhter Karagandy</t>
  </si>
  <si>
    <t>FK Aktobe</t>
  </si>
  <si>
    <t>Kairat</t>
  </si>
  <si>
    <t>FC Astana</t>
  </si>
  <si>
    <t>FC Zhetysu</t>
  </si>
  <si>
    <t>FC
Kaysar Kyzylorda</t>
  </si>
  <si>
    <t>Atyrau FK</t>
  </si>
  <si>
    <t>FC Taraz</t>
  </si>
  <si>
    <t>Caspiy FC</t>
  </si>
  <si>
    <t>FC Okzhetpes</t>
  </si>
  <si>
    <t>FC Maktaaral</t>
  </si>
  <si>
    <t>FC Akzhayik</t>
  </si>
  <si>
    <t>FK Aksu</t>
  </si>
  <si>
    <t>FC Turan Turkistan</t>
  </si>
  <si>
    <t>FC Kyran</t>
  </si>
  <si>
    <t>FC Zhenis</t>
  </si>
  <si>
    <t>SD Family</t>
  </si>
  <si>
    <t>FC Elimai</t>
  </si>
  <si>
    <t>Turkestan FC</t>
  </si>
  <si>
    <t>FC Khan Tengri</t>
  </si>
  <si>
    <t>FC Arys</t>
  </si>
  <si>
    <t>Zhas Kyran Almaty</t>
  </si>
  <si>
    <t>FC Altay</t>
  </si>
  <si>
    <t>FC Zhetisay</t>
  </si>
  <si>
    <t>FC Ulytau</t>
  </si>
  <si>
    <t>Sheriff Tiraspol</t>
  </si>
  <si>
    <t>Petrocub Hîncești</t>
  </si>
  <si>
    <t>Milsami Orhei</t>
  </si>
  <si>
    <t>Dinamo-Auto
Tiraspol</t>
  </si>
  <si>
    <t>SFG</t>
  </si>
  <si>
    <t>Sfîntul Gheorghe</t>
  </si>
  <si>
    <t>Zimbru Chisinau</t>
  </si>
  <si>
    <t>Dacia Buiucani</t>
  </si>
  <si>
    <t>FC Bălți</t>
  </si>
  <si>
    <t>FC Florești</t>
  </si>
  <si>
    <t>Spartanii Sportul</t>
  </si>
  <si>
    <t>FC Victoria</t>
  </si>
  <si>
    <t>FC Fălești</t>
  </si>
  <si>
    <t>FC Olimp Comrat</t>
  </si>
  <si>
    <t>FCM Ungheni</t>
  </si>
  <si>
    <t>FC
Speranța Drochia</t>
  </si>
  <si>
    <t>Real Succes</t>
  </si>
  <si>
    <t>FC Iskra</t>
  </si>
  <si>
    <t>FC Stăuceni</t>
  </si>
  <si>
    <t>Vulturii Cutezători</t>
  </si>
  <si>
    <t>TeamRank</t>
  </si>
  <si>
    <t>Ararat-Armenia</t>
  </si>
  <si>
    <t>Pyunik</t>
  </si>
  <si>
    <t>FC Alashkert</t>
  </si>
  <si>
    <t>FC Urartu</t>
  </si>
  <si>
    <t>FC Noah</t>
  </si>
  <si>
    <t>Ararat Yerevan</t>
  </si>
  <si>
    <t>FC Shirak</t>
  </si>
  <si>
    <t>FC Van</t>
  </si>
  <si>
    <t>FC Gandzasar</t>
  </si>
  <si>
    <t>BKM</t>
  </si>
  <si>
    <t>BKMA</t>
  </si>
  <si>
    <t>Lernayin Artsakh</t>
  </si>
  <si>
    <t>FC West Armenia</t>
  </si>
  <si>
    <t>FC Mika</t>
  </si>
  <si>
    <t>FC Syunik</t>
  </si>
  <si>
    <t>Andranik</t>
  </si>
  <si>
    <t>FC Onor</t>
  </si>
  <si>
    <t>Nikram</t>
  </si>
  <si>
    <t>FC Riga</t>
  </si>
  <si>
    <t>Valmiera FC</t>
  </si>
  <si>
    <t>FK Liepāja</t>
  </si>
  <si>
    <t>Spartaks Jūrmala</t>
  </si>
  <si>
    <t>BFC Daugavpils</t>
  </si>
  <si>
    <t>JFK Ventspils</t>
  </si>
  <si>
    <t>FK Metta</t>
  </si>
  <si>
    <t>FS Jelgava</t>
  </si>
  <si>
    <t>FK Tukums 2000</t>
  </si>
  <si>
    <t>FK Auda</t>
  </si>
  <si>
    <t>SK Super Nova</t>
  </si>
  <si>
    <t>JDFS Alberts</t>
  </si>
  <si>
    <t>Rēzeknes FA</t>
  </si>
  <si>
    <t>FK Smiltene</t>
  </si>
  <si>
    <t>Dinamo Rīga</t>
  </si>
  <si>
    <t>LEE</t>
  </si>
  <si>
    <t>Leevon PPK</t>
  </si>
  <si>
    <t>Skanstes SK</t>
  </si>
  <si>
    <t>AFA Olaine</t>
  </si>
  <si>
    <t>FK Salaspils</t>
  </si>
  <si>
    <t>Balvu SC</t>
  </si>
  <si>
    <t>MSC</t>
  </si>
  <si>
    <t>Mārupes SC</t>
  </si>
  <si>
    <t>OGU</t>
  </si>
  <si>
    <t>Ogre United</t>
  </si>
  <si>
    <t>BATE Borisov</t>
  </si>
  <si>
    <t>Dynamo Minsk</t>
  </si>
  <si>
    <t>Shakhtyor
Soligorsk</t>
  </si>
  <si>
    <t>Torpedo-BelAZ
Zhodino</t>
  </si>
  <si>
    <t>Isloch</t>
  </si>
  <si>
    <t>Neman Grodno</t>
  </si>
  <si>
    <t>Dynamo Brest</t>
  </si>
  <si>
    <t>Slavia Mozyr</t>
  </si>
  <si>
    <t>FK Minsk</t>
  </si>
  <si>
    <t>FK Gomel</t>
  </si>
  <si>
    <t xml:space="preserve">Energetik-BGU
Minsk </t>
  </si>
  <si>
    <t>SFC Slutsk</t>
  </si>
  <si>
    <t>FC Vitebsk</t>
  </si>
  <si>
    <t>Football Center
Brest</t>
  </si>
  <si>
    <t>Belshina Bobruisk</t>
  </si>
  <si>
    <t>FK Smorgon</t>
  </si>
  <si>
    <t>Arsenal Dzerzhinsk</t>
  </si>
  <si>
    <t>Naftan
Novopolotsk</t>
  </si>
  <si>
    <t>Dnepr Mogilev</t>
  </si>
  <si>
    <t>Lokomotiv Gomel</t>
  </si>
  <si>
    <t>Volna Pinsk</t>
  </si>
  <si>
    <t>FC Lida</t>
  </si>
  <si>
    <t>FC Krumkachy
Minsk</t>
  </si>
  <si>
    <t>FC Orsha</t>
  </si>
  <si>
    <t>FK Slonim-2017</t>
  </si>
  <si>
    <t>FC Maxline Vitebsk</t>
  </si>
  <si>
    <t>FK Baranovichi</t>
  </si>
  <si>
    <t>FK Ostrovets</t>
  </si>
  <si>
    <t>FK Molodechno</t>
  </si>
  <si>
    <t>Zhodino-Yuzhnoye</t>
  </si>
  <si>
    <t>Niva Dolbizno</t>
  </si>
  <si>
    <t>Bumprom Gomel</t>
  </si>
  <si>
    <t xml:space="preserve">FK Osipovichi </t>
  </si>
  <si>
    <t>FK Žalgiris Vilnius</t>
  </si>
  <si>
    <t>FK Sūduva</t>
  </si>
  <si>
    <t>FK Kauno Žalgiris</t>
  </si>
  <si>
    <t>FK Panevėžys</t>
  </si>
  <si>
    <t>FK Riteriai</t>
  </si>
  <si>
    <t>FC Hegelmann</t>
  </si>
  <si>
    <t>FK Banga</t>
  </si>
  <si>
    <t>FA Šiauliai</t>
  </si>
  <si>
    <t>FC Džiugas</t>
  </si>
  <si>
    <t>DFK Dainava</t>
  </si>
  <si>
    <t>FK TransINVEST</t>
  </si>
  <si>
    <t>FK Be1</t>
  </si>
  <si>
    <t>FK Nevėžis</t>
  </si>
  <si>
    <t>FK Neptūnas</t>
  </si>
  <si>
    <t>FK Babrungas</t>
  </si>
  <si>
    <t>FK Minija</t>
  </si>
  <si>
    <t>Garliavos FK</t>
  </si>
  <si>
    <t>Ekranas FK</t>
  </si>
  <si>
    <t>Baltijos
Futbolo Akademija</t>
  </si>
  <si>
    <t>FK Atmosfera</t>
  </si>
  <si>
    <t>FC Jonava</t>
  </si>
  <si>
    <t>FK Tauras</t>
  </si>
  <si>
    <t>Dinamo Tbilisi</t>
  </si>
  <si>
    <t>Dinamo Batumi</t>
  </si>
  <si>
    <t>Iberia 1999</t>
  </si>
  <si>
    <t>FC Dila Gori</t>
  </si>
  <si>
    <t>Torpedo Kutaisi</t>
  </si>
  <si>
    <t>Lokomotivi Tbilisi</t>
  </si>
  <si>
    <t>FC Telavi</t>
  </si>
  <si>
    <t>Samgurali
Tsqaltubo</t>
  </si>
  <si>
    <t>Sioni Bolnisi</t>
  </si>
  <si>
    <t>FK
Chikhura Sachkhere</t>
  </si>
  <si>
    <t>FC Samtredia</t>
  </si>
  <si>
    <t>FC Rustavi</t>
  </si>
  <si>
    <t>FC Gagra</t>
  </si>
  <si>
    <t>Shukura Kobuleti</t>
  </si>
  <si>
    <t>WIT Georgia</t>
  </si>
  <si>
    <t>Merani Tbilisi</t>
  </si>
  <si>
    <t xml:space="preserve">Merani Martvili </t>
  </si>
  <si>
    <t>FC Gareji</t>
  </si>
  <si>
    <t>FC Dinamo Zugdidi</t>
  </si>
  <si>
    <t>FC Spaeri</t>
  </si>
  <si>
    <t>FC Kolkheti 1913</t>
  </si>
  <si>
    <t>FC Guria</t>
  </si>
  <si>
    <t>FC Kolkheti Khobi</t>
  </si>
  <si>
    <t>FC Aragvi</t>
  </si>
  <si>
    <t>SFC Sturmi</t>
  </si>
  <si>
    <t>FC Flora</t>
  </si>
  <si>
    <t>FCI Levadia</t>
  </si>
  <si>
    <t>Nõmme Kalju</t>
  </si>
  <si>
    <t>JK Narva Trans</t>
  </si>
  <si>
    <t>FC Kuressaare</t>
  </si>
  <si>
    <t>Tartu JK Tammeka</t>
  </si>
  <si>
    <t>JK Tallinna Kalev</t>
  </si>
  <si>
    <t>Tallinna JK Legion</t>
  </si>
  <si>
    <t>JK Tulevik</t>
  </si>
  <si>
    <t>Pärnu JK Vaprus</t>
  </si>
  <si>
    <t>Harju JK Laagri</t>
  </si>
  <si>
    <t>Maardu
Linnameeskond</t>
  </si>
  <si>
    <t>FC Nõmme United</t>
  </si>
  <si>
    <t>FC Elva</t>
  </si>
  <si>
    <t>Viimsi JK</t>
  </si>
  <si>
    <t>Pärnu JK</t>
  </si>
  <si>
    <t>JK Tabasalu</t>
  </si>
  <si>
    <t>FC Tallinn</t>
  </si>
  <si>
    <t>Tartu JK Welco</t>
  </si>
  <si>
    <t>Vändra JK Vaprus</t>
  </si>
  <si>
    <t>Rakvere JK Tarvas</t>
  </si>
  <si>
    <t>FC Altyn Asyr</t>
  </si>
  <si>
    <t>Ahal FK</t>
  </si>
  <si>
    <t>FK Merw</t>
  </si>
  <si>
    <t>FK Köpetdag</t>
  </si>
  <si>
    <t>FC Şagadam</t>
  </si>
  <si>
    <t>Nebitçi</t>
  </si>
  <si>
    <t>Aşgabat FK</t>
  </si>
  <si>
    <t>FK Energetik</t>
  </si>
  <si>
    <t>FK Arkadag</t>
  </si>
  <si>
    <t>FC Istiklol</t>
  </si>
  <si>
    <t>FC Khujand</t>
  </si>
  <si>
    <t>CKSA Pamir
Dushanbe</t>
  </si>
  <si>
    <t>FC Kuktosh Rudaki</t>
  </si>
  <si>
    <t>FC Istaravshan</t>
  </si>
  <si>
    <t>FK
Fayzkand Hulbuk</t>
  </si>
  <si>
    <t>FC Ravshan Kulob</t>
  </si>
  <si>
    <t>Regar-TadAZ
Tursunzoda</t>
  </si>
  <si>
    <t>Eskhata Khujand</t>
  </si>
  <si>
    <t>FC Dushanbe-83</t>
  </si>
  <si>
    <t xml:space="preserve">FC
Hosilot Farkhor    </t>
  </si>
  <si>
    <t>Panjsher Balkh</t>
  </si>
  <si>
    <t>FC Barkchi Hisor</t>
  </si>
  <si>
    <t>FC Dordoi Bishkek</t>
  </si>
  <si>
    <t>FC Abdysh-Ata
Kant</t>
  </si>
  <si>
    <t>FC Alay Osh</t>
  </si>
  <si>
    <t>Alga Bishkek</t>
  </si>
  <si>
    <t>PFC Neftchi
Kochkor-Ata</t>
  </si>
  <si>
    <t>FC Ilbirs Bishkek</t>
  </si>
  <si>
    <t>FC Kaganat</t>
  </si>
  <si>
    <t>Talant Kant</t>
  </si>
  <si>
    <t>FC Nur-Batken</t>
  </si>
  <si>
    <t>Muras United</t>
  </si>
  <si>
    <t>OshSU Aldier</t>
  </si>
  <si>
    <t>2023/24 </t>
  </si>
  <si>
    <t>Rotor Volgograd</t>
  </si>
  <si>
    <t>2024/25</t>
  </si>
  <si>
    <t xml:space="preserve">2024/25 </t>
  </si>
  <si>
    <t>19.09.2024</t>
  </si>
  <si>
    <t>M26</t>
  </si>
  <si>
    <t>FC Kudrivka</t>
  </si>
  <si>
    <t>KUD</t>
  </si>
  <si>
    <t>Probiy Horodenka</t>
  </si>
  <si>
    <t>PHD</t>
  </si>
  <si>
    <t>Year</t>
  </si>
  <si>
    <t>Spartak Kostroma</t>
  </si>
  <si>
    <t>SKT</t>
  </si>
  <si>
    <t>ANX</t>
  </si>
  <si>
    <t>Araz Naxçıvan</t>
  </si>
  <si>
    <t>FK İmişli</t>
  </si>
  <si>
    <t>IMI</t>
  </si>
  <si>
    <t>OKMK Olmaliq</t>
  </si>
  <si>
    <t>Jayxun Nukus</t>
  </si>
  <si>
    <t>JYX</t>
  </si>
  <si>
    <t>FarDU</t>
  </si>
  <si>
    <t>FDU</t>
  </si>
  <si>
    <t>FK Qyzylzhar</t>
  </si>
  <si>
    <t>Akademia Ontuisik</t>
  </si>
  <si>
    <t>FK Ekibastuz</t>
  </si>
  <si>
    <t>EKI</t>
  </si>
  <si>
    <t>Irtysh Pavlodar</t>
  </si>
  <si>
    <t>ITP</t>
  </si>
  <si>
    <t>AKAS</t>
  </si>
  <si>
    <t>AKS</t>
  </si>
  <si>
    <t>FC Saksan /
Politehnica Chisinau</t>
  </si>
  <si>
    <t>FC Speranis Nisporeni /
Oguzsport Comrat</t>
  </si>
  <si>
    <t>Univer Comrat</t>
  </si>
  <si>
    <t>UNC</t>
  </si>
  <si>
    <t>Real Sireți</t>
  </si>
  <si>
    <t>RST</t>
  </si>
  <si>
    <t>Bentonit</t>
  </si>
  <si>
    <t>BEN</t>
  </si>
  <si>
    <t>Grobiņa SC</t>
  </si>
  <si>
    <t>FK Beitar Riga /
Riga Mariners</t>
  </si>
  <si>
    <t>Augšdaugavas NSS</t>
  </si>
  <si>
    <t>AGS</t>
  </si>
  <si>
    <t>FC Gonio</t>
  </si>
  <si>
    <t>GON</t>
  </si>
  <si>
    <t>Meshakhte Tkibuli</t>
  </si>
  <si>
    <t>MTK</t>
  </si>
  <si>
    <t>Paide
Linnameeskond</t>
  </si>
  <si>
    <t xml:space="preserve">FC Lootus </t>
  </si>
  <si>
    <t>FC
Vakhsh Bokhtar</t>
  </si>
  <si>
    <t>D84</t>
  </si>
  <si>
    <t>Hulbuk</t>
  </si>
  <si>
    <t>HUL</t>
  </si>
  <si>
    <t>FK Kyrgyzaltyn</t>
  </si>
  <si>
    <t>KYR</t>
  </si>
  <si>
    <t>18.09.2025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</si>
</sst>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6" x14ac:knownFonts="1">
    <font>
      <sz val="11"/>
      <color theme="1"/>
      <name val="Calibri"/>
      <family val="2"/>
      <scheme val="minor"/>
    </font>
    <font>
      <sz val="12"/>
      <color theme="1"/>
      <name val="KoHo"/>
    </font>
    <font>
      <sz val="8"/>
      <name val="Calibri"/>
      <family val="2"/>
      <scheme val="minor"/>
    </font>
    <font>
      <sz val="12"/>
      <name val="KoHo"/>
    </font>
    <font>
      <b/>
      <sz val="12"/>
      <name val="KoHo"/>
    </font>
    <font>
      <b/>
      <sz val="12"/>
      <color theme="1"/>
      <name val="KoHo"/>
    </font>
    <font>
      <b/>
      <sz val="12"/>
      <color theme="0"/>
      <name val="KoHo"/>
    </font>
    <font>
      <b/>
      <sz val="12"/>
      <color rgb="FFE2EAEB"/>
      <name val="KoHo"/>
    </font>
    <font>
      <b/>
      <sz val="12"/>
      <color rgb="FF0E1075"/>
      <name val="KoHo"/>
    </font>
    <font>
      <sz val="12"/>
      <color rgb="FF000000"/>
      <name val="KoHo"/>
    </font>
    <font>
      <b/>
      <sz val="36"/>
      <color theme="1"/>
      <name val="KoHo"/>
    </font>
    <font>
      <sz val="16"/>
      <color theme="1"/>
      <name val="KoHo"/>
    </font>
    <font>
      <b/>
      <sz val="16"/>
      <name val="KoHo"/>
    </font>
    <font>
      <b/>
      <sz val="16"/>
      <color theme="0"/>
      <name val="KoHo"/>
    </font>
    <font>
      <b/>
      <sz val="16"/>
      <color theme="1"/>
      <name val="KoHo"/>
    </font>
    <font>
      <sz val="11"/>
      <color theme="1"/>
      <name val="KoHo"/>
    </font>
  </fonts>
  <fills count="36">
    <fill>
      <patternFill patternType="none"/>
    </fill>
    <fill>
      <patternFill patternType="gray125"/>
    </fill>
    <fill>
      <patternFill patternType="solid">
        <fgColor rgb="FF005391"/>
        <bgColor indexed="64"/>
      </patternFill>
    </fill>
    <fill>
      <patternFill patternType="solid">
        <fgColor rgb="FFDC2C26"/>
        <bgColor indexed="64"/>
      </patternFill>
    </fill>
    <fill>
      <patternFill patternType="solid">
        <fgColor rgb="FFFFB20E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B8785"/>
        <bgColor indexed="64"/>
      </patternFill>
    </fill>
    <fill>
      <patternFill patternType="solid">
        <fgColor rgb="FFFFDA89"/>
        <bgColor indexed="64"/>
      </patternFill>
    </fill>
    <fill>
      <patternFill patternType="solid">
        <fgColor rgb="FF62A1D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75FB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CC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41420"/>
        <bgColor indexed="64"/>
      </patternFill>
    </fill>
    <fill>
      <patternFill patternType="solid">
        <fgColor rgb="FF3B3E84"/>
        <bgColor indexed="64"/>
      </patternFill>
    </fill>
    <fill>
      <patternFill patternType="solid">
        <fgColor rgb="FFF68C21"/>
        <bgColor indexed="64"/>
      </patternFill>
    </fill>
    <fill>
      <patternFill patternType="solid">
        <fgColor rgb="FF6A56AD"/>
        <bgColor indexed="64"/>
      </patternFill>
    </fill>
    <fill>
      <patternFill patternType="solid">
        <fgColor rgb="FF70A987"/>
        <bgColor indexed="64"/>
      </patternFill>
    </fill>
    <fill>
      <patternFill patternType="solid">
        <fgColor rgb="FFE42732"/>
        <bgColor indexed="64"/>
      </patternFill>
    </fill>
    <fill>
      <patternFill patternType="solid">
        <fgColor rgb="FF3D479F"/>
        <bgColor indexed="64"/>
      </patternFill>
    </fill>
    <fill>
      <patternFill patternType="solid">
        <fgColor rgb="FFEE286A"/>
        <bgColor indexed="64"/>
      </patternFill>
    </fill>
    <fill>
      <patternFill patternType="solid">
        <fgColor rgb="FF43BF4C"/>
        <bgColor indexed="64"/>
      </patternFill>
    </fill>
    <fill>
      <patternFill patternType="solid">
        <fgColor rgb="FFF16F28"/>
        <bgColor indexed="64"/>
      </patternFill>
    </fill>
    <fill>
      <patternFill patternType="solid">
        <fgColor rgb="FFD2C441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70A987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1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3" fillId="7" borderId="6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0" borderId="1" xfId="0" applyNumberFormat="1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5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9" borderId="0" xfId="0" applyFont="1" applyFill="1" applyAlignment="1">
      <alignment horizontal="center"/>
    </xf>
    <xf numFmtId="0" fontId="3" fillId="9" borderId="6" xfId="0" applyFont="1" applyFill="1" applyBorder="1" applyAlignment="1">
      <alignment horizontal="center"/>
    </xf>
    <xf numFmtId="0" fontId="3" fillId="6" borderId="9" xfId="0" applyFont="1" applyFill="1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2" fontId="1" fillId="0" borderId="11" xfId="0" applyNumberFormat="1" applyFont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1" fontId="1" fillId="0" borderId="7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13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/>
    </xf>
    <xf numFmtId="0" fontId="6" fillId="14" borderId="0" xfId="0" applyFont="1" applyFill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7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6" fillId="19" borderId="0" xfId="0" applyFont="1" applyFill="1" applyAlignment="1">
      <alignment horizontal="center" vertical="center"/>
    </xf>
    <xf numFmtId="0" fontId="4" fillId="20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2" borderId="0" xfId="0" applyFont="1" applyFill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4" fillId="24" borderId="0" xfId="0" applyFont="1" applyFill="1" applyAlignment="1">
      <alignment horizontal="center" vertical="center"/>
    </xf>
    <xf numFmtId="0" fontId="4" fillId="25" borderId="0" xfId="0" applyFont="1" applyFill="1" applyAlignment="1">
      <alignment horizontal="center" vertical="center"/>
    </xf>
    <xf numFmtId="0" fontId="4" fillId="26" borderId="0" xfId="0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6" fillId="27" borderId="0" xfId="0" applyFont="1" applyFill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4" fillId="28" borderId="0" xfId="0" applyFont="1" applyFill="1" applyAlignment="1">
      <alignment horizontal="center" vertical="center"/>
    </xf>
    <xf numFmtId="0" fontId="6" fillId="24" borderId="0" xfId="0" applyFont="1" applyFill="1" applyAlignment="1">
      <alignment horizontal="center" vertical="center"/>
    </xf>
    <xf numFmtId="0" fontId="5" fillId="25" borderId="0" xfId="0" applyFont="1" applyFill="1" applyAlignment="1">
      <alignment horizontal="center" vertical="center"/>
    </xf>
    <xf numFmtId="0" fontId="5" fillId="26" borderId="0" xfId="0" applyFont="1" applyFill="1" applyAlignment="1">
      <alignment horizontal="center" vertical="center"/>
    </xf>
    <xf numFmtId="0" fontId="5" fillId="33" borderId="0" xfId="0" applyFont="1" applyFill="1" applyAlignment="1">
      <alignment horizontal="right" vertical="center"/>
    </xf>
    <xf numFmtId="0" fontId="1" fillId="33" borderId="0" xfId="0" applyFont="1" applyFill="1" applyAlignment="1">
      <alignment horizontal="center" vertical="center"/>
    </xf>
    <xf numFmtId="2" fontId="9" fillId="33" borderId="0" xfId="0" applyNumberFormat="1" applyFont="1" applyFill="1" applyAlignment="1">
      <alignment horizontal="center" vertical="center"/>
    </xf>
    <xf numFmtId="2" fontId="1" fillId="33" borderId="0" xfId="0" applyNumberFormat="1" applyFont="1" applyFill="1" applyAlignment="1">
      <alignment horizontal="center" vertical="center"/>
    </xf>
    <xf numFmtId="0" fontId="11" fillId="0" borderId="0" xfId="0" applyFont="1" applyAlignment="1">
      <alignment horizontal="center" vertical="center" textRotation="90"/>
    </xf>
    <xf numFmtId="0" fontId="12" fillId="11" borderId="0" xfId="0" applyFont="1" applyFill="1" applyAlignment="1">
      <alignment horizontal="center" vertical="center" textRotation="90"/>
    </xf>
    <xf numFmtId="0" fontId="13" fillId="13" borderId="0" xfId="0" applyFont="1" applyFill="1" applyAlignment="1">
      <alignment horizontal="center" vertical="center" textRotation="90"/>
    </xf>
    <xf numFmtId="0" fontId="13" fillId="27" borderId="0" xfId="0" applyFont="1" applyFill="1" applyAlignment="1">
      <alignment horizontal="center" vertical="center" textRotation="90"/>
    </xf>
    <xf numFmtId="0" fontId="13" fillId="15" borderId="0" xfId="0" applyFont="1" applyFill="1" applyAlignment="1">
      <alignment horizontal="center" vertical="center" textRotation="90"/>
    </xf>
    <xf numFmtId="0" fontId="13" fillId="16" borderId="0" xfId="0" applyFont="1" applyFill="1" applyAlignment="1">
      <alignment horizontal="center" vertical="center" textRotation="90"/>
    </xf>
    <xf numFmtId="0" fontId="13" fillId="17" borderId="0" xfId="0" applyFont="1" applyFill="1" applyAlignment="1">
      <alignment horizontal="center" vertical="center" textRotation="90"/>
    </xf>
    <xf numFmtId="0" fontId="13" fillId="18" borderId="0" xfId="0" applyFont="1" applyFill="1" applyAlignment="1">
      <alignment horizontal="center" vertical="center" textRotation="90"/>
    </xf>
    <xf numFmtId="0" fontId="13" fillId="19" borderId="0" xfId="0" applyFont="1" applyFill="1" applyAlignment="1">
      <alignment horizontal="center" vertical="center" textRotation="90"/>
    </xf>
    <xf numFmtId="0" fontId="12" fillId="20" borderId="0" xfId="0" applyFont="1" applyFill="1" applyAlignment="1">
      <alignment horizontal="center" vertical="center" textRotation="90"/>
    </xf>
    <xf numFmtId="0" fontId="13" fillId="21" borderId="0" xfId="0" applyFont="1" applyFill="1" applyAlignment="1">
      <alignment horizontal="center" vertical="center" textRotation="90"/>
    </xf>
    <xf numFmtId="0" fontId="13" fillId="22" borderId="0" xfId="0" applyFont="1" applyFill="1" applyAlignment="1">
      <alignment horizontal="center" vertical="center" textRotation="90"/>
    </xf>
    <xf numFmtId="0" fontId="13" fillId="23" borderId="0" xfId="0" applyFont="1" applyFill="1" applyAlignment="1">
      <alignment horizontal="center" vertical="center" textRotation="90"/>
    </xf>
    <xf numFmtId="0" fontId="13" fillId="24" borderId="0" xfId="0" applyFont="1" applyFill="1" applyAlignment="1">
      <alignment horizontal="center" vertical="center" textRotation="90"/>
    </xf>
    <xf numFmtId="0" fontId="14" fillId="25" borderId="0" xfId="0" applyFont="1" applyFill="1" applyAlignment="1">
      <alignment horizontal="center" vertical="center" textRotation="90"/>
    </xf>
    <xf numFmtId="0" fontId="14" fillId="26" borderId="0" xfId="0" applyFont="1" applyFill="1" applyAlignment="1">
      <alignment horizontal="center" vertical="center" textRotation="90"/>
    </xf>
    <xf numFmtId="1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textRotation="90"/>
    </xf>
    <xf numFmtId="0" fontId="3" fillId="6" borderId="2" xfId="0" applyFont="1" applyFill="1" applyBorder="1" applyAlignment="1">
      <alignment horizontal="left"/>
    </xf>
    <xf numFmtId="0" fontId="3" fillId="6" borderId="4" xfId="0" applyFont="1" applyFill="1" applyBorder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5" xfId="0" applyFont="1" applyFill="1" applyBorder="1" applyAlignment="1">
      <alignment horizontal="left"/>
    </xf>
    <xf numFmtId="0" fontId="3" fillId="7" borderId="0" xfId="0" applyFont="1" applyFill="1" applyAlignment="1">
      <alignment horizontal="left"/>
    </xf>
    <xf numFmtId="0" fontId="3" fillId="7" borderId="6" xfId="0" applyFont="1" applyFill="1" applyBorder="1" applyAlignment="1">
      <alignment horizontal="left"/>
    </xf>
    <xf numFmtId="0" fontId="3" fillId="8" borderId="5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8" borderId="6" xfId="0" applyFont="1" applyFill="1" applyBorder="1" applyAlignment="1">
      <alignment horizontal="left"/>
    </xf>
    <xf numFmtId="0" fontId="3" fillId="9" borderId="5" xfId="0" applyFont="1" applyFill="1" applyBorder="1" applyAlignment="1">
      <alignment horizontal="left"/>
    </xf>
    <xf numFmtId="0" fontId="3" fillId="9" borderId="0" xfId="0" applyFont="1" applyFill="1" applyAlignment="1">
      <alignment horizontal="left"/>
    </xf>
    <xf numFmtId="14" fontId="3" fillId="9" borderId="0" xfId="0" applyNumberFormat="1" applyFont="1" applyFill="1" applyAlignment="1">
      <alignment horizontal="left"/>
    </xf>
    <xf numFmtId="0" fontId="3" fillId="9" borderId="6" xfId="0" applyFont="1" applyFill="1" applyBorder="1" applyAlignment="1">
      <alignment horizontal="left"/>
    </xf>
    <xf numFmtId="0" fontId="3" fillId="6" borderId="9" xfId="0" applyFont="1" applyFill="1" applyBorder="1" applyAlignment="1">
      <alignment horizontal="left"/>
    </xf>
    <xf numFmtId="0" fontId="1" fillId="5" borderId="10" xfId="0" applyFont="1" applyFill="1" applyBorder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0" fontId="1" fillId="35" borderId="0" xfId="0" applyFont="1" applyFill="1" applyAlignment="1">
      <alignment horizontal="center" vertical="center"/>
    </xf>
    <xf numFmtId="0" fontId="7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11" fillId="0" borderId="0" xfId="0" applyFont="1" applyAlignment="1">
      <alignment horizontal="center" vertical="center" textRotation="90"/>
    </xf>
    <xf numFmtId="0" fontId="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textRotation="90" wrapText="1"/>
    </xf>
    <xf numFmtId="0" fontId="10" fillId="32" borderId="0" xfId="0" applyFont="1" applyFill="1" applyAlignment="1">
      <alignment horizontal="center" vertical="center" textRotation="90"/>
    </xf>
    <xf numFmtId="0" fontId="10" fillId="29" borderId="0" xfId="0" applyFont="1" applyFill="1" applyAlignment="1">
      <alignment horizontal="center" vertical="center" textRotation="90"/>
    </xf>
    <xf numFmtId="0" fontId="10" fillId="30" borderId="0" xfId="0" applyFont="1" applyFill="1" applyAlignment="1">
      <alignment horizontal="center" vertical="center" textRotation="90"/>
    </xf>
    <xf numFmtId="0" fontId="10" fillId="31" borderId="0" xfId="0" applyFont="1" applyFill="1" applyAlignment="1">
      <alignment horizontal="center" vertical="center" textRotation="90"/>
    </xf>
  </cellXfs>
  <cellStyles count="1">
    <cellStyle name="Standard" xfId="0" builtinId="0"/>
  </cellStyles>
  <dxfs count="155"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oHo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oHo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D2C441"/>
      <color rgb="FFF16F28"/>
      <color rgb="FF43BF4C"/>
      <color rgb="FFEE286A"/>
      <color rgb="FF3D479F"/>
      <color rgb="FFE42732"/>
      <color rgb="FF70A987"/>
      <color rgb="FF6A56AD"/>
      <color rgb="FFF68C21"/>
      <color rgb="FF3B3E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LeagueRanking!$D$4</c:f>
              <c:strCache>
                <c:ptCount val="1"/>
                <c:pt idx="0">
                  <c:v>UKR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LeagueRanking!$T$4:$Z$4</c:f>
              <c:numCache>
                <c:formatCode>General</c:formatCode>
                <c:ptCount val="7"/>
                <c:pt idx="0">
                  <c:v>1483</c:v>
                </c:pt>
                <c:pt idx="1">
                  <c:v>1516</c:v>
                </c:pt>
                <c:pt idx="2">
                  <c:v>1539</c:v>
                </c:pt>
                <c:pt idx="3" formatCode="0.00">
                  <c:v>1520.07</c:v>
                </c:pt>
                <c:pt idx="4" formatCode="0.00">
                  <c:v>1542.79</c:v>
                </c:pt>
                <c:pt idx="5" formatCode="0.00">
                  <c:v>1538.42</c:v>
                </c:pt>
                <c:pt idx="6" formatCode="0.00">
                  <c:v>1548.29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4-41E3-8339-1E56889DE6BB}"/>
            </c:ext>
          </c:extLst>
        </c:ser>
        <c:ser>
          <c:idx val="1"/>
          <c:order val="1"/>
          <c:tx>
            <c:strRef>
              <c:f>LeagueRanking!$D$5</c:f>
              <c:strCache>
                <c:ptCount val="1"/>
                <c:pt idx="0">
                  <c:v>RUS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LeagueRanking!$T$5:$Z$5</c:f>
              <c:numCache>
                <c:formatCode>General</c:formatCode>
                <c:ptCount val="7"/>
                <c:pt idx="0">
                  <c:v>1423</c:v>
                </c:pt>
                <c:pt idx="1">
                  <c:v>1455</c:v>
                </c:pt>
                <c:pt idx="2">
                  <c:v>1485</c:v>
                </c:pt>
                <c:pt idx="3" formatCode="0.00">
                  <c:v>1475.43</c:v>
                </c:pt>
                <c:pt idx="4" formatCode="0.00">
                  <c:v>1493.42</c:v>
                </c:pt>
                <c:pt idx="5" formatCode="0.00">
                  <c:v>1495.53</c:v>
                </c:pt>
                <c:pt idx="6" formatCode="0.00">
                  <c:v>1508.73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4-41E3-8339-1E56889DE6BB}"/>
            </c:ext>
          </c:extLst>
        </c:ser>
        <c:ser>
          <c:idx val="2"/>
          <c:order val="2"/>
          <c:tx>
            <c:strRef>
              <c:f>LeagueRanking!$D$6</c:f>
              <c:strCache>
                <c:ptCount val="1"/>
                <c:pt idx="0">
                  <c:v>AZE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LeagueRanking!$T$6:$Z$6</c:f>
              <c:numCache>
                <c:formatCode>General</c:formatCode>
                <c:ptCount val="7"/>
                <c:pt idx="0">
                  <c:v>1202</c:v>
                </c:pt>
                <c:pt idx="1">
                  <c:v>1191</c:v>
                </c:pt>
                <c:pt idx="2">
                  <c:v>1179</c:v>
                </c:pt>
                <c:pt idx="3" formatCode="0.00">
                  <c:v>1158.46</c:v>
                </c:pt>
                <c:pt idx="4" formatCode="0.00">
                  <c:v>1127.17</c:v>
                </c:pt>
                <c:pt idx="5" formatCode="0.00">
                  <c:v>1147.69</c:v>
                </c:pt>
                <c:pt idx="6" formatCode="0.00">
                  <c:v>1173.1500000000001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A4-41E3-8339-1E56889DE6BB}"/>
            </c:ext>
          </c:extLst>
        </c:ser>
        <c:ser>
          <c:idx val="3"/>
          <c:order val="3"/>
          <c:tx>
            <c:strRef>
              <c:f>LeagueRanking!$D$7</c:f>
              <c:strCache>
                <c:ptCount val="1"/>
                <c:pt idx="0">
                  <c:v>UZB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LeagueRanking!$T$7:$Z$7</c:f>
              <c:numCache>
                <c:formatCode>General</c:formatCode>
                <c:ptCount val="7"/>
                <c:pt idx="0">
                  <c:v>1245</c:v>
                </c:pt>
                <c:pt idx="1">
                  <c:v>1272</c:v>
                </c:pt>
                <c:pt idx="2">
                  <c:v>1290</c:v>
                </c:pt>
                <c:pt idx="3" formatCode="0.00">
                  <c:v>1282.27</c:v>
                </c:pt>
                <c:pt idx="4" formatCode="0.00">
                  <c:v>1306.6300000000001</c:v>
                </c:pt>
                <c:pt idx="5" formatCode="0.00">
                  <c:v>1328.35</c:v>
                </c:pt>
                <c:pt idx="6" formatCode="0.00">
                  <c:v>1413.06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A4-41E3-8339-1E56889DE6BB}"/>
            </c:ext>
          </c:extLst>
        </c:ser>
        <c:ser>
          <c:idx val="4"/>
          <c:order val="4"/>
          <c:tx>
            <c:strRef>
              <c:f>LeagueRanking!$D$8</c:f>
              <c:strCache>
                <c:ptCount val="1"/>
                <c:pt idx="0">
                  <c:v>ARM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LeagueRanking!$T$8:$Z$8</c:f>
              <c:numCache>
                <c:formatCode>General</c:formatCode>
                <c:ptCount val="7"/>
                <c:pt idx="0">
                  <c:v>1225</c:v>
                </c:pt>
                <c:pt idx="1">
                  <c:v>1242</c:v>
                </c:pt>
                <c:pt idx="2">
                  <c:v>1215</c:v>
                </c:pt>
                <c:pt idx="3" formatCode="0.00">
                  <c:v>1262.4000000000001</c:v>
                </c:pt>
                <c:pt idx="4" formatCode="0.00">
                  <c:v>1242.42</c:v>
                </c:pt>
                <c:pt idx="5" formatCode="0.00">
                  <c:v>1254.47</c:v>
                </c:pt>
                <c:pt idx="6" formatCode="0.00">
                  <c:v>1230.43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A4-41E3-8339-1E56889DE6BB}"/>
            </c:ext>
          </c:extLst>
        </c:ser>
        <c:ser>
          <c:idx val="5"/>
          <c:order val="5"/>
          <c:tx>
            <c:strRef>
              <c:f>LeagueRanking!$D$9</c:f>
              <c:strCache>
                <c:ptCount val="1"/>
                <c:pt idx="0">
                  <c:v>MDA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LeagueRanking!$T$9:$Z$9</c:f>
              <c:numCache>
                <c:formatCode>General</c:formatCode>
                <c:ptCount val="7"/>
                <c:pt idx="0">
                  <c:v>958</c:v>
                </c:pt>
                <c:pt idx="1">
                  <c:v>978</c:v>
                </c:pt>
                <c:pt idx="2">
                  <c:v>959</c:v>
                </c:pt>
                <c:pt idx="3" formatCode="0.00">
                  <c:v>940.3</c:v>
                </c:pt>
                <c:pt idx="4" formatCode="0.00">
                  <c:v>944.96</c:v>
                </c:pt>
                <c:pt idx="5" formatCode="0.00">
                  <c:v>1010.1</c:v>
                </c:pt>
                <c:pt idx="6" formatCode="0.00">
                  <c:v>1042.81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A4-41E3-8339-1E56889DE6BB}"/>
            </c:ext>
          </c:extLst>
        </c:ser>
        <c:ser>
          <c:idx val="6"/>
          <c:order val="6"/>
          <c:tx>
            <c:strRef>
              <c:f>LeagueRanking!$D$10</c:f>
              <c:strCache>
                <c:ptCount val="1"/>
                <c:pt idx="0">
                  <c:v>LVA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LeagueRanking!$T$10:$Z$10</c:f>
              <c:numCache>
                <c:formatCode>General</c:formatCode>
                <c:ptCount val="7"/>
                <c:pt idx="0">
                  <c:v>1116</c:v>
                </c:pt>
                <c:pt idx="1">
                  <c:v>1075</c:v>
                </c:pt>
                <c:pt idx="2">
                  <c:v>1076</c:v>
                </c:pt>
                <c:pt idx="3" formatCode="0.00">
                  <c:v>1092.45</c:v>
                </c:pt>
                <c:pt idx="4" formatCode="0.00">
                  <c:v>1125.3599999999999</c:v>
                </c:pt>
                <c:pt idx="5" formatCode="0.00">
                  <c:v>1089.99</c:v>
                </c:pt>
                <c:pt idx="6" formatCode="0.00">
                  <c:v>1097.98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A4-41E3-8339-1E56889DE6BB}"/>
            </c:ext>
          </c:extLst>
        </c:ser>
        <c:ser>
          <c:idx val="7"/>
          <c:order val="7"/>
          <c:tx>
            <c:strRef>
              <c:f>LeagueRanking!$D$11</c:f>
              <c:strCache>
                <c:ptCount val="1"/>
                <c:pt idx="0">
                  <c:v>KAZ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LeagueRanking!$T$11:$Z$11</c:f>
              <c:numCache>
                <c:formatCode>General</c:formatCode>
                <c:ptCount val="7"/>
                <c:pt idx="0">
                  <c:v>1160</c:v>
                </c:pt>
                <c:pt idx="1">
                  <c:v>1169</c:v>
                </c:pt>
                <c:pt idx="2">
                  <c:v>1156</c:v>
                </c:pt>
                <c:pt idx="3" formatCode="0.00">
                  <c:v>1151.18</c:v>
                </c:pt>
                <c:pt idx="4" formatCode="0.00">
                  <c:v>1166.28</c:v>
                </c:pt>
                <c:pt idx="5" formatCode="0.00">
                  <c:v>1206.94</c:v>
                </c:pt>
                <c:pt idx="6" formatCode="0.00">
                  <c:v>1193.21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A4-41E3-8339-1E56889DE6BB}"/>
            </c:ext>
          </c:extLst>
        </c:ser>
        <c:ser>
          <c:idx val="8"/>
          <c:order val="8"/>
          <c:tx>
            <c:strRef>
              <c:f>LeagueRanking!$D$12</c:f>
              <c:strCache>
                <c:ptCount val="1"/>
                <c:pt idx="0">
                  <c:v>GEO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LeagueRanking!$T$12:$Z$12</c:f>
              <c:numCache>
                <c:formatCode>General</c:formatCode>
                <c:ptCount val="7"/>
                <c:pt idx="0">
                  <c:v>1254</c:v>
                </c:pt>
                <c:pt idx="1">
                  <c:v>1264</c:v>
                </c:pt>
                <c:pt idx="2">
                  <c:v>1274</c:v>
                </c:pt>
                <c:pt idx="3" formatCode="0.00">
                  <c:v>1240.8699999999999</c:v>
                </c:pt>
                <c:pt idx="4" formatCode="0.00">
                  <c:v>1296.46</c:v>
                </c:pt>
                <c:pt idx="5" formatCode="0.00">
                  <c:v>1299.32</c:v>
                </c:pt>
                <c:pt idx="6" formatCode="0.00">
                  <c:v>1378.22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6A4-41E3-8339-1E56889DE6BB}"/>
            </c:ext>
          </c:extLst>
        </c:ser>
        <c:ser>
          <c:idx val="9"/>
          <c:order val="9"/>
          <c:tx>
            <c:strRef>
              <c:f>LeagueRanking!$D$13</c:f>
              <c:strCache>
                <c:ptCount val="1"/>
                <c:pt idx="0">
                  <c:v>KGZ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LeagueRanking!$T$13:$Z$13</c:f>
              <c:numCache>
                <c:formatCode>General</c:formatCode>
                <c:ptCount val="7"/>
                <c:pt idx="0">
                  <c:v>1265</c:v>
                </c:pt>
                <c:pt idx="1">
                  <c:v>1237</c:v>
                </c:pt>
                <c:pt idx="2">
                  <c:v>1240</c:v>
                </c:pt>
                <c:pt idx="3" formatCode="0.00">
                  <c:v>1230.5999999999999</c:v>
                </c:pt>
                <c:pt idx="4" formatCode="0.00">
                  <c:v>1232.9100000000001</c:v>
                </c:pt>
                <c:pt idx="5" formatCode="0.00">
                  <c:v>1228.5999999999999</c:v>
                </c:pt>
                <c:pt idx="6" formatCode="0.00">
                  <c:v>1201.1099999999999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A4-41E3-8339-1E56889DE6BB}"/>
            </c:ext>
          </c:extLst>
        </c:ser>
        <c:ser>
          <c:idx val="10"/>
          <c:order val="10"/>
          <c:tx>
            <c:strRef>
              <c:f>LeagueRanking!$D$14</c:f>
              <c:strCache>
                <c:ptCount val="1"/>
                <c:pt idx="0">
                  <c:v>EST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LeagueRanking!$T$14:$Z$14</c:f>
              <c:numCache>
                <c:formatCode>General</c:formatCode>
                <c:ptCount val="7"/>
                <c:pt idx="0">
                  <c:v>1240</c:v>
                </c:pt>
                <c:pt idx="1">
                  <c:v>1212</c:v>
                </c:pt>
                <c:pt idx="2">
                  <c:v>1188</c:v>
                </c:pt>
                <c:pt idx="3" formatCode="0.00">
                  <c:v>1174.44</c:v>
                </c:pt>
                <c:pt idx="4" formatCode="0.00">
                  <c:v>1177.4000000000001</c:v>
                </c:pt>
                <c:pt idx="5" formatCode="0.00">
                  <c:v>1172.25</c:v>
                </c:pt>
                <c:pt idx="6" formatCode="0.00">
                  <c:v>1140.3900000000001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A4-41E3-8339-1E56889DE6BB}"/>
            </c:ext>
          </c:extLst>
        </c:ser>
        <c:ser>
          <c:idx val="11"/>
          <c:order val="11"/>
          <c:tx>
            <c:strRef>
              <c:f>LeagueRanking!$D$15</c:f>
              <c:strCache>
                <c:ptCount val="1"/>
                <c:pt idx="0">
                  <c:v>LTU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LeagueRanking!$T$15:$Z$15</c:f>
              <c:numCache>
                <c:formatCode>General</c:formatCode>
                <c:ptCount val="7"/>
                <c:pt idx="0">
                  <c:v>1123</c:v>
                </c:pt>
                <c:pt idx="1">
                  <c:v>1094</c:v>
                </c:pt>
                <c:pt idx="2">
                  <c:v>1093</c:v>
                </c:pt>
                <c:pt idx="3" formatCode="0.00">
                  <c:v>1082.2</c:v>
                </c:pt>
                <c:pt idx="4" formatCode="0.00">
                  <c:v>1074.08</c:v>
                </c:pt>
                <c:pt idx="5" formatCode="0.00">
                  <c:v>1072.21</c:v>
                </c:pt>
                <c:pt idx="6" formatCode="0.00">
                  <c:v>1090.8900000000001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A4-41E3-8339-1E56889DE6BB}"/>
            </c:ext>
          </c:extLst>
        </c:ser>
        <c:ser>
          <c:idx val="12"/>
          <c:order val="12"/>
          <c:tx>
            <c:strRef>
              <c:f>LeagueRanking!$D$16</c:f>
              <c:strCache>
                <c:ptCount val="1"/>
                <c:pt idx="0">
                  <c:v>BLR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LeagueRanking!$T$16:$Z$16</c:f>
              <c:numCache>
                <c:formatCode>General</c:formatCode>
                <c:ptCount val="7"/>
                <c:pt idx="0">
                  <c:v>1304</c:v>
                </c:pt>
                <c:pt idx="1">
                  <c:v>1294</c:v>
                </c:pt>
                <c:pt idx="2">
                  <c:v>1282</c:v>
                </c:pt>
                <c:pt idx="3" formatCode="0.00">
                  <c:v>1254.81</c:v>
                </c:pt>
                <c:pt idx="4" formatCode="0.00">
                  <c:v>1226.55</c:v>
                </c:pt>
                <c:pt idx="5" formatCode="0.00">
                  <c:v>1198.22</c:v>
                </c:pt>
                <c:pt idx="6" formatCode="0.00">
                  <c:v>1229.07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6A4-41E3-8339-1E56889DE6BB}"/>
            </c:ext>
          </c:extLst>
        </c:ser>
        <c:ser>
          <c:idx val="13"/>
          <c:order val="13"/>
          <c:tx>
            <c:strRef>
              <c:f>LeagueRanking!$D$17</c:f>
              <c:strCache>
                <c:ptCount val="1"/>
                <c:pt idx="0">
                  <c:v>TKM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LeagueRanking!$T$17:$Z$17</c:f>
              <c:numCache>
                <c:formatCode>General</c:formatCode>
                <c:ptCount val="7"/>
                <c:pt idx="0">
                  <c:v>1120</c:v>
                </c:pt>
                <c:pt idx="1">
                  <c:v>1094</c:v>
                </c:pt>
                <c:pt idx="2">
                  <c:v>1107</c:v>
                </c:pt>
                <c:pt idx="3" formatCode="0.00">
                  <c:v>1117.5999999999999</c:v>
                </c:pt>
                <c:pt idx="4" formatCode="0.00">
                  <c:v>1100.47</c:v>
                </c:pt>
                <c:pt idx="5" formatCode="0.00">
                  <c:v>1086.1199999999999</c:v>
                </c:pt>
                <c:pt idx="6" formatCode="0.00">
                  <c:v>1065.42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A4-41E3-8339-1E56889DE6BB}"/>
            </c:ext>
          </c:extLst>
        </c:ser>
        <c:ser>
          <c:idx val="14"/>
          <c:order val="14"/>
          <c:tx>
            <c:strRef>
              <c:f>LeagueRanking!$D$18</c:f>
              <c:strCache>
                <c:ptCount val="1"/>
                <c:pt idx="0">
                  <c:v>TJK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LeagueRanking!$T$3:$Z$3</c:f>
              <c:strCache>
                <c:ptCount val="7"/>
                <c:pt idx="0">
                  <c:v>20.09.2018</c:v>
                </c:pt>
                <c:pt idx="1">
                  <c:v>19.09.2019</c:v>
                </c:pt>
                <c:pt idx="2">
                  <c:v>17.09.2020</c:v>
                </c:pt>
                <c:pt idx="3">
                  <c:v>16.09.2021</c:v>
                </c:pt>
                <c:pt idx="4">
                  <c:v>25.08.2022</c:v>
                </c:pt>
                <c:pt idx="5">
                  <c:v>21.09.2023</c:v>
                </c:pt>
                <c:pt idx="6">
                  <c:v>19.09.2024</c:v>
                </c:pt>
              </c:strCache>
            </c:strRef>
          </c:cat>
          <c:val>
            <c:numRef>
              <c:f>LeagueRanking!$T$18:$Z$18</c:f>
              <c:numCache>
                <c:formatCode>General</c:formatCode>
                <c:ptCount val="7"/>
                <c:pt idx="0">
                  <c:v>1156</c:v>
                </c:pt>
                <c:pt idx="1">
                  <c:v>1174</c:v>
                </c:pt>
                <c:pt idx="2">
                  <c:v>1148</c:v>
                </c:pt>
                <c:pt idx="3" formatCode="0.00">
                  <c:v>1157.77</c:v>
                </c:pt>
                <c:pt idx="4" formatCode="0.00">
                  <c:v>1179.0999999999999</c:v>
                </c:pt>
                <c:pt idx="5" formatCode="0.00">
                  <c:v>1183.01</c:v>
                </c:pt>
                <c:pt idx="6" formatCode="0.00">
                  <c:v>1208.01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6A4-41E3-8339-1E56889DE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098976"/>
        <c:axId val="1237561776"/>
      </c:lineChart>
      <c:catAx>
        <c:axId val="45809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7561776"/>
        <c:crosses val="autoZero"/>
        <c:auto val="1"/>
        <c:lblAlgn val="ctr"/>
        <c:lblOffset val="100"/>
        <c:noMultiLvlLbl val="0"/>
      </c:catAx>
      <c:valAx>
        <c:axId val="1237561776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80989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LeagueRanking!$D$4</c:f>
              <c:strCache>
                <c:ptCount val="1"/>
                <c:pt idx="0">
                  <c:v>UKR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LeagueRanking!$E$4:$K$4</c:f>
              <c:numCache>
                <c:formatCode>0</c:formatCode>
                <c:ptCount val="7"/>
                <c:pt idx="0">
                  <c:v>5600</c:v>
                </c:pt>
                <c:pt idx="1">
                  <c:v>7200</c:v>
                </c:pt>
                <c:pt idx="2">
                  <c:v>6800</c:v>
                </c:pt>
                <c:pt idx="3">
                  <c:v>4200</c:v>
                </c:pt>
                <c:pt idx="4">
                  <c:v>5700</c:v>
                </c:pt>
                <c:pt idx="5">
                  <c:v>4100</c:v>
                </c:pt>
                <c:pt idx="6">
                  <c:v>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8-4186-9208-D38056D9200D}"/>
            </c:ext>
          </c:extLst>
        </c:ser>
        <c:ser>
          <c:idx val="1"/>
          <c:order val="1"/>
          <c:tx>
            <c:strRef>
              <c:f>LeagueRanking!$D$5</c:f>
              <c:strCache>
                <c:ptCount val="1"/>
                <c:pt idx="0">
                  <c:v>RUS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LeagueRanking!$E$5:$K$5</c:f>
              <c:numCache>
                <c:formatCode>0</c:formatCode>
                <c:ptCount val="7"/>
                <c:pt idx="0">
                  <c:v>7583</c:v>
                </c:pt>
                <c:pt idx="1">
                  <c:v>4666</c:v>
                </c:pt>
                <c:pt idx="2">
                  <c:v>4333</c:v>
                </c:pt>
                <c:pt idx="3">
                  <c:v>5100</c:v>
                </c:pt>
                <c:pt idx="4">
                  <c:v>4333</c:v>
                </c:pt>
                <c:pt idx="5">
                  <c:v>4333</c:v>
                </c:pt>
                <c:pt idx="6">
                  <c:v>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8-4186-9208-D38056D9200D}"/>
            </c:ext>
          </c:extLst>
        </c:ser>
        <c:ser>
          <c:idx val="3"/>
          <c:order val="2"/>
          <c:tx>
            <c:strRef>
              <c:f>LeagueRanking!$D$6</c:f>
              <c:strCache>
                <c:ptCount val="1"/>
                <c:pt idx="0">
                  <c:v>AZE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LeagueRanking!$E$6:$K$6</c:f>
              <c:numCache>
                <c:formatCode>0</c:formatCode>
                <c:ptCount val="7"/>
                <c:pt idx="0">
                  <c:v>2375</c:v>
                </c:pt>
                <c:pt idx="1">
                  <c:v>3375</c:v>
                </c:pt>
                <c:pt idx="2">
                  <c:v>2500</c:v>
                </c:pt>
                <c:pt idx="3">
                  <c:v>4375</c:v>
                </c:pt>
                <c:pt idx="4">
                  <c:v>4000</c:v>
                </c:pt>
                <c:pt idx="5">
                  <c:v>5875</c:v>
                </c:pt>
                <c:pt idx="6">
                  <c:v>2875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E8-4186-9208-D38056D9200D}"/>
            </c:ext>
          </c:extLst>
        </c:ser>
        <c:ser>
          <c:idx val="5"/>
          <c:order val="4"/>
          <c:tx>
            <c:strRef>
              <c:f>LeagueRanking!$D$8</c:f>
              <c:strCache>
                <c:ptCount val="1"/>
                <c:pt idx="0">
                  <c:v>ARM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LeagueRanking!$E$8:$K$8</c:f>
              <c:numCache>
                <c:formatCode>0</c:formatCode>
                <c:ptCount val="7"/>
                <c:pt idx="0">
                  <c:v>1500</c:v>
                </c:pt>
                <c:pt idx="1">
                  <c:v>2750</c:v>
                </c:pt>
                <c:pt idx="2">
                  <c:v>1375</c:v>
                </c:pt>
                <c:pt idx="3">
                  <c:v>1875</c:v>
                </c:pt>
                <c:pt idx="4">
                  <c:v>2375</c:v>
                </c:pt>
                <c:pt idx="5">
                  <c:v>2250</c:v>
                </c:pt>
                <c:pt idx="6">
                  <c:v>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E8-4186-9208-D38056D9200D}"/>
            </c:ext>
          </c:extLst>
        </c:ser>
        <c:ser>
          <c:idx val="6"/>
          <c:order val="5"/>
          <c:tx>
            <c:strRef>
              <c:f>LeagueRanking!$D$9</c:f>
              <c:strCache>
                <c:ptCount val="1"/>
                <c:pt idx="0">
                  <c:v>MDA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LeagueRanking!$E$9:$K$9</c:f>
              <c:numCache>
                <c:formatCode>0</c:formatCode>
                <c:ptCount val="7"/>
                <c:pt idx="0">
                  <c:v>1125</c:v>
                </c:pt>
                <c:pt idx="1">
                  <c:v>750</c:v>
                </c:pt>
                <c:pt idx="2">
                  <c:v>1375</c:v>
                </c:pt>
                <c:pt idx="3">
                  <c:v>5250</c:v>
                </c:pt>
                <c:pt idx="4">
                  <c:v>3750</c:v>
                </c:pt>
                <c:pt idx="5">
                  <c:v>2000</c:v>
                </c:pt>
                <c:pt idx="6">
                  <c:v>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E8-4186-9208-D38056D9200D}"/>
            </c:ext>
          </c:extLst>
        </c:ser>
        <c:ser>
          <c:idx val="7"/>
          <c:order val="6"/>
          <c:tx>
            <c:strRef>
              <c:f>LeagueRanking!$D$10</c:f>
              <c:strCache>
                <c:ptCount val="1"/>
                <c:pt idx="0">
                  <c:v>LVA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LeagueRanking!$E$10:$K$10</c:f>
              <c:numCache>
                <c:formatCode>0</c:formatCode>
                <c:ptCount val="7"/>
                <c:pt idx="0">
                  <c:v>1625</c:v>
                </c:pt>
                <c:pt idx="1">
                  <c:v>2250</c:v>
                </c:pt>
                <c:pt idx="2">
                  <c:v>1375</c:v>
                </c:pt>
                <c:pt idx="3">
                  <c:v>2625</c:v>
                </c:pt>
                <c:pt idx="4">
                  <c:v>2750</c:v>
                </c:pt>
                <c:pt idx="5">
                  <c:v>1625</c:v>
                </c:pt>
                <c:pt idx="6">
                  <c:v>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E8-4186-9208-D38056D9200D}"/>
            </c:ext>
          </c:extLst>
        </c:ser>
        <c:ser>
          <c:idx val="8"/>
          <c:order val="7"/>
          <c:tx>
            <c:strRef>
              <c:f>LeagueRanking!$D$11</c:f>
              <c:strCache>
                <c:ptCount val="1"/>
                <c:pt idx="0">
                  <c:v>KAZ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LeagueRanking!$E$11:$K$11</c:f>
              <c:numCache>
                <c:formatCode>0</c:formatCode>
                <c:ptCount val="7"/>
                <c:pt idx="0">
                  <c:v>4250</c:v>
                </c:pt>
                <c:pt idx="1">
                  <c:v>3375</c:v>
                </c:pt>
                <c:pt idx="2">
                  <c:v>1000</c:v>
                </c:pt>
                <c:pt idx="3">
                  <c:v>2875</c:v>
                </c:pt>
                <c:pt idx="4">
                  <c:v>1125</c:v>
                </c:pt>
                <c:pt idx="5">
                  <c:v>3125</c:v>
                </c:pt>
                <c:pt idx="6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E8-4186-9208-D38056D9200D}"/>
            </c:ext>
          </c:extLst>
        </c:ser>
        <c:ser>
          <c:idx val="9"/>
          <c:order val="8"/>
          <c:tx>
            <c:strRef>
              <c:f>LeagueRanking!$D$12</c:f>
              <c:strCache>
                <c:ptCount val="1"/>
                <c:pt idx="0">
                  <c:v>GEO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LeagueRanking!$E$12:$K$12</c:f>
              <c:numCache>
                <c:formatCode>0</c:formatCode>
                <c:ptCount val="7"/>
                <c:pt idx="0">
                  <c:v>1625</c:v>
                </c:pt>
                <c:pt idx="1">
                  <c:v>2250</c:v>
                </c:pt>
                <c:pt idx="2">
                  <c:v>1750</c:v>
                </c:pt>
                <c:pt idx="3">
                  <c:v>1250</c:v>
                </c:pt>
                <c:pt idx="4">
                  <c:v>1125</c:v>
                </c:pt>
                <c:pt idx="5">
                  <c:v>1250</c:v>
                </c:pt>
                <c:pt idx="6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E8-4186-9208-D38056D9200D}"/>
            </c:ext>
          </c:extLst>
        </c:ser>
        <c:ser>
          <c:idx val="11"/>
          <c:order val="10"/>
          <c:tx>
            <c:strRef>
              <c:f>LeagueRanking!$D$14</c:f>
              <c:strCache>
                <c:ptCount val="1"/>
                <c:pt idx="0">
                  <c:v>EST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LeagueRanking!$E$14:$K$14</c:f>
              <c:numCache>
                <c:formatCode>0</c:formatCode>
                <c:ptCount val="7"/>
                <c:pt idx="0">
                  <c:v>500</c:v>
                </c:pt>
                <c:pt idx="1">
                  <c:v>875</c:v>
                </c:pt>
                <c:pt idx="2">
                  <c:v>1375</c:v>
                </c:pt>
                <c:pt idx="3">
                  <c:v>3666</c:v>
                </c:pt>
                <c:pt idx="4">
                  <c:v>1166</c:v>
                </c:pt>
                <c:pt idx="5">
                  <c:v>125</c:v>
                </c:pt>
                <c:pt idx="6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6E8-4186-9208-D38056D9200D}"/>
            </c:ext>
          </c:extLst>
        </c:ser>
        <c:ser>
          <c:idx val="2"/>
          <c:order val="11"/>
          <c:tx>
            <c:strRef>
              <c:f>LeagueRanking!$D$15</c:f>
              <c:strCache>
                <c:ptCount val="1"/>
                <c:pt idx="0">
                  <c:v>LTU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LeagueRanking!$E$15:$K$15</c:f>
              <c:numCache>
                <c:formatCode>0</c:formatCode>
                <c:ptCount val="7"/>
                <c:pt idx="0">
                  <c:v>2625</c:v>
                </c:pt>
                <c:pt idx="1">
                  <c:v>1625</c:v>
                </c:pt>
                <c:pt idx="2">
                  <c:v>1625</c:v>
                </c:pt>
                <c:pt idx="3">
                  <c:v>1750</c:v>
                </c:pt>
                <c:pt idx="4">
                  <c:v>2375</c:v>
                </c:pt>
                <c:pt idx="5">
                  <c:v>1125</c:v>
                </c:pt>
                <c:pt idx="6">
                  <c:v>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3-4FD6-B6AD-3B5EDF52FD24}"/>
            </c:ext>
          </c:extLst>
        </c:ser>
        <c:ser>
          <c:idx val="12"/>
          <c:order val="12"/>
          <c:tx>
            <c:strRef>
              <c:f>LeagueRanking!$D$16</c:f>
              <c:strCache>
                <c:ptCount val="1"/>
                <c:pt idx="0">
                  <c:v>BLR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LeagueRanking!$E$3:$K$3</c:f>
              <c:strCache>
                <c:ptCount val="7"/>
                <c:pt idx="0">
                  <c:v>2018/19</c:v>
                </c:pt>
                <c:pt idx="1">
                  <c:v>2019/20</c:v>
                </c:pt>
                <c:pt idx="2">
                  <c:v>2020/21</c:v>
                </c:pt>
                <c:pt idx="3">
                  <c:v>2021/22</c:v>
                </c:pt>
                <c:pt idx="4">
                  <c:v>2022/23</c:v>
                </c:pt>
                <c:pt idx="5">
                  <c:v>2023/24</c:v>
                </c:pt>
                <c:pt idx="6">
                  <c:v>2024/25</c:v>
                </c:pt>
              </c:strCache>
            </c:strRef>
          </c:cat>
          <c:val>
            <c:numRef>
              <c:f>LeagueRanking!$E$16:$K$16</c:f>
              <c:numCache>
                <c:formatCode>0</c:formatCode>
                <c:ptCount val="7"/>
                <c:pt idx="0">
                  <c:v>5000</c:v>
                </c:pt>
                <c:pt idx="1">
                  <c:v>2500</c:v>
                </c:pt>
                <c:pt idx="2">
                  <c:v>1500</c:v>
                </c:pt>
                <c:pt idx="3">
                  <c:v>250</c:v>
                </c:pt>
                <c:pt idx="4">
                  <c:v>625</c:v>
                </c:pt>
                <c:pt idx="5">
                  <c:v>1750</c:v>
                </c:pt>
                <c:pt idx="6">
                  <c:v>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3-4FD6-B6AD-3B5EDF52F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098976"/>
        <c:axId val="1237561776"/>
        <c:extLst>
          <c:ext xmlns:c15="http://schemas.microsoft.com/office/drawing/2012/chart" uri="{02D57815-91ED-43cb-92C2-25804820EDAC}">
            <c15:filteredLine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LeagueRanking!$D$7</c15:sqref>
                        </c15:formulaRef>
                      </c:ext>
                    </c:extLst>
                    <c:strCache>
                      <c:ptCount val="1"/>
                      <c:pt idx="0">
                        <c:v>UZB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LeagueRanking!$E$3:$K$3</c15:sqref>
                        </c15:formulaRef>
                      </c:ext>
                    </c:extLst>
                    <c:strCache>
                      <c:ptCount val="7"/>
                      <c:pt idx="0">
                        <c:v>2018/19</c:v>
                      </c:pt>
                      <c:pt idx="1">
                        <c:v>2019/20</c:v>
                      </c:pt>
                      <c:pt idx="2">
                        <c:v>2020/21</c:v>
                      </c:pt>
                      <c:pt idx="3">
                        <c:v>2021/22</c:v>
                      </c:pt>
                      <c:pt idx="4">
                        <c:v>2022/23</c:v>
                      </c:pt>
                      <c:pt idx="5">
                        <c:v>2023/24</c:v>
                      </c:pt>
                      <c:pt idx="6">
                        <c:v>2024/25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LeagueRanking!$E$7:$J$7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6E8-4186-9208-D38056D9200D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LeagueRanking!$D$13</c15:sqref>
                        </c15:formulaRef>
                      </c:ext>
                    </c:extLst>
                    <c:strCache>
                      <c:ptCount val="1"/>
                      <c:pt idx="0">
                        <c:v>KGZ</c:v>
                      </c:pt>
                    </c:strCache>
                  </c:strRef>
                </c:tx>
                <c:spPr>
                  <a:ln w="349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LeagueRanking!$E$3:$K$3</c15:sqref>
                        </c15:formulaRef>
                      </c:ext>
                    </c:extLst>
                    <c:strCache>
                      <c:ptCount val="7"/>
                      <c:pt idx="0">
                        <c:v>2018/19</c:v>
                      </c:pt>
                      <c:pt idx="1">
                        <c:v>2019/20</c:v>
                      </c:pt>
                      <c:pt idx="2">
                        <c:v>2020/21</c:v>
                      </c:pt>
                      <c:pt idx="3">
                        <c:v>2021/22</c:v>
                      </c:pt>
                      <c:pt idx="4">
                        <c:v>2022/23</c:v>
                      </c:pt>
                      <c:pt idx="5">
                        <c:v>2023/24</c:v>
                      </c:pt>
                      <c:pt idx="6">
                        <c:v>2024/25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LeagueRanking!$E$13:$J$13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6E8-4186-9208-D38056D9200D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LeagueRanking!$D$17</c15:sqref>
                        </c15:formulaRef>
                      </c:ext>
                    </c:extLst>
                    <c:strCache>
                      <c:ptCount val="1"/>
                      <c:pt idx="0">
                        <c:v>TKM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LeagueRanking!$E$3:$K$3</c15:sqref>
                        </c15:formulaRef>
                      </c:ext>
                    </c:extLst>
                    <c:strCache>
                      <c:ptCount val="7"/>
                      <c:pt idx="0">
                        <c:v>2018/19</c:v>
                      </c:pt>
                      <c:pt idx="1">
                        <c:v>2019/20</c:v>
                      </c:pt>
                      <c:pt idx="2">
                        <c:v>2020/21</c:v>
                      </c:pt>
                      <c:pt idx="3">
                        <c:v>2021/22</c:v>
                      </c:pt>
                      <c:pt idx="4">
                        <c:v>2022/23</c:v>
                      </c:pt>
                      <c:pt idx="5">
                        <c:v>2023/24</c:v>
                      </c:pt>
                      <c:pt idx="6">
                        <c:v>2024/25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LeagueRanking!$E$17:$J$17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43-4FD6-B6AD-3B5EDF52FD2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LeagueRanking!$D$18</c15:sqref>
                        </c15:formulaRef>
                      </c:ext>
                    </c:extLst>
                    <c:strCache>
                      <c:ptCount val="1"/>
                      <c:pt idx="0">
                        <c:v>TJK</c:v>
                      </c:pt>
                    </c:strCache>
                  </c:strRef>
                </c:tx>
                <c:spPr>
                  <a:ln w="3492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LeagueRanking!$E$3:$K$3</c15:sqref>
                        </c15:formulaRef>
                      </c:ext>
                    </c:extLst>
                    <c:strCache>
                      <c:ptCount val="7"/>
                      <c:pt idx="0">
                        <c:v>2018/19</c:v>
                      </c:pt>
                      <c:pt idx="1">
                        <c:v>2019/20</c:v>
                      </c:pt>
                      <c:pt idx="2">
                        <c:v>2020/21</c:v>
                      </c:pt>
                      <c:pt idx="3">
                        <c:v>2021/22</c:v>
                      </c:pt>
                      <c:pt idx="4">
                        <c:v>2022/23</c:v>
                      </c:pt>
                      <c:pt idx="5">
                        <c:v>2023/24</c:v>
                      </c:pt>
                      <c:pt idx="6">
                        <c:v>2024/25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LeagueRanking!$E$18:$J$18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43-4FD6-B6AD-3B5EDF52FD24}"/>
                  </c:ext>
                </c:extLst>
              </c15:ser>
            </c15:filteredLineSeries>
          </c:ext>
        </c:extLst>
      </c:lineChart>
      <c:catAx>
        <c:axId val="45809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7561776"/>
        <c:crosses val="autoZero"/>
        <c:auto val="1"/>
        <c:lblAlgn val="ctr"/>
        <c:lblOffset val="100"/>
        <c:noMultiLvlLbl val="0"/>
      </c:catAx>
      <c:valAx>
        <c:axId val="12375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80989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3"/>
          <c:tx>
            <c:strRef>
              <c:f>LeagueRanking!$D$7</c:f>
              <c:strCache>
                <c:ptCount val="1"/>
                <c:pt idx="0">
                  <c:v>UZB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LeagueRanking!$M$3:$R$3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2021</c:v>
                </c:pt>
                <c:pt idx="3">
                  <c:v>2022</c:v>
                </c:pt>
                <c:pt idx="4">
                  <c:v>2023/24 </c:v>
                </c:pt>
                <c:pt idx="5">
                  <c:v>2024/25 </c:v>
                </c:pt>
              </c:strCache>
            </c:strRef>
          </c:cat>
          <c:val>
            <c:numRef>
              <c:f>LeagueRanking!$M$7:$R$7</c:f>
              <c:numCache>
                <c:formatCode>0</c:formatCode>
                <c:ptCount val="6"/>
                <c:pt idx="0">
                  <c:v>9400</c:v>
                </c:pt>
                <c:pt idx="1">
                  <c:v>9000</c:v>
                </c:pt>
                <c:pt idx="2">
                  <c:v>8960</c:v>
                </c:pt>
                <c:pt idx="3">
                  <c:v>10057</c:v>
                </c:pt>
                <c:pt idx="4">
                  <c:v>11250</c:v>
                </c:pt>
                <c:pt idx="5">
                  <c:v>10333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D42-49D0-9D5C-3ABF2A685B7F}"/>
            </c:ext>
          </c:extLst>
        </c:ser>
        <c:ser>
          <c:idx val="9"/>
          <c:order val="9"/>
          <c:tx>
            <c:strRef>
              <c:f>LeagueRanking!$D$13</c:f>
              <c:strCache>
                <c:ptCount val="1"/>
                <c:pt idx="0">
                  <c:v>KGZ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LeagueRanking!$M$3:$R$3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2021</c:v>
                </c:pt>
                <c:pt idx="3">
                  <c:v>2022</c:v>
                </c:pt>
                <c:pt idx="4">
                  <c:v>2023/24 </c:v>
                </c:pt>
                <c:pt idx="5">
                  <c:v>2024/25 </c:v>
                </c:pt>
              </c:strCache>
            </c:strRef>
          </c:cat>
          <c:val>
            <c:numRef>
              <c:f>LeagueRanking!$M$13:$R$13</c:f>
              <c:numCache>
                <c:formatCode>0</c:formatCode>
                <c:ptCount val="6"/>
                <c:pt idx="0">
                  <c:v>150</c:v>
                </c:pt>
                <c:pt idx="1">
                  <c:v>2433</c:v>
                </c:pt>
                <c:pt idx="2">
                  <c:v>835</c:v>
                </c:pt>
                <c:pt idx="3">
                  <c:v>565</c:v>
                </c:pt>
                <c:pt idx="4">
                  <c:v>11167</c:v>
                </c:pt>
                <c:pt idx="5">
                  <c:v>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D42-49D0-9D5C-3ABF2A685B7F}"/>
            </c:ext>
          </c:extLst>
        </c:ser>
        <c:ser>
          <c:idx val="13"/>
          <c:order val="13"/>
          <c:tx>
            <c:strRef>
              <c:f>LeagueRanking!$D$17</c:f>
              <c:strCache>
                <c:ptCount val="1"/>
                <c:pt idx="0">
                  <c:v>TKM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LeagueRanking!$M$3:$R$3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2021</c:v>
                </c:pt>
                <c:pt idx="3">
                  <c:v>2022</c:v>
                </c:pt>
                <c:pt idx="4">
                  <c:v>2023/24 </c:v>
                </c:pt>
                <c:pt idx="5">
                  <c:v>2024/25 </c:v>
                </c:pt>
              </c:strCache>
            </c:strRef>
          </c:cat>
          <c:val>
            <c:numRef>
              <c:f>LeagueRanking!$M$17:$R$17</c:f>
              <c:numCache>
                <c:formatCode>0</c:formatCode>
                <c:ptCount val="6"/>
                <c:pt idx="0">
                  <c:v>7583</c:v>
                </c:pt>
                <c:pt idx="1">
                  <c:v>5267</c:v>
                </c:pt>
                <c:pt idx="2">
                  <c:v>3125</c:v>
                </c:pt>
                <c:pt idx="3">
                  <c:v>2640</c:v>
                </c:pt>
                <c:pt idx="4">
                  <c:v>3078</c:v>
                </c:pt>
                <c:pt idx="5">
                  <c:v>7450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D42-49D0-9D5C-3ABF2A685B7F}"/>
            </c:ext>
          </c:extLst>
        </c:ser>
        <c:ser>
          <c:idx val="14"/>
          <c:order val="14"/>
          <c:tx>
            <c:strRef>
              <c:f>LeagueRanking!$D$18</c:f>
              <c:strCache>
                <c:ptCount val="1"/>
                <c:pt idx="0">
                  <c:v>TJK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LeagueRanking!$M$3:$R$3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2021</c:v>
                </c:pt>
                <c:pt idx="3">
                  <c:v>2022</c:v>
                </c:pt>
                <c:pt idx="4">
                  <c:v>2023/24 </c:v>
                </c:pt>
                <c:pt idx="5">
                  <c:v>2024/25 </c:v>
                </c:pt>
              </c:strCache>
            </c:strRef>
          </c:cat>
          <c:val>
            <c:numRef>
              <c:f>LeagueRanking!$M$18:$R$18</c:f>
              <c:numCache>
                <c:formatCode>0</c:formatCode>
                <c:ptCount val="6"/>
                <c:pt idx="0">
                  <c:v>4433</c:v>
                </c:pt>
                <c:pt idx="1">
                  <c:v>3000</c:v>
                </c:pt>
                <c:pt idx="2">
                  <c:v>4970</c:v>
                </c:pt>
                <c:pt idx="3">
                  <c:v>2493</c:v>
                </c:pt>
                <c:pt idx="4">
                  <c:v>2100</c:v>
                </c:pt>
                <c:pt idx="5">
                  <c:v>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D42-49D0-9D5C-3ABF2A68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098976"/>
        <c:axId val="1237561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LeagueRanking!$D$4</c15:sqref>
                        </c15:formulaRef>
                      </c:ext>
                    </c:extLst>
                    <c:strCache>
                      <c:ptCount val="1"/>
                      <c:pt idx="0">
                        <c:v>UKR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LeagueRanking!$M$4:$Q$4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4D42-49D0-9D5C-3ABF2A685B7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LeagueRanking!$D$5</c15:sqref>
                        </c15:formulaRef>
                      </c:ext>
                    </c:extLst>
                    <c:strCache>
                      <c:ptCount val="1"/>
                      <c:pt idx="0">
                        <c:v>RUS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LeagueRanking!$M$5:$Q$5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4D42-49D0-9D5C-3ABF2A685B7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LeagueRanking!$D$6</c15:sqref>
                        </c15:formulaRef>
                      </c:ext>
                    </c:extLst>
                    <c:strCache>
                      <c:ptCount val="1"/>
                      <c:pt idx="0">
                        <c:v>AZE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LeagueRanking!$M$6:$Q$6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D42-49D0-9D5C-3ABF2A685B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LeagueRanking!$D$8</c15:sqref>
                        </c15:formulaRef>
                      </c:ext>
                    </c:extLst>
                    <c:strCache>
                      <c:ptCount val="1"/>
                      <c:pt idx="0">
                        <c:v>ARM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LeagueRanking!$M$8:$Q$8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D42-49D0-9D5C-3ABF2A685B7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LeagueRanking!$D$9</c15:sqref>
                        </c15:formulaRef>
                      </c:ext>
                    </c:extLst>
                    <c:strCache>
                      <c:ptCount val="1"/>
                      <c:pt idx="0">
                        <c:v>MDA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LeagueRanking!$M$9:$Q$9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4D42-49D0-9D5C-3ABF2A685B7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LeagueRanking!$D$10</c15:sqref>
                        </c15:formulaRef>
                      </c:ext>
                    </c:extLst>
                    <c:strCache>
                      <c:ptCount val="1"/>
                      <c:pt idx="0">
                        <c:v>LVA</c:v>
                      </c:pt>
                    </c:strCache>
                  </c:strRef>
                </c:tx>
                <c:spPr>
                  <a:ln w="349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LeagueRanking!$M$10:$Q$10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D42-49D0-9D5C-3ABF2A685B7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LeagueRanking!$D$11</c15:sqref>
                        </c15:formulaRef>
                      </c:ext>
                    </c:extLst>
                    <c:strCache>
                      <c:ptCount val="1"/>
                      <c:pt idx="0">
                        <c:v>KAZ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LeagueRanking!$M$11:$Q$11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D42-49D0-9D5C-3ABF2A685B7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3492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LeagueRanking!$M$12:$Q$12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D42-49D0-9D5C-3ABF2A685B7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LeagueRanking!$D$14</c15:sqref>
                        </c15:formulaRef>
                      </c:ext>
                    </c:extLst>
                    <c:strCache>
                      <c:ptCount val="1"/>
                      <c:pt idx="0">
                        <c:v>EST</c:v>
                      </c:pt>
                    </c:strCache>
                  </c:strRef>
                </c:tx>
                <c:spPr>
                  <a:ln w="349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LeagueRanking!$M$14:$Q$14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D42-49D0-9D5C-3ABF2A685B7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LeagueRanking!$D$15</c15:sqref>
                        </c15:formulaRef>
                      </c:ext>
                    </c:extLst>
                    <c:strCache>
                      <c:ptCount val="1"/>
                      <c:pt idx="0">
                        <c:v>LTU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LeagueRanking!$M$15:$Q$15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D42-49D0-9D5C-3ABF2A685B7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LeagueRanking!$D$16</c15:sqref>
                        </c15:formulaRef>
                      </c:ext>
                    </c:extLst>
                    <c:strCache>
                      <c:ptCount val="1"/>
                      <c:pt idx="0">
                        <c:v>BLR</c:v>
                      </c:pt>
                    </c:strCache>
                  </c:strRef>
                </c:tx>
                <c:spPr>
                  <a:ln w="3492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LeagueRanking!$M$3:$R$3</c15:sqref>
                        </c15:formulaRef>
                      </c:ext>
                    </c:extLst>
                    <c:strCache>
                      <c:ptCount val="6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2023/24 </c:v>
                      </c:pt>
                      <c:pt idx="5">
                        <c:v>2024/25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LeagueRanking!$M$16:$Q$16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D42-49D0-9D5C-3ABF2A685B7F}"/>
                  </c:ext>
                </c:extLst>
              </c15:ser>
            </c15:filteredLineSeries>
          </c:ext>
        </c:extLst>
      </c:lineChart>
      <c:catAx>
        <c:axId val="45809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7561776"/>
        <c:crosses val="autoZero"/>
        <c:auto val="1"/>
        <c:lblAlgn val="ctr"/>
        <c:lblOffset val="100"/>
        <c:noMultiLvlLbl val="0"/>
      </c:catAx>
      <c:valAx>
        <c:axId val="12375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809897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23949</xdr:colOff>
      <xdr:row>18</xdr:row>
      <xdr:rowOff>42998</xdr:rowOff>
    </xdr:from>
    <xdr:to>
      <xdr:col>27</xdr:col>
      <xdr:colOff>794657</xdr:colOff>
      <xdr:row>34</xdr:row>
      <xdr:rowOff>283028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8553E69-BD9B-6107-4B2F-A8C308DD0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10886</xdr:colOff>
      <xdr:row>18</xdr:row>
      <xdr:rowOff>54429</xdr:rowOff>
    </xdr:from>
    <xdr:to>
      <xdr:col>11</xdr:col>
      <xdr:colOff>772886</xdr:colOff>
      <xdr:row>35</xdr:row>
      <xdr:rowOff>545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8DFB9D65-4517-44A6-AA52-95DFBD9B2C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32658</xdr:colOff>
      <xdr:row>18</xdr:row>
      <xdr:rowOff>43542</xdr:rowOff>
    </xdr:from>
    <xdr:to>
      <xdr:col>18</xdr:col>
      <xdr:colOff>783772</xdr:colOff>
      <xdr:row>34</xdr:row>
      <xdr:rowOff>283572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4776C733-4217-4B68-B9AA-91B9C9197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jpe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gif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06">
  <rv s="0">
    <v>0</v>
    <v>5</v>
  </rv>
  <rv s="1">
    <v>1</v>
    <v>5</v>
    <v>UKR</v>
  </rv>
  <rv s="0">
    <v>2</v>
    <v>5</v>
  </rv>
  <rv s="1">
    <v>3</v>
    <v>5</v>
    <v>RUS</v>
  </rv>
  <rv s="0">
    <v>4</v>
    <v>5</v>
  </rv>
  <rv s="1">
    <v>5</v>
    <v>5</v>
    <v>AZE</v>
  </rv>
  <rv s="0">
    <v>6</v>
    <v>5</v>
  </rv>
  <rv s="1">
    <v>7</v>
    <v>5</v>
    <v>UZB</v>
  </rv>
  <rv s="0">
    <v>8</v>
    <v>5</v>
  </rv>
  <rv s="1">
    <v>9</v>
    <v>5</v>
    <v>ARM</v>
  </rv>
  <rv s="0">
    <v>10</v>
    <v>5</v>
  </rv>
  <rv s="1">
    <v>11</v>
    <v>5</v>
    <v>MDA</v>
  </rv>
  <rv s="0">
    <v>12</v>
    <v>5</v>
  </rv>
  <rv s="1">
    <v>13</v>
    <v>5</v>
    <v>LVA</v>
  </rv>
  <rv s="0">
    <v>14</v>
    <v>5</v>
  </rv>
  <rv s="1">
    <v>15</v>
    <v>5</v>
    <v>KAZ</v>
  </rv>
  <rv s="0">
    <v>16</v>
    <v>5</v>
  </rv>
  <rv s="1">
    <v>17</v>
    <v>5</v>
    <v>GEO</v>
  </rv>
  <rv s="0">
    <v>18</v>
    <v>5</v>
  </rv>
  <rv s="1">
    <v>19</v>
    <v>5</v>
    <v>KGZ</v>
  </rv>
  <rv s="0">
    <v>20</v>
    <v>5</v>
  </rv>
  <rv s="1">
    <v>21</v>
    <v>5</v>
    <v>EST</v>
  </rv>
  <rv s="0">
    <v>22</v>
    <v>5</v>
  </rv>
  <rv s="1">
    <v>23</v>
    <v>5</v>
    <v>LTU</v>
  </rv>
  <rv s="0">
    <v>24</v>
    <v>5</v>
  </rv>
  <rv s="1">
    <v>25</v>
    <v>5</v>
    <v>BLR</v>
  </rv>
  <rv s="0">
    <v>26</v>
    <v>5</v>
  </rv>
  <rv s="1">
    <v>27</v>
    <v>5</v>
    <v>TKM</v>
  </rv>
  <rv s="0">
    <v>28</v>
    <v>5</v>
  </rv>
  <rv s="1">
    <v>29</v>
    <v>5</v>
    <v>TJK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0">
    <v>259</v>
    <v>5</v>
  </rv>
  <rv s="0">
    <v>260</v>
    <v>5</v>
  </rv>
  <rv s="0">
    <v>261</v>
    <v>5</v>
  </rv>
  <rv s="0">
    <v>262</v>
    <v>5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0">
    <v>332</v>
    <v>5</v>
  </rv>
  <rv s="0">
    <v>333</v>
    <v>5</v>
  </rv>
  <rv s="0">
    <v>334</v>
    <v>5</v>
  </rv>
  <rv s="0">
    <v>335</v>
    <v>5</v>
  </rv>
  <rv s="0">
    <v>336</v>
    <v>5</v>
  </rv>
  <rv s="0">
    <v>337</v>
    <v>5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0">
    <v>364</v>
    <v>5</v>
  </rv>
  <rv s="0">
    <v>365</v>
    <v>5</v>
  </rv>
  <rv s="0">
    <v>366</v>
    <v>5</v>
  </rv>
  <rv s="0">
    <v>367</v>
    <v>5</v>
  </rv>
  <rv s="0">
    <v>368</v>
    <v>5</v>
  </rv>
  <rv s="0">
    <v>369</v>
    <v>5</v>
  </rv>
  <rv s="0">
    <v>370</v>
    <v>5</v>
  </rv>
  <rv s="0">
    <v>371</v>
    <v>5</v>
  </rv>
  <rv s="0">
    <v>372</v>
    <v>5</v>
  </rv>
  <rv s="0">
    <v>373</v>
    <v>5</v>
  </rv>
  <rv s="0">
    <v>374</v>
    <v>5</v>
  </rv>
  <rv s="0">
    <v>375</v>
    <v>5</v>
  </rv>
  <rv s="0">
    <v>376</v>
    <v>5</v>
  </rv>
  <rv s="0">
    <v>377</v>
    <v>5</v>
  </rv>
  <rv s="0">
    <v>378</v>
    <v>5</v>
  </rv>
  <rv s="0">
    <v>379</v>
    <v>5</v>
  </rv>
  <rv s="0">
    <v>380</v>
    <v>5</v>
  </rv>
  <rv s="0">
    <v>381</v>
    <v>5</v>
  </rv>
  <rv s="0">
    <v>382</v>
    <v>5</v>
  </rv>
  <rv s="0">
    <v>383</v>
    <v>5</v>
  </rv>
  <rv s="0">
    <v>384</v>
    <v>5</v>
  </rv>
  <rv s="0">
    <v>385</v>
    <v>5</v>
  </rv>
  <rv s="0">
    <v>386</v>
    <v>5</v>
  </rv>
  <rv s="0">
    <v>387</v>
    <v>5</v>
  </rv>
  <rv s="0">
    <v>388</v>
    <v>5</v>
  </rv>
  <rv s="0">
    <v>389</v>
    <v>5</v>
  </rv>
  <rv s="0">
    <v>390</v>
    <v>5</v>
  </rv>
  <rv s="0">
    <v>391</v>
    <v>5</v>
  </rv>
  <rv s="0">
    <v>392</v>
    <v>5</v>
  </rv>
  <rv s="0">
    <v>393</v>
    <v>5</v>
  </rv>
  <rv s="0">
    <v>394</v>
    <v>5</v>
  </rv>
  <rv s="0">
    <v>395</v>
    <v>5</v>
  </rv>
  <rv s="0">
    <v>396</v>
    <v>5</v>
  </rv>
  <rv s="0">
    <v>397</v>
    <v>5</v>
  </rv>
  <rv s="0">
    <v>398</v>
    <v>5</v>
  </rv>
  <rv s="0">
    <v>399</v>
    <v>5</v>
  </rv>
  <rv s="0">
    <v>400</v>
    <v>5</v>
  </rv>
  <rv s="0">
    <v>401</v>
    <v>5</v>
  </rv>
  <rv s="0">
    <v>402</v>
    <v>5</v>
  </rv>
  <rv s="0">
    <v>403</v>
    <v>5</v>
  </rv>
  <rv s="0">
    <v>404</v>
    <v>5</v>
  </rv>
  <rv s="0">
    <v>405</v>
    <v>5</v>
  </rv>
  <rv s="0">
    <v>406</v>
    <v>5</v>
  </rv>
  <rv s="0">
    <v>407</v>
    <v>5</v>
  </rv>
  <rv s="0">
    <v>408</v>
    <v>5</v>
  </rv>
  <rv s="0">
    <v>409</v>
    <v>5</v>
  </rv>
  <rv s="0">
    <v>410</v>
    <v>5</v>
  </rv>
  <rv s="0">
    <v>411</v>
    <v>5</v>
  </rv>
  <rv s="0">
    <v>412</v>
    <v>5</v>
  </rv>
  <rv s="0">
    <v>413</v>
    <v>5</v>
  </rv>
  <rv s="0">
    <v>414</v>
    <v>5</v>
  </rv>
  <rv s="0">
    <v>415</v>
    <v>5</v>
  </rv>
  <rv s="0">
    <v>416</v>
    <v>5</v>
  </rv>
  <rv s="0">
    <v>417</v>
    <v>5</v>
  </rv>
  <rv s="0">
    <v>418</v>
    <v>5</v>
  </rv>
  <rv s="1">
    <v>1</v>
    <v>4</v>
    <v>UKR</v>
  </rv>
  <rv s="0">
    <v>30</v>
    <v>4</v>
  </rv>
  <rv s="0">
    <v>31</v>
    <v>4</v>
  </rv>
  <rv s="1">
    <v>3</v>
    <v>4</v>
    <v>RUS</v>
  </rv>
  <rv s="0">
    <v>65</v>
    <v>4</v>
  </rv>
  <rv s="1">
    <v>5</v>
    <v>4</v>
    <v>AZE</v>
  </rv>
  <rv s="0">
    <v>108</v>
    <v>4</v>
  </rv>
  <rv s="1">
    <v>7</v>
    <v>4</v>
    <v>UZB</v>
  </rv>
  <rv s="0">
    <v>67</v>
    <v>4</v>
  </rv>
  <rv s="1">
    <v>11</v>
    <v>4</v>
    <v>MDA</v>
  </rv>
  <rv s="0">
    <v>32</v>
    <v>4</v>
  </rv>
  <rv s="1">
    <v>13</v>
    <v>4</v>
    <v>LVA</v>
  </rv>
  <rv s="0">
    <v>68</v>
    <v>4</v>
  </rv>
  <rv s="1">
    <v>9</v>
    <v>4</v>
    <v>ARM</v>
  </rv>
  <rv s="0">
    <v>70</v>
    <v>4</v>
  </rv>
  <rv s="1">
    <v>15</v>
    <v>4</v>
    <v>KAZ</v>
  </rv>
  <rv s="0">
    <v>69</v>
    <v>4</v>
  </rv>
  <rv s="1">
    <v>21</v>
    <v>4</v>
    <v>EST</v>
  </rv>
  <rv s="0">
    <v>66</v>
    <v>4</v>
  </rv>
  <rv s="1">
    <v>29</v>
    <v>4</v>
    <v>TJK</v>
  </rv>
  <rv s="0">
    <v>121</v>
    <v>4</v>
  </rv>
  <rv s="1">
    <v>27</v>
    <v>4</v>
    <v>TKM</v>
  </rv>
  <rv s="0">
    <v>170</v>
    <v>4</v>
  </rv>
  <rv s="1">
    <v>23</v>
    <v>4</v>
    <v>LTU</v>
  </rv>
  <rv s="0">
    <v>361</v>
    <v>4</v>
  </rv>
  <rv s="1">
    <v>19</v>
    <v>4</v>
    <v>KGZ</v>
  </rv>
  <rv s="0">
    <v>33</v>
    <v>4</v>
  </rv>
  <rv s="1">
    <v>25</v>
    <v>4</v>
    <v>BLR</v>
  </rv>
  <rv s="0">
    <v>35</v>
    <v>4</v>
  </rv>
  <rv s="1">
    <v>17</v>
    <v>4</v>
    <v>GEO</v>
  </rv>
  <rv s="0">
    <v>202</v>
    <v>4</v>
  </rv>
  <rv s="0">
    <v>362</v>
    <v>4</v>
  </rv>
  <rv s="0">
    <v>203</v>
    <v>4</v>
  </rv>
  <rv s="0">
    <v>71</v>
    <v>4</v>
  </rv>
  <rv s="0">
    <v>109</v>
    <v>4</v>
  </rv>
  <rv s="0">
    <v>46</v>
    <v>4</v>
  </rv>
  <rv s="0">
    <v>188</v>
    <v>4</v>
  </rv>
  <rv s="0">
    <v>34</v>
    <v>4</v>
  </rv>
  <rv s="0">
    <v>111</v>
    <v>4</v>
  </rv>
  <rv s="0">
    <v>363</v>
    <v>4</v>
  </rv>
  <rv s="0">
    <v>171</v>
    <v>4</v>
  </rv>
  <rv s="0">
    <v>75</v>
    <v>4</v>
  </rv>
  <rv s="0">
    <v>37</v>
    <v>4</v>
  </rv>
  <rv s="0">
    <v>189</v>
    <v>4</v>
  </rv>
  <rv s="0">
    <v>73</v>
    <v>4</v>
  </rv>
  <rv s="0">
    <v>110</v>
    <v>4</v>
  </rv>
  <rv s="0">
    <v>72</v>
    <v>4</v>
  </rv>
  <rv s="0">
    <v>41</v>
    <v>4</v>
  </rv>
  <rv s="0">
    <v>144</v>
    <v>4</v>
  </rv>
  <rv s="0">
    <v>52</v>
    <v>4</v>
  </rv>
  <rv s="0">
    <v>291</v>
    <v>4</v>
  </rv>
  <rv s="0">
    <v>204</v>
    <v>4</v>
  </rv>
  <rv s="0">
    <v>76</v>
    <v>4</v>
  </rv>
  <rv s="0">
    <v>145</v>
    <v>4</v>
  </rv>
  <rv s="0">
    <v>191</v>
    <v>4</v>
  </rv>
  <rv s="0">
    <v>125</v>
    <v>4</v>
  </rv>
  <rv s="0">
    <v>126</v>
    <v>4</v>
  </rv>
  <rv s="0">
    <v>192</v>
    <v>4</v>
  </rv>
  <rv s="0">
    <v>322</v>
    <v>4</v>
  </rv>
  <rv s="0">
    <v>292</v>
    <v>4</v>
  </rv>
  <rv s="0">
    <v>314</v>
    <v>4</v>
  </rv>
  <rv s="0">
    <v>146</v>
    <v>4</v>
  </rv>
  <rv s="0">
    <v>257</v>
    <v>4</v>
  </rv>
  <rv s="0">
    <v>335</v>
    <v>4</v>
  </rv>
  <rv s="0">
    <v>172</v>
    <v>4</v>
  </rv>
  <rv s="0">
    <v>365</v>
    <v>4</v>
  </rv>
  <rv s="0">
    <v>334</v>
    <v>4</v>
  </rv>
  <rv s="0">
    <v>79</v>
    <v>4</v>
  </rv>
  <rv s="0">
    <v>74</v>
    <v>4</v>
  </rv>
  <rv s="0">
    <v>147</v>
    <v>4</v>
  </rv>
  <rv s="0">
    <v>44</v>
    <v>4</v>
  </rv>
  <rv s="0">
    <v>225</v>
    <v>4</v>
  </rv>
  <rv s="0">
    <v>268</v>
    <v>4</v>
  </rv>
  <rv s="0">
    <v>149</v>
    <v>4</v>
  </rv>
  <rv s="0">
    <v>80</v>
    <v>4</v>
  </rv>
  <rv s="0">
    <v>61</v>
    <v>4</v>
  </rv>
  <rv s="0">
    <v>315</v>
    <v>4</v>
  </rv>
  <rv s="0">
    <v>81</v>
    <v>4</v>
  </rv>
  <rv s="0">
    <v>190</v>
    <v>4</v>
  </rv>
  <rv s="0">
    <v>40</v>
    <v>4</v>
  </rv>
  <rv s="0">
    <v>57</v>
    <v>4</v>
  </rv>
  <rv s="0">
    <v>42</v>
    <v>4</v>
  </rv>
  <rv s="0">
    <v>45</v>
    <v>4</v>
  </rv>
  <rv s="0">
    <v>267</v>
    <v>4</v>
  </rv>
  <rv s="0">
    <v>112</v>
    <v>4</v>
  </rv>
  <rv s="0">
    <v>205</v>
    <v>4</v>
  </rv>
  <rv s="0">
    <v>48</v>
    <v>4</v>
  </rv>
  <rv s="0">
    <v>293</v>
    <v>4</v>
  </rv>
  <rv s="0">
    <v>128</v>
    <v>4</v>
  </rv>
  <rv s="0">
    <v>116</v>
    <v>4</v>
  </rv>
  <rv s="0">
    <v>113</v>
    <v>4</v>
  </rv>
  <rv s="0">
    <v>86</v>
    <v>4</v>
  </rv>
  <rv s="0">
    <v>129</v>
    <v>4</v>
  </rv>
  <rv s="0">
    <v>127</v>
    <v>4</v>
  </rv>
  <rv s="0">
    <v>47</v>
    <v>4</v>
  </rv>
  <rv s="0">
    <v>336</v>
    <v>4</v>
  </rv>
  <rv s="0">
    <v>270</v>
    <v>4</v>
  </rv>
  <rv s="0">
    <v>130</v>
    <v>4</v>
  </rv>
  <rv s="0">
    <v>224</v>
    <v>4</v>
  </rv>
  <rv s="0">
    <v>212</v>
    <v>4</v>
  </rv>
  <rv s="0">
    <v>82</v>
    <v>4</v>
  </rv>
  <rv s="0">
    <v>63</v>
    <v>4</v>
  </rv>
  <rv s="0">
    <v>193</v>
    <v>4</v>
  </rv>
  <rv s="0">
    <v>392</v>
    <v>4</v>
  </rv>
  <rv s="0">
    <v>229</v>
    <v>4</v>
  </rv>
  <rv s="0">
    <v>174</v>
    <v>4</v>
  </rv>
  <rv s="0">
    <v>294</v>
    <v>4</v>
  </rv>
  <rv s="0">
    <v>269</v>
    <v>4</v>
  </rv>
  <rv s="0">
    <v>337</v>
    <v>4</v>
  </rv>
  <rv s="0">
    <v>132</v>
    <v>4</v>
  </rv>
  <rv s="0">
    <v>85</v>
    <v>4</v>
  </rv>
  <rv s="0">
    <v>227</v>
    <v>4</v>
  </rv>
  <rv s="0">
    <v>150</v>
    <v>4</v>
  </rv>
  <rv s="0">
    <v>43</v>
    <v>4</v>
  </rv>
  <rv s="0">
    <v>93</v>
    <v>4</v>
  </rv>
  <rv s="0">
    <v>260</v>
    <v>4</v>
  </rv>
  <rv s="0">
    <v>102</v>
    <v>4</v>
  </rv>
  <rv s="0">
    <v>262</v>
    <v>4</v>
  </rv>
  <rv s="0">
    <v>84</v>
    <v>4</v>
  </rv>
  <rv s="0">
    <v>195</v>
    <v>4</v>
  </rv>
  <rv s="0">
    <v>323</v>
    <v>4</v>
  </rv>
  <rv s="0">
    <v>101</v>
    <v>4</v>
  </rv>
  <rv s="0">
    <v>258</v>
    <v>4</v>
  </rv>
  <rv s="0">
    <v>89</v>
    <v>4</v>
  </rv>
  <rv s="0">
    <v>345</v>
    <v>4</v>
  </rv>
  <rv s="0">
    <v>153</v>
    <v>4</v>
  </rv>
  <rv s="0">
    <v>271</v>
    <v>4</v>
  </rv>
  <rv s="0">
    <v>115</v>
    <v>4</v>
  </rv>
  <rv s="0">
    <v>176</v>
    <v>4</v>
  </rv>
  <rv s="0">
    <v>87</v>
    <v>4</v>
  </rv>
  <rv s="0">
    <v>228</v>
    <v>4</v>
  </rv>
  <rv s="0">
    <v>353</v>
    <v>4</v>
  </rv>
  <rv s="0">
    <v>136</v>
    <v>4</v>
  </rv>
  <rv s="0">
    <v>233</v>
    <v>4</v>
  </rv>
  <rv s="0">
    <v>152</v>
    <v>4</v>
  </rv>
  <rv s="0">
    <v>364</v>
    <v>4</v>
  </rv>
  <rv s="0">
    <v>366</v>
    <v>4</v>
  </rv>
  <rv s="0">
    <v>338</v>
    <v>4</v>
  </rv>
  <rv s="0">
    <v>77</v>
    <v>4</v>
  </rv>
  <rv s="0">
    <v>175</v>
    <v>4</v>
  </rv>
  <rv s="0">
    <v>88</v>
    <v>4</v>
  </rv>
  <rv s="0">
    <v>148</v>
    <v>4</v>
  </rv>
  <rv s="0">
    <v>50</v>
    <v>4</v>
  </rv>
  <rv s="0">
    <v>78</v>
    <v>4</v>
  </rv>
  <rv s="0">
    <v>107</v>
    <v>4</v>
  </rv>
  <rv s="0">
    <v>226</v>
    <v>4</v>
  </rv>
  <rv s="0">
    <v>64</v>
    <v>4</v>
  </rv>
  <rv s="0">
    <v>62</v>
    <v>4</v>
  </rv>
  <rv s="0">
    <v>117</v>
    <v>4</v>
  </rv>
  <rv s="0">
    <v>274</v>
    <v>4</v>
  </rv>
  <rv s="0">
    <v>114</v>
    <v>4</v>
  </rv>
  <rv s="0">
    <v>55</v>
    <v>4</v>
  </rv>
  <rv s="0">
    <v>194</v>
    <v>4</v>
  </rv>
  <rv s="0">
    <v>230</v>
    <v>4</v>
  </rv>
  <rv s="0">
    <v>120</v>
    <v>4</v>
  </rv>
  <rv s="0">
    <v>96</v>
    <v>4</v>
  </rv>
  <rv s="0">
    <v>54</v>
    <v>4</v>
  </rv>
  <rv s="0">
    <v>329</v>
    <v>4</v>
  </rv>
  <rv s="0">
    <v>359</v>
    <v>4</v>
  </rv>
  <rv s="0">
    <v>119</v>
    <v>4</v>
  </rv>
  <rv s="0">
    <v>264</v>
    <v>4</v>
  </rv>
  <rv s="0">
    <v>83</v>
    <v>4</v>
  </rv>
  <rv s="0">
    <v>158</v>
    <v>4</v>
  </rv>
  <rv s="0">
    <v>151</v>
    <v>4</v>
  </rv>
  <rv s="0">
    <v>155</v>
    <v>4</v>
  </rv>
  <rv s="0">
    <v>91</v>
    <v>4</v>
  </rv>
  <rv s="0">
    <v>100</v>
    <v>4</v>
  </rv>
  <rv s="0">
    <v>198</v>
    <v>4</v>
  </rv>
  <rv s="0">
    <v>324</v>
    <v>4</v>
  </rv>
  <rv s="0">
    <v>207</v>
    <v>4</v>
  </rv>
  <rv s="0">
    <v>344</v>
    <v>4</v>
  </rv>
  <rv s="0">
    <v>197</v>
    <v>4</v>
  </rv>
  <rv s="0">
    <v>354</v>
    <v>4</v>
  </rv>
  <rv s="0">
    <v>367</v>
    <v>4</v>
  </rv>
  <rv s="0">
    <v>331</v>
    <v>4</v>
  </rv>
  <rv s="0">
    <v>156</v>
    <v>4</v>
  </rv>
  <rv s="0">
    <v>356</v>
    <v>4</v>
  </rv>
  <rv s="0">
    <v>318</v>
    <v>4</v>
  </rv>
  <rv s="0">
    <v>317</v>
    <v>4</v>
  </rv>
  <rv s="0">
    <v>160</v>
    <v>4</v>
  </rv>
  <rv s="0">
    <v>231</v>
    <v>4</v>
  </rv>
  <rv s="0">
    <v>58</v>
    <v>4</v>
  </rv>
  <rv s="0">
    <v>59</v>
    <v>4</v>
  </rv>
  <rv s="0">
    <v>210</v>
    <v>4</v>
  </rv>
  <rv s="0">
    <v>330</v>
    <v>4</v>
  </rv>
  <rv s="0">
    <v>357</v>
    <v>4</v>
  </rv>
  <rv s="0">
    <v>157</v>
    <v>4</v>
  </rv>
  <rv s="0">
    <v>36</v>
    <v>4</v>
  </rv>
  <rv s="0">
    <v>179</v>
    <v>4</v>
  </rv>
  <rv s="0">
    <v>273</v>
    <v>4</v>
  </rv>
  <rv s="0">
    <v>386</v>
    <v>4</v>
  </rv>
  <rv s="0">
    <v>412</v>
    <v>4</v>
  </rv>
  <rv s="0">
    <v>232</v>
    <v>4</v>
  </rv>
  <rv s="0">
    <v>236</v>
    <v>4</v>
  </rv>
  <rv s="0">
    <v>411</v>
    <v>4</v>
  </rv>
  <rv s="0">
    <v>154</v>
    <v>4</v>
  </rv>
  <rv s="0">
    <v>92</v>
    <v>4</v>
  </rv>
  <rv s="0">
    <v>118</v>
    <v>4</v>
  </rv>
  <rv s="0">
    <v>159</v>
    <v>4</v>
  </rv>
  <rv s="0">
    <v>240</v>
    <v>4</v>
  </rv>
  <rv s="0">
    <v>211</v>
    <v>4</v>
  </rv>
  <rv s="0">
    <v>56</v>
    <v>4</v>
  </rv>
  <rv s="0">
    <v>95</v>
    <v>4</v>
  </rv>
  <rv s="0">
    <v>49</v>
    <v>4</v>
  </rv>
  <rv s="0">
    <v>352</v>
    <v>4</v>
  </rv>
  <rv s="0">
    <v>208</v>
    <v>4</v>
  </rv>
  <rv s="0">
    <v>106</v>
    <v>4</v>
  </rv>
  <rv s="0">
    <v>235</v>
    <v>4</v>
  </rv>
  <rv s="0">
    <v>296</v>
    <v>4</v>
  </rv>
  <rv s="0">
    <v>138</v>
    <v>4</v>
  </rv>
  <rv s="0">
    <v>261</v>
    <v>4</v>
  </rv>
  <rv s="0">
    <v>377</v>
    <v>4</v>
  </rv>
  <rv s="0">
    <v>51</v>
    <v>4</v>
  </rv>
  <rv s="0">
    <v>199</v>
    <v>4</v>
  </rv>
  <rv s="0">
    <v>316</v>
    <v>4</v>
  </rv>
  <rv s="0">
    <v>137</v>
    <v>4</v>
  </rv>
  <rv s="0">
    <v>348</v>
    <v>4</v>
  </rv>
  <rv s="0">
    <v>355</v>
    <v>4</v>
  </rv>
  <rv s="0">
    <v>320</v>
    <v>4</v>
  </rv>
  <rv s="0">
    <v>214</v>
    <v>4</v>
  </rv>
  <rv s="0">
    <v>298</v>
    <v>4</v>
  </rv>
  <rv s="0">
    <v>279</v>
    <v>4</v>
  </rv>
  <rv s="0">
    <v>184</v>
    <v>4</v>
  </rv>
  <rv s="0">
    <v>295</v>
    <v>4</v>
  </rv>
  <rv s="0">
    <v>346</v>
    <v>4</v>
  </rv>
  <rv s="0">
    <v>183</v>
    <v>4</v>
  </rv>
  <rv s="0">
    <v>39</v>
    <v>4</v>
  </rv>
  <rv s="0">
    <v>60</v>
    <v>4</v>
  </rv>
  <rv s="0">
    <v>142</v>
    <v>4</v>
  </rv>
  <rv s="0">
    <v>266</v>
    <v>4</v>
  </rv>
  <rv s="0">
    <v>297</v>
    <v>4</v>
  </rv>
  <rv s="0">
    <v>139</v>
    <v>4</v>
  </rv>
  <rv s="0">
    <v>140</v>
    <v>4</v>
  </rv>
  <rv s="0">
    <v>333</v>
    <v>4</v>
  </rv>
  <rv s="0">
    <v>326</v>
    <v>4</v>
  </rv>
  <rv s="0">
    <v>319</v>
    <v>4</v>
  </rv>
  <rv s="0">
    <v>327</v>
    <v>4</v>
  </rv>
  <rv s="0">
    <v>341</v>
    <v>4</v>
  </rv>
  <rv s="0">
    <v>272</v>
    <v>4</v>
  </rv>
  <rv s="0">
    <v>263</v>
    <v>4</v>
  </rv>
  <rv s="0">
    <v>209</v>
    <v>4</v>
  </rv>
  <rv s="0">
    <v>275</v>
    <v>4</v>
  </rv>
  <rv s="0">
    <v>213</v>
    <v>4</v>
  </rv>
  <rv s="0">
    <v>234</v>
    <v>4</v>
  </rv>
  <rv s="0">
    <v>196</v>
    <v>4</v>
  </rv>
  <rv s="0">
    <v>343</v>
    <v>4</v>
  </rv>
  <rv s="0">
    <v>287</v>
    <v>4</v>
  </rv>
  <rv s="0">
    <v>105</v>
    <v>4</v>
  </rv>
  <rv s="0">
    <v>220</v>
    <v>4</v>
  </rv>
  <rv s="0">
    <v>178</v>
    <v>4</v>
  </rv>
  <rv s="0">
    <v>97</v>
    <v>4</v>
  </rv>
  <rv s="0">
    <v>206</v>
    <v>4</v>
  </rv>
  <rv s="0">
    <v>265</v>
    <v>4</v>
  </rv>
  <rv s="0">
    <v>284</v>
    <v>4</v>
  </rv>
  <rv s="0">
    <v>187</v>
    <v>4</v>
  </rv>
  <rv s="0">
    <v>103</v>
    <v>4</v>
  </rv>
  <rv s="0">
    <v>378</v>
    <v>4</v>
  </rv>
  <rv s="0">
    <v>374</v>
    <v>4</v>
  </rv>
  <rv s="0">
    <v>161</v>
    <v>4</v>
  </rv>
  <rv s="0">
    <v>162</v>
    <v>4</v>
  </rv>
  <rv s="0">
    <v>415</v>
    <v>4</v>
  </rv>
  <rv s="0">
    <v>104</v>
    <v>4</v>
  </rv>
  <rv s="0">
    <v>405</v>
    <v>4</v>
  </rv>
  <rv s="0">
    <v>239</v>
    <v>4</v>
  </rv>
  <rv s="0">
    <v>249</v>
    <v>4</v>
  </rv>
  <rv s="0">
    <v>301</v>
    <v>4</v>
  </rv>
  <rv s="0">
    <v>99</v>
    <v>4</v>
  </rv>
  <rv s="0">
    <v>303</v>
    <v>4</v>
  </rv>
  <rv s="0">
    <v>182</v>
    <v>4</v>
  </rv>
  <rv s="0">
    <v>246</v>
    <v>4</v>
  </rv>
  <rv s="0">
    <v>286</v>
    <v>4</v>
  </rv>
  <rv s="0">
    <v>396</v>
    <v>4</v>
  </rv>
  <rv s="0">
    <v>304</v>
    <v>4</v>
  </rv>
  <rv s="0">
    <v>237</v>
    <v>4</v>
  </rv>
  <rv s="0">
    <v>306</v>
    <v>4</v>
  </rv>
  <rv s="0">
    <v>302</v>
    <v>4</v>
  </rv>
  <rv s="0">
    <v>201</v>
    <v>4</v>
  </rv>
  <rv s="0">
    <v>388</v>
    <v>4</v>
  </rv>
  <rv s="0">
    <v>53</v>
    <v>4</v>
  </rv>
  <rv s="0">
    <v>350</v>
    <v>4</v>
  </rv>
  <rv s="0">
    <v>328</v>
    <v>4</v>
  </rv>
  <rv s="0">
    <v>252</v>
    <v>4</v>
  </rv>
  <rv s="0">
    <v>395</v>
    <v>4</v>
  </rv>
  <rv s="0">
    <v>94</v>
    <v>4</v>
  </rv>
  <rv s="0">
    <v>243</v>
    <v>4</v>
  </rv>
  <rv s="0">
    <v>373</v>
    <v>4</v>
  </rv>
  <rv s="0">
    <v>181</v>
    <v>4</v>
  </rv>
  <rv s="0">
    <v>389</v>
    <v>4</v>
  </rv>
  <rv s="0">
    <v>242</v>
    <v>4</v>
  </rv>
  <rv s="0">
    <v>177</v>
    <v>4</v>
  </rv>
  <rv s="0">
    <v>380</v>
    <v>4</v>
  </rv>
  <rv s="0">
    <v>368</v>
    <v>4</v>
  </rv>
  <rv s="0">
    <v>397</v>
    <v>4</v>
  </rv>
  <rv s="0">
    <v>241</v>
    <v>4</v>
  </rv>
  <rv s="0">
    <v>222</v>
    <v>4</v>
  </rv>
  <rv s="0">
    <v>413</v>
    <v>4</v>
  </rv>
  <rv s="0">
    <v>340</v>
    <v>4</v>
  </rv>
  <rv s="0">
    <v>339</v>
    <v>4</v>
  </rv>
  <rv s="0">
    <v>244</v>
    <v>4</v>
  </rv>
  <rv s="0">
    <v>299</v>
    <v>4</v>
  </rv>
  <rv s="0">
    <v>351</v>
    <v>4</v>
  </rv>
  <rv s="0">
    <v>360</v>
    <v>4</v>
  </rv>
  <rv s="0">
    <v>347</v>
    <v>4</v>
  </rv>
  <rv s="0">
    <v>251</v>
    <v>4</v>
  </rv>
  <rv s="0">
    <v>238</v>
    <v>4</v>
  </rv>
  <rv s="0">
    <v>180</v>
    <v>4</v>
  </rv>
  <rv s="0">
    <v>164</v>
    <v>4</v>
  </rv>
  <rv s="0">
    <v>417</v>
    <v>4</v>
  </rv>
  <rv s="0">
    <v>414</v>
    <v>4</v>
  </rv>
  <rv s="0">
    <v>141</v>
    <v>4</v>
  </rv>
  <rv s="0">
    <v>173</v>
    <v>4</v>
  </rv>
  <rv s="0">
    <v>283</v>
    <v>4</v>
  </rv>
  <rv s="0">
    <v>254</v>
    <v>4</v>
  </rv>
  <rv s="0">
    <v>400</v>
    <v>4</v>
  </rv>
  <rv s="0">
    <v>394</v>
    <v>4</v>
  </rv>
  <rv s="0">
    <v>255</v>
    <v>4</v>
  </rv>
  <rv s="0">
    <v>168</v>
    <v>4</v>
  </rv>
  <rv s="0">
    <v>163</v>
    <v>4</v>
  </rv>
  <rv s="0">
    <v>278</v>
    <v>4</v>
  </rv>
  <rv s="0">
    <v>309</v>
    <v>4</v>
  </rv>
  <rv s="0">
    <v>403</v>
    <v>4</v>
  </rv>
  <rv s="0">
    <v>305</v>
    <v>4</v>
  </rv>
  <rv s="0">
    <v>358</v>
    <v>4</v>
  </rv>
  <rv s="0">
    <v>221</v>
    <v>4</v>
  </rv>
  <rv s="0">
    <v>169</v>
    <v>4</v>
  </rv>
  <rv s="0">
    <v>300</v>
    <v>4</v>
  </rv>
  <rv s="0">
    <v>185</v>
    <v>4</v>
  </rv>
  <rv s="0">
    <v>311</v>
    <v>4</v>
  </rv>
  <rv s="0">
    <v>166</v>
    <v>4</v>
  </rv>
  <rv s="0">
    <v>349</v>
    <v>4</v>
  </rv>
  <rv s="0">
    <v>406</v>
    <v>4</v>
  </rv>
  <rv s="0">
    <v>280</v>
    <v>4</v>
  </rv>
  <rv s="0">
    <v>402</v>
    <v>4</v>
  </rv>
  <rv s="0">
    <v>387</v>
    <v>4</v>
  </rv>
  <rv s="0">
    <v>398</v>
    <v>4</v>
  </rv>
  <rv s="0">
    <v>393</v>
    <v>4</v>
  </rv>
  <rv s="0">
    <v>290</v>
    <v>4</v>
  </rv>
  <rv s="0">
    <v>281</v>
    <v>4</v>
  </rv>
  <rv s="0">
    <v>404</v>
    <v>4</v>
  </rv>
  <rv s="0">
    <v>38</v>
    <v>4</v>
  </rv>
  <rv s="0">
    <v>218</v>
    <v>4</v>
  </rv>
  <rv s="0">
    <v>245</v>
    <v>4</v>
  </rv>
  <rv s="0">
    <v>401</v>
    <v>4</v>
  </rv>
  <rv s="0">
    <v>165</v>
    <v>4</v>
  </rv>
  <rv s="0">
    <v>216</v>
    <v>4</v>
  </rv>
  <rv s="0">
    <v>308</v>
    <v>4</v>
  </rv>
  <rv s="0">
    <v>391</v>
    <v>4</v>
  </rv>
  <rv s="0">
    <v>332</v>
    <v>4</v>
  </rv>
  <rv s="0">
    <v>247</v>
    <v>4</v>
  </rv>
  <rv s="0">
    <v>372</v>
    <v>4</v>
  </rv>
  <rv s="0">
    <v>250</v>
    <v>4</v>
  </rv>
  <rv s="0">
    <v>289</v>
    <v>4</v>
  </rv>
  <rv s="0">
    <v>256</v>
    <v>4</v>
  </rv>
  <rv s="0">
    <v>390</v>
    <v>4</v>
  </rv>
  <rv s="0">
    <v>282</v>
    <v>4</v>
  </rv>
  <rv s="0">
    <v>407</v>
    <v>4</v>
  </rv>
  <rv s="0">
    <v>376</v>
    <v>4</v>
  </rv>
  <rv s="0">
    <v>186</v>
    <v>4</v>
  </rv>
  <rv s="0">
    <v>408</v>
    <v>4</v>
  </rv>
  <rv s="0">
    <v>217</v>
    <v>4</v>
  </rv>
  <rv s="0">
    <v>90</v>
    <v>4</v>
  </rv>
  <rv s="0">
    <v>399</v>
    <v>4</v>
  </rv>
  <rv s="0">
    <v>379</v>
    <v>4</v>
  </rv>
  <rv s="0">
    <v>313</v>
    <v>4</v>
  </rv>
  <rv s="0">
    <v>288</v>
    <v>4</v>
  </rv>
  <rv s="0">
    <v>369</v>
    <v>4</v>
  </rv>
  <rv s="0">
    <v>410</v>
    <v>4</v>
  </rv>
  <rv s="0">
    <v>371</v>
    <v>4</v>
  </rv>
  <rv s="0">
    <v>382</v>
    <v>4</v>
  </rv>
  <rv s="0">
    <v>321</v>
    <v>4</v>
  </rv>
  <rv s="0">
    <v>248</v>
    <v>4</v>
  </rv>
  <rv s="0">
    <v>416</v>
    <v>4</v>
  </rv>
  <rv s="0">
    <v>307</v>
    <v>4</v>
  </rv>
  <rv s="0">
    <v>418</v>
    <v>4</v>
  </rv>
  <rv s="0">
    <v>200</v>
    <v>4</v>
  </rv>
  <rv s="0">
    <v>167</v>
    <v>4</v>
  </rv>
  <rv s="0">
    <v>253</v>
    <v>4</v>
  </rv>
  <rv s="0">
    <v>285</v>
    <v>4</v>
  </rv>
  <rv s="0">
    <v>381</v>
    <v>4</v>
  </rv>
  <rv s="0">
    <v>409</v>
    <v>4</v>
  </rv>
  <rv s="0">
    <v>370</v>
    <v>4</v>
  </rv>
  <rv s="0">
    <v>375</v>
    <v>4</v>
  </rv>
  <rv s="0">
    <v>276</v>
    <v>4</v>
  </rv>
  <rv s="0">
    <v>223</v>
    <v>4</v>
  </rv>
  <rv s="0">
    <v>385</v>
    <v>4</v>
  </rv>
  <rv s="0">
    <v>383</v>
    <v>4</v>
  </rv>
  <rv s="0">
    <v>384</v>
    <v>4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  <rel r:id="rId372"/>
  <rel r:id="rId373"/>
  <rel r:id="rId374"/>
  <rel r:id="rId375"/>
  <rel r:id="rId376"/>
  <rel r:id="rId377"/>
  <rel r:id="rId378"/>
  <rel r:id="rId379"/>
  <rel r:id="rId380"/>
  <rel r:id="rId381"/>
  <rel r:id="rId382"/>
  <rel r:id="rId383"/>
  <rel r:id="rId384"/>
  <rel r:id="rId385"/>
  <rel r:id="rId386"/>
  <rel r:id="rId387"/>
  <rel r:id="rId388"/>
  <rel r:id="rId389"/>
  <rel r:id="rId390"/>
  <rel r:id="rId391"/>
  <rel r:id="rId392"/>
  <rel r:id="rId393"/>
  <rel r:id="rId394"/>
  <rel r:id="rId395"/>
  <rel r:id="rId396"/>
  <rel r:id="rId397"/>
  <rel r:id="rId398"/>
  <rel r:id="rId399"/>
  <rel r:id="rId400"/>
  <rel r:id="rId401"/>
  <rel r:id="rId402"/>
  <rel r:id="rId403"/>
  <rel r:id="rId404"/>
  <rel r:id="rId405"/>
  <rel r:id="rId406"/>
  <rel r:id="rId407"/>
  <rel r:id="rId408"/>
  <rel r:id="rId409"/>
  <rel r:id="rId410"/>
  <rel r:id="rId411"/>
  <rel r:id="rId412"/>
  <rel r:id="rId413"/>
  <rel r:id="rId414"/>
  <rel r:id="rId415"/>
  <rel r:id="rId416"/>
  <rel r:id="rId417"/>
  <rel r:id="rId418"/>
  <rel r:id="rId419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65BD02-BC03-4AD7-9274-A0C3D9AE112D}" name="LeagueRanking" displayName="LeagueRanking" ref="B3:AC18" headerRowDxfId="154" dataDxfId="153">
  <autoFilter ref="B3:AC18" xr:uid="{6865BD02-BC03-4AD7-9274-A0C3D9AE112D}"/>
  <sortState xmlns:xlrd2="http://schemas.microsoft.com/office/spreadsheetml/2017/richdata2" ref="B4:AC18">
    <sortCondition descending="1" ref="AC3:AC18"/>
  </sortState>
  <tableColumns count="28">
    <tableColumn id="1" xr3:uid="{3ABE6E79-E52A-44ED-BC8F-56EE7695B268}" name="League" totalsRowLabel="Ergebnis" dataDxfId="152" totalsRowDxfId="151"/>
    <tableColumn id="2" xr3:uid="{F591F359-2B75-42F4-999A-EDB00FFF6A6A}" name="Country" dataDxfId="150" totalsRowDxfId="149"/>
    <tableColumn id="22" xr3:uid="{47B2A6D2-7A5B-4B8B-B656-200F034B3352}" name="CCode" dataDxfId="148" totalsRowDxfId="147"/>
    <tableColumn id="3" xr3:uid="{E949D0BC-81A5-4322-8545-74B29405BE4F}" name="2018/19" dataDxfId="146" totalsRowDxfId="145"/>
    <tableColumn id="4" xr3:uid="{DB975AC0-C51F-4D11-BD51-49D4CD4D9F89}" name="2019/20" dataDxfId="144" totalsRowDxfId="143"/>
    <tableColumn id="5" xr3:uid="{98649CE8-097B-4A4C-B221-BDB5329CA6C3}" name="2020/21" dataDxfId="142" totalsRowDxfId="141"/>
    <tableColumn id="6" xr3:uid="{5EC19EFD-5F63-4A0B-9721-C21C7EE99067}" name="2021/22" dataDxfId="140" totalsRowDxfId="139"/>
    <tableColumn id="7" xr3:uid="{1FCE1356-4341-4AE3-8682-547BB53CC9F2}" name="2022/23" dataDxfId="138" totalsRowDxfId="137"/>
    <tableColumn id="24" xr3:uid="{83450CE0-0005-46CF-B6DB-6A8CC272EC8F}" name="2023/24" dataDxfId="136" totalsRowDxfId="135"/>
    <tableColumn id="26" xr3:uid="{2DF5FE6D-C621-4A64-A33B-DC2F7AC8360D}" name="2024/25" dataDxfId="134" totalsRowDxfId="133"/>
    <tableColumn id="8" xr3:uid="{A75A9E9B-78CC-44A0-9364-8E5D0E91552E}" name="Total" dataDxfId="132">
      <calculatedColumnFormula>SUM(((G4*0.6)+(H4*0.7)+(I4*0.8)+(J4*0.9)+(K4*1)))/5</calculatedColumnFormula>
    </tableColumn>
    <tableColumn id="9" xr3:uid="{D54FB9A6-A324-4AA4-AE2D-3D44D54369F0}" name="2018" dataDxfId="131" totalsRowDxfId="130"/>
    <tableColumn id="10" xr3:uid="{52E13B53-8884-4051-AF84-EF1D35A41ABF}" name="2019" dataDxfId="129" totalsRowDxfId="128"/>
    <tableColumn id="11" xr3:uid="{8F6DBE8D-ACC3-430C-A52B-59FD681B6375}" name="2021" dataDxfId="127" totalsRowDxfId="126"/>
    <tableColumn id="12" xr3:uid="{CC1E4F09-FD3B-4394-9BC9-39B78FC384B0}" name="2022" dataDxfId="125" totalsRowDxfId="124"/>
    <tableColumn id="25" xr3:uid="{24D9752F-3CFB-43B4-A4EF-3DEE19C9C20D}" name="2023/24 " dataDxfId="123" totalsRowDxfId="122"/>
    <tableColumn id="27" xr3:uid="{765AA907-0C7A-4F08-A743-D594F1DD68B3}" name="2024/25 " dataDxfId="121" totalsRowDxfId="120"/>
    <tableColumn id="13" xr3:uid="{0875D2DB-7ACC-425D-B943-AE2B86647B0A}" name="Total2" dataDxfId="119" totalsRowDxfId="118">
      <calculatedColumnFormula>SUM((N4*0.6)+(O4*0.7)+(P4*0.8)+(Q4*0.9)+(R4*1))/5</calculatedColumnFormula>
    </tableColumn>
    <tableColumn id="14" xr3:uid="{4B29879D-3387-4024-B98E-933A60F1E562}" name="20.09.2018" dataDxfId="117" totalsRowDxfId="116"/>
    <tableColumn id="15" xr3:uid="{61D9C9D8-E79B-4A17-ABCD-D07F80B8AF39}" name="19.09.2019" dataDxfId="115" totalsRowDxfId="114"/>
    <tableColumn id="16" xr3:uid="{C667E8F7-AE20-445A-838C-E1705669C26E}" name="17.09.2020" dataDxfId="113" totalsRowDxfId="112"/>
    <tableColumn id="17" xr3:uid="{0508EC4B-341D-4233-B21A-0079684C8985}" name="16.09.2021" dataDxfId="111" totalsRowDxfId="110"/>
    <tableColumn id="18" xr3:uid="{21CC1F93-8997-41B9-AD8D-8E43804A2B29}" name="25.08.2022" dataDxfId="109" totalsRowDxfId="108"/>
    <tableColumn id="19" xr3:uid="{11054C1E-67C0-47A5-845E-EE7A7D6F898B}" name="21.09.2023" dataDxfId="107" totalsRowDxfId="106"/>
    <tableColumn id="23" xr3:uid="{73EE8DBD-1DDF-41D7-80D3-16613476F564}" name="19.09.2024" dataDxfId="105" totalsRowDxfId="104"/>
    <tableColumn id="28" xr3:uid="{7F9EA498-69B7-4B85-8ACB-5DE25262FE76}" name="18.09.2025" dataDxfId="103" totalsRowDxfId="102"/>
    <tableColumn id="20" xr3:uid="{0D1287CB-C16F-47E0-9134-3E08119D452E}" name="Total3" dataDxfId="101">
      <calculatedColumnFormula>SUM(((W4*0.6)+(X4*0.7)+(Y4*0.8)+(Z4*0.9)+(AA4*1)))/5</calculatedColumnFormula>
    </tableColumn>
    <tableColumn id="21" xr3:uid="{DD8F6C08-7E30-441C-AD87-225E51EBB39A}" name="Total4" totalsRowFunction="sum" dataDxfId="100">
      <calculatedColumnFormula>SUM(((L4*0.3)+(S4*0.1)+(AB4*0.6)))/100</calculatedColumnFormula>
    </tableColumn>
  </tableColumns>
  <tableStyleInfo name="TableStyleLight1" showFirstColumn="0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AB4C16-D46A-482B-8DDB-11BE4E640B60}" name="LeagueRanking5" displayName="LeagueRanking5" ref="B3:W18" headerRowDxfId="99" dataDxfId="98">
  <autoFilter ref="B3:W18" xr:uid="{6865BD02-BC03-4AD7-9274-A0C3D9AE112D}"/>
  <sortState xmlns:xlrd2="http://schemas.microsoft.com/office/spreadsheetml/2017/richdata2" ref="B4:W18">
    <sortCondition descending="1" ref="V3:V18"/>
  </sortState>
  <tableColumns count="22">
    <tableColumn id="1" xr3:uid="{966B3A70-0026-42CC-BE9E-4D5492AC6CCF}" name="League" totalsRowLabel="Ergebnis" dataDxfId="97" totalsRowDxfId="96"/>
    <tableColumn id="2" xr3:uid="{14F80790-22A3-4025-97C3-29F353B5D8F9}" name="Country" dataDxfId="95" totalsRowDxfId="94"/>
    <tableColumn id="3" xr3:uid="{C345A843-0777-4349-835D-4708BAC9A199}" name="2018/19" dataDxfId="93" totalsRowDxfId="92"/>
    <tableColumn id="4" xr3:uid="{A34D5324-5823-4A98-B4A6-C5C2FBDEB5BC}" name="2019/20" dataDxfId="91" totalsRowDxfId="90"/>
    <tableColumn id="5" xr3:uid="{CAD0FC9F-760A-42A4-BB6E-6143932CEE01}" name="2020/21" dataDxfId="89" totalsRowDxfId="88"/>
    <tableColumn id="6" xr3:uid="{B37794A0-4A43-4742-937E-F4067A482533}" name="2021/22" dataDxfId="87" totalsRowDxfId="86"/>
    <tableColumn id="7" xr3:uid="{E360DD58-564E-4874-B844-65A913DBA4ED}" name="2022/23" dataDxfId="85" totalsRowDxfId="84"/>
    <tableColumn id="8" xr3:uid="{B87EDACD-AD2C-4183-B8D1-B748ECE3AF63}" name="Total" dataDxfId="83">
      <calculatedColumnFormula>SUM(((D4*0.6)+(E4*0.7)+(F4*0.8)+(G4*0.9)+(H4*1)))/5</calculatedColumnFormula>
    </tableColumn>
    <tableColumn id="9" xr3:uid="{E49FFBF7-2372-4335-A75B-690134D701FF}" name="2018" dataDxfId="82" totalsRowDxfId="81"/>
    <tableColumn id="10" xr3:uid="{229F8598-6982-47FD-92B6-98908AE92377}" name="2019" dataDxfId="80" totalsRowDxfId="79"/>
    <tableColumn id="11" xr3:uid="{38A3CD6B-02E3-441A-B9E7-33373E6CC8C8}" name="2021" dataDxfId="78" totalsRowDxfId="77"/>
    <tableColumn id="12" xr3:uid="{11912545-405E-4AA9-B192-73CF801A208F}" name="2022" dataDxfId="76" totalsRowDxfId="75"/>
    <tableColumn id="13" xr3:uid="{8C152499-A0D4-420B-9553-B232D283BA20}" name="Total2" dataDxfId="74" totalsRowDxfId="73">
      <calculatedColumnFormula>SUM(((J4*0.7)+(K4*0.8)+(L4*0.9)+(M4*1)))/5</calculatedColumnFormula>
    </tableColumn>
    <tableColumn id="14" xr3:uid="{24550EC6-63E3-4355-A9C2-019474F7D080}" name="20.09.2018" dataDxfId="72" totalsRowDxfId="71"/>
    <tableColumn id="15" xr3:uid="{72ECA7DE-A1A8-4256-902E-61E89D6F08D9}" name="19.09.2019" dataDxfId="70" totalsRowDxfId="69"/>
    <tableColumn id="16" xr3:uid="{CB57EEC1-3235-4272-ACE6-674F1E18E1AD}" name="17.09.2020" dataDxfId="68" totalsRowDxfId="67"/>
    <tableColumn id="17" xr3:uid="{699E53E9-428C-444B-964F-E0590935894B}" name="16.09.2021" dataDxfId="66" totalsRowDxfId="65"/>
    <tableColumn id="18" xr3:uid="{1E10E730-C58E-4E3B-A7A7-558EF1C2588E}" name="25.08.2022" dataDxfId="64" totalsRowDxfId="63"/>
    <tableColumn id="19" xr3:uid="{9B26B438-9AB4-4669-A632-4FBFE7A7A776}" name="21.09.2023" dataDxfId="62" totalsRowDxfId="61"/>
    <tableColumn id="20" xr3:uid="{23106BE6-0EC9-4891-8766-B9F15ADE5406}" name="Total3" dataDxfId="60" totalsRowDxfId="59">
      <calculatedColumnFormula>SUM(((O4*0.6)+(P4*0.6)+(Q4*0.7)+(R4*0.8)+(S4*0.9)+(T4*1)))/6</calculatedColumnFormula>
    </tableColumn>
    <tableColumn id="21" xr3:uid="{0F94CB18-DF88-4B87-A5D8-E1A907433355}" name="Total4" totalsRowFunction="sum" dataDxfId="58">
      <calculatedColumnFormula>SUM(((I4*0.6)+(N4*0.15)+(U4*0.6)))/100</calculatedColumnFormula>
    </tableColumn>
    <tableColumn id="23" xr3:uid="{0C7DFDE1-4D17-4A02-BB3E-1E2EE657598A}" name="GesMW" dataDxfId="57" totalsRowDxfId="56"/>
  </tableColumns>
  <tableStyleInfo name="TableStyleLight1" showFirstColumn="0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DD0518-021B-4089-877D-F9F429CB8CC5}" name="LeagueRanking6" displayName="LeagueRanking6" ref="B3:X18" headerRowDxfId="55" dataDxfId="54">
  <autoFilter ref="B3:X18" xr:uid="{6865BD02-BC03-4AD7-9274-A0C3D9AE112D}"/>
  <sortState xmlns:xlrd2="http://schemas.microsoft.com/office/spreadsheetml/2017/richdata2" ref="B4:X18">
    <sortCondition descending="1" ref="X3:X18"/>
  </sortState>
  <tableColumns count="23">
    <tableColumn id="1" xr3:uid="{03EBEBC8-2168-4F29-B255-C166FC4FC070}" name="League" totalsRowLabel="Ergebnis" dataDxfId="53" totalsRowDxfId="52"/>
    <tableColumn id="2" xr3:uid="{305AF692-E430-4E58-9F16-A6305EE8A722}" name="Country" dataDxfId="51" totalsRowDxfId="50"/>
    <tableColumn id="23" xr3:uid="{0A7EF999-8E72-4DEF-B75B-9E3210BC9F2C}" name="2017/18" dataDxfId="49" totalsRowDxfId="48"/>
    <tableColumn id="3" xr3:uid="{7D40D1B7-4BA6-40AC-8B45-B8489B09FAAF}" name="2018/19" dataDxfId="47" totalsRowDxfId="46"/>
    <tableColumn id="4" xr3:uid="{B70256E8-0965-4CF4-84C2-C0F2B0851BAE}" name="2019/20" dataDxfId="45" totalsRowDxfId="44"/>
    <tableColumn id="5" xr3:uid="{F93B0650-CD34-4CE8-9EB4-0909BEAE064A}" name="2020/21" dataDxfId="43" totalsRowDxfId="42"/>
    <tableColumn id="6" xr3:uid="{F44EFD0D-E269-47C1-BBFD-656733BA4E95}" name="2021/22" dataDxfId="41" totalsRowDxfId="40"/>
    <tableColumn id="7" xr3:uid="{E0AADDD0-3B2D-433B-A2A4-6B967F3EA60F}" name="2022/23" dataDxfId="39" totalsRowDxfId="38"/>
    <tableColumn id="8" xr3:uid="{47CED179-6EFA-4509-AB21-57AEE4863DC4}" name="Total" dataDxfId="37">
      <calculatedColumnFormula>SUM(((D4*0.5)+(E4*0.6)+(F4*0.7)+(G4*0.8)+(H4*0.9)+(I4*1)))/5</calculatedColumnFormula>
    </tableColumn>
    <tableColumn id="24" xr3:uid="{64122C6B-64DA-42C5-AC2A-4A7553E0F7B3}" name="2017" dataDxfId="36" totalsRowDxfId="35"/>
    <tableColumn id="9" xr3:uid="{3E98568D-2E47-42B8-AF75-0626E5DF8436}" name="2018" dataDxfId="34" totalsRowDxfId="33"/>
    <tableColumn id="10" xr3:uid="{E98270FC-AD6F-4271-B2E1-3A42FB0942B3}" name="2019" dataDxfId="32" totalsRowDxfId="31"/>
    <tableColumn id="11" xr3:uid="{A76512A8-326C-4F08-84A8-C5D44989C152}" name="2021" dataDxfId="30" totalsRowDxfId="29"/>
    <tableColumn id="12" xr3:uid="{E693F360-EF62-4103-BF7F-5016DE20E1D6}" name="2022" dataDxfId="28" totalsRowDxfId="27"/>
    <tableColumn id="13" xr3:uid="{077575F5-C88C-423A-B781-FDDEFF345567}" name="Total2" dataDxfId="26" totalsRowDxfId="25">
      <calculatedColumnFormula>SUM(((K4*0.6)+(L4*0.7)+(M4*0.8)+(N4*0.9)+(O4*1)))/5</calculatedColumnFormula>
    </tableColumn>
    <tableColumn id="14" xr3:uid="{31DDEB7A-D065-4AB7-BE27-E342F7BAAEB8}" name="20.09.2018" dataDxfId="24" totalsRowDxfId="23"/>
    <tableColumn id="15" xr3:uid="{1156A111-A24B-4DB0-8A2D-8CA7CB8909D1}" name="19.09.2019" dataDxfId="22" totalsRowDxfId="21"/>
    <tableColumn id="16" xr3:uid="{D0ACE294-2AD7-4C7F-9A4A-E44E26C4A128}" name="17.09.2020" dataDxfId="20" totalsRowDxfId="19"/>
    <tableColumn id="17" xr3:uid="{D2C1C3D8-8C22-4654-9D2C-C3718F0E8E72}" name="16.09.2021" dataDxfId="18" totalsRowDxfId="17"/>
    <tableColumn id="18" xr3:uid="{9D71FDF0-90F8-41CB-B402-E2D816C844A8}" name="25.08.2022" dataDxfId="16" totalsRowDxfId="15"/>
    <tableColumn id="19" xr3:uid="{D2C7FDAD-6AAF-4F34-A0F0-117CC106656A}" name="21.09.2023" dataDxfId="14" totalsRowDxfId="13"/>
    <tableColumn id="20" xr3:uid="{1F8F2144-CA0E-40B4-B5EC-19EF1103F1BE}" name="Total3" dataDxfId="12" totalsRowDxfId="11">
      <calculatedColumnFormula>SUM(((Q4*0.6)+(R4*0.6)+(S4*0.7)+(T4*0.8)+(U4*0.9)+(V4*1)))/6</calculatedColumnFormula>
    </tableColumn>
    <tableColumn id="21" xr3:uid="{9C22EEE8-04DB-4212-A46C-4BB1DACA8440}" name="Total4" totalsRowFunction="sum" dataDxfId="10">
      <calculatedColumnFormula>SUM((J4*0.3)+(P4*0.1)+(W4*0.6))/100</calculatedColumnFormula>
    </tableColumn>
  </tableColumns>
  <tableStyleInfo name="TableStyleLight1" showFirstColumn="0" showLastColumn="1" showRowStripes="1" showColumnStripes="0"/>
</table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BFE3-CC78-43DF-913C-45C7D285F200}">
  <sheetPr codeName="Tabelle1"/>
  <dimension ref="A1:AC18"/>
  <sheetViews>
    <sheetView zoomScaleNormal="100" workbookViewId="0">
      <pane xSplit="3" ySplit="3" topLeftCell="E4" activePane="bottomRight" state="frozen"/>
      <selection pane="topRight" activeCell="D1" sqref="D1"/>
      <selection pane="bottomLeft" activeCell="A4" sqref="A4"/>
      <selection pane="bottomRight" activeCell="AA4" sqref="AA4"/>
    </sheetView>
  </sheetViews>
  <sheetFormatPr baseColWidth="10" defaultColWidth="11.5703125" defaultRowHeight="23.25" x14ac:dyDescent="0.6"/>
  <cols>
    <col min="1" max="1" width="11.5703125" style="1"/>
    <col min="2" max="2" width="11" style="1" bestFit="1" customWidth="1"/>
    <col min="3" max="3" width="11.85546875" style="1" bestFit="1" customWidth="1"/>
    <col min="4" max="4" width="10" style="1" customWidth="1"/>
    <col min="5" max="5" width="12.28515625" style="1" bestFit="1" customWidth="1"/>
    <col min="6" max="8" width="12.7109375" style="1" bestFit="1" customWidth="1"/>
    <col min="9" max="10" width="13.140625" style="1" bestFit="1" customWidth="1"/>
    <col min="11" max="11" width="13.140625" style="1" customWidth="1"/>
    <col min="12" max="12" width="10.28515625" style="1" bestFit="1" customWidth="1"/>
    <col min="13" max="15" width="8.85546875" style="1" bestFit="1" customWidth="1"/>
    <col min="16" max="16" width="9.28515625" style="1" bestFit="1" customWidth="1"/>
    <col min="17" max="17" width="12.85546875" style="1" customWidth="1"/>
    <col min="18" max="18" width="13.140625" style="1" customWidth="1"/>
    <col min="19" max="19" width="10" style="1" customWidth="1"/>
    <col min="20" max="20" width="15.7109375" style="1" bestFit="1" customWidth="1"/>
    <col min="21" max="21" width="15.28515625" style="1" bestFit="1" customWidth="1"/>
    <col min="22" max="22" width="15.5703125" style="1" bestFit="1" customWidth="1"/>
    <col min="23" max="23" width="15.28515625" style="1" bestFit="1" customWidth="1"/>
    <col min="24" max="24" width="16.140625" style="1" bestFit="1" customWidth="1"/>
    <col min="25" max="25" width="15.7109375" style="1" bestFit="1" customWidth="1"/>
    <col min="26" max="26" width="16" style="1" bestFit="1" customWidth="1"/>
    <col min="27" max="27" width="16" style="1" customWidth="1"/>
    <col min="28" max="29" width="10.28515625" style="1" bestFit="1" customWidth="1"/>
    <col min="30" max="16384" width="11.5703125" style="1"/>
  </cols>
  <sheetData>
    <row r="1" spans="1:29" ht="3" customHeight="1" thickBot="1" x14ac:dyDescent="0.65"/>
    <row r="2" spans="1:29" ht="24" thickBot="1" x14ac:dyDescent="0.65">
      <c r="E2" s="113" t="s">
        <v>29</v>
      </c>
      <c r="F2" s="114"/>
      <c r="G2" s="114"/>
      <c r="H2" s="114"/>
      <c r="I2" s="114"/>
      <c r="J2" s="114"/>
      <c r="K2" s="114"/>
      <c r="L2" s="115"/>
      <c r="M2" s="116" t="s">
        <v>30</v>
      </c>
      <c r="N2" s="117"/>
      <c r="O2" s="117"/>
      <c r="P2" s="117"/>
      <c r="Q2" s="117"/>
      <c r="R2" s="117"/>
      <c r="S2" s="118"/>
      <c r="T2" s="119" t="s">
        <v>38</v>
      </c>
      <c r="U2" s="120"/>
      <c r="V2" s="120"/>
      <c r="W2" s="120"/>
      <c r="X2" s="120"/>
      <c r="Y2" s="120"/>
      <c r="Z2" s="120"/>
      <c r="AA2" s="120"/>
      <c r="AB2" s="121"/>
    </row>
    <row r="3" spans="1:29" x14ac:dyDescent="0.6">
      <c r="A3" s="28"/>
      <c r="B3" s="96" t="s">
        <v>0</v>
      </c>
      <c r="C3" s="97" t="s">
        <v>1</v>
      </c>
      <c r="D3" s="98" t="s">
        <v>371</v>
      </c>
      <c r="E3" s="99" t="s">
        <v>2</v>
      </c>
      <c r="F3" s="100" t="s">
        <v>3</v>
      </c>
      <c r="G3" s="100" t="s">
        <v>4</v>
      </c>
      <c r="H3" s="100" t="s">
        <v>5</v>
      </c>
      <c r="I3" s="100" t="s">
        <v>6</v>
      </c>
      <c r="J3" s="100" t="s">
        <v>402</v>
      </c>
      <c r="K3" s="100" t="s">
        <v>779</v>
      </c>
      <c r="L3" s="101" t="s">
        <v>7</v>
      </c>
      <c r="M3" s="102" t="s">
        <v>31</v>
      </c>
      <c r="N3" s="103" t="s">
        <v>32</v>
      </c>
      <c r="O3" s="103" t="s">
        <v>33</v>
      </c>
      <c r="P3" s="103" t="s">
        <v>34</v>
      </c>
      <c r="Q3" s="103" t="s">
        <v>777</v>
      </c>
      <c r="R3" s="103" t="s">
        <v>780</v>
      </c>
      <c r="S3" s="104" t="s">
        <v>35</v>
      </c>
      <c r="T3" s="105" t="s">
        <v>8</v>
      </c>
      <c r="U3" s="106" t="s">
        <v>9</v>
      </c>
      <c r="V3" s="106" t="s">
        <v>10</v>
      </c>
      <c r="W3" s="106" t="s">
        <v>11</v>
      </c>
      <c r="X3" s="106" t="s">
        <v>12</v>
      </c>
      <c r="Y3" s="106" t="s">
        <v>13</v>
      </c>
      <c r="Z3" s="107" t="s">
        <v>781</v>
      </c>
      <c r="AA3" s="107" t="s">
        <v>831</v>
      </c>
      <c r="AB3" s="108" t="s">
        <v>36</v>
      </c>
      <c r="AC3" s="109" t="s">
        <v>37</v>
      </c>
    </row>
    <row r="4" spans="1:29" x14ac:dyDescent="0.6">
      <c r="A4" s="27" t="s">
        <v>14</v>
      </c>
      <c r="B4" s="30" t="e" vm="1">
        <v>#VALUE!</v>
      </c>
      <c r="C4" s="37" t="e" vm="2">
        <v>#VALUE!</v>
      </c>
      <c r="D4" s="110" t="s">
        <v>370</v>
      </c>
      <c r="E4" s="14">
        <v>5600</v>
      </c>
      <c r="F4" s="12">
        <v>7200</v>
      </c>
      <c r="G4" s="12">
        <v>6800</v>
      </c>
      <c r="H4" s="12">
        <v>4200</v>
      </c>
      <c r="I4" s="12">
        <v>5700</v>
      </c>
      <c r="J4" s="12">
        <v>4100</v>
      </c>
      <c r="K4" s="12">
        <v>3600</v>
      </c>
      <c r="L4" s="15">
        <f t="shared" ref="L4:L18" si="0">SUM(((G4*0.6)+(H4*0.7)+(I4*0.8)+(J4*0.9)+(K4*1)))/5</f>
        <v>3774</v>
      </c>
      <c r="M4" s="14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5">
        <f t="shared" ref="S4:S18" si="1">SUM((N4*0.6)+(O4*0.7)+(P4*0.8)+(Q4*0.9)+(R4*1))/5</f>
        <v>0</v>
      </c>
      <c r="T4" s="2">
        <v>1483</v>
      </c>
      <c r="U4" s="1">
        <v>1516</v>
      </c>
      <c r="V4" s="1">
        <v>1539</v>
      </c>
      <c r="W4" s="10">
        <v>1520.07</v>
      </c>
      <c r="X4" s="10">
        <v>1542.79</v>
      </c>
      <c r="Y4" s="10">
        <v>1538.42</v>
      </c>
      <c r="Z4" s="10">
        <v>1548.29</v>
      </c>
      <c r="AA4" s="10">
        <v>1543.06</v>
      </c>
      <c r="AB4" s="15">
        <f>SUM(((W4*0.6)+(X4*0.7)+(Y4*0.8)+(Z4*0.9)+(AA4*1)))/5</f>
        <v>1231.8504</v>
      </c>
      <c r="AC4" s="24">
        <f>SUM(((L4*0.3)+(S4*0.1)+(AB4*0.6)))/100</f>
        <v>18.7131024</v>
      </c>
    </row>
    <row r="5" spans="1:29" x14ac:dyDescent="0.6">
      <c r="A5" s="27" t="s">
        <v>15</v>
      </c>
      <c r="B5" s="2" t="e" vm="3">
        <v>#VALUE!</v>
      </c>
      <c r="C5" s="3" t="e" vm="4">
        <v>#VALUE!</v>
      </c>
      <c r="D5" s="1" t="s">
        <v>283</v>
      </c>
      <c r="E5" s="14">
        <v>7583</v>
      </c>
      <c r="F5" s="12">
        <v>4666</v>
      </c>
      <c r="G5" s="12">
        <v>4333</v>
      </c>
      <c r="H5" s="12">
        <v>5100</v>
      </c>
      <c r="I5" s="12">
        <v>4333</v>
      </c>
      <c r="J5" s="12">
        <v>4333</v>
      </c>
      <c r="K5" s="12">
        <v>4333</v>
      </c>
      <c r="L5" s="15">
        <f t="shared" si="0"/>
        <v>3573.78</v>
      </c>
      <c r="M5" s="14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5">
        <f t="shared" si="1"/>
        <v>0</v>
      </c>
      <c r="T5" s="2">
        <v>1423</v>
      </c>
      <c r="U5" s="1">
        <v>1455</v>
      </c>
      <c r="V5" s="1">
        <v>1485</v>
      </c>
      <c r="W5" s="10">
        <v>1475.43</v>
      </c>
      <c r="X5" s="10">
        <v>1493.42</v>
      </c>
      <c r="Y5" s="10">
        <v>1495.53</v>
      </c>
      <c r="Z5" s="10">
        <v>1508.73</v>
      </c>
      <c r="AA5" s="10">
        <v>1521.74</v>
      </c>
      <c r="AB5" s="15">
        <f t="shared" ref="AB5:AB18" si="2">SUM(((W5*0.6)+(X5*0.7)+(Y5*0.8)+(Z5*0.9)+(AA5*1)))/5</f>
        <v>1201.3345999999999</v>
      </c>
      <c r="AC5" s="24">
        <f t="shared" ref="AC5:AC18" si="3">SUM(((L5*0.3)+(S5*0.1)+(AB5*0.6)))/100</f>
        <v>17.9293476</v>
      </c>
    </row>
    <row r="6" spans="1:29" x14ac:dyDescent="0.6">
      <c r="A6" s="27" t="s">
        <v>16</v>
      </c>
      <c r="B6" s="2" t="e" vm="5">
        <v>#VALUE!</v>
      </c>
      <c r="C6" s="3" t="e" vm="6">
        <v>#VALUE!</v>
      </c>
      <c r="D6" s="1" t="s">
        <v>369</v>
      </c>
      <c r="E6" s="14">
        <v>2375</v>
      </c>
      <c r="F6" s="12">
        <v>3375</v>
      </c>
      <c r="G6" s="12">
        <v>2500</v>
      </c>
      <c r="H6" s="12">
        <v>4375</v>
      </c>
      <c r="I6" s="12">
        <v>4000</v>
      </c>
      <c r="J6" s="12">
        <v>5875</v>
      </c>
      <c r="K6" s="12">
        <v>2875</v>
      </c>
      <c r="L6" s="15">
        <f t="shared" si="0"/>
        <v>3185</v>
      </c>
      <c r="M6" s="14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5">
        <f t="shared" si="1"/>
        <v>0</v>
      </c>
      <c r="T6" s="2">
        <v>1202</v>
      </c>
      <c r="U6" s="1">
        <v>1191</v>
      </c>
      <c r="V6" s="1">
        <v>1179</v>
      </c>
      <c r="W6" s="10">
        <v>1158.46</v>
      </c>
      <c r="X6" s="10">
        <v>1127.17</v>
      </c>
      <c r="Y6" s="10">
        <v>1147.69</v>
      </c>
      <c r="Z6" s="10">
        <v>1173.1500000000001</v>
      </c>
      <c r="AA6" s="10">
        <v>1148.0899999999999</v>
      </c>
      <c r="AB6" s="15">
        <f t="shared" si="2"/>
        <v>921.23440000000005</v>
      </c>
      <c r="AC6" s="24">
        <f t="shared" si="3"/>
        <v>15.0824064</v>
      </c>
    </row>
    <row r="7" spans="1:29" x14ac:dyDescent="0.6">
      <c r="A7" s="27" t="s">
        <v>17</v>
      </c>
      <c r="B7" s="2" t="e" vm="7">
        <v>#VALUE!</v>
      </c>
      <c r="C7" s="3" t="e" vm="8">
        <v>#VALUE!</v>
      </c>
      <c r="D7" s="1" t="s">
        <v>373</v>
      </c>
      <c r="E7" s="14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5">
        <f>SUM(((G7*0.6)+(H7*0.7)+(I7*0.8)+(J7*0.9)+(K7*1)))/5</f>
        <v>0</v>
      </c>
      <c r="M7" s="14">
        <v>9400</v>
      </c>
      <c r="N7" s="12">
        <v>9000</v>
      </c>
      <c r="O7" s="12">
        <v>8960</v>
      </c>
      <c r="P7" s="12">
        <v>10057</v>
      </c>
      <c r="Q7" s="12">
        <v>11250</v>
      </c>
      <c r="R7" s="12">
        <v>10333</v>
      </c>
      <c r="S7" s="15">
        <f>SUM((N7*0.6)+(O7*0.7)+(P7*0.8)+(Q7*0.9)+(R7*1))/5</f>
        <v>8035.12</v>
      </c>
      <c r="T7" s="2">
        <v>1245</v>
      </c>
      <c r="U7" s="1">
        <v>1272</v>
      </c>
      <c r="V7" s="1">
        <v>1290</v>
      </c>
      <c r="W7" s="10">
        <v>1282.27</v>
      </c>
      <c r="X7" s="10">
        <v>1306.6300000000001</v>
      </c>
      <c r="Y7" s="10">
        <v>1328.35</v>
      </c>
      <c r="Z7" s="10">
        <v>1413.06</v>
      </c>
      <c r="AA7" s="10">
        <v>1453.31</v>
      </c>
      <c r="AB7" s="15">
        <f t="shared" si="2"/>
        <v>1094.3493999999998</v>
      </c>
      <c r="AC7" s="24">
        <f t="shared" si="3"/>
        <v>14.601216399999998</v>
      </c>
    </row>
    <row r="8" spans="1:29" x14ac:dyDescent="0.6">
      <c r="A8" s="27" t="s">
        <v>18</v>
      </c>
      <c r="B8" s="2" t="e" vm="9">
        <v>#VALUE!</v>
      </c>
      <c r="C8" s="3" t="e" vm="10">
        <v>#VALUE!</v>
      </c>
      <c r="D8" s="1" t="s">
        <v>376</v>
      </c>
      <c r="E8" s="14">
        <v>1500</v>
      </c>
      <c r="F8" s="12">
        <v>2750</v>
      </c>
      <c r="G8" s="12">
        <v>1375</v>
      </c>
      <c r="H8" s="12">
        <v>1875</v>
      </c>
      <c r="I8" s="12">
        <v>2375</v>
      </c>
      <c r="J8" s="12">
        <v>2250</v>
      </c>
      <c r="K8" s="12">
        <v>4375</v>
      </c>
      <c r="L8" s="15">
        <f t="shared" si="0"/>
        <v>2087.5</v>
      </c>
      <c r="M8" s="14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5">
        <f t="shared" si="1"/>
        <v>0</v>
      </c>
      <c r="T8" s="2">
        <v>1225</v>
      </c>
      <c r="U8" s="1">
        <v>1242</v>
      </c>
      <c r="V8" s="1">
        <v>1215</v>
      </c>
      <c r="W8" s="10">
        <v>1262.4000000000001</v>
      </c>
      <c r="X8" s="10">
        <v>1242.42</v>
      </c>
      <c r="Y8" s="10">
        <v>1254.47</v>
      </c>
      <c r="Z8" s="10">
        <v>1230.43</v>
      </c>
      <c r="AA8" s="10">
        <v>1219.55</v>
      </c>
      <c r="AB8" s="15">
        <f t="shared" si="2"/>
        <v>991.52940000000001</v>
      </c>
      <c r="AC8" s="24">
        <f t="shared" si="3"/>
        <v>12.211676400000002</v>
      </c>
    </row>
    <row r="9" spans="1:29" x14ac:dyDescent="0.6">
      <c r="A9" s="27" t="s">
        <v>19</v>
      </c>
      <c r="B9" s="2" t="e" vm="11">
        <v>#VALUE!</v>
      </c>
      <c r="C9" s="3" t="e" vm="12">
        <v>#VALUE!</v>
      </c>
      <c r="D9" s="1" t="s">
        <v>375</v>
      </c>
      <c r="E9" s="14">
        <v>1125</v>
      </c>
      <c r="F9" s="12">
        <v>750</v>
      </c>
      <c r="G9" s="12">
        <v>1375</v>
      </c>
      <c r="H9" s="12">
        <v>5250</v>
      </c>
      <c r="I9" s="12">
        <v>3750</v>
      </c>
      <c r="J9" s="12">
        <v>2000</v>
      </c>
      <c r="K9" s="12">
        <v>2125</v>
      </c>
      <c r="L9" s="15">
        <f t="shared" si="0"/>
        <v>2285</v>
      </c>
      <c r="M9" s="14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5">
        <f t="shared" si="1"/>
        <v>0</v>
      </c>
      <c r="T9" s="2">
        <v>958</v>
      </c>
      <c r="U9" s="1">
        <v>978</v>
      </c>
      <c r="V9" s="1">
        <v>959</v>
      </c>
      <c r="W9" s="10">
        <v>940.3</v>
      </c>
      <c r="X9" s="10">
        <v>944.96</v>
      </c>
      <c r="Y9" s="10">
        <v>1010.1</v>
      </c>
      <c r="Z9" s="10">
        <v>1042.81</v>
      </c>
      <c r="AA9" s="10">
        <v>1019.2</v>
      </c>
      <c r="AB9" s="15">
        <f t="shared" si="2"/>
        <v>798.29220000000009</v>
      </c>
      <c r="AC9" s="24">
        <f t="shared" si="3"/>
        <v>11.6447532</v>
      </c>
    </row>
    <row r="10" spans="1:29" x14ac:dyDescent="0.6">
      <c r="A10" s="27" t="s">
        <v>20</v>
      </c>
      <c r="B10" s="2" t="e" vm="13">
        <v>#VALUE!</v>
      </c>
      <c r="C10" s="3" t="e" vm="14">
        <v>#VALUE!</v>
      </c>
      <c r="D10" s="1" t="s">
        <v>377</v>
      </c>
      <c r="E10" s="14">
        <v>1625</v>
      </c>
      <c r="F10" s="12">
        <v>2250</v>
      </c>
      <c r="G10" s="12">
        <v>1375</v>
      </c>
      <c r="H10" s="12">
        <v>2625</v>
      </c>
      <c r="I10" s="12">
        <v>2750</v>
      </c>
      <c r="J10" s="12">
        <v>1625</v>
      </c>
      <c r="K10" s="12">
        <v>3875</v>
      </c>
      <c r="L10" s="15">
        <f t="shared" si="0"/>
        <v>2040</v>
      </c>
      <c r="M10" s="14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5">
        <f t="shared" si="1"/>
        <v>0</v>
      </c>
      <c r="T10" s="2">
        <v>1116</v>
      </c>
      <c r="U10" s="1">
        <v>1075</v>
      </c>
      <c r="V10" s="1">
        <v>1076</v>
      </c>
      <c r="W10" s="10">
        <v>1092.45</v>
      </c>
      <c r="X10" s="10">
        <v>1125.3599999999999</v>
      </c>
      <c r="Y10" s="10">
        <v>1089.99</v>
      </c>
      <c r="Z10" s="10">
        <v>1097.98</v>
      </c>
      <c r="AA10" s="10">
        <v>1088.8</v>
      </c>
      <c r="AB10" s="15">
        <f t="shared" si="2"/>
        <v>878.43920000000003</v>
      </c>
      <c r="AC10" s="24">
        <f t="shared" si="3"/>
        <v>11.390635200000002</v>
      </c>
    </row>
    <row r="11" spans="1:29" x14ac:dyDescent="0.6">
      <c r="A11" s="27" t="s">
        <v>21</v>
      </c>
      <c r="B11" s="2" t="e" vm="15">
        <v>#VALUE!</v>
      </c>
      <c r="C11" s="3" t="e" vm="16">
        <v>#VALUE!</v>
      </c>
      <c r="D11" s="1" t="s">
        <v>374</v>
      </c>
      <c r="E11" s="14">
        <v>4250</v>
      </c>
      <c r="F11" s="12">
        <v>3375</v>
      </c>
      <c r="G11" s="12">
        <v>1000</v>
      </c>
      <c r="H11" s="12">
        <v>2875</v>
      </c>
      <c r="I11" s="12">
        <v>1125</v>
      </c>
      <c r="J11" s="12">
        <v>3125</v>
      </c>
      <c r="K11" s="12">
        <v>3000</v>
      </c>
      <c r="L11" s="15">
        <f t="shared" si="0"/>
        <v>1865</v>
      </c>
      <c r="M11" s="14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5">
        <f t="shared" si="1"/>
        <v>0</v>
      </c>
      <c r="T11" s="2">
        <v>1160</v>
      </c>
      <c r="U11" s="1">
        <v>1169</v>
      </c>
      <c r="V11" s="1">
        <v>1156</v>
      </c>
      <c r="W11" s="10">
        <v>1151.18</v>
      </c>
      <c r="X11" s="10">
        <v>1166.28</v>
      </c>
      <c r="Y11" s="10">
        <v>1206.94</v>
      </c>
      <c r="Z11" s="10">
        <v>1193.21</v>
      </c>
      <c r="AA11" s="10">
        <v>1158.06</v>
      </c>
      <c r="AB11" s="15">
        <f t="shared" si="2"/>
        <v>940.92099999999994</v>
      </c>
      <c r="AC11" s="24">
        <f t="shared" si="3"/>
        <v>11.240525999999999</v>
      </c>
    </row>
    <row r="12" spans="1:29" x14ac:dyDescent="0.6">
      <c r="A12" s="27" t="s">
        <v>22</v>
      </c>
      <c r="B12" s="2" t="e" vm="17">
        <v>#VALUE!</v>
      </c>
      <c r="C12" s="3" t="e" vm="18">
        <v>#VALUE!</v>
      </c>
      <c r="D12" s="1" t="s">
        <v>380</v>
      </c>
      <c r="E12" s="14">
        <v>1625</v>
      </c>
      <c r="F12" s="12">
        <v>2250</v>
      </c>
      <c r="G12" s="12">
        <v>1750</v>
      </c>
      <c r="H12" s="12">
        <v>1250</v>
      </c>
      <c r="I12" s="12">
        <v>1125</v>
      </c>
      <c r="J12" s="12">
        <v>1250</v>
      </c>
      <c r="K12" s="12">
        <v>1250</v>
      </c>
      <c r="L12" s="15">
        <f t="shared" si="0"/>
        <v>1040</v>
      </c>
      <c r="M12" s="14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5">
        <f t="shared" si="1"/>
        <v>0</v>
      </c>
      <c r="T12" s="2">
        <v>1254</v>
      </c>
      <c r="U12" s="1">
        <v>1264</v>
      </c>
      <c r="V12" s="1">
        <v>1274</v>
      </c>
      <c r="W12" s="10">
        <v>1240.8699999999999</v>
      </c>
      <c r="X12" s="10">
        <v>1296.46</v>
      </c>
      <c r="Y12" s="10">
        <v>1299.32</v>
      </c>
      <c r="Z12" s="10">
        <v>1378.22</v>
      </c>
      <c r="AA12" s="10">
        <v>1377.32</v>
      </c>
      <c r="AB12" s="15">
        <f t="shared" si="2"/>
        <v>1061.8435999999999</v>
      </c>
      <c r="AC12" s="24">
        <f t="shared" si="3"/>
        <v>9.4910616000000001</v>
      </c>
    </row>
    <row r="13" spans="1:29" x14ac:dyDescent="0.6">
      <c r="A13" s="27" t="s">
        <v>23</v>
      </c>
      <c r="B13" s="2" t="e" vm="19">
        <v>#VALUE!</v>
      </c>
      <c r="C13" s="3" t="e" vm="20">
        <v>#VALUE!</v>
      </c>
      <c r="D13" s="1" t="s">
        <v>383</v>
      </c>
      <c r="E13" s="14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5">
        <f t="shared" si="0"/>
        <v>0</v>
      </c>
      <c r="M13" s="14">
        <v>150</v>
      </c>
      <c r="N13" s="12">
        <v>2433</v>
      </c>
      <c r="O13" s="12">
        <v>835</v>
      </c>
      <c r="P13" s="12">
        <v>565</v>
      </c>
      <c r="Q13" s="12">
        <v>11167</v>
      </c>
      <c r="R13" s="12">
        <v>4600</v>
      </c>
      <c r="S13" s="15">
        <f t="shared" si="1"/>
        <v>3429.3200000000006</v>
      </c>
      <c r="T13" s="2">
        <v>1265</v>
      </c>
      <c r="U13" s="1">
        <v>1237</v>
      </c>
      <c r="V13" s="1">
        <v>1240</v>
      </c>
      <c r="W13" s="10">
        <v>1230.5999999999999</v>
      </c>
      <c r="X13" s="10">
        <v>1232.9100000000001</v>
      </c>
      <c r="Y13" s="10">
        <v>1228.5999999999999</v>
      </c>
      <c r="Z13" s="10">
        <v>1201.1099999999999</v>
      </c>
      <c r="AA13" s="10">
        <v>1201.22</v>
      </c>
      <c r="AB13" s="15">
        <f t="shared" si="2"/>
        <v>973.29920000000004</v>
      </c>
      <c r="AC13" s="24">
        <f t="shared" si="3"/>
        <v>9.2691152000000017</v>
      </c>
    </row>
    <row r="14" spans="1:29" x14ac:dyDescent="0.6">
      <c r="A14" s="27" t="s">
        <v>24</v>
      </c>
      <c r="B14" s="2" t="e" vm="21">
        <v>#VALUE!</v>
      </c>
      <c r="C14" s="3" t="e" vm="22">
        <v>#VALUE!</v>
      </c>
      <c r="D14" s="1" t="s">
        <v>381</v>
      </c>
      <c r="E14" s="14">
        <v>500</v>
      </c>
      <c r="F14" s="12">
        <v>875</v>
      </c>
      <c r="G14" s="12">
        <v>1375</v>
      </c>
      <c r="H14" s="12">
        <v>3666</v>
      </c>
      <c r="I14" s="12">
        <v>1166</v>
      </c>
      <c r="J14" s="12">
        <v>125</v>
      </c>
      <c r="K14" s="12">
        <v>1625</v>
      </c>
      <c r="L14" s="15">
        <f t="shared" si="0"/>
        <v>1212.3</v>
      </c>
      <c r="M14" s="14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5">
        <f t="shared" si="1"/>
        <v>0</v>
      </c>
      <c r="T14" s="2">
        <v>1240</v>
      </c>
      <c r="U14" s="1">
        <v>1212</v>
      </c>
      <c r="V14" s="1">
        <v>1188</v>
      </c>
      <c r="W14" s="10">
        <v>1174.44</v>
      </c>
      <c r="X14" s="10">
        <v>1177.4000000000001</v>
      </c>
      <c r="Y14" s="10">
        <v>1172.25</v>
      </c>
      <c r="Z14" s="10">
        <v>1140.3900000000001</v>
      </c>
      <c r="AA14" s="10">
        <v>1127.2</v>
      </c>
      <c r="AB14" s="15">
        <f t="shared" si="2"/>
        <v>924.0390000000001</v>
      </c>
      <c r="AC14" s="24">
        <f t="shared" si="3"/>
        <v>9.1811340000000001</v>
      </c>
    </row>
    <row r="15" spans="1:29" x14ac:dyDescent="0.6">
      <c r="A15" s="27" t="s">
        <v>25</v>
      </c>
      <c r="B15" s="2" t="e" vm="23">
        <v>#VALUE!</v>
      </c>
      <c r="C15" s="3" t="e" vm="24">
        <v>#VALUE!</v>
      </c>
      <c r="D15" s="1" t="s">
        <v>379</v>
      </c>
      <c r="E15" s="14">
        <v>2625</v>
      </c>
      <c r="F15" s="12">
        <v>1625</v>
      </c>
      <c r="G15" s="12">
        <v>1625</v>
      </c>
      <c r="H15" s="12">
        <v>1750</v>
      </c>
      <c r="I15" s="12">
        <v>2375</v>
      </c>
      <c r="J15" s="12">
        <v>1125</v>
      </c>
      <c r="K15" s="12">
        <v>1375</v>
      </c>
      <c r="L15" s="15">
        <f t="shared" si="0"/>
        <v>1297.5</v>
      </c>
      <c r="M15" s="14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5">
        <f t="shared" si="1"/>
        <v>0</v>
      </c>
      <c r="T15" s="2">
        <v>1123</v>
      </c>
      <c r="U15" s="1">
        <v>1094</v>
      </c>
      <c r="V15" s="1">
        <v>1093</v>
      </c>
      <c r="W15" s="10">
        <v>1082.2</v>
      </c>
      <c r="X15" s="10">
        <v>1074.08</v>
      </c>
      <c r="Y15" s="10">
        <v>1072.21</v>
      </c>
      <c r="Z15" s="10">
        <v>1090.8900000000001</v>
      </c>
      <c r="AA15" s="10">
        <v>1065.3399999999999</v>
      </c>
      <c r="AB15" s="15">
        <f t="shared" si="2"/>
        <v>861.21699999999998</v>
      </c>
      <c r="AC15" s="24">
        <f t="shared" si="3"/>
        <v>9.0598019999999995</v>
      </c>
    </row>
    <row r="16" spans="1:29" x14ac:dyDescent="0.6">
      <c r="A16" s="27" t="s">
        <v>26</v>
      </c>
      <c r="B16" s="2" t="e" vm="25">
        <v>#VALUE!</v>
      </c>
      <c r="C16" s="3" t="e" vm="26">
        <v>#VALUE!</v>
      </c>
      <c r="D16" s="1" t="s">
        <v>378</v>
      </c>
      <c r="E16" s="14">
        <v>5000</v>
      </c>
      <c r="F16" s="12">
        <v>2500</v>
      </c>
      <c r="G16" s="12">
        <v>1500</v>
      </c>
      <c r="H16" s="12">
        <v>250</v>
      </c>
      <c r="I16" s="12">
        <v>625</v>
      </c>
      <c r="J16" s="12">
        <v>1750</v>
      </c>
      <c r="K16" s="12">
        <v>1875</v>
      </c>
      <c r="L16" s="15">
        <f t="shared" si="0"/>
        <v>1005</v>
      </c>
      <c r="M16" s="14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5">
        <f t="shared" si="1"/>
        <v>0</v>
      </c>
      <c r="T16" s="2">
        <v>1304</v>
      </c>
      <c r="U16" s="1">
        <v>1294</v>
      </c>
      <c r="V16" s="1">
        <v>1282</v>
      </c>
      <c r="W16" s="10">
        <v>1254.81</v>
      </c>
      <c r="X16" s="10">
        <v>1226.55</v>
      </c>
      <c r="Y16" s="10">
        <v>1198.22</v>
      </c>
      <c r="Z16" s="10">
        <v>1229.07</v>
      </c>
      <c r="AA16" s="10">
        <v>1223.54</v>
      </c>
      <c r="AB16" s="15">
        <f t="shared" si="2"/>
        <v>979.95</v>
      </c>
      <c r="AC16" s="24">
        <f t="shared" si="3"/>
        <v>8.8947000000000003</v>
      </c>
    </row>
    <row r="17" spans="1:29" x14ac:dyDescent="0.6">
      <c r="A17" s="27" t="s">
        <v>27</v>
      </c>
      <c r="B17" s="2" t="e" vm="27">
        <v>#VALUE!</v>
      </c>
      <c r="C17" s="3" t="e" vm="28">
        <v>#VALUE!</v>
      </c>
      <c r="D17" s="1" t="s">
        <v>382</v>
      </c>
      <c r="E17" s="14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5">
        <f t="shared" si="0"/>
        <v>0</v>
      </c>
      <c r="M17" s="14">
        <v>7583</v>
      </c>
      <c r="N17" s="12">
        <v>5267</v>
      </c>
      <c r="O17" s="12">
        <v>3125</v>
      </c>
      <c r="P17" s="12">
        <v>2640</v>
      </c>
      <c r="Q17" s="12">
        <v>3078</v>
      </c>
      <c r="R17" s="12">
        <v>7450</v>
      </c>
      <c r="S17" s="15">
        <f t="shared" si="1"/>
        <v>3535.9800000000005</v>
      </c>
      <c r="T17" s="2">
        <v>1120</v>
      </c>
      <c r="U17" s="1">
        <v>1094</v>
      </c>
      <c r="V17" s="1">
        <v>1107</v>
      </c>
      <c r="W17" s="10">
        <v>1117.5999999999999</v>
      </c>
      <c r="X17" s="10">
        <v>1100.47</v>
      </c>
      <c r="Y17" s="10">
        <v>1086.1199999999999</v>
      </c>
      <c r="Z17" s="10">
        <v>1065.42</v>
      </c>
      <c r="AA17" s="10">
        <v>1087.96</v>
      </c>
      <c r="AB17" s="15">
        <f t="shared" si="2"/>
        <v>871.32459999999992</v>
      </c>
      <c r="AC17" s="24">
        <f t="shared" si="3"/>
        <v>8.7639275999999988</v>
      </c>
    </row>
    <row r="18" spans="1:29" ht="24" thickBot="1" x14ac:dyDescent="0.65">
      <c r="A18" s="27" t="s">
        <v>28</v>
      </c>
      <c r="B18" s="4" t="e" vm="29">
        <v>#VALUE!</v>
      </c>
      <c r="C18" s="6" t="e" vm="30">
        <v>#VALUE!</v>
      </c>
      <c r="D18" s="5" t="s">
        <v>302</v>
      </c>
      <c r="E18" s="31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6">
        <f t="shared" si="0"/>
        <v>0</v>
      </c>
      <c r="M18" s="31">
        <v>4433</v>
      </c>
      <c r="N18" s="13">
        <v>3000</v>
      </c>
      <c r="O18" s="13">
        <v>4970</v>
      </c>
      <c r="P18" s="13">
        <v>2493</v>
      </c>
      <c r="Q18" s="13">
        <v>2100</v>
      </c>
      <c r="R18" s="13">
        <v>3276</v>
      </c>
      <c r="S18" s="16">
        <f t="shared" si="1"/>
        <v>2487.88</v>
      </c>
      <c r="T18" s="4">
        <v>1156</v>
      </c>
      <c r="U18" s="5">
        <v>1174</v>
      </c>
      <c r="V18" s="5">
        <v>1148</v>
      </c>
      <c r="W18" s="11">
        <v>1157.77</v>
      </c>
      <c r="X18" s="11">
        <v>1179.0999999999999</v>
      </c>
      <c r="Y18" s="11">
        <v>1183.01</v>
      </c>
      <c r="Z18" s="11">
        <v>1208.01</v>
      </c>
      <c r="AA18" s="11">
        <v>1206.1500000000001</v>
      </c>
      <c r="AB18" s="16">
        <f t="shared" si="2"/>
        <v>951.95979999999986</v>
      </c>
      <c r="AC18" s="25">
        <f t="shared" si="3"/>
        <v>8.1996387999999989</v>
      </c>
    </row>
  </sheetData>
  <mergeCells count="3">
    <mergeCell ref="E2:L2"/>
    <mergeCell ref="M2:S2"/>
    <mergeCell ref="T2:AB2"/>
  </mergeCells>
  <phoneticPr fontId="2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48F51-25E1-4519-83E6-9445CEB97A32}">
  <sheetPr codeName="Tabelle2"/>
  <dimension ref="A1:W18"/>
  <sheetViews>
    <sheetView zoomScaleNormal="100" workbookViewId="0">
      <pane xSplit="3" ySplit="3" topLeftCell="H4" activePane="bottomRight" state="frozen"/>
      <selection pane="topRight" activeCell="D1" sqref="D1"/>
      <selection pane="bottomLeft" activeCell="A4" sqref="A4"/>
      <selection pane="bottomRight" activeCell="V18" sqref="V18"/>
    </sheetView>
  </sheetViews>
  <sheetFormatPr baseColWidth="10" defaultColWidth="11.5703125" defaultRowHeight="23.25" x14ac:dyDescent="0.6"/>
  <cols>
    <col min="1" max="1" width="11.5703125" style="1"/>
    <col min="2" max="2" width="12.5703125" style="1" bestFit="1" customWidth="1"/>
    <col min="3" max="3" width="11.5703125" style="1" customWidth="1"/>
    <col min="4" max="14" width="11.5703125" style="1"/>
    <col min="15" max="20" width="12.85546875" style="1" customWidth="1"/>
    <col min="21" max="21" width="11.7109375" style="1" bestFit="1" customWidth="1"/>
    <col min="22" max="22" width="12.28515625" style="1" bestFit="1" customWidth="1"/>
    <col min="23" max="16384" width="11.5703125" style="1"/>
  </cols>
  <sheetData>
    <row r="1" spans="1:23" ht="3" customHeight="1" thickBot="1" x14ac:dyDescent="0.65"/>
    <row r="2" spans="1:23" ht="24" thickBot="1" x14ac:dyDescent="0.65">
      <c r="D2" s="113" t="s">
        <v>29</v>
      </c>
      <c r="E2" s="114"/>
      <c r="F2" s="114"/>
      <c r="G2" s="114"/>
      <c r="H2" s="114"/>
      <c r="I2" s="115"/>
      <c r="J2" s="116" t="s">
        <v>30</v>
      </c>
      <c r="K2" s="117"/>
      <c r="L2" s="117"/>
      <c r="M2" s="117"/>
      <c r="N2" s="118"/>
      <c r="O2" s="119" t="s">
        <v>38</v>
      </c>
      <c r="P2" s="120"/>
      <c r="Q2" s="120"/>
      <c r="R2" s="120"/>
      <c r="S2" s="120"/>
      <c r="T2" s="120"/>
      <c r="U2" s="121"/>
    </row>
    <row r="3" spans="1:23" x14ac:dyDescent="0.6">
      <c r="A3" s="28"/>
      <c r="B3" s="29" t="s">
        <v>0</v>
      </c>
      <c r="C3" s="26" t="s">
        <v>1</v>
      </c>
      <c r="D3" s="7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9" t="s">
        <v>7</v>
      </c>
      <c r="J3" s="17" t="s">
        <v>31</v>
      </c>
      <c r="K3" s="18" t="s">
        <v>32</v>
      </c>
      <c r="L3" s="18" t="s">
        <v>33</v>
      </c>
      <c r="M3" s="18" t="s">
        <v>34</v>
      </c>
      <c r="N3" s="19" t="s">
        <v>35</v>
      </c>
      <c r="O3" s="20" t="s">
        <v>8</v>
      </c>
      <c r="P3" s="21" t="s">
        <v>9</v>
      </c>
      <c r="Q3" s="21" t="s">
        <v>10</v>
      </c>
      <c r="R3" s="21" t="s">
        <v>11</v>
      </c>
      <c r="S3" s="21" t="s">
        <v>12</v>
      </c>
      <c r="T3" s="21" t="s">
        <v>13</v>
      </c>
      <c r="U3" s="22" t="s">
        <v>36</v>
      </c>
      <c r="V3" s="23" t="s">
        <v>37</v>
      </c>
      <c r="W3" s="32" t="s">
        <v>41</v>
      </c>
    </row>
    <row r="4" spans="1:23" x14ac:dyDescent="0.6">
      <c r="A4" s="27" t="s">
        <v>14</v>
      </c>
      <c r="B4" s="30" t="e" vm="1">
        <v>#VALUE!</v>
      </c>
      <c r="C4" s="3" t="e" vm="2">
        <v>#VALUE!</v>
      </c>
      <c r="D4" s="14">
        <v>5600</v>
      </c>
      <c r="E4" s="12">
        <v>7200</v>
      </c>
      <c r="F4" s="12">
        <v>6800</v>
      </c>
      <c r="G4" s="12">
        <v>4200</v>
      </c>
      <c r="H4" s="12">
        <v>5700</v>
      </c>
      <c r="I4" s="15">
        <f t="shared" ref="I4:I18" si="0">SUM(((D4*0.6)+(E4*0.7)+(F4*0.8)+(G4*0.9)+(H4*1)))/5</f>
        <v>4664</v>
      </c>
      <c r="J4" s="14">
        <v>0</v>
      </c>
      <c r="K4" s="12">
        <v>0</v>
      </c>
      <c r="L4" s="12">
        <v>0</v>
      </c>
      <c r="M4" s="12">
        <v>0</v>
      </c>
      <c r="N4" s="15">
        <f t="shared" ref="N4:N18" si="1">SUM(((J4*0.7)+(K4*0.8)+(L4*0.9)+(M4*1)))/5</f>
        <v>0</v>
      </c>
      <c r="O4" s="2">
        <v>1483</v>
      </c>
      <c r="P4" s="1">
        <v>1516</v>
      </c>
      <c r="Q4" s="1">
        <v>1539</v>
      </c>
      <c r="R4" s="10">
        <v>1520.07</v>
      </c>
      <c r="S4" s="10">
        <v>1542.79</v>
      </c>
      <c r="T4" s="10">
        <v>1538.42</v>
      </c>
      <c r="U4" s="15">
        <f t="shared" ref="U4:U18" si="2">SUM(((O4*0.6)+(P4*0.6)+(Q4*0.7)+(R4*0.8)+(S4*0.9)+(T4*1)))/6</f>
        <v>1169.9478333333334</v>
      </c>
      <c r="V4" s="24">
        <f t="shared" ref="V4:V18" si="3">SUM(((I4*0.6)+(N4*0.15)+(U4*0.6)))/100</f>
        <v>35.003686999999999</v>
      </c>
      <c r="W4" s="1">
        <v>306.55</v>
      </c>
    </row>
    <row r="5" spans="1:23" x14ac:dyDescent="0.6">
      <c r="A5" s="27" t="s">
        <v>15</v>
      </c>
      <c r="B5" s="2" t="e" vm="3">
        <v>#VALUE!</v>
      </c>
      <c r="C5" s="3" t="e" vm="4">
        <v>#VALUE!</v>
      </c>
      <c r="D5" s="14">
        <v>7583</v>
      </c>
      <c r="E5" s="12">
        <v>4666</v>
      </c>
      <c r="F5" s="12">
        <v>4333</v>
      </c>
      <c r="G5" s="12">
        <v>5100</v>
      </c>
      <c r="H5" s="12">
        <v>4333</v>
      </c>
      <c r="I5" s="15">
        <f t="shared" si="0"/>
        <v>4041.0800000000004</v>
      </c>
      <c r="J5" s="14">
        <v>0</v>
      </c>
      <c r="K5" s="12">
        <v>0</v>
      </c>
      <c r="L5" s="12">
        <v>0</v>
      </c>
      <c r="M5" s="12">
        <v>0</v>
      </c>
      <c r="N5" s="15">
        <f t="shared" si="1"/>
        <v>0</v>
      </c>
      <c r="O5" s="2">
        <v>1423</v>
      </c>
      <c r="P5" s="1">
        <v>1455</v>
      </c>
      <c r="Q5" s="1">
        <v>1485</v>
      </c>
      <c r="R5" s="10">
        <v>1475.43</v>
      </c>
      <c r="S5" s="10">
        <v>1493.42</v>
      </c>
      <c r="T5" s="10">
        <v>1495.53</v>
      </c>
      <c r="U5" s="15">
        <f t="shared" si="2"/>
        <v>1131.0420000000001</v>
      </c>
      <c r="V5" s="24">
        <f t="shared" si="3"/>
        <v>31.032731999999999</v>
      </c>
      <c r="W5" s="1">
        <v>824.15</v>
      </c>
    </row>
    <row r="6" spans="1:23" x14ac:dyDescent="0.6">
      <c r="A6" s="27" t="s">
        <v>16</v>
      </c>
      <c r="B6" s="2" t="e" vm="5">
        <v>#VALUE!</v>
      </c>
      <c r="C6" s="3" t="e" vm="6">
        <v>#VALUE!</v>
      </c>
      <c r="D6" s="14">
        <v>2375</v>
      </c>
      <c r="E6" s="12">
        <v>3375</v>
      </c>
      <c r="F6" s="12">
        <v>2500</v>
      </c>
      <c r="G6" s="12">
        <v>4375</v>
      </c>
      <c r="H6" s="12">
        <v>4000</v>
      </c>
      <c r="I6" s="15">
        <f t="shared" si="0"/>
        <v>2745</v>
      </c>
      <c r="J6" s="14">
        <v>0</v>
      </c>
      <c r="K6" s="12">
        <v>0</v>
      </c>
      <c r="L6" s="12">
        <v>0</v>
      </c>
      <c r="M6" s="12">
        <v>0</v>
      </c>
      <c r="N6" s="15">
        <f t="shared" si="1"/>
        <v>0</v>
      </c>
      <c r="O6" s="2">
        <v>1202</v>
      </c>
      <c r="P6" s="1">
        <v>1191</v>
      </c>
      <c r="Q6" s="1">
        <v>1179</v>
      </c>
      <c r="R6" s="10">
        <v>1158.46</v>
      </c>
      <c r="S6" s="10">
        <v>1127.17</v>
      </c>
      <c r="T6" s="10">
        <v>1147.69</v>
      </c>
      <c r="U6" s="15">
        <f t="shared" si="2"/>
        <v>891.66850000000011</v>
      </c>
      <c r="V6" s="24">
        <f t="shared" si="3"/>
        <v>21.820011000000001</v>
      </c>
      <c r="W6" s="1">
        <v>82.45</v>
      </c>
    </row>
    <row r="7" spans="1:23" x14ac:dyDescent="0.6">
      <c r="A7" s="27" t="s">
        <v>17</v>
      </c>
      <c r="B7" s="2" t="e" vm="11">
        <v>#VALUE!</v>
      </c>
      <c r="C7" s="3" t="e" vm="12">
        <v>#VALUE!</v>
      </c>
      <c r="D7" s="14">
        <v>1125</v>
      </c>
      <c r="E7" s="12">
        <v>750</v>
      </c>
      <c r="F7" s="12">
        <v>1375</v>
      </c>
      <c r="G7" s="12">
        <v>5250</v>
      </c>
      <c r="H7" s="12">
        <v>3750</v>
      </c>
      <c r="I7" s="15">
        <f t="shared" si="0"/>
        <v>2155</v>
      </c>
      <c r="J7" s="14">
        <v>0</v>
      </c>
      <c r="K7" s="12">
        <v>0</v>
      </c>
      <c r="L7" s="12">
        <v>0</v>
      </c>
      <c r="M7" s="12">
        <v>0</v>
      </c>
      <c r="N7" s="15">
        <f t="shared" si="1"/>
        <v>0</v>
      </c>
      <c r="O7" s="2">
        <v>958</v>
      </c>
      <c r="P7" s="1">
        <v>978</v>
      </c>
      <c r="Q7" s="1">
        <v>959</v>
      </c>
      <c r="R7" s="10">
        <v>940.3</v>
      </c>
      <c r="S7" s="10">
        <v>944.96</v>
      </c>
      <c r="T7" s="10">
        <v>1010.1</v>
      </c>
      <c r="U7" s="15">
        <f t="shared" si="2"/>
        <v>740.95066666666662</v>
      </c>
      <c r="V7" s="24">
        <f t="shared" si="3"/>
        <v>17.375703999999999</v>
      </c>
      <c r="W7" s="1">
        <v>34.82</v>
      </c>
    </row>
    <row r="8" spans="1:23" x14ac:dyDescent="0.6">
      <c r="A8" s="27" t="s">
        <v>18</v>
      </c>
      <c r="B8" s="2" t="e" vm="15">
        <v>#VALUE!</v>
      </c>
      <c r="C8" s="3" t="e" vm="16">
        <v>#VALUE!</v>
      </c>
      <c r="D8" s="14">
        <v>4250</v>
      </c>
      <c r="E8" s="12">
        <v>3375</v>
      </c>
      <c r="F8" s="12">
        <v>1000</v>
      </c>
      <c r="G8" s="12">
        <v>2875</v>
      </c>
      <c r="H8" s="12">
        <v>1125</v>
      </c>
      <c r="I8" s="15">
        <f t="shared" si="0"/>
        <v>1885</v>
      </c>
      <c r="J8" s="14">
        <v>0</v>
      </c>
      <c r="K8" s="12">
        <v>0</v>
      </c>
      <c r="L8" s="12">
        <v>0</v>
      </c>
      <c r="M8" s="12">
        <v>0</v>
      </c>
      <c r="N8" s="15">
        <f t="shared" si="1"/>
        <v>0</v>
      </c>
      <c r="O8" s="2">
        <v>1160</v>
      </c>
      <c r="P8" s="1">
        <v>1169</v>
      </c>
      <c r="Q8" s="1">
        <v>1156</v>
      </c>
      <c r="R8" s="10">
        <v>1151.18</v>
      </c>
      <c r="S8" s="10">
        <v>1166.28</v>
      </c>
      <c r="T8" s="10">
        <v>1206.94</v>
      </c>
      <c r="U8" s="15">
        <f t="shared" si="2"/>
        <v>897.35600000000011</v>
      </c>
      <c r="V8" s="24">
        <f t="shared" si="3"/>
        <v>16.694136</v>
      </c>
      <c r="W8" s="1">
        <v>77.760000000000005</v>
      </c>
    </row>
    <row r="9" spans="1:23" x14ac:dyDescent="0.6">
      <c r="A9" s="27" t="s">
        <v>19</v>
      </c>
      <c r="B9" s="2" t="e" vm="13">
        <v>#VALUE!</v>
      </c>
      <c r="C9" s="3" t="e" vm="14">
        <v>#VALUE!</v>
      </c>
      <c r="D9" s="14">
        <v>1625</v>
      </c>
      <c r="E9" s="12">
        <v>2250</v>
      </c>
      <c r="F9" s="12">
        <v>1375</v>
      </c>
      <c r="G9" s="12">
        <v>2625</v>
      </c>
      <c r="H9" s="12">
        <v>2750</v>
      </c>
      <c r="I9" s="15">
        <f t="shared" si="0"/>
        <v>1752.5</v>
      </c>
      <c r="J9" s="14">
        <v>0</v>
      </c>
      <c r="K9" s="12">
        <v>0</v>
      </c>
      <c r="L9" s="12">
        <v>0</v>
      </c>
      <c r="M9" s="12">
        <v>0</v>
      </c>
      <c r="N9" s="15">
        <f t="shared" si="1"/>
        <v>0</v>
      </c>
      <c r="O9" s="2">
        <v>1116</v>
      </c>
      <c r="P9" s="1">
        <v>1075</v>
      </c>
      <c r="Q9" s="1">
        <v>1076</v>
      </c>
      <c r="R9" s="10">
        <v>1092.45</v>
      </c>
      <c r="S9" s="10">
        <v>1125.3599999999999</v>
      </c>
      <c r="T9" s="10">
        <v>1089.99</v>
      </c>
      <c r="U9" s="15">
        <f t="shared" si="2"/>
        <v>840.76233333333323</v>
      </c>
      <c r="V9" s="24">
        <f t="shared" si="3"/>
        <v>15.559573999999998</v>
      </c>
      <c r="W9" s="1">
        <v>41.86</v>
      </c>
    </row>
    <row r="10" spans="1:23" x14ac:dyDescent="0.6">
      <c r="A10" s="27" t="s">
        <v>20</v>
      </c>
      <c r="B10" s="2" t="e" vm="7">
        <v>#VALUE!</v>
      </c>
      <c r="C10" s="3" t="e" vm="8">
        <v>#VALUE!</v>
      </c>
      <c r="D10" s="14">
        <v>0</v>
      </c>
      <c r="E10" s="12">
        <v>0</v>
      </c>
      <c r="F10" s="12">
        <v>0</v>
      </c>
      <c r="G10" s="12">
        <v>0</v>
      </c>
      <c r="H10" s="12">
        <v>0</v>
      </c>
      <c r="I10" s="15">
        <f t="shared" si="0"/>
        <v>0</v>
      </c>
      <c r="J10" s="14">
        <v>9400</v>
      </c>
      <c r="K10" s="12">
        <v>9000</v>
      </c>
      <c r="L10" s="12">
        <v>8960</v>
      </c>
      <c r="M10" s="12">
        <v>10057</v>
      </c>
      <c r="N10" s="15">
        <f t="shared" si="1"/>
        <v>6380.2</v>
      </c>
      <c r="O10" s="2">
        <v>1245</v>
      </c>
      <c r="P10" s="1">
        <v>1272</v>
      </c>
      <c r="Q10" s="1">
        <v>1290</v>
      </c>
      <c r="R10" s="10">
        <v>1282.27</v>
      </c>
      <c r="S10" s="10">
        <v>1306.6300000000001</v>
      </c>
      <c r="T10" s="10">
        <v>1328.35</v>
      </c>
      <c r="U10" s="15">
        <f t="shared" si="2"/>
        <v>990.55550000000005</v>
      </c>
      <c r="V10" s="24">
        <f t="shared" si="3"/>
        <v>15.513633</v>
      </c>
      <c r="W10" s="1">
        <v>77.23</v>
      </c>
    </row>
    <row r="11" spans="1:23" x14ac:dyDescent="0.6">
      <c r="A11" s="27" t="s">
        <v>21</v>
      </c>
      <c r="B11" s="2" t="e" vm="9">
        <v>#VALUE!</v>
      </c>
      <c r="C11" s="3" t="e" vm="10">
        <v>#VALUE!</v>
      </c>
      <c r="D11" s="14">
        <v>1500</v>
      </c>
      <c r="E11" s="12">
        <v>2750</v>
      </c>
      <c r="F11" s="12">
        <v>1375</v>
      </c>
      <c r="G11" s="12">
        <v>1875</v>
      </c>
      <c r="H11" s="12">
        <v>2375</v>
      </c>
      <c r="I11" s="15">
        <f t="shared" si="0"/>
        <v>1597.5</v>
      </c>
      <c r="J11" s="14">
        <v>0</v>
      </c>
      <c r="K11" s="12">
        <v>0</v>
      </c>
      <c r="L11" s="12">
        <v>0</v>
      </c>
      <c r="M11" s="12">
        <v>0</v>
      </c>
      <c r="N11" s="15">
        <f t="shared" si="1"/>
        <v>0</v>
      </c>
      <c r="O11" s="2">
        <v>1225</v>
      </c>
      <c r="P11" s="1">
        <v>1242</v>
      </c>
      <c r="Q11" s="1">
        <v>1215</v>
      </c>
      <c r="R11" s="10">
        <v>1262.4000000000001</v>
      </c>
      <c r="S11" s="10">
        <v>1242.42</v>
      </c>
      <c r="T11" s="10">
        <v>1254.47</v>
      </c>
      <c r="U11" s="15">
        <f t="shared" si="2"/>
        <v>952.2113333333333</v>
      </c>
      <c r="V11" s="24">
        <f t="shared" si="3"/>
        <v>15.298267999999998</v>
      </c>
      <c r="W11" s="1">
        <v>39.53</v>
      </c>
    </row>
    <row r="12" spans="1:23" x14ac:dyDescent="0.6">
      <c r="A12" s="27" t="s">
        <v>22</v>
      </c>
      <c r="B12" s="2" t="e" vm="23">
        <v>#VALUE!</v>
      </c>
      <c r="C12" s="3" t="e" vm="24">
        <v>#VALUE!</v>
      </c>
      <c r="D12" s="14">
        <v>2625</v>
      </c>
      <c r="E12" s="12">
        <v>1625</v>
      </c>
      <c r="F12" s="12">
        <v>1625</v>
      </c>
      <c r="G12" s="12">
        <v>1750</v>
      </c>
      <c r="H12" s="12">
        <v>2375</v>
      </c>
      <c r="I12" s="15">
        <f t="shared" si="0"/>
        <v>1592.5</v>
      </c>
      <c r="J12" s="14">
        <v>0</v>
      </c>
      <c r="K12" s="12">
        <v>0</v>
      </c>
      <c r="L12" s="12">
        <v>0</v>
      </c>
      <c r="M12" s="12">
        <v>0</v>
      </c>
      <c r="N12" s="15">
        <f t="shared" si="1"/>
        <v>0</v>
      </c>
      <c r="O12" s="2">
        <v>1123</v>
      </c>
      <c r="P12" s="1">
        <v>1094</v>
      </c>
      <c r="Q12" s="1">
        <v>1093</v>
      </c>
      <c r="R12" s="10">
        <v>1082.2</v>
      </c>
      <c r="S12" s="10">
        <v>1074.08</v>
      </c>
      <c r="T12" s="10">
        <v>1072.21</v>
      </c>
      <c r="U12" s="15">
        <f t="shared" si="2"/>
        <v>833.32366666666667</v>
      </c>
      <c r="V12" s="24">
        <f t="shared" si="3"/>
        <v>14.554942</v>
      </c>
      <c r="W12" s="1">
        <v>53.41</v>
      </c>
    </row>
    <row r="13" spans="1:23" x14ac:dyDescent="0.6">
      <c r="A13" s="27" t="s">
        <v>23</v>
      </c>
      <c r="B13" s="2" t="e" vm="25">
        <v>#VALUE!</v>
      </c>
      <c r="C13" s="3" t="e" vm="26">
        <v>#VALUE!</v>
      </c>
      <c r="D13" s="14">
        <v>5000</v>
      </c>
      <c r="E13" s="12">
        <v>2500</v>
      </c>
      <c r="F13" s="12">
        <v>1500</v>
      </c>
      <c r="G13" s="12">
        <v>250</v>
      </c>
      <c r="H13" s="12">
        <v>625</v>
      </c>
      <c r="I13" s="15">
        <f t="shared" si="0"/>
        <v>1360</v>
      </c>
      <c r="J13" s="14">
        <v>0</v>
      </c>
      <c r="K13" s="12">
        <v>0</v>
      </c>
      <c r="L13" s="12">
        <v>0</v>
      </c>
      <c r="M13" s="12">
        <v>0</v>
      </c>
      <c r="N13" s="15">
        <f t="shared" si="1"/>
        <v>0</v>
      </c>
      <c r="O13" s="2">
        <v>1304</v>
      </c>
      <c r="P13" s="1">
        <v>1294</v>
      </c>
      <c r="Q13" s="1">
        <v>1282</v>
      </c>
      <c r="R13" s="10">
        <v>1254.81</v>
      </c>
      <c r="S13" s="10">
        <v>1226.55</v>
      </c>
      <c r="T13" s="10">
        <v>1198.22</v>
      </c>
      <c r="U13" s="15">
        <f t="shared" si="2"/>
        <v>960.36049999999989</v>
      </c>
      <c r="V13" s="24">
        <f t="shared" si="3"/>
        <v>13.922163000000001</v>
      </c>
      <c r="W13" s="1">
        <v>62.63</v>
      </c>
    </row>
    <row r="14" spans="1:23" x14ac:dyDescent="0.6">
      <c r="A14" s="27" t="s">
        <v>24</v>
      </c>
      <c r="B14" s="2" t="e" vm="17">
        <v>#VALUE!</v>
      </c>
      <c r="C14" s="3" t="e" vm="18">
        <v>#VALUE!</v>
      </c>
      <c r="D14" s="14">
        <v>1625</v>
      </c>
      <c r="E14" s="12">
        <v>2250</v>
      </c>
      <c r="F14" s="12">
        <v>1750</v>
      </c>
      <c r="G14" s="12">
        <v>1250</v>
      </c>
      <c r="H14" s="12">
        <v>1125</v>
      </c>
      <c r="I14" s="15">
        <f t="shared" si="0"/>
        <v>1240</v>
      </c>
      <c r="J14" s="14">
        <v>0</v>
      </c>
      <c r="K14" s="12">
        <v>0</v>
      </c>
      <c r="L14" s="12">
        <v>0</v>
      </c>
      <c r="M14" s="12">
        <v>0</v>
      </c>
      <c r="N14" s="15">
        <f t="shared" si="1"/>
        <v>0</v>
      </c>
      <c r="O14" s="2">
        <v>1254</v>
      </c>
      <c r="P14" s="1">
        <v>1264</v>
      </c>
      <c r="Q14" s="1">
        <v>1274</v>
      </c>
      <c r="R14" s="10">
        <v>1240.8699999999999</v>
      </c>
      <c r="S14" s="10">
        <v>1296.46</v>
      </c>
      <c r="T14" s="10">
        <v>1299.32</v>
      </c>
      <c r="U14" s="15">
        <f t="shared" si="2"/>
        <v>976.90499999999986</v>
      </c>
      <c r="V14" s="24">
        <f t="shared" si="3"/>
        <v>13.30143</v>
      </c>
      <c r="W14" s="1">
        <v>41.43</v>
      </c>
    </row>
    <row r="15" spans="1:23" x14ac:dyDescent="0.6">
      <c r="A15" s="27" t="s">
        <v>25</v>
      </c>
      <c r="B15" s="2" t="e" vm="21">
        <v>#VALUE!</v>
      </c>
      <c r="C15" s="3" t="e" vm="22">
        <v>#VALUE!</v>
      </c>
      <c r="D15" s="14">
        <v>500</v>
      </c>
      <c r="E15" s="12">
        <v>875</v>
      </c>
      <c r="F15" s="12">
        <v>1375</v>
      </c>
      <c r="G15" s="12">
        <v>3666</v>
      </c>
      <c r="H15" s="12">
        <v>1166</v>
      </c>
      <c r="I15" s="15">
        <f t="shared" si="0"/>
        <v>1295.58</v>
      </c>
      <c r="J15" s="14">
        <v>0</v>
      </c>
      <c r="K15" s="12">
        <v>0</v>
      </c>
      <c r="L15" s="12">
        <v>0</v>
      </c>
      <c r="M15" s="12">
        <v>0</v>
      </c>
      <c r="N15" s="15">
        <f t="shared" si="1"/>
        <v>0</v>
      </c>
      <c r="O15" s="2">
        <v>1240</v>
      </c>
      <c r="P15" s="1">
        <v>1212</v>
      </c>
      <c r="Q15" s="1">
        <v>1188</v>
      </c>
      <c r="R15" s="10">
        <v>1174.44</v>
      </c>
      <c r="S15" s="10">
        <v>1177.4000000000001</v>
      </c>
      <c r="T15" s="10">
        <v>1172.25</v>
      </c>
      <c r="U15" s="15">
        <f t="shared" si="2"/>
        <v>912.37699999999995</v>
      </c>
      <c r="V15" s="24">
        <f t="shared" si="3"/>
        <v>13.247741999999999</v>
      </c>
      <c r="W15" s="1">
        <v>25.84</v>
      </c>
    </row>
    <row r="16" spans="1:23" x14ac:dyDescent="0.6">
      <c r="A16" s="27" t="s">
        <v>26</v>
      </c>
      <c r="B16" s="2" t="e" vm="27">
        <v>#VALUE!</v>
      </c>
      <c r="C16" s="3" t="e" vm="28">
        <v>#VALUE!</v>
      </c>
      <c r="D16" s="14">
        <v>0</v>
      </c>
      <c r="E16" s="12">
        <v>0</v>
      </c>
      <c r="F16" s="12">
        <v>0</v>
      </c>
      <c r="G16" s="12">
        <v>0</v>
      </c>
      <c r="H16" s="12">
        <v>0</v>
      </c>
      <c r="I16" s="15">
        <f t="shared" si="0"/>
        <v>0</v>
      </c>
      <c r="J16" s="14">
        <v>7583</v>
      </c>
      <c r="K16" s="12">
        <v>5267</v>
      </c>
      <c r="L16" s="12">
        <v>3125</v>
      </c>
      <c r="M16" s="12">
        <v>2640</v>
      </c>
      <c r="N16" s="15">
        <f t="shared" si="1"/>
        <v>2994.84</v>
      </c>
      <c r="O16" s="2">
        <v>1120</v>
      </c>
      <c r="P16" s="1">
        <v>1094</v>
      </c>
      <c r="Q16" s="1">
        <v>1107</v>
      </c>
      <c r="R16" s="10">
        <v>1117.5999999999999</v>
      </c>
      <c r="S16" s="10">
        <v>1100.47</v>
      </c>
      <c r="T16" s="10">
        <v>1086.1199999999999</v>
      </c>
      <c r="U16" s="15">
        <f t="shared" si="2"/>
        <v>845.6538333333333</v>
      </c>
      <c r="V16" s="24">
        <f t="shared" si="3"/>
        <v>9.5661830000000005</v>
      </c>
      <c r="W16" s="1">
        <v>4.53</v>
      </c>
    </row>
    <row r="17" spans="1:23" x14ac:dyDescent="0.6">
      <c r="A17" s="27" t="s">
        <v>27</v>
      </c>
      <c r="B17" s="2" t="e" vm="29">
        <v>#VALUE!</v>
      </c>
      <c r="C17" s="3" t="e" vm="30">
        <v>#VALUE!</v>
      </c>
      <c r="D17" s="14">
        <v>0</v>
      </c>
      <c r="E17" s="12">
        <v>0</v>
      </c>
      <c r="F17" s="12">
        <v>0</v>
      </c>
      <c r="G17" s="12">
        <v>0</v>
      </c>
      <c r="H17" s="12">
        <v>0</v>
      </c>
      <c r="I17" s="15">
        <f t="shared" si="0"/>
        <v>0</v>
      </c>
      <c r="J17" s="14">
        <v>4433</v>
      </c>
      <c r="K17" s="12">
        <v>3000</v>
      </c>
      <c r="L17" s="12">
        <v>4970</v>
      </c>
      <c r="M17" s="12">
        <v>2493</v>
      </c>
      <c r="N17" s="15">
        <f t="shared" si="1"/>
        <v>2493.8200000000002</v>
      </c>
      <c r="O17" s="2">
        <v>1156</v>
      </c>
      <c r="P17" s="1">
        <v>1174</v>
      </c>
      <c r="Q17" s="1">
        <v>1148</v>
      </c>
      <c r="R17" s="10">
        <v>1157.77</v>
      </c>
      <c r="S17" s="10">
        <v>1179.0999999999999</v>
      </c>
      <c r="T17" s="10">
        <v>1183.01</v>
      </c>
      <c r="U17" s="15">
        <f t="shared" si="2"/>
        <v>895.3359999999999</v>
      </c>
      <c r="V17" s="24">
        <f t="shared" si="3"/>
        <v>9.1127459999999996</v>
      </c>
      <c r="W17" s="1">
        <v>12</v>
      </c>
    </row>
    <row r="18" spans="1:23" ht="24" thickBot="1" x14ac:dyDescent="0.65">
      <c r="A18" s="27" t="s">
        <v>28</v>
      </c>
      <c r="B18" s="4" t="e" vm="19">
        <v>#VALUE!</v>
      </c>
      <c r="C18" s="6" t="e" vm="20">
        <v>#VALUE!</v>
      </c>
      <c r="D18" s="31">
        <v>0</v>
      </c>
      <c r="E18" s="13">
        <v>0</v>
      </c>
      <c r="F18" s="13">
        <v>0</v>
      </c>
      <c r="G18" s="13">
        <v>0</v>
      </c>
      <c r="H18" s="13">
        <v>0</v>
      </c>
      <c r="I18" s="16">
        <f t="shared" si="0"/>
        <v>0</v>
      </c>
      <c r="J18" s="31">
        <v>150</v>
      </c>
      <c r="K18" s="13">
        <v>2433</v>
      </c>
      <c r="L18" s="13">
        <v>835</v>
      </c>
      <c r="M18" s="13">
        <v>565</v>
      </c>
      <c r="N18" s="16">
        <f t="shared" si="1"/>
        <v>673.58</v>
      </c>
      <c r="O18" s="4">
        <v>1265</v>
      </c>
      <c r="P18" s="5">
        <v>1237</v>
      </c>
      <c r="Q18" s="5">
        <v>1240</v>
      </c>
      <c r="R18" s="11">
        <v>1230.5999999999999</v>
      </c>
      <c r="S18" s="11">
        <v>1232.9100000000001</v>
      </c>
      <c r="T18" s="11">
        <v>1228.5999999999999</v>
      </c>
      <c r="U18" s="16">
        <f t="shared" si="2"/>
        <v>948.64983333333328</v>
      </c>
      <c r="V18" s="25">
        <f t="shared" si="3"/>
        <v>6.7022690000000003</v>
      </c>
      <c r="W18" s="33">
        <v>11.46</v>
      </c>
    </row>
  </sheetData>
  <mergeCells count="3">
    <mergeCell ref="D2:I2"/>
    <mergeCell ref="J2:N2"/>
    <mergeCell ref="O2:U2"/>
  </mergeCells>
  <phoneticPr fontId="2" type="noConversion"/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2C99-6970-4D31-B59D-3D9347CB6084}">
  <sheetPr codeName="Tabelle3"/>
  <dimension ref="A1:X18"/>
  <sheetViews>
    <sheetView zoomScaleNormal="100" workbookViewId="0">
      <pane xSplit="3" ySplit="3" topLeftCell="H4" activePane="bottomRight" state="frozen"/>
      <selection pane="topRight" activeCell="D1" sqref="D1"/>
      <selection pane="bottomLeft" activeCell="A4" sqref="A4"/>
      <selection pane="bottomRight" activeCell="X5" sqref="X5"/>
    </sheetView>
  </sheetViews>
  <sheetFormatPr baseColWidth="10" defaultColWidth="11.5703125" defaultRowHeight="23.25" x14ac:dyDescent="0.6"/>
  <cols>
    <col min="1" max="1" width="11.5703125" style="1"/>
    <col min="2" max="2" width="12.5703125" style="1" bestFit="1" customWidth="1"/>
    <col min="3" max="3" width="11.5703125" style="1" customWidth="1"/>
    <col min="4" max="16" width="11.5703125" style="1"/>
    <col min="17" max="22" width="12.85546875" style="1" customWidth="1"/>
    <col min="23" max="23" width="11.7109375" style="1" bestFit="1" customWidth="1"/>
    <col min="24" max="24" width="12.28515625" style="1" bestFit="1" customWidth="1"/>
    <col min="25" max="16384" width="11.5703125" style="1"/>
  </cols>
  <sheetData>
    <row r="1" spans="1:24" ht="3" customHeight="1" thickBot="1" x14ac:dyDescent="0.65"/>
    <row r="2" spans="1:24" ht="24" thickBot="1" x14ac:dyDescent="0.65">
      <c r="D2" s="113" t="s">
        <v>29</v>
      </c>
      <c r="E2" s="114"/>
      <c r="F2" s="114"/>
      <c r="G2" s="114"/>
      <c r="H2" s="114"/>
      <c r="I2" s="114"/>
      <c r="J2" s="115"/>
      <c r="K2" s="116" t="s">
        <v>30</v>
      </c>
      <c r="L2" s="117"/>
      <c r="M2" s="117"/>
      <c r="N2" s="117"/>
      <c r="O2" s="117"/>
      <c r="P2" s="118"/>
      <c r="Q2" s="119" t="s">
        <v>38</v>
      </c>
      <c r="R2" s="120"/>
      <c r="S2" s="120"/>
      <c r="T2" s="120"/>
      <c r="U2" s="120"/>
      <c r="V2" s="120"/>
      <c r="W2" s="121"/>
    </row>
    <row r="3" spans="1:24" x14ac:dyDescent="0.6">
      <c r="A3" s="28"/>
      <c r="B3" s="29" t="s">
        <v>0</v>
      </c>
      <c r="C3" s="26" t="s">
        <v>1</v>
      </c>
      <c r="D3" s="7" t="s">
        <v>39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9" t="s">
        <v>7</v>
      </c>
      <c r="K3" s="17" t="s">
        <v>40</v>
      </c>
      <c r="L3" s="18" t="s">
        <v>31</v>
      </c>
      <c r="M3" s="18" t="s">
        <v>32</v>
      </c>
      <c r="N3" s="18" t="s">
        <v>33</v>
      </c>
      <c r="O3" s="18" t="s">
        <v>34</v>
      </c>
      <c r="P3" s="19" t="s">
        <v>35</v>
      </c>
      <c r="Q3" s="20" t="s">
        <v>8</v>
      </c>
      <c r="R3" s="21" t="s">
        <v>9</v>
      </c>
      <c r="S3" s="21" t="s">
        <v>10</v>
      </c>
      <c r="T3" s="21" t="s">
        <v>11</v>
      </c>
      <c r="U3" s="21" t="s">
        <v>12</v>
      </c>
      <c r="V3" s="21" t="s">
        <v>13</v>
      </c>
      <c r="W3" s="22" t="s">
        <v>36</v>
      </c>
      <c r="X3" s="23" t="s">
        <v>37</v>
      </c>
    </row>
    <row r="4" spans="1:24" x14ac:dyDescent="0.6">
      <c r="A4" s="27" t="s">
        <v>14</v>
      </c>
      <c r="B4" s="30" t="e" vm="1">
        <v>#VALUE!</v>
      </c>
      <c r="C4" s="3" t="e" vm="2">
        <v>#VALUE!</v>
      </c>
      <c r="D4" s="14">
        <v>8000</v>
      </c>
      <c r="E4" s="12">
        <v>5600</v>
      </c>
      <c r="F4" s="12">
        <v>7200</v>
      </c>
      <c r="G4" s="12">
        <v>6800</v>
      </c>
      <c r="H4" s="12">
        <v>4200</v>
      </c>
      <c r="I4" s="12">
        <v>5700</v>
      </c>
      <c r="J4" s="15">
        <f t="shared" ref="J4:J18" si="0">SUM(((D4*0.5)+(E4*0.6)+(F4*0.7)+(G4*0.8)+(H4*0.9)+(I4*1)))/5</f>
        <v>5464</v>
      </c>
      <c r="K4" s="14">
        <v>0</v>
      </c>
      <c r="L4" s="12">
        <v>0</v>
      </c>
      <c r="M4" s="12">
        <v>0</v>
      </c>
      <c r="N4" s="12">
        <v>0</v>
      </c>
      <c r="O4" s="12">
        <v>0</v>
      </c>
      <c r="P4" s="15">
        <f t="shared" ref="P4:P18" si="1">SUM(((K4*0.6)+(L4*0.7)+(M4*0.8)+(N4*0.9)+(O4*1)))/5</f>
        <v>0</v>
      </c>
      <c r="Q4" s="2">
        <v>1483</v>
      </c>
      <c r="R4" s="1">
        <v>1516</v>
      </c>
      <c r="S4" s="1">
        <v>1539</v>
      </c>
      <c r="T4" s="10">
        <v>1520.07</v>
      </c>
      <c r="U4" s="10">
        <v>1542.79</v>
      </c>
      <c r="V4" s="10">
        <v>1538.42</v>
      </c>
      <c r="W4" s="15">
        <f t="shared" ref="W4:W18" si="2">SUM(((Q4*0.6)+(R4*0.6)+(S4*0.7)+(T4*0.8)+(U4*0.9)+(V4*1)))/6</f>
        <v>1169.9478333333334</v>
      </c>
      <c r="X4" s="24">
        <f t="shared" ref="X4:X18" si="3">SUM((J4*0.3)+(P4*0.1)+(W4*0.6))/100</f>
        <v>23.411687000000001</v>
      </c>
    </row>
    <row r="5" spans="1:24" x14ac:dyDescent="0.6">
      <c r="A5" s="27" t="s">
        <v>15</v>
      </c>
      <c r="B5" s="2" t="e" vm="3">
        <v>#VALUE!</v>
      </c>
      <c r="C5" s="3" t="e" vm="4">
        <v>#VALUE!</v>
      </c>
      <c r="D5" s="14">
        <v>12600</v>
      </c>
      <c r="E5" s="12">
        <v>7583</v>
      </c>
      <c r="F5" s="12">
        <v>4666</v>
      </c>
      <c r="G5" s="12">
        <v>4333</v>
      </c>
      <c r="H5" s="12">
        <v>5100</v>
      </c>
      <c r="I5" s="12">
        <v>4333</v>
      </c>
      <c r="J5" s="15">
        <f t="shared" si="0"/>
        <v>5301.08</v>
      </c>
      <c r="K5" s="14">
        <v>0</v>
      </c>
      <c r="L5" s="12">
        <v>0</v>
      </c>
      <c r="M5" s="12">
        <v>0</v>
      </c>
      <c r="N5" s="12">
        <v>0</v>
      </c>
      <c r="O5" s="12">
        <v>0</v>
      </c>
      <c r="P5" s="15">
        <f t="shared" si="1"/>
        <v>0</v>
      </c>
      <c r="Q5" s="2">
        <v>1423</v>
      </c>
      <c r="R5" s="1">
        <v>1455</v>
      </c>
      <c r="S5" s="1">
        <v>1485</v>
      </c>
      <c r="T5" s="10">
        <v>1475.43</v>
      </c>
      <c r="U5" s="10">
        <v>1493.42</v>
      </c>
      <c r="V5" s="10">
        <v>1495.53</v>
      </c>
      <c r="W5" s="15">
        <f t="shared" si="2"/>
        <v>1131.0420000000001</v>
      </c>
      <c r="X5" s="24">
        <f t="shared" si="3"/>
        <v>22.689492000000001</v>
      </c>
    </row>
    <row r="6" spans="1:24" x14ac:dyDescent="0.6">
      <c r="A6" s="27" t="s">
        <v>16</v>
      </c>
      <c r="B6" s="2" t="e" vm="5">
        <v>#VALUE!</v>
      </c>
      <c r="C6" s="3" t="e" vm="6">
        <v>#VALUE!</v>
      </c>
      <c r="D6" s="14">
        <v>4375</v>
      </c>
      <c r="E6" s="12">
        <v>2375</v>
      </c>
      <c r="F6" s="12">
        <v>3375</v>
      </c>
      <c r="G6" s="12">
        <v>2500</v>
      </c>
      <c r="H6" s="12">
        <v>4375</v>
      </c>
      <c r="I6" s="12">
        <v>4000</v>
      </c>
      <c r="J6" s="15">
        <f t="shared" si="0"/>
        <v>3182.5</v>
      </c>
      <c r="K6" s="14">
        <v>0</v>
      </c>
      <c r="L6" s="12">
        <v>0</v>
      </c>
      <c r="M6" s="12">
        <v>0</v>
      </c>
      <c r="N6" s="12">
        <v>0</v>
      </c>
      <c r="O6" s="12">
        <v>0</v>
      </c>
      <c r="P6" s="15">
        <f t="shared" si="1"/>
        <v>0</v>
      </c>
      <c r="Q6" s="2">
        <v>1202</v>
      </c>
      <c r="R6" s="1">
        <v>1191</v>
      </c>
      <c r="S6" s="1">
        <v>1179</v>
      </c>
      <c r="T6" s="10">
        <v>1158.46</v>
      </c>
      <c r="U6" s="10">
        <v>1127.17</v>
      </c>
      <c r="V6" s="10">
        <v>1147.69</v>
      </c>
      <c r="W6" s="15">
        <f t="shared" si="2"/>
        <v>891.66850000000011</v>
      </c>
      <c r="X6" s="24">
        <f t="shared" si="3"/>
        <v>14.897511</v>
      </c>
    </row>
    <row r="7" spans="1:24" x14ac:dyDescent="0.6">
      <c r="A7" s="27" t="s">
        <v>17</v>
      </c>
      <c r="B7" s="2" t="e" vm="7">
        <v>#VALUE!</v>
      </c>
      <c r="C7" s="3" t="e" vm="8">
        <v>#VALUE!</v>
      </c>
      <c r="D7" s="14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5">
        <f t="shared" si="0"/>
        <v>0</v>
      </c>
      <c r="K7" s="14">
        <v>5050</v>
      </c>
      <c r="L7" s="12">
        <v>9400</v>
      </c>
      <c r="M7" s="12">
        <v>9000</v>
      </c>
      <c r="N7" s="12">
        <v>8960</v>
      </c>
      <c r="O7" s="12">
        <v>10057</v>
      </c>
      <c r="P7" s="15">
        <f t="shared" si="1"/>
        <v>6986.2</v>
      </c>
      <c r="Q7" s="2">
        <v>1245</v>
      </c>
      <c r="R7" s="1">
        <v>1272</v>
      </c>
      <c r="S7" s="1">
        <v>1290</v>
      </c>
      <c r="T7" s="10">
        <v>1282.27</v>
      </c>
      <c r="U7" s="10">
        <v>1306.6300000000001</v>
      </c>
      <c r="V7" s="10">
        <v>1328.35</v>
      </c>
      <c r="W7" s="15">
        <f t="shared" si="2"/>
        <v>990.55550000000005</v>
      </c>
      <c r="X7" s="24">
        <f t="shared" si="3"/>
        <v>12.929533000000001</v>
      </c>
    </row>
    <row r="8" spans="1:24" x14ac:dyDescent="0.6">
      <c r="A8" s="27" t="s">
        <v>18</v>
      </c>
      <c r="B8" s="2" t="e" vm="15">
        <v>#VALUE!</v>
      </c>
      <c r="C8" s="3" t="e" vm="16">
        <v>#VALUE!</v>
      </c>
      <c r="D8" s="14">
        <v>4250</v>
      </c>
      <c r="E8" s="12">
        <v>4250</v>
      </c>
      <c r="F8" s="12">
        <v>3375</v>
      </c>
      <c r="G8" s="12">
        <v>1000</v>
      </c>
      <c r="H8" s="12">
        <v>2875</v>
      </c>
      <c r="I8" s="12">
        <v>1125</v>
      </c>
      <c r="J8" s="15">
        <f t="shared" si="0"/>
        <v>2310</v>
      </c>
      <c r="K8" s="14">
        <v>0</v>
      </c>
      <c r="L8" s="12">
        <v>0</v>
      </c>
      <c r="M8" s="12">
        <v>0</v>
      </c>
      <c r="N8" s="12">
        <v>0</v>
      </c>
      <c r="O8" s="12">
        <v>0</v>
      </c>
      <c r="P8" s="15">
        <f t="shared" si="1"/>
        <v>0</v>
      </c>
      <c r="Q8" s="2">
        <v>1160</v>
      </c>
      <c r="R8" s="1">
        <v>1169</v>
      </c>
      <c r="S8" s="1">
        <v>1156</v>
      </c>
      <c r="T8" s="10">
        <v>1151.18</v>
      </c>
      <c r="U8" s="10">
        <v>1166.28</v>
      </c>
      <c r="V8" s="10">
        <v>1206.94</v>
      </c>
      <c r="W8" s="15">
        <f t="shared" si="2"/>
        <v>897.35600000000011</v>
      </c>
      <c r="X8" s="24">
        <f t="shared" si="3"/>
        <v>12.314136000000001</v>
      </c>
    </row>
    <row r="9" spans="1:24" x14ac:dyDescent="0.6">
      <c r="A9" s="27" t="s">
        <v>19</v>
      </c>
      <c r="B9" s="2" t="e" vm="11">
        <v>#VALUE!</v>
      </c>
      <c r="C9" s="3" t="e" vm="12">
        <v>#VALUE!</v>
      </c>
      <c r="D9" s="14">
        <v>2750</v>
      </c>
      <c r="E9" s="12">
        <v>1125</v>
      </c>
      <c r="F9" s="12">
        <v>750</v>
      </c>
      <c r="G9" s="12">
        <v>1375</v>
      </c>
      <c r="H9" s="12">
        <v>5250</v>
      </c>
      <c r="I9" s="12">
        <v>3750</v>
      </c>
      <c r="J9" s="15">
        <f t="shared" si="0"/>
        <v>2430</v>
      </c>
      <c r="K9" s="14">
        <v>0</v>
      </c>
      <c r="L9" s="12">
        <v>0</v>
      </c>
      <c r="M9" s="12">
        <v>0</v>
      </c>
      <c r="N9" s="12">
        <v>0</v>
      </c>
      <c r="O9" s="12">
        <v>0</v>
      </c>
      <c r="P9" s="15">
        <f t="shared" si="1"/>
        <v>0</v>
      </c>
      <c r="Q9" s="2">
        <v>958</v>
      </c>
      <c r="R9" s="1">
        <v>978</v>
      </c>
      <c r="S9" s="1">
        <v>959</v>
      </c>
      <c r="T9" s="10">
        <v>940.3</v>
      </c>
      <c r="U9" s="10">
        <v>944.96</v>
      </c>
      <c r="V9" s="10">
        <v>1010.1</v>
      </c>
      <c r="W9" s="15">
        <f t="shared" si="2"/>
        <v>740.95066666666662</v>
      </c>
      <c r="X9" s="24">
        <f t="shared" si="3"/>
        <v>11.735704</v>
      </c>
    </row>
    <row r="10" spans="1:24" x14ac:dyDescent="0.6">
      <c r="A10" s="27" t="s">
        <v>20</v>
      </c>
      <c r="B10" s="2" t="e" vm="25">
        <v>#VALUE!</v>
      </c>
      <c r="C10" s="3" t="e" vm="26">
        <v>#VALUE!</v>
      </c>
      <c r="D10" s="14">
        <v>3250</v>
      </c>
      <c r="E10" s="12">
        <v>5000</v>
      </c>
      <c r="F10" s="12">
        <v>2500</v>
      </c>
      <c r="G10" s="12">
        <v>1500</v>
      </c>
      <c r="H10" s="12">
        <v>250</v>
      </c>
      <c r="I10" s="12">
        <v>625</v>
      </c>
      <c r="J10" s="15">
        <f t="shared" si="0"/>
        <v>1685</v>
      </c>
      <c r="K10" s="14">
        <v>0</v>
      </c>
      <c r="L10" s="12">
        <v>0</v>
      </c>
      <c r="M10" s="12">
        <v>0</v>
      </c>
      <c r="N10" s="12">
        <v>0</v>
      </c>
      <c r="O10" s="12">
        <v>0</v>
      </c>
      <c r="P10" s="15">
        <f t="shared" si="1"/>
        <v>0</v>
      </c>
      <c r="Q10" s="2">
        <v>1304</v>
      </c>
      <c r="R10" s="1">
        <v>1294</v>
      </c>
      <c r="S10" s="1">
        <v>1282</v>
      </c>
      <c r="T10" s="10">
        <v>1254.81</v>
      </c>
      <c r="U10" s="10">
        <v>1226.55</v>
      </c>
      <c r="V10" s="10">
        <v>1198.22</v>
      </c>
      <c r="W10" s="15">
        <f t="shared" si="2"/>
        <v>960.36049999999989</v>
      </c>
      <c r="X10" s="24">
        <f t="shared" si="3"/>
        <v>10.817163000000001</v>
      </c>
    </row>
    <row r="11" spans="1:24" x14ac:dyDescent="0.6">
      <c r="A11" s="27" t="s">
        <v>21</v>
      </c>
      <c r="B11" s="2" t="e" vm="9">
        <v>#VALUE!</v>
      </c>
      <c r="C11" s="3" t="e" vm="10">
        <v>#VALUE!</v>
      </c>
      <c r="D11" s="14">
        <v>625</v>
      </c>
      <c r="E11" s="12">
        <v>1500</v>
      </c>
      <c r="F11" s="12">
        <v>2750</v>
      </c>
      <c r="G11" s="12">
        <v>1375</v>
      </c>
      <c r="H11" s="12">
        <v>1875</v>
      </c>
      <c r="I11" s="12">
        <v>2375</v>
      </c>
      <c r="J11" s="15">
        <f t="shared" si="0"/>
        <v>1660</v>
      </c>
      <c r="K11" s="14">
        <v>0</v>
      </c>
      <c r="L11" s="12">
        <v>0</v>
      </c>
      <c r="M11" s="12">
        <v>0</v>
      </c>
      <c r="N11" s="12">
        <v>0</v>
      </c>
      <c r="O11" s="12">
        <v>0</v>
      </c>
      <c r="P11" s="15">
        <f t="shared" si="1"/>
        <v>0</v>
      </c>
      <c r="Q11" s="2">
        <v>1225</v>
      </c>
      <c r="R11" s="1">
        <v>1242</v>
      </c>
      <c r="S11" s="1">
        <v>1215</v>
      </c>
      <c r="T11" s="10">
        <v>1262.4000000000001</v>
      </c>
      <c r="U11" s="10">
        <v>1242.42</v>
      </c>
      <c r="V11" s="10">
        <v>1254.47</v>
      </c>
      <c r="W11" s="15">
        <f t="shared" si="2"/>
        <v>952.2113333333333</v>
      </c>
      <c r="X11" s="24">
        <f t="shared" si="3"/>
        <v>10.693267999999998</v>
      </c>
    </row>
    <row r="12" spans="1:24" x14ac:dyDescent="0.6">
      <c r="A12" s="27" t="s">
        <v>22</v>
      </c>
      <c r="B12" s="2" t="e" vm="13">
        <v>#VALUE!</v>
      </c>
      <c r="C12" s="3" t="e" vm="14">
        <v>#VALUE!</v>
      </c>
      <c r="D12" s="14">
        <v>750</v>
      </c>
      <c r="E12" s="12">
        <v>1625</v>
      </c>
      <c r="F12" s="12">
        <v>2250</v>
      </c>
      <c r="G12" s="12">
        <v>1375</v>
      </c>
      <c r="H12" s="12">
        <v>2625</v>
      </c>
      <c r="I12" s="12">
        <v>2750</v>
      </c>
      <c r="J12" s="15">
        <f t="shared" si="0"/>
        <v>1827.5</v>
      </c>
      <c r="K12" s="14">
        <v>0</v>
      </c>
      <c r="L12" s="12">
        <v>0</v>
      </c>
      <c r="M12" s="12">
        <v>0</v>
      </c>
      <c r="N12" s="12">
        <v>0</v>
      </c>
      <c r="O12" s="12">
        <v>0</v>
      </c>
      <c r="P12" s="15">
        <f t="shared" si="1"/>
        <v>0</v>
      </c>
      <c r="Q12" s="2">
        <v>1116</v>
      </c>
      <c r="R12" s="1">
        <v>1075</v>
      </c>
      <c r="S12" s="1">
        <v>1076</v>
      </c>
      <c r="T12" s="10">
        <v>1092.45</v>
      </c>
      <c r="U12" s="10">
        <v>1125.3599999999999</v>
      </c>
      <c r="V12" s="10">
        <v>1089.99</v>
      </c>
      <c r="W12" s="15">
        <f t="shared" si="2"/>
        <v>840.76233333333323</v>
      </c>
      <c r="X12" s="24">
        <f t="shared" si="3"/>
        <v>10.527073999999997</v>
      </c>
    </row>
    <row r="13" spans="1:24" x14ac:dyDescent="0.6">
      <c r="A13" s="27" t="s">
        <v>23</v>
      </c>
      <c r="B13" s="2" t="e" vm="23">
        <v>#VALUE!</v>
      </c>
      <c r="C13" s="3" t="e" vm="24">
        <v>#VALUE!</v>
      </c>
      <c r="D13" s="14">
        <v>2375</v>
      </c>
      <c r="E13" s="12">
        <v>2625</v>
      </c>
      <c r="F13" s="12">
        <v>1625</v>
      </c>
      <c r="G13" s="12">
        <v>1625</v>
      </c>
      <c r="H13" s="12">
        <v>1750</v>
      </c>
      <c r="I13" s="12">
        <v>2375</v>
      </c>
      <c r="J13" s="15">
        <f t="shared" si="0"/>
        <v>1830</v>
      </c>
      <c r="K13" s="14">
        <v>0</v>
      </c>
      <c r="L13" s="12">
        <v>0</v>
      </c>
      <c r="M13" s="12">
        <v>0</v>
      </c>
      <c r="N13" s="12">
        <v>0</v>
      </c>
      <c r="O13" s="12">
        <v>0</v>
      </c>
      <c r="P13" s="15">
        <f t="shared" si="1"/>
        <v>0</v>
      </c>
      <c r="Q13" s="2">
        <v>1123</v>
      </c>
      <c r="R13" s="1">
        <v>1094</v>
      </c>
      <c r="S13" s="1">
        <v>1093</v>
      </c>
      <c r="T13" s="10">
        <v>1082.2</v>
      </c>
      <c r="U13" s="10">
        <v>1074.08</v>
      </c>
      <c r="V13" s="10">
        <v>1072.21</v>
      </c>
      <c r="W13" s="15">
        <f t="shared" si="2"/>
        <v>833.32366666666667</v>
      </c>
      <c r="X13" s="24">
        <f t="shared" si="3"/>
        <v>10.489942000000001</v>
      </c>
    </row>
    <row r="14" spans="1:24" x14ac:dyDescent="0.6">
      <c r="A14" s="27" t="s">
        <v>24</v>
      </c>
      <c r="B14" s="2" t="e" vm="17">
        <v>#VALUE!</v>
      </c>
      <c r="C14" s="3" t="e" vm="18">
        <v>#VALUE!</v>
      </c>
      <c r="D14" s="12">
        <v>125</v>
      </c>
      <c r="E14" s="12">
        <v>1625</v>
      </c>
      <c r="F14" s="12">
        <v>2250</v>
      </c>
      <c r="G14" s="12">
        <v>1750</v>
      </c>
      <c r="H14" s="12">
        <v>1250</v>
      </c>
      <c r="I14" s="12">
        <v>1125</v>
      </c>
      <c r="J14" s="15">
        <f t="shared" si="0"/>
        <v>1252.5</v>
      </c>
      <c r="K14" s="14">
        <v>0</v>
      </c>
      <c r="L14" s="12">
        <v>0</v>
      </c>
      <c r="M14" s="12">
        <v>0</v>
      </c>
      <c r="N14" s="12">
        <v>0</v>
      </c>
      <c r="O14" s="12">
        <v>0</v>
      </c>
      <c r="P14" s="15">
        <f t="shared" si="1"/>
        <v>0</v>
      </c>
      <c r="Q14" s="2">
        <v>1254</v>
      </c>
      <c r="R14" s="1">
        <v>1264</v>
      </c>
      <c r="S14" s="1">
        <v>1274</v>
      </c>
      <c r="T14" s="10">
        <v>1240.8699999999999</v>
      </c>
      <c r="U14" s="10">
        <v>1296.46</v>
      </c>
      <c r="V14" s="10">
        <v>1299.32</v>
      </c>
      <c r="W14" s="15">
        <f t="shared" si="2"/>
        <v>976.90499999999986</v>
      </c>
      <c r="X14" s="24">
        <f t="shared" si="3"/>
        <v>9.6189299999999989</v>
      </c>
    </row>
    <row r="15" spans="1:24" x14ac:dyDescent="0.6">
      <c r="A15" s="27" t="s">
        <v>25</v>
      </c>
      <c r="B15" s="2" t="e" vm="21">
        <v>#VALUE!</v>
      </c>
      <c r="C15" s="3" t="e" vm="22">
        <v>#VALUE!</v>
      </c>
      <c r="D15" s="12">
        <v>625</v>
      </c>
      <c r="E15" s="12">
        <v>500</v>
      </c>
      <c r="F15" s="12">
        <v>875</v>
      </c>
      <c r="G15" s="12">
        <v>1375</v>
      </c>
      <c r="H15" s="12">
        <v>3666</v>
      </c>
      <c r="I15" s="12">
        <v>1166</v>
      </c>
      <c r="J15" s="15">
        <f t="shared" si="0"/>
        <v>1358.08</v>
      </c>
      <c r="K15" s="14">
        <v>0</v>
      </c>
      <c r="L15" s="12">
        <v>0</v>
      </c>
      <c r="M15" s="12">
        <v>0</v>
      </c>
      <c r="N15" s="12">
        <v>0</v>
      </c>
      <c r="O15" s="12">
        <v>0</v>
      </c>
      <c r="P15" s="15">
        <f t="shared" si="1"/>
        <v>0</v>
      </c>
      <c r="Q15" s="2">
        <v>1240</v>
      </c>
      <c r="R15" s="1">
        <v>1212</v>
      </c>
      <c r="S15" s="1">
        <v>1188</v>
      </c>
      <c r="T15" s="10">
        <v>1174.44</v>
      </c>
      <c r="U15" s="10">
        <v>1177.4000000000001</v>
      </c>
      <c r="V15" s="10">
        <v>1172.25</v>
      </c>
      <c r="W15" s="15">
        <f t="shared" si="2"/>
        <v>912.37699999999995</v>
      </c>
      <c r="X15" s="24">
        <f t="shared" si="3"/>
        <v>9.5485019999999992</v>
      </c>
    </row>
    <row r="16" spans="1:24" x14ac:dyDescent="0.6">
      <c r="A16" s="27" t="s">
        <v>26</v>
      </c>
      <c r="B16" s="2" t="e" vm="29">
        <v>#VALUE!</v>
      </c>
      <c r="C16" s="3" t="e" vm="30">
        <v>#VALUE!</v>
      </c>
      <c r="D16" s="14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5">
        <f t="shared" si="0"/>
        <v>0</v>
      </c>
      <c r="K16" s="14">
        <v>12900</v>
      </c>
      <c r="L16" s="12">
        <v>4433</v>
      </c>
      <c r="M16" s="12">
        <v>3000</v>
      </c>
      <c r="N16" s="12">
        <v>4970</v>
      </c>
      <c r="O16" s="12">
        <v>2493</v>
      </c>
      <c r="P16" s="15">
        <f t="shared" si="1"/>
        <v>4041.8199999999997</v>
      </c>
      <c r="Q16" s="2">
        <v>1156</v>
      </c>
      <c r="R16" s="1">
        <v>1174</v>
      </c>
      <c r="S16" s="1">
        <v>1148</v>
      </c>
      <c r="T16" s="10">
        <v>1157.77</v>
      </c>
      <c r="U16" s="10">
        <v>1179.0999999999999</v>
      </c>
      <c r="V16" s="10">
        <v>1183.01</v>
      </c>
      <c r="W16" s="15">
        <f t="shared" si="2"/>
        <v>895.3359999999999</v>
      </c>
      <c r="X16" s="24">
        <f t="shared" si="3"/>
        <v>9.4138359999999981</v>
      </c>
    </row>
    <row r="17" spans="1:24" x14ac:dyDescent="0.6">
      <c r="A17" s="27" t="s">
        <v>27</v>
      </c>
      <c r="B17" s="2" t="e" vm="27">
        <v>#VALUE!</v>
      </c>
      <c r="C17" s="3" t="e" vm="28">
        <v>#VALUE!</v>
      </c>
      <c r="D17" s="14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5">
        <f t="shared" si="0"/>
        <v>0</v>
      </c>
      <c r="K17" s="14">
        <v>4483</v>
      </c>
      <c r="L17" s="12">
        <v>7583</v>
      </c>
      <c r="M17" s="12">
        <v>5267</v>
      </c>
      <c r="N17" s="12">
        <v>3125</v>
      </c>
      <c r="O17" s="12">
        <v>2640</v>
      </c>
      <c r="P17" s="15">
        <f t="shared" si="1"/>
        <v>3532.8</v>
      </c>
      <c r="Q17" s="2">
        <v>1120</v>
      </c>
      <c r="R17" s="1">
        <v>1094</v>
      </c>
      <c r="S17" s="1">
        <v>1107</v>
      </c>
      <c r="T17" s="10">
        <v>1117.5999999999999</v>
      </c>
      <c r="U17" s="10">
        <v>1100.47</v>
      </c>
      <c r="V17" s="10">
        <v>1086.1199999999999</v>
      </c>
      <c r="W17" s="15">
        <f t="shared" si="2"/>
        <v>845.6538333333333</v>
      </c>
      <c r="X17" s="24">
        <f t="shared" si="3"/>
        <v>8.6067229999999988</v>
      </c>
    </row>
    <row r="18" spans="1:24" ht="24" thickBot="1" x14ac:dyDescent="0.65">
      <c r="A18" s="27" t="s">
        <v>28</v>
      </c>
      <c r="B18" s="4" t="e" vm="19">
        <v>#VALUE!</v>
      </c>
      <c r="C18" s="6" t="e" vm="20">
        <v>#VALUE!</v>
      </c>
      <c r="D18" s="31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6">
        <f t="shared" si="0"/>
        <v>0</v>
      </c>
      <c r="K18" s="31">
        <v>1400</v>
      </c>
      <c r="L18" s="13">
        <v>150</v>
      </c>
      <c r="M18" s="13">
        <v>2433</v>
      </c>
      <c r="N18" s="13">
        <v>835</v>
      </c>
      <c r="O18" s="13">
        <v>565</v>
      </c>
      <c r="P18" s="16">
        <f t="shared" si="1"/>
        <v>841.57999999999993</v>
      </c>
      <c r="Q18" s="4">
        <v>1265</v>
      </c>
      <c r="R18" s="5">
        <v>1237</v>
      </c>
      <c r="S18" s="5">
        <v>1240</v>
      </c>
      <c r="T18" s="11">
        <v>1230.5999999999999</v>
      </c>
      <c r="U18" s="11">
        <v>1232.9100000000001</v>
      </c>
      <c r="V18" s="11">
        <v>1228.5999999999999</v>
      </c>
      <c r="W18" s="16">
        <f t="shared" si="2"/>
        <v>948.64983333333328</v>
      </c>
      <c r="X18" s="25">
        <f t="shared" si="3"/>
        <v>6.5334789999999998</v>
      </c>
    </row>
  </sheetData>
  <mergeCells count="3">
    <mergeCell ref="D2:J2"/>
    <mergeCell ref="K2:P2"/>
    <mergeCell ref="Q2:W2"/>
  </mergeCells>
  <phoneticPr fontId="2" type="noConversion"/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408C-2403-4C8A-869B-64E0BCF58035}">
  <sheetPr codeName="Tabelle4">
    <outlinePr summaryBelow="0"/>
  </sheetPr>
  <dimension ref="B2:T986"/>
  <sheetViews>
    <sheetView topLeftCell="A3" zoomScaleNormal="100" workbookViewId="0">
      <selection activeCell="T6" sqref="T6"/>
    </sheetView>
  </sheetViews>
  <sheetFormatPr baseColWidth="10" defaultColWidth="11.5703125" defaultRowHeight="23.25" outlineLevelRow="1" x14ac:dyDescent="0.25"/>
  <cols>
    <col min="1" max="2" width="11.5703125" style="35"/>
    <col min="3" max="3" width="11.5703125" style="35" customWidth="1"/>
    <col min="4" max="16384" width="11.5703125" style="35"/>
  </cols>
  <sheetData>
    <row r="2" spans="2:20" x14ac:dyDescent="0.25">
      <c r="B2" s="36" t="s">
        <v>0</v>
      </c>
      <c r="C2" s="36" t="s">
        <v>1</v>
      </c>
      <c r="D2" s="36"/>
      <c r="E2" s="36" t="s">
        <v>43</v>
      </c>
      <c r="F2" s="36"/>
      <c r="G2" s="36"/>
      <c r="H2" s="36"/>
      <c r="I2" s="36"/>
    </row>
    <row r="3" spans="2:20" x14ac:dyDescent="0.25">
      <c r="B3" s="37" t="e" vm="1">
        <v>#VALUE!</v>
      </c>
      <c r="C3" s="37" t="e" vm="2">
        <v>#VALUE!</v>
      </c>
      <c r="D3" s="38"/>
      <c r="E3" s="39" t="s">
        <v>2</v>
      </c>
      <c r="F3" s="39" t="s">
        <v>3</v>
      </c>
      <c r="G3" s="40" t="s">
        <v>4</v>
      </c>
      <c r="H3" s="40" t="s">
        <v>5</v>
      </c>
      <c r="I3" s="40" t="s">
        <v>6</v>
      </c>
    </row>
    <row r="4" spans="2:20" outlineLevel="1" x14ac:dyDescent="0.25">
      <c r="B4" s="36" t="s">
        <v>42</v>
      </c>
      <c r="C4" s="36" t="s">
        <v>361</v>
      </c>
      <c r="D4" s="36" t="s">
        <v>44</v>
      </c>
      <c r="E4" s="41">
        <v>1</v>
      </c>
      <c r="F4" s="41">
        <v>1</v>
      </c>
      <c r="G4" s="41">
        <v>1</v>
      </c>
      <c r="H4" s="41">
        <v>1</v>
      </c>
      <c r="I4" s="41">
        <v>1</v>
      </c>
      <c r="K4" s="35">
        <f>IF(E4=0, 0, 1 - 0.2 * (E4 - 1))</f>
        <v>1</v>
      </c>
      <c r="L4" s="35">
        <f>IF(F4=0, 0, 1 - 0.2 * (F4 - 1))</f>
        <v>1</v>
      </c>
      <c r="M4" s="35">
        <f>IF(G4=0, 0, 1 - 0.2 * (G4 - 1))</f>
        <v>1</v>
      </c>
      <c r="N4" s="35">
        <f>IF(H4=0, 0, 1 - 0.2 * (H4 - 1))</f>
        <v>1</v>
      </c>
      <c r="O4" s="35">
        <f>IF(I4=0, 0, 1 - 0.2 * (I4 - 1))</f>
        <v>1</v>
      </c>
    </row>
    <row r="5" spans="2:20" outlineLevel="1" x14ac:dyDescent="0.25">
      <c r="B5" s="35" t="e" vm="31">
        <v>#VALUE!</v>
      </c>
      <c r="C5" s="35" t="s">
        <v>45</v>
      </c>
      <c r="D5" s="35" t="s">
        <v>359</v>
      </c>
      <c r="E5" s="35">
        <v>72</v>
      </c>
      <c r="F5" s="35">
        <v>59</v>
      </c>
      <c r="G5" s="35">
        <v>65</v>
      </c>
      <c r="H5" s="35">
        <v>45</v>
      </c>
      <c r="I5" s="35">
        <v>60</v>
      </c>
      <c r="K5" s="61">
        <f>E5/E6</f>
        <v>2.25</v>
      </c>
      <c r="L5" s="61">
        <f>F5/F6</f>
        <v>1.84375</v>
      </c>
      <c r="M5" s="61">
        <f>G5/G6</f>
        <v>2.5</v>
      </c>
      <c r="N5" s="61">
        <f>H5/H6</f>
        <v>2.5</v>
      </c>
      <c r="O5" s="35">
        <f>I5/I6</f>
        <v>2</v>
      </c>
      <c r="Q5" s="61">
        <f>AVERAGE(K5:O5)</f>
        <v>2.21875</v>
      </c>
      <c r="T5" s="61">
        <f>Q5*LeagueRanking!$AC$4</f>
        <v>41.519695949999999</v>
      </c>
    </row>
    <row r="6" spans="2:20" outlineLevel="1" x14ac:dyDescent="0.25">
      <c r="D6" s="35" t="s">
        <v>360</v>
      </c>
      <c r="E6" s="35">
        <v>32</v>
      </c>
      <c r="F6" s="35">
        <v>32</v>
      </c>
      <c r="G6" s="35">
        <v>26</v>
      </c>
      <c r="H6" s="35">
        <v>18</v>
      </c>
      <c r="I6" s="35">
        <v>30</v>
      </c>
      <c r="K6" s="61">
        <f>K4*K5</f>
        <v>2.25</v>
      </c>
      <c r="L6" s="61">
        <f>L4*L5</f>
        <v>1.84375</v>
      </c>
      <c r="M6" s="61">
        <f>M4*M5</f>
        <v>2.5</v>
      </c>
      <c r="N6" s="61">
        <f>N4*N5</f>
        <v>2.5</v>
      </c>
      <c r="O6" s="35">
        <f>O4*O5</f>
        <v>2</v>
      </c>
      <c r="Q6" s="61">
        <f>AVERAGE(K6:O6)</f>
        <v>2.21875</v>
      </c>
      <c r="T6" s="61">
        <f>Q6*LeagueRanking!$AC$4</f>
        <v>41.519695949999999</v>
      </c>
    </row>
    <row r="7" spans="2:20" outlineLevel="1" x14ac:dyDescent="0.25">
      <c r="B7" s="36" t="s">
        <v>42</v>
      </c>
      <c r="C7" s="36" t="s">
        <v>361</v>
      </c>
      <c r="D7" s="36" t="s">
        <v>44</v>
      </c>
      <c r="E7" s="41">
        <v>1</v>
      </c>
      <c r="F7" s="41">
        <v>1</v>
      </c>
      <c r="G7" s="41">
        <v>1</v>
      </c>
      <c r="H7" s="41">
        <v>1</v>
      </c>
      <c r="I7" s="41">
        <v>1</v>
      </c>
      <c r="K7" s="35">
        <f>IF(E7=0, 0, 1 - 0.2 * (E7 - 1))</f>
        <v>1</v>
      </c>
      <c r="L7" s="35">
        <f>IF(F7=0, 0, 1 - 0.2 * (F7 - 1))</f>
        <v>1</v>
      </c>
      <c r="M7" s="35">
        <f>IF(G7=0, 0, 1 - 0.2 * (G7 - 1))</f>
        <v>1</v>
      </c>
      <c r="N7" s="35">
        <f>IF(H7=0, 0, 1 - 0.2 * (H7 - 1))</f>
        <v>1</v>
      </c>
      <c r="O7" s="35">
        <f>IF(I7=0, 0, 1 - 0.2 * (I7 - 1))</f>
        <v>1</v>
      </c>
    </row>
    <row r="8" spans="2:20" outlineLevel="1" x14ac:dyDescent="0.25">
      <c r="B8" s="35" t="e" vm="32">
        <v>#VALUE!</v>
      </c>
      <c r="C8" s="35" t="s">
        <v>46</v>
      </c>
      <c r="D8" s="35" t="s">
        <v>359</v>
      </c>
      <c r="E8" s="35">
        <v>83</v>
      </c>
      <c r="F8" s="35">
        <v>82</v>
      </c>
      <c r="G8" s="35">
        <v>54</v>
      </c>
      <c r="H8" s="35">
        <v>47</v>
      </c>
      <c r="I8" s="35">
        <v>72</v>
      </c>
      <c r="K8" s="61">
        <f>E8/E9</f>
        <v>2.59375</v>
      </c>
      <c r="L8" s="61">
        <f>F8/F9</f>
        <v>2.5625</v>
      </c>
      <c r="M8" s="61">
        <f>G8/G9</f>
        <v>2.0769230769230771</v>
      </c>
      <c r="N8" s="61">
        <f>H8/H9</f>
        <v>2.6111111111111112</v>
      </c>
      <c r="O8" s="61">
        <f>I8/I9</f>
        <v>2.4</v>
      </c>
      <c r="Q8" s="61">
        <f>AVERAGE(K8:O8)</f>
        <v>2.4488568376068374</v>
      </c>
      <c r="T8" s="61">
        <f>Q8*LeagueRanking!$AC$4</f>
        <v>45.825708765076918</v>
      </c>
    </row>
    <row r="9" spans="2:20" outlineLevel="1" x14ac:dyDescent="0.25">
      <c r="D9" s="35" t="s">
        <v>360</v>
      </c>
      <c r="E9" s="35">
        <v>32</v>
      </c>
      <c r="F9" s="35">
        <v>32</v>
      </c>
      <c r="G9" s="35">
        <v>26</v>
      </c>
      <c r="H9" s="35">
        <v>18</v>
      </c>
      <c r="I9" s="35">
        <v>30</v>
      </c>
      <c r="K9" s="61">
        <f>K7*K8</f>
        <v>2.59375</v>
      </c>
      <c r="L9" s="61">
        <f>L7*L8</f>
        <v>2.5625</v>
      </c>
      <c r="M9" s="61">
        <f>M7*M8</f>
        <v>2.0769230769230771</v>
      </c>
      <c r="N9" s="61">
        <f>N7*N8</f>
        <v>2.6111111111111112</v>
      </c>
      <c r="O9" s="61">
        <f>O7*O8</f>
        <v>2.4</v>
      </c>
      <c r="Q9" s="61">
        <f>AVERAGE(K9:O9)</f>
        <v>2.4488568376068374</v>
      </c>
      <c r="T9" s="61">
        <f>Q9*LeagueRanking!$AC$4</f>
        <v>45.825708765076918</v>
      </c>
    </row>
    <row r="10" spans="2:20" outlineLevel="1" x14ac:dyDescent="0.25">
      <c r="B10" s="36" t="s">
        <v>42</v>
      </c>
      <c r="C10" s="36" t="s">
        <v>361</v>
      </c>
      <c r="D10" s="36" t="s">
        <v>44</v>
      </c>
      <c r="E10" s="41">
        <v>1</v>
      </c>
      <c r="F10" s="41">
        <v>1</v>
      </c>
      <c r="G10" s="41">
        <v>1</v>
      </c>
      <c r="H10" s="41">
        <v>1</v>
      </c>
      <c r="I10" s="41">
        <v>1</v>
      </c>
      <c r="K10" s="35">
        <f>IF(E10=0, 0, 1 - 0.2 * (E10 - 1))</f>
        <v>1</v>
      </c>
      <c r="L10" s="35">
        <f>IF(F10=0, 0, 1 - 0.2 * (F10 - 1))</f>
        <v>1</v>
      </c>
      <c r="M10" s="35">
        <f>IF(G10=0, 0, 1 - 0.2 * (G10 - 1))</f>
        <v>1</v>
      </c>
      <c r="N10" s="35">
        <f>IF(H10=0, 0, 1 - 0.2 * (H10 - 1))</f>
        <v>1</v>
      </c>
      <c r="O10" s="35">
        <f>IF(I10=0, 0, 1 - 0.2 * (I10 - 1))</f>
        <v>1</v>
      </c>
    </row>
    <row r="11" spans="2:20" outlineLevel="1" x14ac:dyDescent="0.25">
      <c r="B11" s="35" t="e" vm="33">
        <v>#VALUE!</v>
      </c>
      <c r="C11" s="35" t="s">
        <v>47</v>
      </c>
      <c r="D11" s="35" t="s">
        <v>359</v>
      </c>
      <c r="E11" s="35">
        <v>43</v>
      </c>
      <c r="F11" s="35">
        <v>58</v>
      </c>
      <c r="G11" s="35">
        <v>50</v>
      </c>
      <c r="H11" s="35">
        <v>36</v>
      </c>
      <c r="I11" s="35">
        <v>64</v>
      </c>
      <c r="K11" s="61">
        <f>E11/E12</f>
        <v>1.34375</v>
      </c>
      <c r="L11" s="61">
        <f>F11/F12</f>
        <v>1.8125</v>
      </c>
      <c r="M11" s="61">
        <f>G11/G12</f>
        <v>1.9230769230769231</v>
      </c>
      <c r="N11" s="35">
        <f>H11/H12</f>
        <v>2</v>
      </c>
      <c r="O11" s="61">
        <f>I11/I12</f>
        <v>2.1333333333333333</v>
      </c>
      <c r="Q11" s="61">
        <f>AVERAGE(K11:O11)</f>
        <v>1.8425320512820513</v>
      </c>
      <c r="T11" s="61">
        <f>Q11*LeagueRanking!$AC$4</f>
        <v>34.479490950923079</v>
      </c>
    </row>
    <row r="12" spans="2:20" outlineLevel="1" x14ac:dyDescent="0.25">
      <c r="D12" s="35" t="s">
        <v>360</v>
      </c>
      <c r="E12" s="35">
        <v>32</v>
      </c>
      <c r="F12" s="35">
        <v>32</v>
      </c>
      <c r="G12" s="35">
        <v>26</v>
      </c>
      <c r="H12" s="35">
        <v>18</v>
      </c>
      <c r="I12" s="35">
        <v>30</v>
      </c>
      <c r="K12" s="61">
        <f>K10*K11</f>
        <v>1.34375</v>
      </c>
      <c r="L12" s="61">
        <f>L10*L11</f>
        <v>1.8125</v>
      </c>
      <c r="M12" s="61">
        <f>M10*M11</f>
        <v>1.9230769230769231</v>
      </c>
      <c r="N12" s="35">
        <f>N10*N11</f>
        <v>2</v>
      </c>
      <c r="O12" s="61">
        <f>O10*O11</f>
        <v>2.1333333333333333</v>
      </c>
      <c r="Q12" s="61">
        <f>AVERAGE(K12:O12)</f>
        <v>1.8425320512820513</v>
      </c>
      <c r="T12" s="61">
        <f>Q12*LeagueRanking!$AC$4</f>
        <v>34.479490950923079</v>
      </c>
    </row>
    <row r="13" spans="2:20" outlineLevel="1" x14ac:dyDescent="0.25">
      <c r="B13" s="36" t="s">
        <v>42</v>
      </c>
      <c r="C13" s="36" t="s">
        <v>361</v>
      </c>
      <c r="D13" s="36" t="s">
        <v>44</v>
      </c>
      <c r="E13" s="41">
        <v>1</v>
      </c>
      <c r="F13" s="41">
        <v>1</v>
      </c>
      <c r="G13" s="41">
        <v>1</v>
      </c>
      <c r="H13" s="41">
        <v>1</v>
      </c>
      <c r="I13" s="41">
        <v>1</v>
      </c>
      <c r="K13" s="35">
        <f>IF(E13=0, 0, 1 - 0.2 * (E13 - 1))</f>
        <v>1</v>
      </c>
      <c r="L13" s="35">
        <f>IF(F13=0, 0, 1 - 0.2 * (F13 - 1))</f>
        <v>1</v>
      </c>
      <c r="M13" s="35">
        <f>IF(G13=0, 0, 1 - 0.2 * (G13 - 1))</f>
        <v>1</v>
      </c>
      <c r="N13" s="35">
        <f>IF(H13=0, 0, 1 - 0.2 * (H13 - 1))</f>
        <v>1</v>
      </c>
      <c r="O13" s="35">
        <f>IF(I13=0, 0, 1 - 0.2 * (I13 - 1))</f>
        <v>1</v>
      </c>
    </row>
    <row r="14" spans="2:20" outlineLevel="1" x14ac:dyDescent="0.25">
      <c r="B14" s="35" t="e" vm="34">
        <v>#VALUE!</v>
      </c>
      <c r="C14" s="35" t="s">
        <v>48</v>
      </c>
      <c r="D14" s="35" t="s">
        <v>359</v>
      </c>
      <c r="E14" s="35">
        <v>49</v>
      </c>
      <c r="F14" s="35">
        <v>49</v>
      </c>
      <c r="G14" s="35">
        <v>29</v>
      </c>
      <c r="H14" s="35">
        <v>26</v>
      </c>
      <c r="I14" s="35">
        <v>44</v>
      </c>
      <c r="K14" s="61">
        <f>E14/E15</f>
        <v>1.53125</v>
      </c>
      <c r="L14" s="61">
        <f>F14/F15</f>
        <v>1.53125</v>
      </c>
      <c r="M14" s="61">
        <f>G14/G15</f>
        <v>1.1153846153846154</v>
      </c>
      <c r="N14" s="61">
        <f>H14/H15</f>
        <v>1.4444444444444444</v>
      </c>
      <c r="O14" s="61">
        <f>I14/I15</f>
        <v>1.4666666666666666</v>
      </c>
      <c r="Q14" s="61">
        <f>AVERAGE(K14:O14)</f>
        <v>1.4177991452991452</v>
      </c>
      <c r="T14" s="61">
        <f>Q14*LeagueRanking!$AC$4</f>
        <v>26.531420588615383</v>
      </c>
    </row>
    <row r="15" spans="2:20" outlineLevel="1" x14ac:dyDescent="0.25">
      <c r="D15" s="35" t="s">
        <v>360</v>
      </c>
      <c r="E15" s="35">
        <v>32</v>
      </c>
      <c r="F15" s="35">
        <v>32</v>
      </c>
      <c r="G15" s="35">
        <v>26</v>
      </c>
      <c r="H15" s="35">
        <v>18</v>
      </c>
      <c r="I15" s="35">
        <v>30</v>
      </c>
      <c r="K15" s="61">
        <f>K13*K14</f>
        <v>1.53125</v>
      </c>
      <c r="L15" s="61">
        <f>L13*L14</f>
        <v>1.53125</v>
      </c>
      <c r="M15" s="61">
        <f>M13*M14</f>
        <v>1.1153846153846154</v>
      </c>
      <c r="N15" s="61">
        <f>N13*N14</f>
        <v>1.4444444444444444</v>
      </c>
      <c r="O15" s="61">
        <f>O13*O14</f>
        <v>1.4666666666666666</v>
      </c>
      <c r="Q15" s="61">
        <f>AVERAGE(K15:O15)</f>
        <v>1.4177991452991452</v>
      </c>
      <c r="T15" s="61">
        <f>Q15*LeagueRanking!$AC$4</f>
        <v>26.531420588615383</v>
      </c>
    </row>
    <row r="16" spans="2:20" outlineLevel="1" x14ac:dyDescent="0.25">
      <c r="B16" s="36" t="s">
        <v>42</v>
      </c>
      <c r="C16" s="36" t="s">
        <v>361</v>
      </c>
      <c r="D16" s="36" t="s">
        <v>44</v>
      </c>
      <c r="E16" s="41">
        <v>1</v>
      </c>
      <c r="F16" s="41">
        <v>1</v>
      </c>
      <c r="G16" s="41">
        <v>1</v>
      </c>
      <c r="H16" s="41">
        <v>1</v>
      </c>
      <c r="I16" s="41">
        <v>1</v>
      </c>
      <c r="K16" s="35">
        <f>IF(E16=0, 0, 1 - 0.2 * (E16 - 1))</f>
        <v>1</v>
      </c>
      <c r="L16" s="35">
        <f>IF(F16=0, 0, 1 - 0.2 * (F16 - 1))</f>
        <v>1</v>
      </c>
      <c r="M16" s="35">
        <f>IF(G16=0, 0, 1 - 0.2 * (G16 - 1))</f>
        <v>1</v>
      </c>
      <c r="N16" s="35">
        <f>IF(H16=0, 0, 1 - 0.2 * (H16 - 1))</f>
        <v>1</v>
      </c>
      <c r="O16" s="35">
        <f>IF(I16=0, 0, 1 - 0.2 * (I16 - 1))</f>
        <v>1</v>
      </c>
    </row>
    <row r="17" spans="2:20" outlineLevel="1" x14ac:dyDescent="0.25">
      <c r="B17" s="35" t="e" vm="35">
        <v>#VALUE!</v>
      </c>
      <c r="C17" s="35" t="s">
        <v>49</v>
      </c>
      <c r="D17" s="35" t="s">
        <v>359</v>
      </c>
      <c r="E17" s="35">
        <v>42</v>
      </c>
      <c r="F17" s="35">
        <v>34</v>
      </c>
      <c r="G17" s="35">
        <v>41</v>
      </c>
      <c r="H17" s="35">
        <v>33</v>
      </c>
      <c r="I17" s="35">
        <v>45</v>
      </c>
      <c r="K17" s="61">
        <f>E17/E18</f>
        <v>1.3125</v>
      </c>
      <c r="L17" s="61">
        <f>F17/F18</f>
        <v>1.0625</v>
      </c>
      <c r="M17" s="61">
        <f>G17/G18</f>
        <v>1.5769230769230769</v>
      </c>
      <c r="N17" s="61">
        <f>H17/H18</f>
        <v>1.8333333333333333</v>
      </c>
      <c r="O17" s="61">
        <f>I17/I18</f>
        <v>1.5</v>
      </c>
      <c r="Q17" s="61">
        <f>AVERAGE(K17:O17)</f>
        <v>1.457051282051282</v>
      </c>
      <c r="T17" s="61">
        <f>Q17*LeagueRanking!$AC$4</f>
        <v>27.265949843076921</v>
      </c>
    </row>
    <row r="18" spans="2:20" outlineLevel="1" x14ac:dyDescent="0.25">
      <c r="D18" s="35" t="s">
        <v>360</v>
      </c>
      <c r="E18" s="35">
        <v>32</v>
      </c>
      <c r="F18" s="35">
        <v>32</v>
      </c>
      <c r="G18" s="35">
        <v>26</v>
      </c>
      <c r="H18" s="35">
        <v>18</v>
      </c>
      <c r="I18" s="35">
        <v>30</v>
      </c>
      <c r="K18" s="61">
        <f>K16*K17</f>
        <v>1.3125</v>
      </c>
      <c r="L18" s="61">
        <f>L16*L17</f>
        <v>1.0625</v>
      </c>
      <c r="M18" s="61">
        <f>M16*M17</f>
        <v>1.5769230769230769</v>
      </c>
      <c r="N18" s="61">
        <f>N16*N17</f>
        <v>1.8333333333333333</v>
      </c>
      <c r="O18" s="61">
        <f>O16*O17</f>
        <v>1.5</v>
      </c>
      <c r="Q18" s="61">
        <f>AVERAGE(K18:O18)</f>
        <v>1.457051282051282</v>
      </c>
      <c r="T18" s="61">
        <f>Q18*LeagueRanking!$AC$4</f>
        <v>27.265949843076921</v>
      </c>
    </row>
    <row r="19" spans="2:20" ht="23.45" customHeight="1" outlineLevel="1" x14ac:dyDescent="0.25">
      <c r="B19" s="36" t="s">
        <v>42</v>
      </c>
      <c r="C19" s="36" t="s">
        <v>361</v>
      </c>
      <c r="D19" s="36" t="s">
        <v>44</v>
      </c>
      <c r="E19" s="41">
        <v>2</v>
      </c>
      <c r="F19" s="41">
        <v>1</v>
      </c>
      <c r="G19" s="41">
        <v>1</v>
      </c>
      <c r="H19" s="41">
        <v>1</v>
      </c>
      <c r="I19" s="41">
        <v>1</v>
      </c>
      <c r="K19" s="35">
        <f>IF(E19=0, 0, 1 - 0.2 * (E19 - 1))</f>
        <v>0.8</v>
      </c>
      <c r="L19" s="35">
        <f>IF(F19=0, 0, 1 - 0.2 * (F19 - 1))</f>
        <v>1</v>
      </c>
      <c r="M19" s="35">
        <f>IF(G19=0, 0, 1 - 0.2 * (G19 - 1))</f>
        <v>1</v>
      </c>
      <c r="N19" s="35">
        <f>IF(H19=0, 0, 1 - 0.2 * (H19 - 1))</f>
        <v>1</v>
      </c>
      <c r="O19" s="35">
        <f>IF(I19=0, 0, 1 - 0.2 * (I19 - 1))</f>
        <v>1</v>
      </c>
    </row>
    <row r="20" spans="2:20" outlineLevel="1" x14ac:dyDescent="0.25">
      <c r="B20" s="35" t="e" vm="36">
        <v>#VALUE!</v>
      </c>
      <c r="C20" s="35" t="s">
        <v>50</v>
      </c>
      <c r="D20" s="35" t="s">
        <v>359</v>
      </c>
      <c r="E20" s="35">
        <v>67</v>
      </c>
      <c r="F20" s="35">
        <v>49</v>
      </c>
      <c r="G20" s="35">
        <v>30</v>
      </c>
      <c r="H20" s="35">
        <v>40</v>
      </c>
      <c r="I20" s="35">
        <v>67</v>
      </c>
      <c r="K20" s="61">
        <f>E20/E21</f>
        <v>2.3928571428571428</v>
      </c>
      <c r="L20" s="61">
        <f>F20/F21</f>
        <v>1.53125</v>
      </c>
      <c r="M20" s="61">
        <f>G20/G21</f>
        <v>1.1538461538461537</v>
      </c>
      <c r="N20" s="61">
        <f>H20/H21</f>
        <v>2.2222222222222223</v>
      </c>
      <c r="O20" s="61">
        <f>I20/I21</f>
        <v>2.2333333333333334</v>
      </c>
      <c r="Q20" s="61">
        <f>AVERAGE(K20:O20)</f>
        <v>1.9067017704517704</v>
      </c>
      <c r="T20" s="61">
        <f>Q20*LeagueRanking!$AC$4</f>
        <v>35.680305476725273</v>
      </c>
    </row>
    <row r="21" spans="2:20" outlineLevel="1" x14ac:dyDescent="0.25">
      <c r="D21" s="35" t="s">
        <v>360</v>
      </c>
      <c r="E21" s="35">
        <v>28</v>
      </c>
      <c r="F21" s="35">
        <v>32</v>
      </c>
      <c r="G21" s="35">
        <v>26</v>
      </c>
      <c r="H21" s="35">
        <v>18</v>
      </c>
      <c r="I21" s="35">
        <v>30</v>
      </c>
      <c r="K21" s="61">
        <f>K19*K20</f>
        <v>1.9142857142857144</v>
      </c>
      <c r="L21" s="61">
        <f>L19*L20</f>
        <v>1.53125</v>
      </c>
      <c r="M21" s="61">
        <f>M19*M20</f>
        <v>1.1538461538461537</v>
      </c>
      <c r="N21" s="61">
        <f>N19*N20</f>
        <v>2.2222222222222223</v>
      </c>
      <c r="O21" s="61">
        <f>O19*O20</f>
        <v>2.2333333333333334</v>
      </c>
      <c r="Q21" s="61">
        <f>AVERAGE(K21:O21)</f>
        <v>1.8109874847374847</v>
      </c>
      <c r="T21" s="61">
        <f>Q21*LeagueRanking!$AC$4</f>
        <v>33.889194247010991</v>
      </c>
    </row>
    <row r="22" spans="2:20" ht="23.45" customHeight="1" outlineLevel="1" x14ac:dyDescent="0.25">
      <c r="B22" s="36" t="s">
        <v>42</v>
      </c>
      <c r="C22" s="36" t="s">
        <v>361</v>
      </c>
      <c r="D22" s="36" t="s">
        <v>44</v>
      </c>
      <c r="E22" s="41">
        <v>1</v>
      </c>
      <c r="F22" s="41">
        <v>1</v>
      </c>
      <c r="G22" s="41">
        <v>1</v>
      </c>
      <c r="H22" s="41">
        <v>1</v>
      </c>
      <c r="I22" s="41">
        <v>0</v>
      </c>
      <c r="K22" s="35">
        <f>IF(E22=0, 0, 1 - 0.2 * (E22 - 1))</f>
        <v>1</v>
      </c>
      <c r="L22" s="35">
        <f>IF(F22=0, 0, 1 - 0.2 * (F22 - 1))</f>
        <v>1</v>
      </c>
      <c r="M22" s="35">
        <f>IF(G22=0, 0, 1 - 0.2 * (G22 - 1))</f>
        <v>1</v>
      </c>
      <c r="N22" s="35">
        <f>IF(H22=0, 0, 1 - 0.2 * (H22 - 1))</f>
        <v>1</v>
      </c>
      <c r="O22" s="35">
        <f>IF(I22=0, 0, 1 - 0.2 * (I22 - 1))</f>
        <v>0</v>
      </c>
    </row>
    <row r="23" spans="2:20" outlineLevel="1" x14ac:dyDescent="0.25">
      <c r="B23" s="35" t="e" vm="37">
        <v>#VALUE!</v>
      </c>
      <c r="C23" s="35" t="s">
        <v>51</v>
      </c>
      <c r="D23" s="35" t="s">
        <v>359</v>
      </c>
      <c r="E23" s="35">
        <v>41</v>
      </c>
      <c r="F23" s="35">
        <v>56</v>
      </c>
      <c r="G23" s="35">
        <v>38</v>
      </c>
      <c r="H23" s="35">
        <v>25</v>
      </c>
      <c r="I23" s="35">
        <v>0</v>
      </c>
      <c r="K23" s="61">
        <f>E23/E24</f>
        <v>1.28125</v>
      </c>
      <c r="L23" s="61">
        <f>F23/F24</f>
        <v>1.75</v>
      </c>
      <c r="M23" s="61">
        <f>G23/G24</f>
        <v>1.4615384615384615</v>
      </c>
      <c r="N23" s="61">
        <f>H23/H24</f>
        <v>1.3888888888888888</v>
      </c>
      <c r="O23" s="35">
        <f>I23/I24</f>
        <v>0</v>
      </c>
      <c r="Q23" s="61">
        <f>AVERAGE(K23:O23)</f>
        <v>1.1763354700854702</v>
      </c>
      <c r="T23" s="61">
        <f>Q23*LeagueRanking!$AC$4</f>
        <v>22.01288610846154</v>
      </c>
    </row>
    <row r="24" spans="2:20" outlineLevel="1" x14ac:dyDescent="0.25">
      <c r="D24" s="35" t="s">
        <v>360</v>
      </c>
      <c r="E24" s="35">
        <v>32</v>
      </c>
      <c r="F24" s="35">
        <v>32</v>
      </c>
      <c r="G24" s="35">
        <v>26</v>
      </c>
      <c r="H24" s="35">
        <v>18</v>
      </c>
      <c r="I24" s="35">
        <v>1</v>
      </c>
      <c r="K24" s="61">
        <f>K22*K23</f>
        <v>1.28125</v>
      </c>
      <c r="L24" s="61">
        <f>L22*L23</f>
        <v>1.75</v>
      </c>
      <c r="M24" s="61">
        <f>M22*M23</f>
        <v>1.4615384615384615</v>
      </c>
      <c r="N24" s="61">
        <f>N22*N23</f>
        <v>1.3888888888888888</v>
      </c>
      <c r="O24" s="35">
        <f>O22*O23</f>
        <v>0</v>
      </c>
      <c r="Q24" s="61">
        <f>AVERAGE(K24:O24)</f>
        <v>1.1763354700854702</v>
      </c>
      <c r="T24" s="61">
        <f>Q24*LeagueRanking!$AC$4</f>
        <v>22.01288610846154</v>
      </c>
    </row>
    <row r="25" spans="2:20" ht="23.45" customHeight="1" outlineLevel="1" x14ac:dyDescent="0.25">
      <c r="B25" s="36" t="s">
        <v>42</v>
      </c>
      <c r="C25" s="36" t="s">
        <v>361</v>
      </c>
      <c r="D25" s="36" t="s">
        <v>44</v>
      </c>
      <c r="E25" s="41">
        <v>2</v>
      </c>
      <c r="F25" s="41">
        <v>1</v>
      </c>
      <c r="G25" s="41">
        <v>1</v>
      </c>
      <c r="H25" s="41">
        <v>1</v>
      </c>
      <c r="I25" s="41">
        <v>1</v>
      </c>
      <c r="K25" s="35">
        <f>IF(E25=0, 0, 1 - 0.2 * (E25 - 1))</f>
        <v>0.8</v>
      </c>
      <c r="L25" s="35">
        <f>IF(F25=0, 0, 1 - 0.2 * (F25 - 1))</f>
        <v>1</v>
      </c>
      <c r="M25" s="35">
        <f>IF(G25=0, 0, 1 - 0.2 * (G25 - 1))</f>
        <v>1</v>
      </c>
      <c r="N25" s="35">
        <f>IF(H25=0, 0, 1 - 0.2 * (H25 - 1))</f>
        <v>1</v>
      </c>
      <c r="O25" s="35">
        <f>IF(I25=0, 0, 1 - 0.2 * (I25 - 1))</f>
        <v>1</v>
      </c>
    </row>
    <row r="26" spans="2:20" outlineLevel="1" x14ac:dyDescent="0.25">
      <c r="B26" s="35" t="e" vm="38">
        <v>#VALUE!</v>
      </c>
      <c r="C26" s="35" t="s">
        <v>52</v>
      </c>
      <c r="D26" s="35" t="s">
        <v>359</v>
      </c>
      <c r="E26" s="35">
        <v>54</v>
      </c>
      <c r="F26" s="35">
        <v>32</v>
      </c>
      <c r="G26" s="35">
        <v>41</v>
      </c>
      <c r="H26" s="35">
        <v>24</v>
      </c>
      <c r="I26" s="35">
        <v>36</v>
      </c>
      <c r="K26" s="61">
        <f>E26/E27</f>
        <v>1.9285714285714286</v>
      </c>
      <c r="L26" s="61">
        <f>F26/F27</f>
        <v>1</v>
      </c>
      <c r="M26" s="61">
        <f>G26/G27</f>
        <v>1.5769230769230769</v>
      </c>
      <c r="N26" s="61">
        <f>H26/H27</f>
        <v>1.3333333333333333</v>
      </c>
      <c r="O26" s="61">
        <f>I26/I27</f>
        <v>1.2</v>
      </c>
      <c r="Q26" s="61">
        <f>AVERAGE(K26:O26)</f>
        <v>1.4077655677655678</v>
      </c>
      <c r="T26" s="61">
        <f>Q26*LeagueRanking!$AC$4</f>
        <v>26.343661224791209</v>
      </c>
    </row>
    <row r="27" spans="2:20" outlineLevel="1" x14ac:dyDescent="0.25">
      <c r="D27" s="35" t="s">
        <v>360</v>
      </c>
      <c r="E27" s="35">
        <v>28</v>
      </c>
      <c r="F27" s="35">
        <v>32</v>
      </c>
      <c r="G27" s="35">
        <v>26</v>
      </c>
      <c r="H27" s="35">
        <v>18</v>
      </c>
      <c r="I27" s="35">
        <v>30</v>
      </c>
      <c r="K27" s="61">
        <f>K25*K26</f>
        <v>1.5428571428571429</v>
      </c>
      <c r="L27" s="35">
        <f>L25*L26</f>
        <v>1</v>
      </c>
      <c r="M27" s="61">
        <f>M25*M26</f>
        <v>1.5769230769230769</v>
      </c>
      <c r="N27" s="61">
        <f>N25*N26</f>
        <v>1.3333333333333333</v>
      </c>
      <c r="O27" s="61">
        <f>O25*O26</f>
        <v>1.2</v>
      </c>
      <c r="Q27" s="61">
        <f>AVERAGE(K27:O27)</f>
        <v>1.3306227106227104</v>
      </c>
      <c r="T27" s="61">
        <f>Q27*LeagueRanking!$AC$4</f>
        <v>24.900079039648347</v>
      </c>
    </row>
    <row r="28" spans="2:20" outlineLevel="1" x14ac:dyDescent="0.25">
      <c r="B28" s="36" t="s">
        <v>42</v>
      </c>
      <c r="C28" s="36" t="s">
        <v>361</v>
      </c>
      <c r="D28" s="36" t="s">
        <v>44</v>
      </c>
      <c r="E28" s="41">
        <v>1</v>
      </c>
      <c r="F28" s="41">
        <v>1</v>
      </c>
      <c r="G28" s="41">
        <v>1</v>
      </c>
      <c r="H28" s="41">
        <v>1</v>
      </c>
      <c r="I28" s="41">
        <v>0</v>
      </c>
      <c r="K28" s="35">
        <f>IF(E28=0, 0, 1 - 0.2 * (E28 - 1))</f>
        <v>1</v>
      </c>
      <c r="L28" s="35">
        <f>IF(F28=0, 0, 1 - 0.2 * (F28 - 1))</f>
        <v>1</v>
      </c>
      <c r="M28" s="35">
        <f>IF(G28=0, 0, 1 - 0.2 * (G28 - 1))</f>
        <v>1</v>
      </c>
      <c r="N28" s="35">
        <f>IF(H28=0, 0, 1 - 0.2 * (H28 - 1))</f>
        <v>1</v>
      </c>
      <c r="O28" s="35">
        <f>IF(I28=0, 0, 1 - 0.2 * (I28 - 1))</f>
        <v>0</v>
      </c>
    </row>
    <row r="29" spans="2:20" outlineLevel="1" x14ac:dyDescent="0.25">
      <c r="B29" s="35" t="e" vm="39">
        <v>#VALUE!</v>
      </c>
      <c r="C29" s="35" t="s">
        <v>53</v>
      </c>
      <c r="D29" s="35" t="s">
        <v>359</v>
      </c>
      <c r="E29" s="35">
        <v>43</v>
      </c>
      <c r="F29" s="35">
        <v>45</v>
      </c>
      <c r="G29" s="35">
        <v>26</v>
      </c>
      <c r="H29" s="35">
        <v>8</v>
      </c>
      <c r="I29" s="35">
        <v>0</v>
      </c>
      <c r="K29" s="61">
        <f>E29/E30</f>
        <v>1.34375</v>
      </c>
      <c r="L29" s="61">
        <f>F29/F30</f>
        <v>1.40625</v>
      </c>
      <c r="M29" s="35">
        <f>G29/G30</f>
        <v>1</v>
      </c>
      <c r="N29" s="61">
        <f>H29/H30</f>
        <v>0.44444444444444442</v>
      </c>
      <c r="O29" s="35">
        <f>I29/I30</f>
        <v>0</v>
      </c>
      <c r="Q29" s="61">
        <f>AVERAGE(K29:O29)</f>
        <v>0.83888888888888891</v>
      </c>
      <c r="T29" s="61">
        <f>Q29*LeagueRanking!$AC$4</f>
        <v>15.69821368</v>
      </c>
    </row>
    <row r="30" spans="2:20" outlineLevel="1" x14ac:dyDescent="0.25">
      <c r="D30" s="35" t="s">
        <v>360</v>
      </c>
      <c r="E30" s="35">
        <v>32</v>
      </c>
      <c r="F30" s="35">
        <v>32</v>
      </c>
      <c r="G30" s="35">
        <v>26</v>
      </c>
      <c r="H30" s="35">
        <v>18</v>
      </c>
      <c r="I30" s="35">
        <v>1</v>
      </c>
      <c r="K30" s="61">
        <f>K28*K29</f>
        <v>1.34375</v>
      </c>
      <c r="L30" s="61">
        <f>L28*L29</f>
        <v>1.40625</v>
      </c>
      <c r="M30" s="35">
        <f>M28*M29</f>
        <v>1</v>
      </c>
      <c r="N30" s="61">
        <f>N28*N29</f>
        <v>0.44444444444444442</v>
      </c>
      <c r="O30" s="35">
        <f>O28*O29</f>
        <v>0</v>
      </c>
      <c r="Q30" s="61">
        <f>AVERAGE(K30:O30)</f>
        <v>0.83888888888888891</v>
      </c>
      <c r="T30" s="61">
        <f>Q30*LeagueRanking!$AC$4</f>
        <v>15.69821368</v>
      </c>
    </row>
    <row r="31" spans="2:20" outlineLevel="1" x14ac:dyDescent="0.25">
      <c r="B31" s="36" t="s">
        <v>42</v>
      </c>
      <c r="C31" s="36" t="s">
        <v>361</v>
      </c>
      <c r="D31" s="36" t="s">
        <v>44</v>
      </c>
      <c r="E31" s="41">
        <v>1</v>
      </c>
      <c r="F31" s="41">
        <v>1</v>
      </c>
      <c r="G31" s="41">
        <v>1</v>
      </c>
      <c r="H31" s="41">
        <v>1</v>
      </c>
      <c r="I31" s="41">
        <v>1</v>
      </c>
      <c r="K31" s="35">
        <f>IF(E31=0, 0, 1 - 0.2 * (E31 - 1))</f>
        <v>1</v>
      </c>
      <c r="L31" s="35">
        <f>IF(F31=0, 0, 1 - 0.2 * (F31 - 1))</f>
        <v>1</v>
      </c>
      <c r="M31" s="35">
        <f>IF(G31=0, 0, 1 - 0.2 * (G31 - 1))</f>
        <v>1</v>
      </c>
      <c r="N31" s="35">
        <f>IF(H31=0, 0, 1 - 0.2 * (H31 - 1))</f>
        <v>1</v>
      </c>
      <c r="O31" s="35">
        <f>IF(I31=0, 0, 1 - 0.2 * (I31 - 1))</f>
        <v>1</v>
      </c>
    </row>
    <row r="32" spans="2:20" outlineLevel="1" x14ac:dyDescent="0.25">
      <c r="B32" s="35" t="e" vm="40">
        <v>#VALUE!</v>
      </c>
      <c r="C32" s="35" t="s">
        <v>54</v>
      </c>
      <c r="D32" s="35" t="s">
        <v>359</v>
      </c>
      <c r="E32" s="35">
        <v>34</v>
      </c>
      <c r="F32" s="35">
        <v>24</v>
      </c>
      <c r="G32" s="35">
        <v>29</v>
      </c>
      <c r="H32" s="35">
        <v>17</v>
      </c>
      <c r="I32" s="35">
        <v>13</v>
      </c>
      <c r="K32" s="61">
        <f>E32/E33</f>
        <v>1.0625</v>
      </c>
      <c r="L32" s="61">
        <f>F32/F33</f>
        <v>0.75</v>
      </c>
      <c r="M32" s="61">
        <f>G32/G33</f>
        <v>1.1153846153846154</v>
      </c>
      <c r="N32" s="61">
        <f>H32/H33</f>
        <v>0.94444444444444442</v>
      </c>
      <c r="O32" s="61">
        <f>I32/I33</f>
        <v>0.43333333333333335</v>
      </c>
      <c r="Q32" s="61">
        <f>AVERAGE(K32:O32)</f>
        <v>0.86113247863247866</v>
      </c>
      <c r="T32" s="61">
        <f>Q32*LeagueRanking!$AC$4</f>
        <v>16.114460252615384</v>
      </c>
    </row>
    <row r="33" spans="2:20" outlineLevel="1" x14ac:dyDescent="0.25">
      <c r="D33" s="35" t="s">
        <v>360</v>
      </c>
      <c r="E33" s="35">
        <v>32</v>
      </c>
      <c r="F33" s="35">
        <v>32</v>
      </c>
      <c r="G33" s="35">
        <v>26</v>
      </c>
      <c r="H33" s="35">
        <v>18</v>
      </c>
      <c r="I33" s="35">
        <v>30</v>
      </c>
      <c r="K33" s="61">
        <f>K31*K32</f>
        <v>1.0625</v>
      </c>
      <c r="L33" s="61">
        <f>L31*L32</f>
        <v>0.75</v>
      </c>
      <c r="M33" s="61">
        <f>M31*M32</f>
        <v>1.1153846153846154</v>
      </c>
      <c r="N33" s="61">
        <f>N31*N32</f>
        <v>0.94444444444444442</v>
      </c>
      <c r="O33" s="61">
        <f>O31*O32</f>
        <v>0.43333333333333335</v>
      </c>
      <c r="Q33" s="61">
        <f>AVERAGE(K33:O33)</f>
        <v>0.86113247863247866</v>
      </c>
      <c r="T33" s="61">
        <f>Q33*LeagueRanking!$AC$4</f>
        <v>16.114460252615384</v>
      </c>
    </row>
    <row r="34" spans="2:20" outlineLevel="1" x14ac:dyDescent="0.25">
      <c r="B34" s="36" t="s">
        <v>42</v>
      </c>
      <c r="C34" s="36" t="s">
        <v>361</v>
      </c>
      <c r="D34" s="36" t="s">
        <v>44</v>
      </c>
      <c r="E34" s="41">
        <v>1</v>
      </c>
      <c r="F34" s="41">
        <v>2</v>
      </c>
      <c r="G34" s="41">
        <v>2</v>
      </c>
      <c r="H34" s="41">
        <v>1</v>
      </c>
      <c r="I34" s="41">
        <v>1</v>
      </c>
      <c r="K34" s="35">
        <f>IF(E34=0, 0, 1 - 0.2 * (E34 - 1))</f>
        <v>1</v>
      </c>
      <c r="L34" s="35">
        <f>IF(F34=0, 0, 1 - 0.2 * (F34 - 1))</f>
        <v>0.8</v>
      </c>
      <c r="M34" s="35">
        <f>IF(G34=0, 0, 1 - 0.2 * (G34 - 1))</f>
        <v>0.8</v>
      </c>
      <c r="N34" s="35">
        <f>IF(H34=0, 0, 1 - 0.2 * (H34 - 1))</f>
        <v>1</v>
      </c>
      <c r="O34" s="35">
        <f>IF(I34=0, 0, 1 - 0.2 * (I34 - 1))</f>
        <v>1</v>
      </c>
    </row>
    <row r="35" spans="2:20" outlineLevel="1" x14ac:dyDescent="0.25">
      <c r="B35" s="35" t="e" vm="41">
        <v>#VALUE!</v>
      </c>
      <c r="C35" s="35" t="s">
        <v>75</v>
      </c>
      <c r="D35" s="35" t="s">
        <v>359</v>
      </c>
      <c r="E35" s="35">
        <v>16</v>
      </c>
      <c r="F35" s="35">
        <v>39</v>
      </c>
      <c r="G35" s="35">
        <v>61</v>
      </c>
      <c r="H35" s="35">
        <v>14</v>
      </c>
      <c r="I35" s="35">
        <v>35</v>
      </c>
      <c r="K35" s="61">
        <f>E35/E36</f>
        <v>0.5</v>
      </c>
      <c r="L35" s="61">
        <f>F35/F36</f>
        <v>1.3</v>
      </c>
      <c r="M35" s="61">
        <f>G35/G36</f>
        <v>2.0333333333333332</v>
      </c>
      <c r="N35" s="61">
        <f>H35/H36</f>
        <v>0.77777777777777779</v>
      </c>
      <c r="O35" s="61">
        <f>I35/I36</f>
        <v>1.1666666666666667</v>
      </c>
      <c r="Q35" s="61">
        <f>AVERAGE(K35:O35)</f>
        <v>1.1555555555555554</v>
      </c>
      <c r="T35" s="61">
        <f>Q35*LeagueRanking!$AC$4</f>
        <v>21.624029439999997</v>
      </c>
    </row>
    <row r="36" spans="2:20" outlineLevel="1" x14ac:dyDescent="0.25">
      <c r="D36" s="35" t="s">
        <v>360</v>
      </c>
      <c r="E36" s="35">
        <v>32</v>
      </c>
      <c r="F36" s="35">
        <v>30</v>
      </c>
      <c r="G36" s="35">
        <v>30</v>
      </c>
      <c r="H36" s="35">
        <v>18</v>
      </c>
      <c r="I36" s="35">
        <v>30</v>
      </c>
      <c r="K36" s="61">
        <f>K34*K35</f>
        <v>0.5</v>
      </c>
      <c r="L36" s="61">
        <f>L34*L35</f>
        <v>1.04</v>
      </c>
      <c r="M36" s="61">
        <f>M34*M35</f>
        <v>1.6266666666666667</v>
      </c>
      <c r="N36" s="61">
        <f>N34*N35</f>
        <v>0.77777777777777779</v>
      </c>
      <c r="O36" s="61">
        <f>O34*O35</f>
        <v>1.1666666666666667</v>
      </c>
      <c r="Q36" s="61">
        <f>AVERAGE(K36:O36)</f>
        <v>1.0222222222222224</v>
      </c>
      <c r="T36" s="61">
        <f>Q36*LeagueRanking!$AC$4</f>
        <v>19.128949120000001</v>
      </c>
    </row>
    <row r="37" spans="2:20" outlineLevel="1" x14ac:dyDescent="0.25">
      <c r="B37" s="36" t="s">
        <v>42</v>
      </c>
      <c r="C37" s="36" t="s">
        <v>361</v>
      </c>
      <c r="D37" s="36" t="s">
        <v>44</v>
      </c>
      <c r="E37" s="41">
        <v>2</v>
      </c>
      <c r="F37" s="41">
        <v>2</v>
      </c>
      <c r="G37" s="41">
        <v>1</v>
      </c>
      <c r="H37" s="41">
        <v>1</v>
      </c>
      <c r="I37" s="41">
        <v>1</v>
      </c>
    </row>
    <row r="38" spans="2:20" outlineLevel="1" x14ac:dyDescent="0.25">
      <c r="B38" s="35" t="e" vm="42">
        <v>#VALUE!</v>
      </c>
      <c r="C38" s="35" t="s">
        <v>76</v>
      </c>
      <c r="D38" s="35" t="s">
        <v>359</v>
      </c>
      <c r="E38" s="35">
        <v>34</v>
      </c>
      <c r="F38" s="35">
        <v>61</v>
      </c>
      <c r="G38" s="35">
        <v>28</v>
      </c>
      <c r="H38" s="35">
        <v>18</v>
      </c>
      <c r="I38" s="35">
        <v>32</v>
      </c>
    </row>
    <row r="39" spans="2:20" outlineLevel="1" x14ac:dyDescent="0.25">
      <c r="D39" s="35" t="s">
        <v>360</v>
      </c>
      <c r="G39" s="35">
        <v>26</v>
      </c>
      <c r="H39" s="35">
        <v>18</v>
      </c>
      <c r="I39" s="35">
        <v>30</v>
      </c>
    </row>
    <row r="40" spans="2:20" outlineLevel="1" x14ac:dyDescent="0.25">
      <c r="B40" s="36" t="s">
        <v>42</v>
      </c>
      <c r="C40" s="36" t="s">
        <v>361</v>
      </c>
      <c r="D40" s="36" t="s">
        <v>44</v>
      </c>
      <c r="E40" s="41">
        <v>2</v>
      </c>
      <c r="F40" s="41">
        <v>2</v>
      </c>
      <c r="G40" s="41">
        <v>1</v>
      </c>
      <c r="H40" s="41">
        <v>1</v>
      </c>
      <c r="I40" s="41">
        <v>1</v>
      </c>
    </row>
    <row r="41" spans="2:20" outlineLevel="1" x14ac:dyDescent="0.25">
      <c r="B41" s="35" t="e" vm="43">
        <v>#VALUE!</v>
      </c>
      <c r="C41" s="35" t="s">
        <v>77</v>
      </c>
      <c r="D41" s="35" t="s">
        <v>359</v>
      </c>
      <c r="E41" s="35">
        <v>42</v>
      </c>
      <c r="F41" s="35">
        <v>60</v>
      </c>
      <c r="G41" s="35">
        <v>26</v>
      </c>
      <c r="H41" s="35">
        <v>13</v>
      </c>
      <c r="I41" s="35">
        <v>31</v>
      </c>
    </row>
    <row r="42" spans="2:20" outlineLevel="1" x14ac:dyDescent="0.25">
      <c r="D42" s="35" t="s">
        <v>360</v>
      </c>
      <c r="G42" s="35">
        <v>26</v>
      </c>
      <c r="H42" s="35">
        <v>18</v>
      </c>
      <c r="I42" s="35">
        <v>30</v>
      </c>
    </row>
    <row r="43" spans="2:20" outlineLevel="1" x14ac:dyDescent="0.25">
      <c r="B43" s="36" t="s">
        <v>42</v>
      </c>
      <c r="C43" s="36" t="s">
        <v>361</v>
      </c>
      <c r="D43" s="36" t="s">
        <v>44</v>
      </c>
      <c r="E43" s="41">
        <v>3</v>
      </c>
      <c r="F43" s="41">
        <v>2</v>
      </c>
      <c r="G43" s="41">
        <v>1</v>
      </c>
      <c r="H43" s="41">
        <v>1</v>
      </c>
      <c r="I43" s="41">
        <v>1</v>
      </c>
      <c r="M43" s="42"/>
    </row>
    <row r="44" spans="2:20" outlineLevel="1" x14ac:dyDescent="0.25">
      <c r="B44" s="35" t="e" vm="44">
        <v>#VALUE!</v>
      </c>
      <c r="C44" s="35" t="s">
        <v>78</v>
      </c>
      <c r="D44" s="35" t="s">
        <v>359</v>
      </c>
      <c r="E44" s="35">
        <v>49</v>
      </c>
      <c r="F44" s="35">
        <v>62</v>
      </c>
      <c r="G44" s="35">
        <v>18</v>
      </c>
      <c r="H44" s="35">
        <v>10</v>
      </c>
      <c r="I44" s="35">
        <v>36</v>
      </c>
      <c r="M44" s="42"/>
    </row>
    <row r="45" spans="2:20" outlineLevel="1" x14ac:dyDescent="0.25">
      <c r="D45" s="35" t="s">
        <v>360</v>
      </c>
      <c r="G45" s="35">
        <v>26</v>
      </c>
      <c r="H45" s="35">
        <v>18</v>
      </c>
      <c r="I45" s="35">
        <v>30</v>
      </c>
      <c r="M45" s="42"/>
    </row>
    <row r="46" spans="2:20" outlineLevel="1" x14ac:dyDescent="0.25">
      <c r="B46" s="36" t="s">
        <v>42</v>
      </c>
      <c r="C46" s="36" t="s">
        <v>361</v>
      </c>
      <c r="D46" s="36" t="s">
        <v>44</v>
      </c>
      <c r="E46" s="41">
        <v>3</v>
      </c>
      <c r="F46" s="41">
        <v>3</v>
      </c>
      <c r="G46" s="41">
        <v>2</v>
      </c>
      <c r="H46" s="41">
        <v>1</v>
      </c>
      <c r="I46" s="41">
        <v>1</v>
      </c>
      <c r="M46" s="42"/>
    </row>
    <row r="47" spans="2:20" outlineLevel="1" x14ac:dyDescent="0.25">
      <c r="B47" s="35" t="e" vm="45">
        <v>#VALUE!</v>
      </c>
      <c r="C47" s="35" t="s">
        <v>79</v>
      </c>
      <c r="D47" s="35" t="s">
        <v>359</v>
      </c>
      <c r="E47" s="35">
        <v>37</v>
      </c>
      <c r="F47" s="35">
        <v>36</v>
      </c>
      <c r="G47" s="35">
        <v>36</v>
      </c>
      <c r="H47" s="35">
        <v>23</v>
      </c>
      <c r="I47" s="35">
        <v>31</v>
      </c>
      <c r="M47" s="42"/>
    </row>
    <row r="48" spans="2:20" outlineLevel="1" x14ac:dyDescent="0.25">
      <c r="D48" s="35" t="s">
        <v>360</v>
      </c>
      <c r="H48" s="35">
        <v>18</v>
      </c>
      <c r="I48" s="35">
        <v>30</v>
      </c>
      <c r="M48" s="42"/>
    </row>
    <row r="49" spans="2:13" outlineLevel="1" x14ac:dyDescent="0.25">
      <c r="B49" s="36" t="s">
        <v>42</v>
      </c>
      <c r="C49" s="36" t="s">
        <v>361</v>
      </c>
      <c r="D49" s="36" t="s">
        <v>44</v>
      </c>
      <c r="E49" s="41">
        <v>2</v>
      </c>
      <c r="F49" s="41">
        <v>2</v>
      </c>
      <c r="G49" s="41">
        <v>2</v>
      </c>
      <c r="H49" s="41">
        <v>1</v>
      </c>
      <c r="I49" s="41">
        <v>1</v>
      </c>
      <c r="M49" s="42"/>
    </row>
    <row r="50" spans="2:13" outlineLevel="1" x14ac:dyDescent="0.25">
      <c r="B50" s="35" t="e" vm="46">
        <v>#VALUE!</v>
      </c>
      <c r="C50" s="35" t="s">
        <v>80</v>
      </c>
      <c r="D50" s="35" t="s">
        <v>359</v>
      </c>
      <c r="E50" s="35">
        <v>51</v>
      </c>
      <c r="F50" s="35">
        <v>51</v>
      </c>
      <c r="G50" s="35">
        <v>56</v>
      </c>
      <c r="H50" s="35">
        <v>19</v>
      </c>
      <c r="I50" s="35">
        <v>32</v>
      </c>
      <c r="M50" s="42"/>
    </row>
    <row r="51" spans="2:13" outlineLevel="1" x14ac:dyDescent="0.25">
      <c r="D51" s="35" t="s">
        <v>360</v>
      </c>
      <c r="H51" s="35">
        <v>18</v>
      </c>
      <c r="I51" s="35">
        <v>30</v>
      </c>
      <c r="M51" s="42"/>
    </row>
    <row r="52" spans="2:13" outlineLevel="1" x14ac:dyDescent="0.25">
      <c r="B52" s="36" t="s">
        <v>42</v>
      </c>
      <c r="C52" s="36" t="s">
        <v>361</v>
      </c>
      <c r="D52" s="36" t="s">
        <v>44</v>
      </c>
      <c r="E52" s="41">
        <v>3</v>
      </c>
      <c r="F52" s="41">
        <v>3</v>
      </c>
      <c r="G52" s="41">
        <v>2</v>
      </c>
      <c r="H52" s="41">
        <v>2</v>
      </c>
      <c r="I52" s="41">
        <v>1</v>
      </c>
      <c r="M52" s="42"/>
    </row>
    <row r="53" spans="2:13" outlineLevel="1" x14ac:dyDescent="0.25">
      <c r="B53" s="35" t="e" vm="47">
        <v>#VALUE!</v>
      </c>
      <c r="C53" s="35" t="s">
        <v>81</v>
      </c>
      <c r="D53" s="35" t="s">
        <v>359</v>
      </c>
      <c r="E53" s="35">
        <v>51</v>
      </c>
      <c r="F53" s="35">
        <v>33</v>
      </c>
      <c r="G53" s="35">
        <v>47</v>
      </c>
      <c r="H53" s="35">
        <v>42</v>
      </c>
      <c r="I53" s="35">
        <v>41</v>
      </c>
      <c r="M53" s="42"/>
    </row>
    <row r="54" spans="2:13" outlineLevel="1" x14ac:dyDescent="0.25">
      <c r="D54" s="35" t="s">
        <v>360</v>
      </c>
      <c r="I54" s="35">
        <v>30</v>
      </c>
      <c r="M54" s="42"/>
    </row>
    <row r="55" spans="2:13" outlineLevel="1" x14ac:dyDescent="0.25">
      <c r="B55" s="36" t="s">
        <v>42</v>
      </c>
      <c r="C55" s="36" t="s">
        <v>361</v>
      </c>
      <c r="D55" s="36" t="s">
        <v>44</v>
      </c>
      <c r="E55" s="41">
        <v>0</v>
      </c>
      <c r="F55" s="41">
        <v>0</v>
      </c>
      <c r="G55" s="41">
        <v>3</v>
      </c>
      <c r="H55" s="41">
        <v>2</v>
      </c>
      <c r="I55" s="41">
        <v>1</v>
      </c>
      <c r="M55" s="42"/>
    </row>
    <row r="56" spans="2:13" outlineLevel="1" x14ac:dyDescent="0.25">
      <c r="B56" s="35" t="e" vm="48">
        <v>#VALUE!</v>
      </c>
      <c r="C56" s="35" t="s">
        <v>82</v>
      </c>
      <c r="D56" s="35" t="s">
        <v>359</v>
      </c>
      <c r="E56" s="35">
        <v>0</v>
      </c>
      <c r="F56" s="35">
        <v>0</v>
      </c>
      <c r="G56" s="35">
        <v>62</v>
      </c>
      <c r="H56" s="35">
        <v>53</v>
      </c>
      <c r="I56" s="35">
        <v>22</v>
      </c>
      <c r="M56" s="42"/>
    </row>
    <row r="57" spans="2:13" outlineLevel="1" x14ac:dyDescent="0.25">
      <c r="D57" s="35" t="s">
        <v>360</v>
      </c>
      <c r="E57" s="35">
        <v>1</v>
      </c>
      <c r="F57" s="35">
        <v>1</v>
      </c>
      <c r="I57" s="35">
        <v>30</v>
      </c>
      <c r="M57" s="42"/>
    </row>
    <row r="58" spans="2:13" outlineLevel="1" x14ac:dyDescent="0.25">
      <c r="B58" s="36" t="s">
        <v>42</v>
      </c>
      <c r="C58" s="36" t="s">
        <v>361</v>
      </c>
      <c r="D58" s="36" t="s">
        <v>44</v>
      </c>
      <c r="E58" s="41">
        <v>2</v>
      </c>
      <c r="F58" s="41">
        <v>2</v>
      </c>
      <c r="G58" s="41">
        <v>2</v>
      </c>
      <c r="H58" s="41">
        <v>2</v>
      </c>
      <c r="I58" s="41">
        <v>2</v>
      </c>
      <c r="M58" s="42"/>
    </row>
    <row r="59" spans="2:13" outlineLevel="1" x14ac:dyDescent="0.25">
      <c r="B59" s="35" t="e" vm="49">
        <v>#VALUE!</v>
      </c>
      <c r="C59" s="35" t="s">
        <v>83</v>
      </c>
      <c r="D59" s="35" t="s">
        <v>359</v>
      </c>
      <c r="E59" s="35">
        <v>47</v>
      </c>
      <c r="F59" s="35">
        <v>51</v>
      </c>
      <c r="G59" s="35">
        <v>43</v>
      </c>
      <c r="H59" s="35">
        <v>33</v>
      </c>
      <c r="I59" s="35">
        <v>58</v>
      </c>
      <c r="M59" s="42"/>
    </row>
    <row r="60" spans="2:13" outlineLevel="1" x14ac:dyDescent="0.25">
      <c r="D60" s="35" t="s">
        <v>360</v>
      </c>
      <c r="M60" s="42"/>
    </row>
    <row r="61" spans="2:13" outlineLevel="1" x14ac:dyDescent="0.25">
      <c r="B61" s="36" t="s">
        <v>42</v>
      </c>
      <c r="C61" s="36" t="s">
        <v>361</v>
      </c>
      <c r="D61" s="36" t="s">
        <v>44</v>
      </c>
      <c r="E61" s="41">
        <v>2</v>
      </c>
      <c r="F61" s="41">
        <v>2</v>
      </c>
      <c r="G61" s="41">
        <v>2</v>
      </c>
      <c r="H61" s="41">
        <v>2</v>
      </c>
      <c r="I61" s="41">
        <v>0</v>
      </c>
      <c r="M61" s="42"/>
    </row>
    <row r="62" spans="2:13" outlineLevel="1" x14ac:dyDescent="0.25">
      <c r="B62" s="35" t="e" vm="50">
        <v>#VALUE!</v>
      </c>
      <c r="C62" s="35" t="s">
        <v>84</v>
      </c>
      <c r="D62" s="35" t="s">
        <v>359</v>
      </c>
      <c r="E62" s="35">
        <v>19</v>
      </c>
      <c r="F62" s="35">
        <v>60</v>
      </c>
      <c r="G62" s="35">
        <v>52</v>
      </c>
      <c r="H62" s="35">
        <v>21</v>
      </c>
      <c r="I62" s="35">
        <v>0</v>
      </c>
      <c r="M62" s="42"/>
    </row>
    <row r="63" spans="2:13" outlineLevel="1" x14ac:dyDescent="0.25">
      <c r="D63" s="35" t="s">
        <v>360</v>
      </c>
      <c r="M63" s="42"/>
    </row>
    <row r="64" spans="2:13" outlineLevel="1" x14ac:dyDescent="0.25">
      <c r="B64" s="36" t="s">
        <v>42</v>
      </c>
      <c r="C64" s="36" t="s">
        <v>361</v>
      </c>
      <c r="D64" s="36" t="s">
        <v>44</v>
      </c>
      <c r="E64" s="41">
        <v>2</v>
      </c>
      <c r="F64" s="41">
        <v>2</v>
      </c>
      <c r="G64" s="41">
        <v>2</v>
      </c>
      <c r="H64" s="41">
        <v>2</v>
      </c>
      <c r="I64" s="41">
        <v>2</v>
      </c>
      <c r="M64" s="42"/>
    </row>
    <row r="65" spans="2:18" outlineLevel="1" x14ac:dyDescent="0.25">
      <c r="B65" s="35" t="e" vm="51">
        <v>#VALUE!</v>
      </c>
      <c r="C65" s="35" t="s">
        <v>85</v>
      </c>
      <c r="D65" s="35" t="s">
        <v>359</v>
      </c>
      <c r="E65" s="35">
        <v>34</v>
      </c>
      <c r="F65" s="35">
        <v>30</v>
      </c>
      <c r="G65" s="35">
        <v>30</v>
      </c>
      <c r="H65" s="35">
        <v>28</v>
      </c>
      <c r="I65" s="35">
        <v>39</v>
      </c>
      <c r="M65" s="42"/>
    </row>
    <row r="66" spans="2:18" outlineLevel="1" x14ac:dyDescent="0.25">
      <c r="D66" s="35" t="s">
        <v>360</v>
      </c>
      <c r="M66" s="42"/>
    </row>
    <row r="67" spans="2:18" outlineLevel="1" x14ac:dyDescent="0.25">
      <c r="B67" s="36" t="s">
        <v>42</v>
      </c>
      <c r="C67" s="36" t="s">
        <v>361</v>
      </c>
      <c r="D67" s="36" t="s">
        <v>44</v>
      </c>
      <c r="E67" s="41">
        <v>2</v>
      </c>
      <c r="F67" s="41">
        <v>2</v>
      </c>
      <c r="G67" s="41">
        <v>2</v>
      </c>
      <c r="H67" s="41">
        <v>2</v>
      </c>
      <c r="I67" s="41">
        <v>2</v>
      </c>
      <c r="K67" s="43"/>
      <c r="L67" s="43"/>
      <c r="M67" s="42"/>
      <c r="N67" s="34"/>
      <c r="O67" s="34"/>
      <c r="P67" s="34"/>
      <c r="Q67" s="34"/>
      <c r="R67" s="34"/>
    </row>
    <row r="68" spans="2:18" outlineLevel="1" x14ac:dyDescent="0.25">
      <c r="B68" s="35" t="e" vm="52">
        <v>#VALUE!</v>
      </c>
      <c r="C68" s="35" t="s">
        <v>86</v>
      </c>
      <c r="D68" s="35" t="s">
        <v>359</v>
      </c>
      <c r="E68" s="35">
        <v>27</v>
      </c>
      <c r="F68" s="35">
        <v>39</v>
      </c>
      <c r="G68" s="35">
        <v>38</v>
      </c>
      <c r="H68" s="35">
        <v>29</v>
      </c>
      <c r="I68" s="35">
        <v>19</v>
      </c>
      <c r="M68" s="42"/>
    </row>
    <row r="69" spans="2:18" outlineLevel="1" x14ac:dyDescent="0.25">
      <c r="D69" s="35" t="s">
        <v>360</v>
      </c>
      <c r="M69" s="42"/>
    </row>
    <row r="70" spans="2:18" outlineLevel="1" x14ac:dyDescent="0.25">
      <c r="B70" s="36" t="s">
        <v>42</v>
      </c>
      <c r="C70" s="36" t="s">
        <v>361</v>
      </c>
      <c r="D70" s="36" t="s">
        <v>44</v>
      </c>
      <c r="E70" s="41">
        <v>3</v>
      </c>
      <c r="F70" s="41">
        <v>3</v>
      </c>
      <c r="G70" s="41">
        <v>2</v>
      </c>
      <c r="H70" s="41">
        <v>2</v>
      </c>
      <c r="I70" s="41">
        <v>2</v>
      </c>
      <c r="K70" s="43"/>
      <c r="L70" s="43"/>
      <c r="M70" s="42"/>
      <c r="N70" s="34"/>
      <c r="O70" s="34"/>
      <c r="P70" s="34"/>
      <c r="Q70" s="34"/>
      <c r="R70" s="34"/>
    </row>
    <row r="71" spans="2:18" outlineLevel="1" x14ac:dyDescent="0.25">
      <c r="B71" s="35" t="e" vm="53">
        <v>#VALUE!</v>
      </c>
      <c r="C71" s="35" t="s">
        <v>87</v>
      </c>
      <c r="D71" s="35" t="s">
        <v>359</v>
      </c>
      <c r="E71" s="35">
        <v>45</v>
      </c>
      <c r="F71" s="35">
        <v>39</v>
      </c>
      <c r="G71" s="35">
        <v>35</v>
      </c>
      <c r="H71" s="35">
        <v>25</v>
      </c>
      <c r="I71" s="35">
        <v>72</v>
      </c>
      <c r="M71" s="42"/>
    </row>
    <row r="72" spans="2:18" outlineLevel="1" x14ac:dyDescent="0.25">
      <c r="D72" s="35" t="s">
        <v>360</v>
      </c>
      <c r="M72" s="42"/>
    </row>
    <row r="73" spans="2:18" outlineLevel="1" x14ac:dyDescent="0.25">
      <c r="B73" s="36" t="s">
        <v>42</v>
      </c>
      <c r="C73" s="36" t="s">
        <v>361</v>
      </c>
      <c r="D73" s="36" t="s">
        <v>44</v>
      </c>
      <c r="E73" s="41">
        <v>3</v>
      </c>
      <c r="F73" s="41">
        <v>2</v>
      </c>
      <c r="G73" s="41">
        <v>2</v>
      </c>
      <c r="H73" s="41">
        <v>2</v>
      </c>
      <c r="I73" s="41">
        <v>2</v>
      </c>
      <c r="K73" s="43"/>
      <c r="L73" s="43"/>
      <c r="M73" s="42"/>
      <c r="N73" s="34"/>
      <c r="O73" s="34"/>
      <c r="P73" s="34"/>
      <c r="Q73" s="34"/>
      <c r="R73" s="34"/>
    </row>
    <row r="74" spans="2:18" outlineLevel="1" x14ac:dyDescent="0.25">
      <c r="B74" s="35" t="e" vm="54">
        <v>#VALUE!</v>
      </c>
      <c r="C74" s="35" t="s">
        <v>88</v>
      </c>
      <c r="D74" s="35" t="s">
        <v>359</v>
      </c>
      <c r="E74" s="35">
        <v>61</v>
      </c>
      <c r="F74" s="35">
        <v>27</v>
      </c>
      <c r="G74" s="35">
        <v>24</v>
      </c>
      <c r="H74" s="35">
        <v>13</v>
      </c>
      <c r="I74" s="35">
        <v>28</v>
      </c>
      <c r="M74" s="42"/>
    </row>
    <row r="75" spans="2:18" outlineLevel="1" x14ac:dyDescent="0.25">
      <c r="D75" s="35" t="s">
        <v>360</v>
      </c>
      <c r="M75" s="42"/>
    </row>
    <row r="76" spans="2:18" outlineLevel="1" x14ac:dyDescent="0.25">
      <c r="B76" s="36" t="s">
        <v>42</v>
      </c>
      <c r="C76" s="36" t="s">
        <v>361</v>
      </c>
      <c r="D76" s="36" t="s">
        <v>44</v>
      </c>
      <c r="E76" s="41">
        <v>3</v>
      </c>
      <c r="F76" s="41">
        <v>3</v>
      </c>
      <c r="G76" s="41">
        <v>2</v>
      </c>
      <c r="H76" s="41">
        <v>2</v>
      </c>
      <c r="I76" s="41">
        <v>2</v>
      </c>
      <c r="M76" s="42"/>
    </row>
    <row r="77" spans="2:18" outlineLevel="1" x14ac:dyDescent="0.25">
      <c r="B77" s="35" t="e" vm="55">
        <v>#VALUE!</v>
      </c>
      <c r="C77" s="35" t="s">
        <v>89</v>
      </c>
      <c r="D77" s="35" t="s">
        <v>359</v>
      </c>
      <c r="E77" s="35">
        <v>36</v>
      </c>
      <c r="F77" s="35">
        <v>41</v>
      </c>
      <c r="G77" s="35">
        <v>31</v>
      </c>
      <c r="H77" s="35">
        <v>29</v>
      </c>
      <c r="I77" s="35">
        <v>28</v>
      </c>
      <c r="M77" s="42"/>
    </row>
    <row r="78" spans="2:18" outlineLevel="1" x14ac:dyDescent="0.25">
      <c r="D78" s="35" t="s">
        <v>360</v>
      </c>
      <c r="M78" s="42"/>
    </row>
    <row r="79" spans="2:18" outlineLevel="1" x14ac:dyDescent="0.25">
      <c r="B79" s="36" t="s">
        <v>42</v>
      </c>
      <c r="C79" s="36" t="s">
        <v>361</v>
      </c>
      <c r="D79" s="36" t="s">
        <v>44</v>
      </c>
      <c r="E79" s="41">
        <v>3</v>
      </c>
      <c r="F79" s="41">
        <v>2</v>
      </c>
      <c r="G79" s="41">
        <v>3</v>
      </c>
      <c r="H79" s="41">
        <v>3</v>
      </c>
      <c r="I79" s="41">
        <v>2</v>
      </c>
      <c r="M79" s="42"/>
    </row>
    <row r="80" spans="2:18" outlineLevel="1" x14ac:dyDescent="0.25">
      <c r="B80" s="35" t="e" vm="56">
        <v>#VALUE!</v>
      </c>
      <c r="C80" s="35" t="s">
        <v>90</v>
      </c>
      <c r="D80" s="35" t="s">
        <v>359</v>
      </c>
      <c r="E80" s="35">
        <v>56</v>
      </c>
      <c r="F80" s="35">
        <v>22</v>
      </c>
      <c r="G80" s="35">
        <v>43</v>
      </c>
      <c r="H80" s="35">
        <v>45</v>
      </c>
      <c r="I80" s="35">
        <v>41</v>
      </c>
      <c r="M80" s="42"/>
    </row>
    <row r="81" spans="2:13" outlineLevel="1" x14ac:dyDescent="0.25">
      <c r="D81" s="35" t="s">
        <v>360</v>
      </c>
      <c r="M81" s="42"/>
    </row>
    <row r="82" spans="2:13" ht="23.45" customHeight="1" outlineLevel="1" x14ac:dyDescent="0.25">
      <c r="B82" s="36" t="s">
        <v>42</v>
      </c>
      <c r="C82" s="36" t="s">
        <v>361</v>
      </c>
      <c r="D82" s="36" t="s">
        <v>44</v>
      </c>
      <c r="E82" s="41">
        <v>3</v>
      </c>
      <c r="F82" s="41">
        <v>3</v>
      </c>
      <c r="G82" s="41">
        <v>3</v>
      </c>
      <c r="H82" s="41">
        <v>2</v>
      </c>
      <c r="I82" s="41">
        <v>0</v>
      </c>
      <c r="M82" s="42"/>
    </row>
    <row r="83" spans="2:13" outlineLevel="1" x14ac:dyDescent="0.25">
      <c r="B83" s="35" t="e" vm="57">
        <v>#VALUE!</v>
      </c>
      <c r="C83" s="35" t="s">
        <v>91</v>
      </c>
      <c r="D83" s="35" t="s">
        <v>359</v>
      </c>
      <c r="E83" s="35">
        <v>52</v>
      </c>
      <c r="F83" s="35">
        <v>29</v>
      </c>
      <c r="G83" s="35">
        <v>59</v>
      </c>
      <c r="H83" s="35">
        <v>26</v>
      </c>
      <c r="I83" s="35">
        <v>0</v>
      </c>
      <c r="M83" s="42"/>
    </row>
    <row r="84" spans="2:13" outlineLevel="1" x14ac:dyDescent="0.25">
      <c r="D84" s="35" t="s">
        <v>360</v>
      </c>
      <c r="M84" s="42"/>
    </row>
    <row r="85" spans="2:13" outlineLevel="1" x14ac:dyDescent="0.25">
      <c r="B85" s="36" t="s">
        <v>42</v>
      </c>
      <c r="C85" s="36" t="s">
        <v>361</v>
      </c>
      <c r="D85" s="36" t="s">
        <v>44</v>
      </c>
      <c r="E85" s="41">
        <v>4</v>
      </c>
      <c r="F85" s="41">
        <v>4</v>
      </c>
      <c r="G85" s="41">
        <v>4</v>
      </c>
      <c r="H85" s="41">
        <v>3</v>
      </c>
      <c r="I85" s="41">
        <v>2</v>
      </c>
      <c r="M85" s="42"/>
    </row>
    <row r="86" spans="2:13" outlineLevel="1" x14ac:dyDescent="0.25">
      <c r="B86" s="35" t="e" vm="58">
        <v>#VALUE!</v>
      </c>
      <c r="C86" s="35" t="s">
        <v>92</v>
      </c>
      <c r="D86" s="35" t="s">
        <v>359</v>
      </c>
      <c r="E86" s="35">
        <v>57</v>
      </c>
      <c r="F86" s="35">
        <v>55</v>
      </c>
      <c r="G86" s="35">
        <v>45</v>
      </c>
      <c r="H86" s="35">
        <v>41</v>
      </c>
      <c r="I86" s="35">
        <v>52</v>
      </c>
      <c r="M86" s="42"/>
    </row>
    <row r="87" spans="2:13" outlineLevel="1" x14ac:dyDescent="0.25">
      <c r="D87" s="35" t="s">
        <v>360</v>
      </c>
      <c r="M87" s="42"/>
    </row>
    <row r="88" spans="2:13" outlineLevel="1" x14ac:dyDescent="0.25">
      <c r="B88" s="36" t="s">
        <v>42</v>
      </c>
      <c r="C88" s="36" t="s">
        <v>361</v>
      </c>
      <c r="D88" s="36" t="s">
        <v>44</v>
      </c>
      <c r="E88" s="41">
        <v>3</v>
      </c>
      <c r="F88" s="41">
        <v>3</v>
      </c>
      <c r="G88" s="41">
        <v>3</v>
      </c>
      <c r="H88" s="41">
        <v>3</v>
      </c>
      <c r="I88" s="41">
        <v>2</v>
      </c>
      <c r="M88" s="42"/>
    </row>
    <row r="89" spans="2:13" outlineLevel="1" x14ac:dyDescent="0.25">
      <c r="B89" s="35" t="e" vm="59">
        <v>#VALUE!</v>
      </c>
      <c r="C89" s="35" t="s">
        <v>93</v>
      </c>
      <c r="D89" s="35" t="s">
        <v>359</v>
      </c>
      <c r="E89" s="35">
        <v>21</v>
      </c>
      <c r="F89" s="35">
        <v>20</v>
      </c>
      <c r="G89" s="35">
        <v>32</v>
      </c>
      <c r="H89" s="35">
        <v>32</v>
      </c>
      <c r="I89" s="35">
        <v>30</v>
      </c>
      <c r="M89" s="42"/>
    </row>
    <row r="90" spans="2:13" outlineLevel="1" x14ac:dyDescent="0.25">
      <c r="D90" s="35" t="s">
        <v>360</v>
      </c>
      <c r="M90" s="42"/>
    </row>
    <row r="91" spans="2:13" outlineLevel="1" x14ac:dyDescent="0.25">
      <c r="B91" s="36" t="s">
        <v>42</v>
      </c>
      <c r="C91" s="36" t="s">
        <v>361</v>
      </c>
      <c r="D91" s="36" t="s">
        <v>44</v>
      </c>
      <c r="E91" s="41">
        <v>4</v>
      </c>
      <c r="F91" s="41">
        <v>3</v>
      </c>
      <c r="G91" s="41">
        <v>3</v>
      </c>
      <c r="H91" s="41">
        <v>3</v>
      </c>
      <c r="I91" s="41">
        <v>2</v>
      </c>
      <c r="M91" s="42"/>
    </row>
    <row r="92" spans="2:13" outlineLevel="1" x14ac:dyDescent="0.25">
      <c r="B92" s="35" t="e" vm="60">
        <v>#VALUE!</v>
      </c>
      <c r="C92" s="35" t="s">
        <v>94</v>
      </c>
      <c r="D92" s="35" t="s">
        <v>359</v>
      </c>
      <c r="E92" s="35">
        <v>35</v>
      </c>
      <c r="F92" s="35">
        <v>31</v>
      </c>
      <c r="G92" s="35">
        <v>51</v>
      </c>
      <c r="H92" s="35">
        <v>40</v>
      </c>
      <c r="I92" s="35">
        <v>31</v>
      </c>
      <c r="M92" s="42"/>
    </row>
    <row r="93" spans="2:13" outlineLevel="1" x14ac:dyDescent="0.25">
      <c r="D93" s="35" t="s">
        <v>360</v>
      </c>
      <c r="M93" s="42"/>
    </row>
    <row r="94" spans="2:13" outlineLevel="1" x14ac:dyDescent="0.25">
      <c r="B94" s="36" t="s">
        <v>42</v>
      </c>
      <c r="C94" s="36" t="s">
        <v>361</v>
      </c>
      <c r="D94" s="36" t="s">
        <v>44</v>
      </c>
      <c r="E94" s="41">
        <v>5</v>
      </c>
      <c r="F94" s="41">
        <v>4</v>
      </c>
      <c r="G94" s="41">
        <v>3</v>
      </c>
      <c r="H94" s="41">
        <v>3</v>
      </c>
      <c r="I94" s="41">
        <v>2</v>
      </c>
      <c r="M94" s="42"/>
    </row>
    <row r="95" spans="2:13" outlineLevel="1" x14ac:dyDescent="0.25">
      <c r="B95" s="35" t="e" vm="61">
        <v>#VALUE!</v>
      </c>
      <c r="C95" s="35" t="s">
        <v>348</v>
      </c>
      <c r="D95" s="35" t="s">
        <v>359</v>
      </c>
      <c r="E95" s="35">
        <v>21</v>
      </c>
      <c r="F95" s="35">
        <v>34</v>
      </c>
      <c r="G95" s="35">
        <v>21</v>
      </c>
      <c r="H95" s="35">
        <v>20</v>
      </c>
      <c r="I95" s="35">
        <v>35</v>
      </c>
      <c r="M95" s="42"/>
    </row>
    <row r="96" spans="2:13" outlineLevel="1" x14ac:dyDescent="0.25">
      <c r="D96" s="35" t="s">
        <v>360</v>
      </c>
      <c r="M96" s="42"/>
    </row>
    <row r="97" spans="2:15" outlineLevel="1" x14ac:dyDescent="0.25">
      <c r="B97" s="36" t="s">
        <v>42</v>
      </c>
      <c r="C97" s="36" t="s">
        <v>361</v>
      </c>
      <c r="D97" s="36" t="s">
        <v>44</v>
      </c>
      <c r="E97" s="41">
        <v>1</v>
      </c>
      <c r="F97" s="41">
        <v>1</v>
      </c>
      <c r="G97" s="41">
        <v>4</v>
      </c>
      <c r="H97" s="41">
        <v>3</v>
      </c>
      <c r="I97" s="41">
        <v>2</v>
      </c>
      <c r="M97" s="42"/>
    </row>
    <row r="98" spans="2:15" outlineLevel="1" x14ac:dyDescent="0.25">
      <c r="B98" s="35" t="e" vm="62">
        <v>#VALUE!</v>
      </c>
      <c r="C98" s="35" t="s">
        <v>96</v>
      </c>
      <c r="D98" s="35" t="s">
        <v>359</v>
      </c>
      <c r="E98" s="35">
        <v>33</v>
      </c>
      <c r="F98" s="35">
        <v>15</v>
      </c>
      <c r="G98" s="35">
        <v>25</v>
      </c>
      <c r="H98" s="35">
        <v>48</v>
      </c>
      <c r="I98" s="35">
        <v>46</v>
      </c>
      <c r="M98" s="42"/>
    </row>
    <row r="99" spans="2:15" outlineLevel="1" x14ac:dyDescent="0.25">
      <c r="D99" s="35" t="s">
        <v>360</v>
      </c>
      <c r="E99" s="35">
        <v>32</v>
      </c>
      <c r="F99" s="35">
        <v>32</v>
      </c>
      <c r="M99" s="42"/>
    </row>
    <row r="100" spans="2:15" outlineLevel="1" x14ac:dyDescent="0.25">
      <c r="B100" s="36" t="s">
        <v>42</v>
      </c>
      <c r="C100" s="36" t="s">
        <v>361</v>
      </c>
      <c r="D100" s="36" t="s">
        <v>44</v>
      </c>
      <c r="E100" s="41">
        <v>5</v>
      </c>
      <c r="F100" s="41">
        <v>5</v>
      </c>
      <c r="G100" s="41">
        <v>4</v>
      </c>
      <c r="H100" s="41">
        <v>3</v>
      </c>
      <c r="I100" s="41">
        <v>2</v>
      </c>
      <c r="M100" s="42"/>
    </row>
    <row r="101" spans="2:15" outlineLevel="1" x14ac:dyDescent="0.25">
      <c r="B101" s="35" t="e" vm="63">
        <v>#VALUE!</v>
      </c>
      <c r="C101" s="35" t="s">
        <v>97</v>
      </c>
      <c r="D101" s="35" t="s">
        <v>359</v>
      </c>
      <c r="E101" s="35">
        <v>34</v>
      </c>
      <c r="F101" s="35">
        <v>31</v>
      </c>
      <c r="G101" s="35">
        <v>46</v>
      </c>
      <c r="H101" s="35">
        <v>31</v>
      </c>
      <c r="I101" s="35">
        <v>31</v>
      </c>
      <c r="M101" s="42"/>
    </row>
    <row r="102" spans="2:15" outlineLevel="1" x14ac:dyDescent="0.25">
      <c r="D102" s="35" t="s">
        <v>360</v>
      </c>
      <c r="M102" s="42"/>
    </row>
    <row r="103" spans="2:15" outlineLevel="1" x14ac:dyDescent="0.25">
      <c r="B103" s="36" t="s">
        <v>42</v>
      </c>
      <c r="C103" s="36" t="s">
        <v>361</v>
      </c>
      <c r="D103" s="36" t="s">
        <v>44</v>
      </c>
      <c r="E103" s="41">
        <v>5</v>
      </c>
      <c r="F103" s="41">
        <v>4</v>
      </c>
      <c r="G103" s="41">
        <v>3</v>
      </c>
      <c r="H103" s="41">
        <v>3</v>
      </c>
      <c r="I103" s="41">
        <v>2</v>
      </c>
      <c r="M103" s="42"/>
    </row>
    <row r="104" spans="2:15" outlineLevel="1" x14ac:dyDescent="0.25">
      <c r="B104" s="35" t="e" vm="64">
        <v>#VALUE!</v>
      </c>
      <c r="C104" s="35" t="s">
        <v>98</v>
      </c>
      <c r="D104" s="35" t="s">
        <v>359</v>
      </c>
      <c r="E104" s="35">
        <v>41</v>
      </c>
      <c r="F104" s="35">
        <v>39</v>
      </c>
      <c r="G104" s="35">
        <v>48</v>
      </c>
      <c r="H104" s="35">
        <v>37</v>
      </c>
      <c r="I104" s="35">
        <v>42</v>
      </c>
      <c r="M104" s="42"/>
    </row>
    <row r="105" spans="2:15" outlineLevel="1" x14ac:dyDescent="0.25">
      <c r="D105" s="35" t="s">
        <v>360</v>
      </c>
      <c r="M105" s="42"/>
    </row>
    <row r="106" spans="2:15" outlineLevel="1" x14ac:dyDescent="0.25">
      <c r="B106" s="36" t="s">
        <v>42</v>
      </c>
      <c r="C106" s="36" t="s">
        <v>361</v>
      </c>
      <c r="D106" s="36" t="s">
        <v>44</v>
      </c>
      <c r="E106" s="41">
        <v>4</v>
      </c>
      <c r="F106" s="41">
        <v>4</v>
      </c>
      <c r="G106" s="41">
        <v>3</v>
      </c>
      <c r="H106" s="41">
        <v>3</v>
      </c>
      <c r="I106" s="41">
        <v>2</v>
      </c>
      <c r="M106" s="42"/>
    </row>
    <row r="107" spans="2:15" outlineLevel="1" x14ac:dyDescent="0.25">
      <c r="B107" s="35" t="e" vm="65">
        <v>#VALUE!</v>
      </c>
      <c r="C107" s="35" t="s">
        <v>99</v>
      </c>
      <c r="D107" s="35" t="s">
        <v>359</v>
      </c>
      <c r="E107" s="35">
        <v>24</v>
      </c>
      <c r="F107" s="35">
        <v>39</v>
      </c>
      <c r="G107" s="35">
        <v>28</v>
      </c>
      <c r="H107" s="35">
        <v>24</v>
      </c>
      <c r="I107" s="35">
        <v>19</v>
      </c>
      <c r="M107" s="42"/>
    </row>
    <row r="108" spans="2:15" outlineLevel="1" x14ac:dyDescent="0.25">
      <c r="D108" s="35" t="s">
        <v>360</v>
      </c>
      <c r="M108" s="42"/>
    </row>
    <row r="109" spans="2:15" x14ac:dyDescent="0.25">
      <c r="M109" s="42"/>
    </row>
    <row r="110" spans="2:15" ht="23.45" customHeight="1" x14ac:dyDescent="0.25">
      <c r="B110" s="44" t="s">
        <v>0</v>
      </c>
      <c r="C110" s="44" t="s">
        <v>1</v>
      </c>
      <c r="D110" s="44"/>
      <c r="E110" s="44" t="s">
        <v>43</v>
      </c>
      <c r="F110" s="44"/>
      <c r="G110" s="44"/>
      <c r="H110" s="44"/>
      <c r="I110" s="44"/>
      <c r="M110" s="42"/>
    </row>
    <row r="111" spans="2:15" collapsed="1" x14ac:dyDescent="0.6">
      <c r="B111" s="38" t="e" vm="3">
        <v>#VALUE!</v>
      </c>
      <c r="C111" s="45" t="e" vm="4">
        <v>#VALUE!</v>
      </c>
      <c r="D111" s="45"/>
      <c r="E111" s="40" t="s">
        <v>2</v>
      </c>
      <c r="F111" s="40" t="s">
        <v>3</v>
      </c>
      <c r="G111" s="40" t="s">
        <v>4</v>
      </c>
      <c r="H111" s="40" t="s">
        <v>5</v>
      </c>
      <c r="I111" s="40" t="s">
        <v>6</v>
      </c>
      <c r="M111" s="42"/>
    </row>
    <row r="112" spans="2:15" ht="23.45" hidden="1" customHeight="1" outlineLevel="1" x14ac:dyDescent="0.25">
      <c r="B112" s="44" t="s">
        <v>42</v>
      </c>
      <c r="C112" s="44" t="s">
        <v>361</v>
      </c>
      <c r="D112" s="44" t="s">
        <v>44</v>
      </c>
      <c r="E112" s="44">
        <v>1</v>
      </c>
      <c r="F112" s="44">
        <v>1</v>
      </c>
      <c r="G112" s="44">
        <v>1</v>
      </c>
      <c r="H112" s="44">
        <v>1</v>
      </c>
      <c r="I112" s="44">
        <v>1</v>
      </c>
      <c r="K112" s="35">
        <f>IF(E112=0, 0, 1 - 0.2 * (E112 - 1))</f>
        <v>1</v>
      </c>
      <c r="L112" s="35">
        <f>IF(F112=0, 0, 1 - 0.2 * (F112 - 1))</f>
        <v>1</v>
      </c>
      <c r="M112" s="35">
        <f>IF(G112=0, 0, 1 - 0.2 * (G112 - 1))</f>
        <v>1</v>
      </c>
      <c r="N112" s="35">
        <f>IF(H112=0, 0, 1 - 0.2 * (H112 - 1))</f>
        <v>1</v>
      </c>
      <c r="O112" s="35">
        <f>IF(I112=0, 0, 1 - 0.2 * (I112 - 1))</f>
        <v>1</v>
      </c>
    </row>
    <row r="113" spans="2:20" hidden="1" outlineLevel="1" x14ac:dyDescent="0.25">
      <c r="B113" s="35" t="e" vm="66">
        <v>#VALUE!</v>
      </c>
      <c r="C113" s="35" t="s">
        <v>55</v>
      </c>
      <c r="D113" s="35" t="s">
        <v>359</v>
      </c>
      <c r="E113" s="35">
        <v>64</v>
      </c>
      <c r="F113" s="35">
        <v>72</v>
      </c>
      <c r="G113" s="35">
        <v>65</v>
      </c>
      <c r="H113" s="35">
        <v>65</v>
      </c>
      <c r="I113" s="35">
        <v>70</v>
      </c>
      <c r="K113" s="61">
        <f>E113/E114</f>
        <v>2.1333333333333333</v>
      </c>
      <c r="L113" s="61">
        <f>F113/F114</f>
        <v>2.4</v>
      </c>
      <c r="M113" s="61">
        <f>G113/G114</f>
        <v>2.1666666666666665</v>
      </c>
      <c r="N113" s="61">
        <f>H113/H114</f>
        <v>2.1666666666666665</v>
      </c>
      <c r="O113" s="61">
        <f>I113/I114</f>
        <v>2.3333333333333335</v>
      </c>
      <c r="Q113" s="61">
        <f>AVERAGE(K113:O113)</f>
        <v>2.2399999999999998</v>
      </c>
      <c r="T113" s="61">
        <f>Q113*LeagueRanking!$AC$5</f>
        <v>40.161738623999995</v>
      </c>
    </row>
    <row r="114" spans="2:20" hidden="1" outlineLevel="1" x14ac:dyDescent="0.25">
      <c r="D114" s="35" t="s">
        <v>360</v>
      </c>
      <c r="E114" s="35">
        <v>30</v>
      </c>
      <c r="F114" s="35">
        <v>30</v>
      </c>
      <c r="G114" s="35">
        <v>30</v>
      </c>
      <c r="H114" s="35">
        <v>30</v>
      </c>
      <c r="I114" s="35">
        <v>30</v>
      </c>
      <c r="K114" s="61">
        <f>K112*K113</f>
        <v>2.1333333333333333</v>
      </c>
      <c r="L114" s="61">
        <f>L112*L113</f>
        <v>2.4</v>
      </c>
      <c r="M114" s="61">
        <f>M112*M113</f>
        <v>2.1666666666666665</v>
      </c>
      <c r="N114" s="61">
        <f>N112*N113</f>
        <v>2.1666666666666665</v>
      </c>
      <c r="O114" s="61">
        <f>O112*O113</f>
        <v>2.3333333333333335</v>
      </c>
      <c r="Q114" s="61">
        <f>AVERAGE(K114:O114)</f>
        <v>2.2399999999999998</v>
      </c>
      <c r="T114" s="61">
        <f>Q114*LeagueRanking!$AC$5</f>
        <v>40.161738623999995</v>
      </c>
    </row>
    <row r="115" spans="2:20" ht="23.45" hidden="1" customHeight="1" outlineLevel="1" x14ac:dyDescent="0.25">
      <c r="B115" s="44" t="s">
        <v>42</v>
      </c>
      <c r="C115" s="44" t="s">
        <v>361</v>
      </c>
      <c r="D115" s="44" t="s">
        <v>44</v>
      </c>
      <c r="E115" s="44">
        <v>1</v>
      </c>
      <c r="F115" s="44">
        <v>1</v>
      </c>
      <c r="G115" s="44">
        <v>1</v>
      </c>
      <c r="H115" s="44">
        <v>1</v>
      </c>
      <c r="I115" s="44">
        <v>1</v>
      </c>
      <c r="K115" s="35">
        <f>IF(E115=0, 0, 1 - 0.2 * (E115 - 1))</f>
        <v>1</v>
      </c>
      <c r="L115" s="35">
        <f>IF(F115=0, 0, 1 - 0.2 * (F115 - 1))</f>
        <v>1</v>
      </c>
      <c r="M115" s="35">
        <f>IF(G115=0, 0, 1 - 0.2 * (G115 - 1))</f>
        <v>1</v>
      </c>
      <c r="N115" s="35">
        <f>IF(H115=0, 0, 1 - 0.2 * (H115 - 1))</f>
        <v>1</v>
      </c>
      <c r="O115" s="35">
        <f>IF(I115=0, 0, 1 - 0.2 * (I115 - 1))</f>
        <v>1</v>
      </c>
    </row>
    <row r="116" spans="2:20" hidden="1" outlineLevel="1" x14ac:dyDescent="0.25">
      <c r="B116" s="35" t="e" vm="67">
        <v>#VALUE!</v>
      </c>
      <c r="C116" s="35" t="s">
        <v>56</v>
      </c>
      <c r="D116" s="35" t="s">
        <v>359</v>
      </c>
      <c r="E116" s="35">
        <v>56</v>
      </c>
      <c r="F116" s="35">
        <v>57</v>
      </c>
      <c r="G116" s="35">
        <v>56</v>
      </c>
      <c r="H116" s="35">
        <v>48</v>
      </c>
      <c r="I116" s="35">
        <v>45</v>
      </c>
      <c r="K116" s="61">
        <f>E116/E117</f>
        <v>1.8666666666666667</v>
      </c>
      <c r="L116" s="61">
        <f>F116/F117</f>
        <v>1.9</v>
      </c>
      <c r="M116" s="61">
        <f>G116/G117</f>
        <v>1.8666666666666667</v>
      </c>
      <c r="N116" s="61">
        <f>H116/H117</f>
        <v>1.6</v>
      </c>
      <c r="O116" s="61">
        <f>I116/I117</f>
        <v>1.5</v>
      </c>
      <c r="Q116" s="61">
        <f>AVERAGE(K116:O116)</f>
        <v>1.7466666666666666</v>
      </c>
      <c r="T116" s="61">
        <f>Q116*LeagueRanking!$AC$5</f>
        <v>31.316593807999997</v>
      </c>
    </row>
    <row r="117" spans="2:20" hidden="1" outlineLevel="1" x14ac:dyDescent="0.25">
      <c r="D117" s="35" t="s">
        <v>360</v>
      </c>
      <c r="E117" s="35">
        <v>30</v>
      </c>
      <c r="F117" s="35">
        <v>30</v>
      </c>
      <c r="G117" s="35">
        <v>30</v>
      </c>
      <c r="H117" s="35">
        <v>30</v>
      </c>
      <c r="I117" s="35">
        <v>30</v>
      </c>
      <c r="K117" s="61">
        <f>K115*K116</f>
        <v>1.8666666666666667</v>
      </c>
      <c r="L117" s="61">
        <f>L115*L116</f>
        <v>1.9</v>
      </c>
      <c r="M117" s="61">
        <f>M115*M116</f>
        <v>1.8666666666666667</v>
      </c>
      <c r="N117" s="61">
        <f>N115*N116</f>
        <v>1.6</v>
      </c>
      <c r="O117" s="61">
        <f>O115*O116</f>
        <v>1.5</v>
      </c>
      <c r="Q117" s="61">
        <f>AVERAGE(K117:O117)</f>
        <v>1.7466666666666666</v>
      </c>
      <c r="T117" s="61">
        <f>Q117*LeagueRanking!$AC$5</f>
        <v>31.316593807999997</v>
      </c>
    </row>
    <row r="118" spans="2:20" hidden="1" outlineLevel="1" x14ac:dyDescent="0.25">
      <c r="B118" s="44" t="s">
        <v>42</v>
      </c>
      <c r="C118" s="44" t="s">
        <v>361</v>
      </c>
      <c r="D118" s="44" t="s">
        <v>44</v>
      </c>
      <c r="E118" s="44">
        <v>1</v>
      </c>
      <c r="F118" s="44">
        <v>1</v>
      </c>
      <c r="G118" s="44">
        <v>1</v>
      </c>
      <c r="H118" s="44">
        <v>1</v>
      </c>
      <c r="I118" s="44">
        <v>1</v>
      </c>
      <c r="K118" s="35">
        <f>IF(E118=0, 0, 1 - 0.2 * (E118 - 1))</f>
        <v>1</v>
      </c>
      <c r="L118" s="35">
        <f>IF(F118=0, 0, 1 - 0.2 * (F118 - 1))</f>
        <v>1</v>
      </c>
      <c r="M118" s="35">
        <f>IF(G118=0, 0, 1 - 0.2 * (G118 - 1))</f>
        <v>1</v>
      </c>
      <c r="N118" s="35">
        <f>IF(H118=0, 0, 1 - 0.2 * (H118 - 1))</f>
        <v>1</v>
      </c>
      <c r="O118" s="35">
        <f>IF(I118=0, 0, 1 - 0.2 * (I118 - 1))</f>
        <v>1</v>
      </c>
    </row>
    <row r="119" spans="2:20" hidden="1" outlineLevel="1" x14ac:dyDescent="0.25">
      <c r="B119" s="35" t="e" vm="68">
        <v>#VALUE!</v>
      </c>
      <c r="C119" s="35" t="s">
        <v>207</v>
      </c>
      <c r="D119" s="35" t="s">
        <v>359</v>
      </c>
      <c r="E119" s="35">
        <v>51</v>
      </c>
      <c r="F119" s="35">
        <v>50</v>
      </c>
      <c r="G119" s="35">
        <v>50</v>
      </c>
      <c r="H119" s="35">
        <v>50</v>
      </c>
      <c r="I119" s="35">
        <v>58</v>
      </c>
      <c r="K119" s="61">
        <f>E119/E120</f>
        <v>1.7</v>
      </c>
      <c r="L119" s="61">
        <f>F119/F120</f>
        <v>1.6666666666666667</v>
      </c>
      <c r="M119" s="61">
        <f>G119/G120</f>
        <v>1.6666666666666667</v>
      </c>
      <c r="N119" s="61">
        <f>H119/H120</f>
        <v>1.6666666666666667</v>
      </c>
      <c r="O119" s="61">
        <f>I119/I120</f>
        <v>1.9333333333333333</v>
      </c>
      <c r="Q119" s="61">
        <f>AVERAGE(K119:O119)</f>
        <v>1.7266666666666666</v>
      </c>
      <c r="T119" s="61">
        <f>Q119*LeagueRanking!$AC$5</f>
        <v>30.958006855999997</v>
      </c>
    </row>
    <row r="120" spans="2:20" hidden="1" outlineLevel="1" x14ac:dyDescent="0.25">
      <c r="D120" s="35" t="s">
        <v>360</v>
      </c>
      <c r="E120" s="35">
        <v>30</v>
      </c>
      <c r="F120" s="35">
        <v>30</v>
      </c>
      <c r="G120" s="35">
        <v>30</v>
      </c>
      <c r="H120" s="35">
        <v>30</v>
      </c>
      <c r="I120" s="35">
        <v>30</v>
      </c>
      <c r="K120" s="61">
        <f>K118*K119</f>
        <v>1.7</v>
      </c>
      <c r="L120" s="61">
        <f>L118*L119</f>
        <v>1.6666666666666667</v>
      </c>
      <c r="M120" s="61">
        <f>M118*M119</f>
        <v>1.6666666666666667</v>
      </c>
      <c r="N120" s="61">
        <f>N118*N119</f>
        <v>1.6666666666666667</v>
      </c>
      <c r="O120" s="61">
        <f>O118*O119</f>
        <v>1.9333333333333333</v>
      </c>
      <c r="Q120" s="61">
        <f>AVERAGE(K120:O120)</f>
        <v>1.7266666666666666</v>
      </c>
      <c r="T120" s="61">
        <f>Q120*LeagueRanking!$AC$5</f>
        <v>30.958006855999997</v>
      </c>
    </row>
    <row r="121" spans="2:20" hidden="1" outlineLevel="1" x14ac:dyDescent="0.25">
      <c r="B121" s="44" t="s">
        <v>42</v>
      </c>
      <c r="C121" s="44" t="s">
        <v>361</v>
      </c>
      <c r="D121" s="44" t="s">
        <v>44</v>
      </c>
      <c r="E121" s="44">
        <v>1</v>
      </c>
      <c r="F121" s="44">
        <v>1</v>
      </c>
      <c r="G121" s="44">
        <v>1</v>
      </c>
      <c r="H121" s="44">
        <v>1</v>
      </c>
      <c r="I121" s="44">
        <v>1</v>
      </c>
      <c r="K121" s="35">
        <f>IF(E121=0, 0, 1 - 0.2 * (E121 - 1))</f>
        <v>1</v>
      </c>
      <c r="L121" s="35">
        <f>IF(F121=0, 0, 1 - 0.2 * (F121 - 1))</f>
        <v>1</v>
      </c>
      <c r="M121" s="35">
        <f>IF(G121=0, 0, 1 - 0.2 * (G121 - 1))</f>
        <v>1</v>
      </c>
      <c r="N121" s="35">
        <f>IF(H121=0, 0, 1 - 0.2 * (H121 - 1))</f>
        <v>1</v>
      </c>
      <c r="O121" s="35">
        <f>IF(I121=0, 0, 1 - 0.2 * (I121 - 1))</f>
        <v>1</v>
      </c>
    </row>
    <row r="122" spans="2:20" hidden="1" outlineLevel="1" x14ac:dyDescent="0.25">
      <c r="B122" s="35" t="e" vm="69">
        <v>#VALUE!</v>
      </c>
      <c r="C122" s="35" t="s">
        <v>57</v>
      </c>
      <c r="D122" s="35" t="s">
        <v>359</v>
      </c>
      <c r="E122" s="35">
        <v>56</v>
      </c>
      <c r="F122" s="35">
        <v>52</v>
      </c>
      <c r="G122" s="35">
        <v>41</v>
      </c>
      <c r="H122" s="35">
        <v>50</v>
      </c>
      <c r="I122" s="35">
        <v>48</v>
      </c>
      <c r="K122" s="61">
        <f>E122/E123</f>
        <v>1.8666666666666667</v>
      </c>
      <c r="L122" s="61">
        <f>F122/F123</f>
        <v>1.7333333333333334</v>
      </c>
      <c r="M122" s="61">
        <f>G122/G123</f>
        <v>1.3666666666666667</v>
      </c>
      <c r="N122" s="61">
        <f>H122/H123</f>
        <v>1.6666666666666667</v>
      </c>
      <c r="O122" s="61">
        <f>I122/I123</f>
        <v>1.6</v>
      </c>
      <c r="Q122" s="61">
        <f>AVERAGE(K122:O122)</f>
        <v>1.6466666666666669</v>
      </c>
      <c r="T122" s="61">
        <f>Q122*LeagueRanking!$AC$5</f>
        <v>29.523659048000006</v>
      </c>
    </row>
    <row r="123" spans="2:20" hidden="1" outlineLevel="1" x14ac:dyDescent="0.25">
      <c r="D123" s="35" t="s">
        <v>360</v>
      </c>
      <c r="E123" s="35">
        <v>30</v>
      </c>
      <c r="F123" s="35">
        <v>30</v>
      </c>
      <c r="G123" s="35">
        <v>30</v>
      </c>
      <c r="H123" s="35">
        <v>30</v>
      </c>
      <c r="I123" s="35">
        <v>30</v>
      </c>
      <c r="K123" s="61">
        <f>K121*K122</f>
        <v>1.8666666666666667</v>
      </c>
      <c r="L123" s="61">
        <f>L121*L122</f>
        <v>1.7333333333333334</v>
      </c>
      <c r="M123" s="61">
        <f>M121*M122</f>
        <v>1.3666666666666667</v>
      </c>
      <c r="N123" s="61">
        <f>N121*N122</f>
        <v>1.6666666666666667</v>
      </c>
      <c r="O123" s="61">
        <f>O121*O122</f>
        <v>1.6</v>
      </c>
      <c r="Q123" s="61">
        <f>AVERAGE(K123:O123)</f>
        <v>1.6466666666666669</v>
      </c>
      <c r="T123" s="61">
        <f>Q123*LeagueRanking!$AC$5</f>
        <v>29.523659048000006</v>
      </c>
    </row>
    <row r="124" spans="2:20" hidden="1" outlineLevel="1" x14ac:dyDescent="0.25">
      <c r="B124" s="44" t="s">
        <v>42</v>
      </c>
      <c r="C124" s="44" t="s">
        <v>361</v>
      </c>
      <c r="D124" s="44" t="s">
        <v>44</v>
      </c>
      <c r="E124" s="44">
        <v>1</v>
      </c>
      <c r="F124" s="44">
        <v>1</v>
      </c>
      <c r="G124" s="44">
        <v>1</v>
      </c>
      <c r="H124" s="44">
        <v>1</v>
      </c>
      <c r="I124" s="44">
        <v>1</v>
      </c>
      <c r="K124" s="35">
        <f>IF(E124=0, 0, 1 - 0.2 * (E124 - 1))</f>
        <v>1</v>
      </c>
      <c r="L124" s="35">
        <f>IF(F124=0, 0, 1 - 0.2 * (F124 - 1))</f>
        <v>1</v>
      </c>
      <c r="M124" s="35">
        <f>IF(G124=0, 0, 1 - 0.2 * (G124 - 1))</f>
        <v>1</v>
      </c>
      <c r="N124" s="35">
        <f>IF(H124=0, 0, 1 - 0.2 * (H124 - 1))</f>
        <v>1</v>
      </c>
      <c r="O124" s="35">
        <f>IF(I124=0, 0, 1 - 0.2 * (I124 - 1))</f>
        <v>1</v>
      </c>
    </row>
    <row r="125" spans="2:20" hidden="1" outlineLevel="1" x14ac:dyDescent="0.25">
      <c r="B125" s="35" t="e" vm="70">
        <v>#VALUE!</v>
      </c>
      <c r="C125" s="35" t="s">
        <v>347</v>
      </c>
      <c r="D125" s="35" t="s">
        <v>359</v>
      </c>
      <c r="E125" s="35">
        <v>49</v>
      </c>
      <c r="F125" s="35">
        <v>39</v>
      </c>
      <c r="G125" s="35">
        <v>57</v>
      </c>
      <c r="H125" s="35">
        <v>38</v>
      </c>
      <c r="I125" s="35">
        <v>54</v>
      </c>
      <c r="K125" s="61">
        <f>E125/E126</f>
        <v>1.6333333333333333</v>
      </c>
      <c r="L125" s="61">
        <f>F125/F126</f>
        <v>1.3</v>
      </c>
      <c r="M125" s="61">
        <f>G125/G126</f>
        <v>1.9</v>
      </c>
      <c r="N125" s="61">
        <f>H125/H126</f>
        <v>1.2666666666666666</v>
      </c>
      <c r="O125" s="61">
        <f>I125/I126</f>
        <v>1.8</v>
      </c>
      <c r="Q125" s="61">
        <f>AVERAGE(K125:O125)</f>
        <v>1.58</v>
      </c>
      <c r="T125" s="61">
        <f>Q125*LeagueRanking!$AC$5</f>
        <v>28.328369208000002</v>
      </c>
    </row>
    <row r="126" spans="2:20" hidden="1" outlineLevel="1" x14ac:dyDescent="0.25">
      <c r="D126" s="35" t="s">
        <v>360</v>
      </c>
      <c r="E126" s="35">
        <v>30</v>
      </c>
      <c r="F126" s="35">
        <v>30</v>
      </c>
      <c r="G126" s="35">
        <v>30</v>
      </c>
      <c r="H126" s="35">
        <v>30</v>
      </c>
      <c r="I126" s="35">
        <v>30</v>
      </c>
      <c r="K126" s="61">
        <f>K124*K125</f>
        <v>1.6333333333333333</v>
      </c>
      <c r="L126" s="61">
        <f>L124*L125</f>
        <v>1.3</v>
      </c>
      <c r="M126" s="61">
        <f>M124*M125</f>
        <v>1.9</v>
      </c>
      <c r="N126" s="61">
        <f>N124*N125</f>
        <v>1.2666666666666666</v>
      </c>
      <c r="O126" s="61">
        <f>O124*O125</f>
        <v>1.8</v>
      </c>
      <c r="Q126" s="61">
        <f>AVERAGE(K126:O126)</f>
        <v>1.58</v>
      </c>
      <c r="T126" s="61">
        <f>Q126*LeagueRanking!$AC$5</f>
        <v>28.328369208000002</v>
      </c>
    </row>
    <row r="127" spans="2:20" hidden="1" outlineLevel="1" x14ac:dyDescent="0.25">
      <c r="B127" s="44" t="s">
        <v>42</v>
      </c>
      <c r="C127" s="44" t="s">
        <v>361</v>
      </c>
      <c r="D127" s="44" t="s">
        <v>44</v>
      </c>
      <c r="E127" s="44">
        <v>1</v>
      </c>
      <c r="F127" s="44">
        <v>1</v>
      </c>
      <c r="G127" s="44">
        <v>1</v>
      </c>
      <c r="H127" s="44">
        <v>1</v>
      </c>
      <c r="I127" s="44">
        <v>1</v>
      </c>
      <c r="K127" s="35">
        <f>IF(E127=0, 0, 1 - 0.2 * (E127 - 1))</f>
        <v>1</v>
      </c>
      <c r="L127" s="35">
        <f>IF(F127=0, 0, 1 - 0.2 * (F127 - 1))</f>
        <v>1</v>
      </c>
      <c r="M127" s="35">
        <f>IF(G127=0, 0, 1 - 0.2 * (G127 - 1))</f>
        <v>1</v>
      </c>
      <c r="N127" s="35">
        <f>IF(H127=0, 0, 1 - 0.2 * (H127 - 1))</f>
        <v>1</v>
      </c>
      <c r="O127" s="35">
        <f>IF(I127=0, 0, 1 - 0.2 * (I127 - 1))</f>
        <v>1</v>
      </c>
    </row>
    <row r="128" spans="2:20" hidden="1" outlineLevel="1" x14ac:dyDescent="0.25">
      <c r="B128" s="35" t="e" vm="71">
        <v>#VALUE!</v>
      </c>
      <c r="C128" s="35" t="s">
        <v>59</v>
      </c>
      <c r="D128" s="35" t="s">
        <v>359</v>
      </c>
      <c r="E128" s="35">
        <v>33</v>
      </c>
      <c r="F128" s="35">
        <v>41</v>
      </c>
      <c r="G128" s="35">
        <v>50</v>
      </c>
      <c r="H128" s="35">
        <v>53</v>
      </c>
      <c r="I128" s="35">
        <v>45</v>
      </c>
      <c r="K128" s="61">
        <f>E128/E129</f>
        <v>1.1000000000000001</v>
      </c>
      <c r="L128" s="61">
        <f>F128/F129</f>
        <v>1.3666666666666667</v>
      </c>
      <c r="M128" s="61">
        <f>G128/G129</f>
        <v>1.6666666666666667</v>
      </c>
      <c r="N128" s="61">
        <f>H128/H129</f>
        <v>1.7666666666666666</v>
      </c>
      <c r="O128" s="61">
        <f>I128/I129</f>
        <v>1.5</v>
      </c>
      <c r="Q128" s="61">
        <f>AVERAGE(K128:O128)</f>
        <v>1.48</v>
      </c>
      <c r="T128" s="61">
        <f>Q128*LeagueRanking!$AC$5</f>
        <v>26.535434448</v>
      </c>
    </row>
    <row r="129" spans="2:20" hidden="1" outlineLevel="1" x14ac:dyDescent="0.25">
      <c r="D129" s="35" t="s">
        <v>360</v>
      </c>
      <c r="E129" s="35">
        <v>30</v>
      </c>
      <c r="F129" s="35">
        <v>30</v>
      </c>
      <c r="G129" s="35">
        <v>30</v>
      </c>
      <c r="H129" s="35">
        <v>30</v>
      </c>
      <c r="I129" s="35">
        <v>30</v>
      </c>
      <c r="K129" s="61">
        <f>K127*K128</f>
        <v>1.1000000000000001</v>
      </c>
      <c r="L129" s="61">
        <f>L127*L128</f>
        <v>1.3666666666666667</v>
      </c>
      <c r="M129" s="61">
        <f>M127*M128</f>
        <v>1.6666666666666667</v>
      </c>
      <c r="N129" s="61">
        <f>N127*N128</f>
        <v>1.7666666666666666</v>
      </c>
      <c r="O129" s="61">
        <f>O127*O128</f>
        <v>1.5</v>
      </c>
      <c r="Q129" s="61">
        <f>AVERAGE(K129:O129)</f>
        <v>1.48</v>
      </c>
      <c r="T129" s="61">
        <f>Q129*LeagueRanking!$AC$5</f>
        <v>26.535434448</v>
      </c>
    </row>
    <row r="130" spans="2:20" hidden="1" outlineLevel="1" x14ac:dyDescent="0.25">
      <c r="B130" s="44" t="s">
        <v>42</v>
      </c>
      <c r="C130" s="44" t="s">
        <v>361</v>
      </c>
      <c r="D130" s="44" t="s">
        <v>44</v>
      </c>
      <c r="E130" s="44">
        <v>1</v>
      </c>
      <c r="F130" s="44">
        <v>1</v>
      </c>
      <c r="G130" s="44">
        <v>1</v>
      </c>
      <c r="H130" s="44">
        <v>1</v>
      </c>
      <c r="I130" s="44">
        <v>1</v>
      </c>
      <c r="K130" s="35">
        <f>IF(E130=0, 0, 1 - 0.2 * (E130 - 1))</f>
        <v>1</v>
      </c>
      <c r="L130" s="35">
        <f>IF(F130=0, 0, 1 - 0.2 * (F130 - 1))</f>
        <v>1</v>
      </c>
      <c r="M130" s="35">
        <f>IF(G130=0, 0, 1 - 0.2 * (G130 - 1))</f>
        <v>1</v>
      </c>
      <c r="N130" s="35">
        <f>IF(H130=0, 0, 1 - 0.2 * (H130 - 1))</f>
        <v>1</v>
      </c>
      <c r="O130" s="35">
        <f>IF(I130=0, 0, 1 - 0.2 * (I130 - 1))</f>
        <v>1</v>
      </c>
    </row>
    <row r="131" spans="2:20" hidden="1" outlineLevel="1" x14ac:dyDescent="0.25">
      <c r="B131" s="35" t="e" vm="72">
        <v>#VALUE!</v>
      </c>
      <c r="C131" s="35" t="s">
        <v>60</v>
      </c>
      <c r="D131" s="35" t="s">
        <v>359</v>
      </c>
      <c r="E131" s="35">
        <v>41</v>
      </c>
      <c r="F131" s="35">
        <v>45</v>
      </c>
      <c r="G131" s="35">
        <v>43</v>
      </c>
      <c r="H131" s="35">
        <v>38</v>
      </c>
      <c r="I131" s="35">
        <v>53</v>
      </c>
      <c r="K131" s="61">
        <f>E131/E132</f>
        <v>1.3666666666666667</v>
      </c>
      <c r="L131" s="61">
        <f>F131/F132</f>
        <v>1.5</v>
      </c>
      <c r="M131" s="61">
        <f>G131/G132</f>
        <v>1.4333333333333333</v>
      </c>
      <c r="N131" s="61">
        <f>H131/H132</f>
        <v>1.2666666666666666</v>
      </c>
      <c r="O131" s="61">
        <f>I131/I132</f>
        <v>1.7666666666666666</v>
      </c>
      <c r="Q131" s="61">
        <f>AVERAGE(K131:O131)</f>
        <v>1.4666666666666666</v>
      </c>
      <c r="T131" s="61">
        <f>Q131*LeagueRanking!$AC$5</f>
        <v>26.296376479999999</v>
      </c>
    </row>
    <row r="132" spans="2:20" hidden="1" outlineLevel="1" x14ac:dyDescent="0.25">
      <c r="D132" s="35" t="s">
        <v>360</v>
      </c>
      <c r="E132" s="35">
        <v>30</v>
      </c>
      <c r="F132" s="35">
        <v>30</v>
      </c>
      <c r="G132" s="35">
        <v>30</v>
      </c>
      <c r="H132" s="35">
        <v>30</v>
      </c>
      <c r="I132" s="35">
        <v>30</v>
      </c>
      <c r="K132" s="61">
        <f>K130*K131</f>
        <v>1.3666666666666667</v>
      </c>
      <c r="L132" s="61">
        <f>L130*L131</f>
        <v>1.5</v>
      </c>
      <c r="M132" s="61">
        <f>M130*M131</f>
        <v>1.4333333333333333</v>
      </c>
      <c r="N132" s="61">
        <f>N130*N131</f>
        <v>1.2666666666666666</v>
      </c>
      <c r="O132" s="61">
        <f>O130*O131</f>
        <v>1.7666666666666666</v>
      </c>
      <c r="Q132" s="61">
        <f>AVERAGE(K132:O132)</f>
        <v>1.4666666666666666</v>
      </c>
      <c r="T132" s="61">
        <f>Q132*LeagueRanking!$AC$5</f>
        <v>26.296376479999999</v>
      </c>
    </row>
    <row r="133" spans="2:20" hidden="1" outlineLevel="1" x14ac:dyDescent="0.25">
      <c r="B133" s="44" t="s">
        <v>42</v>
      </c>
      <c r="C133" s="44" t="s">
        <v>361</v>
      </c>
      <c r="D133" s="44" t="s">
        <v>44</v>
      </c>
      <c r="E133" s="44">
        <v>1</v>
      </c>
      <c r="F133" s="44">
        <v>1</v>
      </c>
      <c r="G133" s="44">
        <v>1</v>
      </c>
      <c r="H133" s="44">
        <v>1</v>
      </c>
      <c r="I133" s="44">
        <v>1</v>
      </c>
      <c r="K133" s="35">
        <f>IF(E133=0, 0, 1 - 0.2 * (E133 - 1))</f>
        <v>1</v>
      </c>
      <c r="L133" s="35">
        <f>IF(F133=0, 0, 1 - 0.2 * (F133 - 1))</f>
        <v>1</v>
      </c>
      <c r="M133" s="35">
        <f>IF(G133=0, 0, 1 - 0.2 * (G133 - 1))</f>
        <v>1</v>
      </c>
      <c r="N133" s="35">
        <f>IF(H133=0, 0, 1 - 0.2 * (H133 - 1))</f>
        <v>1</v>
      </c>
      <c r="O133" s="35">
        <f>IF(I133=0, 0, 1 - 0.2 * (I133 - 1))</f>
        <v>1</v>
      </c>
    </row>
    <row r="134" spans="2:20" hidden="1" outlineLevel="1" x14ac:dyDescent="0.25">
      <c r="B134" s="35" t="e" vm="73">
        <v>#VALUE!</v>
      </c>
      <c r="C134" s="35" t="s">
        <v>61</v>
      </c>
      <c r="D134" s="35" t="s">
        <v>359</v>
      </c>
      <c r="E134" s="35">
        <v>42</v>
      </c>
      <c r="F134" s="35">
        <v>31</v>
      </c>
      <c r="G134" s="35">
        <v>40</v>
      </c>
      <c r="H134" s="35">
        <v>42</v>
      </c>
      <c r="I134" s="35">
        <v>50</v>
      </c>
      <c r="K134" s="61">
        <f>E134/E135</f>
        <v>1.4</v>
      </c>
      <c r="L134" s="61">
        <f>F134/F135</f>
        <v>1.0333333333333334</v>
      </c>
      <c r="M134" s="61">
        <f>G134/G135</f>
        <v>1.3333333333333333</v>
      </c>
      <c r="N134" s="61">
        <f>H134/H135</f>
        <v>1.4</v>
      </c>
      <c r="O134" s="61">
        <f>I134/I135</f>
        <v>1.6666666666666667</v>
      </c>
      <c r="Q134" s="61">
        <f>AVERAGE(K134:O134)</f>
        <v>1.3666666666666667</v>
      </c>
      <c r="T134" s="61">
        <f>Q134*LeagueRanking!$AC$5</f>
        <v>24.503441720000001</v>
      </c>
    </row>
    <row r="135" spans="2:20" hidden="1" outlineLevel="1" x14ac:dyDescent="0.25">
      <c r="D135" s="35" t="s">
        <v>360</v>
      </c>
      <c r="E135" s="35">
        <v>30</v>
      </c>
      <c r="F135" s="35">
        <v>30</v>
      </c>
      <c r="G135" s="35">
        <v>30</v>
      </c>
      <c r="H135" s="35">
        <v>30</v>
      </c>
      <c r="I135" s="35">
        <v>30</v>
      </c>
      <c r="K135" s="61">
        <f>K133*K134</f>
        <v>1.4</v>
      </c>
      <c r="L135" s="61">
        <f>L133*L134</f>
        <v>1.0333333333333334</v>
      </c>
      <c r="M135" s="61">
        <f>M133*M134</f>
        <v>1.3333333333333333</v>
      </c>
      <c r="N135" s="61">
        <f>N133*N134</f>
        <v>1.4</v>
      </c>
      <c r="O135" s="61">
        <f>O133*O134</f>
        <v>1.6666666666666667</v>
      </c>
      <c r="Q135" s="61">
        <f>AVERAGE(K135:O135)</f>
        <v>1.3666666666666667</v>
      </c>
      <c r="T135" s="61">
        <f>Q135*LeagueRanking!$AC$5</f>
        <v>24.503441720000001</v>
      </c>
    </row>
    <row r="136" spans="2:20" hidden="1" outlineLevel="1" x14ac:dyDescent="0.25">
      <c r="B136" s="44" t="s">
        <v>42</v>
      </c>
      <c r="C136" s="44" t="s">
        <v>361</v>
      </c>
      <c r="D136" s="44" t="s">
        <v>44</v>
      </c>
      <c r="E136" s="44">
        <v>2</v>
      </c>
      <c r="F136" s="44">
        <v>1</v>
      </c>
      <c r="G136" s="44">
        <v>1</v>
      </c>
      <c r="H136" s="44">
        <v>1</v>
      </c>
      <c r="I136" s="44">
        <v>1</v>
      </c>
      <c r="K136" s="35">
        <f>IF(E136=0, 0, 1 - 0.2 * (E136 - 1))</f>
        <v>0.8</v>
      </c>
      <c r="L136" s="35">
        <f>IF(F136=0, 0, 1 - 0.2 * (F136 - 1))</f>
        <v>1</v>
      </c>
      <c r="M136" s="35">
        <f>IF(G136=0, 0, 1 - 0.2 * (G136 - 1))</f>
        <v>1</v>
      </c>
      <c r="N136" s="35">
        <f>IF(H136=0, 0, 1 - 0.2 * (H136 - 1))</f>
        <v>1</v>
      </c>
      <c r="O136" s="35">
        <f>IF(I136=0, 0, 1 - 0.2 * (I136 - 1))</f>
        <v>1</v>
      </c>
    </row>
    <row r="137" spans="2:20" hidden="1" outlineLevel="1" x14ac:dyDescent="0.25">
      <c r="B137" s="35" t="e" vm="74">
        <v>#VALUE!</v>
      </c>
      <c r="C137" s="35" t="s">
        <v>62</v>
      </c>
      <c r="D137" s="35" t="s">
        <v>359</v>
      </c>
      <c r="E137" s="35">
        <v>69</v>
      </c>
      <c r="F137" s="35">
        <v>33</v>
      </c>
      <c r="G137" s="35">
        <v>53</v>
      </c>
      <c r="H137" s="35">
        <v>56</v>
      </c>
      <c r="I137" s="35">
        <v>38</v>
      </c>
      <c r="K137" s="61">
        <f>E137/E138</f>
        <v>1.8157894736842106</v>
      </c>
      <c r="L137" s="61">
        <f>F137/F138</f>
        <v>1.1000000000000001</v>
      </c>
      <c r="M137" s="61">
        <f>G137/G138</f>
        <v>1.7666666666666666</v>
      </c>
      <c r="N137" s="61">
        <f>H137/H138</f>
        <v>1.8666666666666667</v>
      </c>
      <c r="O137" s="61">
        <f>I137/I138</f>
        <v>1.2666666666666666</v>
      </c>
      <c r="Q137" s="61">
        <f>AVERAGE(K137:O137)</f>
        <v>1.5631578947368423</v>
      </c>
      <c r="T137" s="61">
        <f>Q137*LeagueRanking!$AC$5</f>
        <v>28.026401248421056</v>
      </c>
    </row>
    <row r="138" spans="2:20" hidden="1" outlineLevel="1" x14ac:dyDescent="0.25">
      <c r="D138" s="35" t="s">
        <v>360</v>
      </c>
      <c r="E138" s="35">
        <v>38</v>
      </c>
      <c r="F138" s="35">
        <v>30</v>
      </c>
      <c r="G138" s="35">
        <v>30</v>
      </c>
      <c r="H138" s="35">
        <v>30</v>
      </c>
      <c r="I138" s="35">
        <v>30</v>
      </c>
      <c r="K138" s="61">
        <f>K136*K137</f>
        <v>1.4526315789473685</v>
      </c>
      <c r="L138" s="61">
        <f>L136*L137</f>
        <v>1.1000000000000001</v>
      </c>
      <c r="M138" s="61">
        <f>M136*M137</f>
        <v>1.7666666666666666</v>
      </c>
      <c r="N138" s="61">
        <f>N136*N137</f>
        <v>1.8666666666666667</v>
      </c>
      <c r="O138" s="61">
        <f>O136*O137</f>
        <v>1.2666666666666666</v>
      </c>
      <c r="Q138" s="61">
        <f>AVERAGE(K138:O138)</f>
        <v>1.4905263157894739</v>
      </c>
      <c r="T138" s="61">
        <f>Q138*LeagueRanking!$AC$5</f>
        <v>26.724164422736845</v>
      </c>
    </row>
    <row r="139" spans="2:20" hidden="1" outlineLevel="1" x14ac:dyDescent="0.25">
      <c r="B139" s="44" t="s">
        <v>42</v>
      </c>
      <c r="C139" s="44" t="s">
        <v>361</v>
      </c>
      <c r="D139" s="44" t="s">
        <v>44</v>
      </c>
      <c r="E139" s="44">
        <v>1</v>
      </c>
      <c r="F139" s="44">
        <v>1</v>
      </c>
      <c r="G139" s="44">
        <v>1</v>
      </c>
      <c r="H139" s="44">
        <v>1</v>
      </c>
      <c r="I139" s="44">
        <v>1</v>
      </c>
      <c r="K139" s="35">
        <f>IF(E139=0, 0, 1 - 0.2 * (E139 - 1))</f>
        <v>1</v>
      </c>
      <c r="L139" s="35">
        <f>IF(F139=0, 0, 1 - 0.2 * (F139 - 1))</f>
        <v>1</v>
      </c>
      <c r="M139" s="35">
        <f>IF(G139=0, 0, 1 - 0.2 * (G139 - 1))</f>
        <v>1</v>
      </c>
      <c r="N139" s="35">
        <f>IF(H139=0, 0, 1 - 0.2 * (H139 - 1))</f>
        <v>1</v>
      </c>
      <c r="O139" s="35">
        <f>IF(I139=0, 0, 1 - 0.2 * (I139 - 1))</f>
        <v>1</v>
      </c>
    </row>
    <row r="140" spans="2:20" hidden="1" outlineLevel="1" x14ac:dyDescent="0.25">
      <c r="B140" s="35" t="e" vm="75">
        <v>#VALUE!</v>
      </c>
      <c r="C140" s="35" t="s">
        <v>63</v>
      </c>
      <c r="D140" s="35" t="s">
        <v>359</v>
      </c>
      <c r="E140" s="35">
        <v>38</v>
      </c>
      <c r="F140" s="35">
        <v>35</v>
      </c>
      <c r="G140" s="35">
        <v>34</v>
      </c>
      <c r="H140" s="35">
        <v>33</v>
      </c>
      <c r="I140" s="35">
        <v>36</v>
      </c>
      <c r="K140" s="61">
        <f>E140/E141</f>
        <v>1.2666666666666666</v>
      </c>
      <c r="L140" s="61">
        <f>F140/F141</f>
        <v>1.1666666666666667</v>
      </c>
      <c r="M140" s="61">
        <f>G140/G141</f>
        <v>1.1333333333333333</v>
      </c>
      <c r="N140" s="61">
        <f>H140/H141</f>
        <v>1.1000000000000001</v>
      </c>
      <c r="O140" s="61">
        <f>I140/I141</f>
        <v>1.2</v>
      </c>
      <c r="Q140" s="61">
        <f>AVERAGE(K140:O140)</f>
        <v>1.1733333333333333</v>
      </c>
      <c r="T140" s="61">
        <f>Q140*LeagueRanking!$AC$5</f>
        <v>21.037101184000001</v>
      </c>
    </row>
    <row r="141" spans="2:20" hidden="1" outlineLevel="1" x14ac:dyDescent="0.25">
      <c r="D141" s="35" t="s">
        <v>360</v>
      </c>
      <c r="E141" s="35">
        <v>30</v>
      </c>
      <c r="F141" s="35">
        <v>30</v>
      </c>
      <c r="G141" s="35">
        <v>30</v>
      </c>
      <c r="H141" s="35">
        <v>30</v>
      </c>
      <c r="I141" s="35">
        <v>30</v>
      </c>
      <c r="K141" s="61">
        <f>K139*K140</f>
        <v>1.2666666666666666</v>
      </c>
      <c r="L141" s="61">
        <f>L139*L140</f>
        <v>1.1666666666666667</v>
      </c>
      <c r="M141" s="61">
        <f>M139*M140</f>
        <v>1.1333333333333333</v>
      </c>
      <c r="N141" s="61">
        <f>N139*N140</f>
        <v>1.1000000000000001</v>
      </c>
      <c r="O141" s="61">
        <f>O139*O140</f>
        <v>1.2</v>
      </c>
      <c r="Q141" s="61">
        <f>AVERAGE(K141:O141)</f>
        <v>1.1733333333333333</v>
      </c>
      <c r="T141" s="61">
        <f>Q141*LeagueRanking!$AC$5</f>
        <v>21.037101184000001</v>
      </c>
    </row>
    <row r="142" spans="2:20" hidden="1" outlineLevel="1" x14ac:dyDescent="0.25">
      <c r="B142" s="44" t="s">
        <v>42</v>
      </c>
      <c r="C142" s="44" t="s">
        <v>361</v>
      </c>
      <c r="D142" s="44" t="s">
        <v>44</v>
      </c>
      <c r="E142" s="44">
        <v>1</v>
      </c>
      <c r="F142" s="44">
        <v>1</v>
      </c>
      <c r="G142" s="44">
        <v>1</v>
      </c>
      <c r="H142" s="44">
        <v>1</v>
      </c>
      <c r="I142" s="44">
        <v>2</v>
      </c>
    </row>
    <row r="143" spans="2:20" hidden="1" outlineLevel="1" x14ac:dyDescent="0.25">
      <c r="B143" s="35" t="e" vm="76">
        <v>#VALUE!</v>
      </c>
      <c r="C143" s="35" t="s">
        <v>64</v>
      </c>
      <c r="D143" s="35" t="s">
        <v>359</v>
      </c>
      <c r="E143" s="35">
        <v>36</v>
      </c>
      <c r="F143" s="35">
        <v>35</v>
      </c>
      <c r="G143" s="35">
        <v>53</v>
      </c>
      <c r="H143" s="35">
        <v>29</v>
      </c>
      <c r="I143" s="35">
        <v>69</v>
      </c>
      <c r="L143" s="60"/>
    </row>
    <row r="144" spans="2:20" hidden="1" outlineLevel="1" x14ac:dyDescent="0.25">
      <c r="D144" s="35" t="s">
        <v>360</v>
      </c>
    </row>
    <row r="145" spans="2:13" hidden="1" outlineLevel="1" x14ac:dyDescent="0.25">
      <c r="B145" s="44" t="s">
        <v>42</v>
      </c>
      <c r="C145" s="44" t="s">
        <v>361</v>
      </c>
      <c r="D145" s="44" t="s">
        <v>44</v>
      </c>
      <c r="E145" s="44">
        <v>1</v>
      </c>
      <c r="F145" s="44">
        <v>1</v>
      </c>
      <c r="G145" s="44">
        <v>2</v>
      </c>
      <c r="H145" s="44">
        <v>1</v>
      </c>
      <c r="I145" s="44">
        <v>1</v>
      </c>
      <c r="M145" s="42"/>
    </row>
    <row r="146" spans="2:13" hidden="1" outlineLevel="1" x14ac:dyDescent="0.25">
      <c r="B146" s="35" t="e" vm="77">
        <v>#VALUE!</v>
      </c>
      <c r="C146" s="35" t="s">
        <v>65</v>
      </c>
      <c r="D146" s="35" t="s">
        <v>359</v>
      </c>
      <c r="E146" s="35">
        <v>28</v>
      </c>
      <c r="F146" s="35">
        <v>31</v>
      </c>
      <c r="G146" s="35">
        <v>101</v>
      </c>
      <c r="H146" s="35">
        <v>41</v>
      </c>
      <c r="I146" s="35">
        <v>32</v>
      </c>
      <c r="M146" s="42"/>
    </row>
    <row r="147" spans="2:13" hidden="1" outlineLevel="1" x14ac:dyDescent="0.25">
      <c r="D147" s="35" t="s">
        <v>360</v>
      </c>
      <c r="M147" s="42"/>
    </row>
    <row r="148" spans="2:13" hidden="1" outlineLevel="1" x14ac:dyDescent="0.25">
      <c r="B148" s="44" t="s">
        <v>42</v>
      </c>
      <c r="C148" s="44" t="s">
        <v>361</v>
      </c>
      <c r="D148" s="44" t="s">
        <v>44</v>
      </c>
      <c r="E148" s="44">
        <v>1</v>
      </c>
      <c r="F148" s="44">
        <v>1</v>
      </c>
      <c r="G148" s="44">
        <v>1</v>
      </c>
      <c r="H148" s="44">
        <v>1</v>
      </c>
      <c r="I148" s="44">
        <v>2</v>
      </c>
      <c r="M148" s="42"/>
    </row>
    <row r="149" spans="2:13" hidden="1" outlineLevel="1" x14ac:dyDescent="0.25">
      <c r="B149" s="35" t="e" vm="78">
        <v>#VALUE!</v>
      </c>
      <c r="C149" s="35" t="s">
        <v>355</v>
      </c>
      <c r="D149" s="35" t="s">
        <v>359</v>
      </c>
      <c r="E149" s="35">
        <v>46</v>
      </c>
      <c r="F149" s="35">
        <v>38</v>
      </c>
      <c r="G149" s="35">
        <v>23</v>
      </c>
      <c r="H149" s="35">
        <v>23</v>
      </c>
      <c r="I149" s="35">
        <v>41</v>
      </c>
      <c r="M149" s="42"/>
    </row>
    <row r="150" spans="2:13" hidden="1" outlineLevel="1" x14ac:dyDescent="0.25">
      <c r="D150" s="35" t="s">
        <v>360</v>
      </c>
      <c r="M150" s="42"/>
    </row>
    <row r="151" spans="2:13" ht="23.45" hidden="1" customHeight="1" outlineLevel="1" x14ac:dyDescent="0.25">
      <c r="B151" s="44" t="s">
        <v>42</v>
      </c>
      <c r="C151" s="44" t="s">
        <v>361</v>
      </c>
      <c r="D151" s="44" t="s">
        <v>44</v>
      </c>
      <c r="E151" s="44">
        <v>1</v>
      </c>
      <c r="F151" s="44">
        <v>1</v>
      </c>
      <c r="G151" s="44">
        <v>1</v>
      </c>
      <c r="H151" s="44">
        <v>1</v>
      </c>
      <c r="I151" s="44">
        <v>2</v>
      </c>
      <c r="M151" s="42"/>
    </row>
    <row r="152" spans="2:13" hidden="1" outlineLevel="1" x14ac:dyDescent="0.25">
      <c r="B152" s="35" t="e" vm="79">
        <v>#VALUE!</v>
      </c>
      <c r="C152" s="35" t="s">
        <v>67</v>
      </c>
      <c r="D152" s="35" t="s">
        <v>359</v>
      </c>
      <c r="E152" s="35">
        <v>26</v>
      </c>
      <c r="F152" s="35">
        <v>38</v>
      </c>
      <c r="G152" s="35">
        <v>25</v>
      </c>
      <c r="H152" s="35">
        <v>30</v>
      </c>
      <c r="I152" s="35">
        <v>32</v>
      </c>
      <c r="M152" s="42"/>
    </row>
    <row r="153" spans="2:13" hidden="1" outlineLevel="1" x14ac:dyDescent="0.25">
      <c r="D153" s="35" t="s">
        <v>360</v>
      </c>
      <c r="M153" s="42"/>
    </row>
    <row r="154" spans="2:13" ht="23.45" hidden="1" customHeight="1" outlineLevel="1" x14ac:dyDescent="0.25">
      <c r="B154" s="44" t="s">
        <v>42</v>
      </c>
      <c r="C154" s="44" t="s">
        <v>361</v>
      </c>
      <c r="D154" s="44" t="s">
        <v>44</v>
      </c>
      <c r="E154" s="44">
        <v>1</v>
      </c>
      <c r="F154" s="44">
        <v>1</v>
      </c>
      <c r="G154" s="44">
        <v>2</v>
      </c>
      <c r="H154" s="44">
        <v>2</v>
      </c>
      <c r="I154" s="44">
        <v>1</v>
      </c>
      <c r="M154" s="42"/>
    </row>
    <row r="155" spans="2:13" hidden="1" outlineLevel="1" x14ac:dyDescent="0.25">
      <c r="B155" s="35" t="e" vm="80">
        <v>#VALUE!</v>
      </c>
      <c r="C155" s="35" t="s">
        <v>68</v>
      </c>
      <c r="D155" s="35" t="s">
        <v>359</v>
      </c>
      <c r="E155" s="35">
        <v>43</v>
      </c>
      <c r="F155" s="35">
        <v>27</v>
      </c>
      <c r="G155" s="35">
        <v>94</v>
      </c>
      <c r="H155" s="35">
        <v>74</v>
      </c>
      <c r="I155" s="35">
        <v>46</v>
      </c>
      <c r="M155" s="42"/>
    </row>
    <row r="156" spans="2:13" hidden="1" outlineLevel="1" x14ac:dyDescent="0.25">
      <c r="D156" s="35" t="s">
        <v>360</v>
      </c>
      <c r="M156" s="42"/>
    </row>
    <row r="157" spans="2:13" ht="23.45" hidden="1" customHeight="1" outlineLevel="1" x14ac:dyDescent="0.25">
      <c r="B157" s="44" t="s">
        <v>42</v>
      </c>
      <c r="C157" s="44" t="s">
        <v>361</v>
      </c>
      <c r="D157" s="44" t="s">
        <v>44</v>
      </c>
      <c r="E157" s="44">
        <v>2</v>
      </c>
      <c r="F157" s="44">
        <v>2</v>
      </c>
      <c r="G157" s="44">
        <v>1</v>
      </c>
      <c r="H157" s="44">
        <v>1</v>
      </c>
      <c r="I157" s="44">
        <v>1</v>
      </c>
      <c r="M157" s="42"/>
    </row>
    <row r="158" spans="2:13" hidden="1" outlineLevel="1" x14ac:dyDescent="0.25">
      <c r="B158" s="35" t="e" vm="81">
        <v>#VALUE!</v>
      </c>
      <c r="C158" s="35" t="s">
        <v>69</v>
      </c>
      <c r="D158" s="35" t="s">
        <v>359</v>
      </c>
      <c r="E158" s="35">
        <v>53</v>
      </c>
      <c r="F158" s="35">
        <v>54</v>
      </c>
      <c r="G158" s="35">
        <v>45</v>
      </c>
      <c r="H158" s="35">
        <v>32</v>
      </c>
      <c r="I158" s="35">
        <v>18</v>
      </c>
      <c r="M158" s="42"/>
    </row>
    <row r="159" spans="2:13" hidden="1" outlineLevel="1" x14ac:dyDescent="0.25">
      <c r="D159" s="35" t="s">
        <v>360</v>
      </c>
      <c r="M159" s="42"/>
    </row>
    <row r="160" spans="2:13" hidden="1" outlineLevel="1" x14ac:dyDescent="0.25">
      <c r="B160" s="44" t="s">
        <v>42</v>
      </c>
      <c r="C160" s="44" t="s">
        <v>361</v>
      </c>
      <c r="D160" s="44" t="s">
        <v>44</v>
      </c>
      <c r="E160" s="44">
        <v>2</v>
      </c>
      <c r="F160" s="44">
        <v>2</v>
      </c>
      <c r="G160" s="44">
        <v>2</v>
      </c>
      <c r="H160" s="44">
        <v>1</v>
      </c>
      <c r="I160" s="44">
        <v>1</v>
      </c>
      <c r="M160" s="42"/>
    </row>
    <row r="161" spans="2:13" hidden="1" outlineLevel="1" x14ac:dyDescent="0.25">
      <c r="B161" s="35" t="e" vm="82">
        <v>#VALUE!</v>
      </c>
      <c r="C161" s="35" t="s">
        <v>70</v>
      </c>
      <c r="D161" s="35" t="s">
        <v>359</v>
      </c>
      <c r="E161" s="35">
        <v>62</v>
      </c>
      <c r="F161" s="35">
        <v>36</v>
      </c>
      <c r="G161" s="35">
        <v>88</v>
      </c>
      <c r="H161" s="35">
        <v>33</v>
      </c>
      <c r="I161" s="35">
        <v>30</v>
      </c>
      <c r="M161" s="42"/>
    </row>
    <row r="162" spans="2:13" hidden="1" outlineLevel="1" x14ac:dyDescent="0.25">
      <c r="D162" s="35" t="s">
        <v>360</v>
      </c>
      <c r="M162" s="42"/>
    </row>
    <row r="163" spans="2:13" hidden="1" outlineLevel="1" x14ac:dyDescent="0.25">
      <c r="B163" s="44" t="s">
        <v>42</v>
      </c>
      <c r="C163" s="44" t="s">
        <v>361</v>
      </c>
      <c r="D163" s="44" t="s">
        <v>44</v>
      </c>
      <c r="E163" s="44">
        <v>2</v>
      </c>
      <c r="F163" s="44">
        <v>2</v>
      </c>
      <c r="G163" s="44">
        <v>2</v>
      </c>
      <c r="H163" s="44">
        <v>2</v>
      </c>
      <c r="I163" s="44">
        <v>1</v>
      </c>
      <c r="M163" s="42"/>
    </row>
    <row r="164" spans="2:13" hidden="1" outlineLevel="1" x14ac:dyDescent="0.25">
      <c r="B164" s="35" t="e" vm="83">
        <v>#VALUE!</v>
      </c>
      <c r="C164" s="35" t="s">
        <v>71</v>
      </c>
      <c r="D164" s="35" t="s">
        <v>359</v>
      </c>
      <c r="E164" s="35">
        <v>41</v>
      </c>
      <c r="F164" s="35">
        <v>19</v>
      </c>
      <c r="G164" s="35">
        <v>64</v>
      </c>
      <c r="H164" s="35">
        <v>74</v>
      </c>
      <c r="I164" s="35">
        <v>30</v>
      </c>
      <c r="M164" s="42"/>
    </row>
    <row r="165" spans="2:13" hidden="1" outlineLevel="1" x14ac:dyDescent="0.25">
      <c r="D165" s="35" t="s">
        <v>360</v>
      </c>
      <c r="M165" s="42"/>
    </row>
    <row r="166" spans="2:13" hidden="1" outlineLevel="1" x14ac:dyDescent="0.25">
      <c r="B166" s="44" t="s">
        <v>42</v>
      </c>
      <c r="C166" s="44" t="s">
        <v>361</v>
      </c>
      <c r="D166" s="44" t="s">
        <v>44</v>
      </c>
      <c r="E166" s="44">
        <v>2</v>
      </c>
      <c r="F166" s="44">
        <v>2</v>
      </c>
      <c r="G166" s="44">
        <v>1</v>
      </c>
      <c r="H166" s="44">
        <v>2</v>
      </c>
      <c r="I166" s="44">
        <v>3</v>
      </c>
      <c r="M166" s="42"/>
    </row>
    <row r="167" spans="2:13" hidden="1" outlineLevel="1" x14ac:dyDescent="0.25">
      <c r="B167" s="35" t="e" vm="84">
        <v>#VALUE!</v>
      </c>
      <c r="C167" s="35" t="s">
        <v>72</v>
      </c>
      <c r="D167" s="35" t="s">
        <v>359</v>
      </c>
      <c r="E167" s="35">
        <v>50</v>
      </c>
      <c r="F167" s="35">
        <v>56</v>
      </c>
      <c r="G167" s="35">
        <v>22</v>
      </c>
      <c r="H167" s="35">
        <v>36</v>
      </c>
      <c r="I167" s="35">
        <v>52</v>
      </c>
      <c r="M167" s="42"/>
    </row>
    <row r="168" spans="2:13" hidden="1" outlineLevel="1" x14ac:dyDescent="0.25">
      <c r="D168" s="35" t="s">
        <v>360</v>
      </c>
      <c r="M168" s="42"/>
    </row>
    <row r="169" spans="2:13" hidden="1" outlineLevel="1" x14ac:dyDescent="0.25">
      <c r="B169" s="44" t="s">
        <v>42</v>
      </c>
      <c r="C169" s="44" t="s">
        <v>361</v>
      </c>
      <c r="D169" s="44" t="s">
        <v>44</v>
      </c>
      <c r="E169" s="44">
        <v>1</v>
      </c>
      <c r="F169" s="44">
        <v>2</v>
      </c>
      <c r="G169" s="44">
        <v>2</v>
      </c>
      <c r="H169" s="44">
        <v>2</v>
      </c>
      <c r="I169" s="44">
        <v>2</v>
      </c>
      <c r="M169" s="42"/>
    </row>
    <row r="170" spans="2:13" hidden="1" outlineLevel="1" x14ac:dyDescent="0.25">
      <c r="B170" s="35" t="e" vm="85">
        <v>#VALUE!</v>
      </c>
      <c r="C170" s="35" t="s">
        <v>73</v>
      </c>
      <c r="D170" s="35" t="s">
        <v>359</v>
      </c>
      <c r="E170" s="35">
        <v>20</v>
      </c>
      <c r="F170" s="35">
        <v>28</v>
      </c>
      <c r="G170" s="35">
        <v>63</v>
      </c>
      <c r="H170" s="35">
        <v>63</v>
      </c>
      <c r="I170" s="35">
        <v>54</v>
      </c>
      <c r="M170" s="42"/>
    </row>
    <row r="171" spans="2:13" hidden="1" outlineLevel="1" x14ac:dyDescent="0.25">
      <c r="D171" s="35" t="s">
        <v>360</v>
      </c>
      <c r="M171" s="42"/>
    </row>
    <row r="172" spans="2:13" hidden="1" outlineLevel="1" x14ac:dyDescent="0.25">
      <c r="B172" s="44" t="s">
        <v>42</v>
      </c>
      <c r="C172" s="44" t="s">
        <v>361</v>
      </c>
      <c r="D172" s="44" t="s">
        <v>44</v>
      </c>
      <c r="E172" s="44">
        <v>3</v>
      </c>
      <c r="F172" s="44">
        <v>2</v>
      </c>
      <c r="G172" s="44">
        <v>2</v>
      </c>
      <c r="H172" s="44">
        <v>2</v>
      </c>
      <c r="I172" s="44">
        <v>1</v>
      </c>
      <c r="M172" s="42"/>
    </row>
    <row r="173" spans="2:13" hidden="1" outlineLevel="1" x14ac:dyDescent="0.25">
      <c r="B173" s="35" t="e" vm="86">
        <v>#VALUE!</v>
      </c>
      <c r="C173" s="35" t="s">
        <v>74</v>
      </c>
      <c r="D173" s="35" t="s">
        <v>359</v>
      </c>
      <c r="E173" s="35">
        <v>65</v>
      </c>
      <c r="F173" s="35">
        <v>53</v>
      </c>
      <c r="G173" s="35">
        <v>72</v>
      </c>
      <c r="H173" s="35">
        <v>75</v>
      </c>
      <c r="I173" s="35">
        <v>16</v>
      </c>
      <c r="M173" s="42"/>
    </row>
    <row r="174" spans="2:13" hidden="1" outlineLevel="1" x14ac:dyDescent="0.25">
      <c r="D174" s="35" t="s">
        <v>360</v>
      </c>
      <c r="M174" s="42"/>
    </row>
    <row r="175" spans="2:13" hidden="1" outlineLevel="1" x14ac:dyDescent="0.25">
      <c r="B175" s="44" t="s">
        <v>42</v>
      </c>
      <c r="C175" s="44" t="s">
        <v>361</v>
      </c>
      <c r="D175" s="44" t="s">
        <v>44</v>
      </c>
      <c r="E175" s="44">
        <v>2</v>
      </c>
      <c r="F175" s="44">
        <v>2</v>
      </c>
      <c r="G175" s="44">
        <v>2</v>
      </c>
      <c r="H175" s="44">
        <v>2</v>
      </c>
      <c r="I175" s="44">
        <v>2</v>
      </c>
      <c r="M175" s="42"/>
    </row>
    <row r="176" spans="2:13" hidden="1" outlineLevel="1" x14ac:dyDescent="0.25">
      <c r="B176" s="35" t="e" vm="87">
        <v>#VALUE!</v>
      </c>
      <c r="C176" s="35" t="s">
        <v>349</v>
      </c>
      <c r="D176" s="35" t="s">
        <v>359</v>
      </c>
      <c r="E176" s="35">
        <v>42</v>
      </c>
      <c r="F176" s="35">
        <v>43</v>
      </c>
      <c r="G176" s="35">
        <v>73</v>
      </c>
      <c r="H176" s="35">
        <v>58</v>
      </c>
      <c r="I176" s="35">
        <v>67</v>
      </c>
      <c r="M176" s="42"/>
    </row>
    <row r="177" spans="2:13" hidden="1" outlineLevel="1" x14ac:dyDescent="0.25">
      <c r="D177" s="35" t="s">
        <v>360</v>
      </c>
      <c r="M177" s="42"/>
    </row>
    <row r="178" spans="2:13" ht="23.45" hidden="1" customHeight="1" outlineLevel="1" x14ac:dyDescent="0.25">
      <c r="B178" s="44" t="s">
        <v>42</v>
      </c>
      <c r="C178" s="44" t="s">
        <v>361</v>
      </c>
      <c r="D178" s="44" t="s">
        <v>44</v>
      </c>
      <c r="E178" s="44">
        <v>2</v>
      </c>
      <c r="F178" s="44">
        <v>2</v>
      </c>
      <c r="G178" s="44">
        <v>2</v>
      </c>
      <c r="H178" s="44">
        <v>2</v>
      </c>
      <c r="I178" s="44">
        <v>2</v>
      </c>
      <c r="M178" s="42"/>
    </row>
    <row r="179" spans="2:13" hidden="1" outlineLevel="1" x14ac:dyDescent="0.25">
      <c r="B179" s="35" t="e" vm="88">
        <v>#VALUE!</v>
      </c>
      <c r="C179" s="35" t="s">
        <v>101</v>
      </c>
      <c r="D179" s="35" t="s">
        <v>359</v>
      </c>
      <c r="E179" s="35">
        <v>58</v>
      </c>
      <c r="F179" s="35">
        <v>43</v>
      </c>
      <c r="G179" s="35">
        <v>60</v>
      </c>
      <c r="H179" s="35">
        <v>65</v>
      </c>
      <c r="I179" s="35">
        <v>44</v>
      </c>
      <c r="M179" s="42"/>
    </row>
    <row r="180" spans="2:13" hidden="1" outlineLevel="1" x14ac:dyDescent="0.25">
      <c r="D180" s="35" t="s">
        <v>360</v>
      </c>
      <c r="M180" s="42"/>
    </row>
    <row r="181" spans="2:13" hidden="1" outlineLevel="1" x14ac:dyDescent="0.25">
      <c r="B181" s="44" t="s">
        <v>42</v>
      </c>
      <c r="C181" s="44" t="s">
        <v>361</v>
      </c>
      <c r="D181" s="44" t="s">
        <v>44</v>
      </c>
      <c r="E181" s="44">
        <v>3</v>
      </c>
      <c r="F181" s="44">
        <v>2</v>
      </c>
      <c r="G181" s="44">
        <v>2</v>
      </c>
      <c r="H181" s="44">
        <v>2</v>
      </c>
      <c r="I181" s="44">
        <v>2</v>
      </c>
      <c r="M181" s="42"/>
    </row>
    <row r="182" spans="2:13" hidden="1" outlineLevel="1" x14ac:dyDescent="0.25">
      <c r="B182" s="35" t="e" vm="89">
        <v>#VALUE!</v>
      </c>
      <c r="C182" s="35" t="s">
        <v>102</v>
      </c>
      <c r="D182" s="35" t="s">
        <v>359</v>
      </c>
      <c r="E182" s="35">
        <v>63</v>
      </c>
      <c r="F182" s="35">
        <v>48</v>
      </c>
      <c r="G182" s="35">
        <v>70</v>
      </c>
      <c r="H182" s="35">
        <v>58</v>
      </c>
      <c r="I182" s="35">
        <v>47</v>
      </c>
      <c r="M182" s="42"/>
    </row>
    <row r="183" spans="2:13" hidden="1" outlineLevel="1" x14ac:dyDescent="0.25">
      <c r="D183" s="35" t="s">
        <v>360</v>
      </c>
      <c r="M183" s="42"/>
    </row>
    <row r="184" spans="2:13" hidden="1" outlineLevel="1" x14ac:dyDescent="0.25">
      <c r="B184" s="44" t="s">
        <v>42</v>
      </c>
      <c r="C184" s="44" t="s">
        <v>361</v>
      </c>
      <c r="D184" s="44" t="s">
        <v>44</v>
      </c>
      <c r="E184" s="44">
        <v>3</v>
      </c>
      <c r="F184" s="44">
        <v>3</v>
      </c>
      <c r="G184" s="44">
        <v>2</v>
      </c>
      <c r="H184" s="44">
        <v>2</v>
      </c>
      <c r="I184" s="44">
        <v>2</v>
      </c>
      <c r="M184" s="42"/>
    </row>
    <row r="185" spans="2:13" hidden="1" outlineLevel="1" x14ac:dyDescent="0.25">
      <c r="B185" s="35" t="e" vm="90">
        <v>#VALUE!</v>
      </c>
      <c r="C185" s="35" t="s">
        <v>103</v>
      </c>
      <c r="D185" s="35" t="s">
        <v>359</v>
      </c>
      <c r="E185" s="35">
        <v>30</v>
      </c>
      <c r="F185" s="35">
        <v>46</v>
      </c>
      <c r="G185" s="35">
        <v>77</v>
      </c>
      <c r="H185" s="35">
        <v>60</v>
      </c>
      <c r="I185" s="35">
        <v>62</v>
      </c>
      <c r="M185" s="42"/>
    </row>
    <row r="186" spans="2:13" hidden="1" outlineLevel="1" x14ac:dyDescent="0.25">
      <c r="D186" s="35" t="s">
        <v>360</v>
      </c>
      <c r="M186" s="42"/>
    </row>
    <row r="187" spans="2:13" hidden="1" outlineLevel="1" x14ac:dyDescent="0.25">
      <c r="B187" s="44" t="s">
        <v>42</v>
      </c>
      <c r="C187" s="44" t="s">
        <v>361</v>
      </c>
      <c r="D187" s="44" t="s">
        <v>44</v>
      </c>
      <c r="E187" s="44">
        <v>2</v>
      </c>
      <c r="F187" s="44">
        <v>2</v>
      </c>
      <c r="G187" s="44">
        <v>2</v>
      </c>
      <c r="H187" s="44">
        <v>2</v>
      </c>
      <c r="I187" s="44">
        <v>0</v>
      </c>
      <c r="M187" s="42"/>
    </row>
    <row r="188" spans="2:13" hidden="1" outlineLevel="1" x14ac:dyDescent="0.25">
      <c r="B188" s="35" t="e" vm="91">
        <v>#VALUE!</v>
      </c>
      <c r="C188" s="35" t="s">
        <v>104</v>
      </c>
      <c r="D188" s="35" t="s">
        <v>359</v>
      </c>
      <c r="E188" s="35">
        <v>64</v>
      </c>
      <c r="F188" s="35">
        <v>39</v>
      </c>
      <c r="G188" s="35">
        <v>41</v>
      </c>
      <c r="H188" s="35">
        <v>48</v>
      </c>
      <c r="I188" s="35">
        <v>0</v>
      </c>
      <c r="M188" s="42"/>
    </row>
    <row r="189" spans="2:13" hidden="1" outlineLevel="1" x14ac:dyDescent="0.25">
      <c r="D189" s="35" t="s">
        <v>360</v>
      </c>
      <c r="M189" s="42"/>
    </row>
    <row r="190" spans="2:13" hidden="1" outlineLevel="1" x14ac:dyDescent="0.25">
      <c r="B190" s="44" t="s">
        <v>42</v>
      </c>
      <c r="C190" s="44" t="s">
        <v>361</v>
      </c>
      <c r="D190" s="44" t="s">
        <v>44</v>
      </c>
      <c r="E190" s="44">
        <v>2</v>
      </c>
      <c r="F190" s="44">
        <v>2</v>
      </c>
      <c r="G190" s="44">
        <v>2</v>
      </c>
      <c r="H190" s="44">
        <v>3</v>
      </c>
      <c r="I190" s="44">
        <v>2</v>
      </c>
      <c r="M190" s="42"/>
    </row>
    <row r="191" spans="2:13" hidden="1" outlineLevel="1" x14ac:dyDescent="0.25">
      <c r="B191" s="35" t="e" vm="92">
        <v>#VALUE!</v>
      </c>
      <c r="C191" s="35" t="s">
        <v>105</v>
      </c>
      <c r="D191" s="35" t="s">
        <v>359</v>
      </c>
      <c r="E191" s="35">
        <v>60</v>
      </c>
      <c r="F191" s="35">
        <v>43</v>
      </c>
      <c r="G191" s="35">
        <v>25</v>
      </c>
      <c r="H191" s="35">
        <v>80</v>
      </c>
      <c r="I191" s="35">
        <v>46</v>
      </c>
      <c r="M191" s="42"/>
    </row>
    <row r="192" spans="2:13" hidden="1" outlineLevel="1" x14ac:dyDescent="0.25">
      <c r="D192" s="35" t="s">
        <v>360</v>
      </c>
      <c r="M192" s="42"/>
    </row>
    <row r="193" spans="2:13" hidden="1" outlineLevel="1" x14ac:dyDescent="0.25">
      <c r="B193" s="44" t="s">
        <v>42</v>
      </c>
      <c r="C193" s="44" t="s">
        <v>361</v>
      </c>
      <c r="D193" s="44" t="s">
        <v>44</v>
      </c>
      <c r="E193" s="44">
        <v>3</v>
      </c>
      <c r="F193" s="44">
        <v>3</v>
      </c>
      <c r="G193" s="44">
        <v>2</v>
      </c>
      <c r="H193" s="44">
        <v>2</v>
      </c>
      <c r="I193" s="44">
        <v>2</v>
      </c>
      <c r="M193" s="42"/>
    </row>
    <row r="194" spans="2:13" hidden="1" outlineLevel="1" x14ac:dyDescent="0.25">
      <c r="B194" s="35" t="e" vm="93">
        <v>#VALUE!</v>
      </c>
      <c r="C194" s="35" t="s">
        <v>106</v>
      </c>
      <c r="D194" s="35" t="s">
        <v>359</v>
      </c>
      <c r="E194" s="35">
        <v>49</v>
      </c>
      <c r="F194" s="35">
        <v>36</v>
      </c>
      <c r="G194" s="35">
        <v>66</v>
      </c>
      <c r="H194" s="35">
        <v>48</v>
      </c>
      <c r="I194" s="35">
        <v>33</v>
      </c>
      <c r="M194" s="42"/>
    </row>
    <row r="195" spans="2:13" hidden="1" outlineLevel="1" x14ac:dyDescent="0.25">
      <c r="D195" s="35" t="s">
        <v>360</v>
      </c>
      <c r="M195" s="42"/>
    </row>
    <row r="196" spans="2:13" hidden="1" outlineLevel="1" x14ac:dyDescent="0.25">
      <c r="B196" s="44" t="s">
        <v>42</v>
      </c>
      <c r="C196" s="44" t="s">
        <v>361</v>
      </c>
      <c r="D196" s="44" t="s">
        <v>44</v>
      </c>
      <c r="E196" s="44">
        <v>4</v>
      </c>
      <c r="F196" s="44">
        <v>3</v>
      </c>
      <c r="G196" s="44">
        <v>2</v>
      </c>
      <c r="H196" s="44">
        <v>2</v>
      </c>
      <c r="I196" s="44">
        <v>2</v>
      </c>
      <c r="M196" s="42"/>
    </row>
    <row r="197" spans="2:13" hidden="1" outlineLevel="1" x14ac:dyDescent="0.25">
      <c r="B197" s="35" t="e" vm="94">
        <v>#VALUE!</v>
      </c>
      <c r="C197" s="35" t="s">
        <v>107</v>
      </c>
      <c r="D197" s="35" t="s">
        <v>359</v>
      </c>
      <c r="E197" s="35">
        <v>47</v>
      </c>
      <c r="F197" s="35">
        <v>38</v>
      </c>
      <c r="G197" s="35">
        <v>42</v>
      </c>
      <c r="H197" s="35">
        <v>58</v>
      </c>
      <c r="I197" s="35">
        <v>46</v>
      </c>
      <c r="M197" s="42"/>
    </row>
    <row r="198" spans="2:13" hidden="1" outlineLevel="1" x14ac:dyDescent="0.25">
      <c r="D198" s="35" t="s">
        <v>360</v>
      </c>
      <c r="M198" s="42"/>
    </row>
    <row r="199" spans="2:13" hidden="1" outlineLevel="1" x14ac:dyDescent="0.25">
      <c r="B199" s="44" t="s">
        <v>42</v>
      </c>
      <c r="C199" s="44" t="s">
        <v>361</v>
      </c>
      <c r="D199" s="44" t="s">
        <v>44</v>
      </c>
      <c r="E199" s="44">
        <v>2</v>
      </c>
      <c r="F199" s="44">
        <v>2</v>
      </c>
      <c r="G199" s="44">
        <v>2</v>
      </c>
      <c r="H199" s="44">
        <v>3</v>
      </c>
      <c r="I199" s="44">
        <v>3</v>
      </c>
      <c r="M199" s="42"/>
    </row>
    <row r="200" spans="2:13" hidden="1" outlineLevel="1" x14ac:dyDescent="0.25">
      <c r="B200" s="35" t="e" vm="95">
        <v>#VALUE!</v>
      </c>
      <c r="C200" s="35" t="s">
        <v>95</v>
      </c>
      <c r="D200" s="35" t="s">
        <v>359</v>
      </c>
      <c r="E200" s="35">
        <v>61</v>
      </c>
      <c r="F200" s="35">
        <v>54</v>
      </c>
      <c r="G200" s="35">
        <v>27</v>
      </c>
      <c r="H200" s="35">
        <v>37</v>
      </c>
      <c r="I200" s="35">
        <v>71</v>
      </c>
      <c r="M200" s="42"/>
    </row>
    <row r="201" spans="2:13" hidden="1" outlineLevel="1" x14ac:dyDescent="0.25">
      <c r="D201" s="35" t="s">
        <v>360</v>
      </c>
      <c r="M201" s="42"/>
    </row>
    <row r="202" spans="2:13" hidden="1" outlineLevel="1" x14ac:dyDescent="0.25">
      <c r="B202" s="44" t="s">
        <v>42</v>
      </c>
      <c r="C202" s="44" t="s">
        <v>361</v>
      </c>
      <c r="D202" s="44" t="s">
        <v>44</v>
      </c>
      <c r="E202" s="44">
        <v>3</v>
      </c>
      <c r="F202" s="44">
        <v>3</v>
      </c>
      <c r="G202" s="44">
        <v>2</v>
      </c>
      <c r="H202" s="44">
        <v>2</v>
      </c>
      <c r="I202" s="44">
        <v>2</v>
      </c>
      <c r="M202" s="42"/>
    </row>
    <row r="203" spans="2:13" hidden="1" outlineLevel="1" x14ac:dyDescent="0.25">
      <c r="B203" s="35" t="e" vm="96">
        <v>#VALUE!</v>
      </c>
      <c r="C203" s="35" t="s">
        <v>108</v>
      </c>
      <c r="D203" s="35" t="s">
        <v>359</v>
      </c>
      <c r="E203" s="35">
        <v>59</v>
      </c>
      <c r="F203" s="35">
        <v>50</v>
      </c>
      <c r="G203" s="35">
        <v>54</v>
      </c>
      <c r="H203" s="35">
        <v>39</v>
      </c>
      <c r="I203" s="35">
        <v>44</v>
      </c>
      <c r="M203" s="42"/>
    </row>
    <row r="204" spans="2:13" hidden="1" outlineLevel="1" x14ac:dyDescent="0.25">
      <c r="D204" s="35" t="s">
        <v>360</v>
      </c>
      <c r="M204" s="42"/>
    </row>
    <row r="205" spans="2:13" hidden="1" outlineLevel="1" x14ac:dyDescent="0.25">
      <c r="B205" s="44" t="s">
        <v>42</v>
      </c>
      <c r="C205" s="44" t="s">
        <v>361</v>
      </c>
      <c r="D205" s="44" t="s">
        <v>44</v>
      </c>
      <c r="E205" s="44">
        <v>3</v>
      </c>
      <c r="F205" s="44">
        <v>2</v>
      </c>
      <c r="G205" s="44">
        <v>2</v>
      </c>
      <c r="H205" s="44">
        <v>3</v>
      </c>
      <c r="I205" s="44">
        <v>3</v>
      </c>
      <c r="M205" s="42"/>
    </row>
    <row r="206" spans="2:13" hidden="1" outlineLevel="1" x14ac:dyDescent="0.25">
      <c r="B206" s="35" t="e" vm="97">
        <v>#VALUE!</v>
      </c>
      <c r="C206" s="35" t="s">
        <v>109</v>
      </c>
      <c r="D206" s="35" t="s">
        <v>359</v>
      </c>
      <c r="E206" s="35">
        <v>70</v>
      </c>
      <c r="F206" s="35">
        <v>38</v>
      </c>
      <c r="G206" s="35">
        <v>56</v>
      </c>
      <c r="H206" s="35">
        <v>70</v>
      </c>
      <c r="I206" s="35">
        <v>55</v>
      </c>
      <c r="M206" s="42"/>
    </row>
    <row r="207" spans="2:13" hidden="1" outlineLevel="1" x14ac:dyDescent="0.25">
      <c r="D207" s="35" t="s">
        <v>360</v>
      </c>
      <c r="M207" s="42"/>
    </row>
    <row r="208" spans="2:13" hidden="1" outlineLevel="1" x14ac:dyDescent="0.25">
      <c r="B208" s="44" t="s">
        <v>42</v>
      </c>
      <c r="C208" s="44" t="s">
        <v>361</v>
      </c>
      <c r="D208" s="44" t="s">
        <v>44</v>
      </c>
      <c r="E208" s="44">
        <v>3</v>
      </c>
      <c r="F208" s="44">
        <v>2</v>
      </c>
      <c r="G208" s="44">
        <v>2</v>
      </c>
      <c r="H208" s="44">
        <v>2</v>
      </c>
      <c r="I208" s="44">
        <v>3</v>
      </c>
      <c r="M208" s="42"/>
    </row>
    <row r="209" spans="2:13" hidden="1" outlineLevel="1" x14ac:dyDescent="0.25">
      <c r="B209" s="35" t="e" vm="98">
        <v>#VALUE!</v>
      </c>
      <c r="C209" s="35" t="s">
        <v>110</v>
      </c>
      <c r="D209" s="35" t="s">
        <v>359</v>
      </c>
      <c r="E209" s="35">
        <v>55</v>
      </c>
      <c r="F209" s="35">
        <v>19</v>
      </c>
      <c r="G209" s="35">
        <v>47</v>
      </c>
      <c r="H209" s="35">
        <v>23</v>
      </c>
      <c r="I209" s="35">
        <v>78</v>
      </c>
      <c r="M209" s="42"/>
    </row>
    <row r="210" spans="2:13" hidden="1" outlineLevel="1" x14ac:dyDescent="0.25">
      <c r="D210" s="35" t="s">
        <v>360</v>
      </c>
      <c r="M210" s="42"/>
    </row>
    <row r="211" spans="2:13" hidden="1" outlineLevel="1" x14ac:dyDescent="0.25">
      <c r="B211" s="44" t="s">
        <v>42</v>
      </c>
      <c r="C211" s="44" t="s">
        <v>361</v>
      </c>
      <c r="D211" s="44" t="s">
        <v>44</v>
      </c>
      <c r="E211" s="44">
        <v>3</v>
      </c>
      <c r="F211" s="44">
        <v>3</v>
      </c>
      <c r="G211" s="44">
        <v>3</v>
      </c>
      <c r="H211" s="44">
        <v>2</v>
      </c>
      <c r="I211" s="44">
        <v>2</v>
      </c>
      <c r="M211" s="42"/>
    </row>
    <row r="212" spans="2:13" hidden="1" outlineLevel="1" x14ac:dyDescent="0.25">
      <c r="B212" s="35" t="e" vm="99">
        <v>#VALUE!</v>
      </c>
      <c r="C212" s="35" t="s">
        <v>111</v>
      </c>
      <c r="D212" s="35" t="s">
        <v>359</v>
      </c>
      <c r="E212" s="35">
        <v>67</v>
      </c>
      <c r="F212" s="35">
        <v>20</v>
      </c>
      <c r="G212" s="35">
        <v>80</v>
      </c>
      <c r="H212" s="35">
        <v>49</v>
      </c>
      <c r="I212" s="35">
        <v>37</v>
      </c>
      <c r="M212" s="42"/>
    </row>
    <row r="213" spans="2:13" hidden="1" outlineLevel="1" x14ac:dyDescent="0.25">
      <c r="D213" s="35" t="s">
        <v>360</v>
      </c>
      <c r="M213" s="42"/>
    </row>
    <row r="214" spans="2:13" hidden="1" outlineLevel="1" x14ac:dyDescent="0.25">
      <c r="B214" s="44" t="s">
        <v>42</v>
      </c>
      <c r="C214" s="44" t="s">
        <v>361</v>
      </c>
      <c r="D214" s="44" t="s">
        <v>44</v>
      </c>
      <c r="E214" s="44">
        <v>2</v>
      </c>
      <c r="F214" s="44">
        <v>2</v>
      </c>
      <c r="G214" s="44">
        <v>3</v>
      </c>
      <c r="H214" s="44">
        <v>3</v>
      </c>
      <c r="I214" s="44">
        <v>3</v>
      </c>
      <c r="M214" s="42"/>
    </row>
    <row r="215" spans="2:13" hidden="1" outlineLevel="1" x14ac:dyDescent="0.25">
      <c r="B215" s="35" t="e" vm="100">
        <v>#VALUE!</v>
      </c>
      <c r="C215" s="35" t="s">
        <v>112</v>
      </c>
      <c r="D215" s="35" t="s">
        <v>359</v>
      </c>
      <c r="E215" s="35">
        <v>56</v>
      </c>
      <c r="F215" s="35">
        <v>29</v>
      </c>
      <c r="G215" s="35">
        <v>36</v>
      </c>
      <c r="H215" s="35">
        <v>46</v>
      </c>
      <c r="I215" s="35">
        <v>55</v>
      </c>
      <c r="M215" s="42"/>
    </row>
    <row r="216" spans="2:13" hidden="1" outlineLevel="1" x14ac:dyDescent="0.25">
      <c r="D216" s="35" t="s">
        <v>360</v>
      </c>
      <c r="M216" s="42"/>
    </row>
    <row r="217" spans="2:13" hidden="1" outlineLevel="1" x14ac:dyDescent="0.25">
      <c r="B217" s="44" t="s">
        <v>42</v>
      </c>
      <c r="C217" s="44" t="s">
        <v>361</v>
      </c>
      <c r="D217" s="44" t="s">
        <v>44</v>
      </c>
      <c r="E217" s="44">
        <v>3</v>
      </c>
      <c r="F217" s="44">
        <v>3</v>
      </c>
      <c r="G217" s="44">
        <v>3</v>
      </c>
      <c r="H217" s="44">
        <v>2</v>
      </c>
      <c r="I217" s="44">
        <v>2</v>
      </c>
      <c r="M217" s="42"/>
    </row>
    <row r="218" spans="2:13" hidden="1" outlineLevel="1" x14ac:dyDescent="0.25">
      <c r="B218" s="35" t="e" vm="101">
        <v>#VALUE!</v>
      </c>
      <c r="C218" s="35" t="s">
        <v>113</v>
      </c>
      <c r="D218" s="35" t="s">
        <v>359</v>
      </c>
      <c r="E218" s="35">
        <v>45</v>
      </c>
      <c r="F218" s="35">
        <v>32</v>
      </c>
      <c r="G218" s="35">
        <v>64</v>
      </c>
      <c r="H218" s="35">
        <v>37</v>
      </c>
      <c r="I218" s="35">
        <v>44</v>
      </c>
      <c r="M218" s="42"/>
    </row>
    <row r="219" spans="2:13" hidden="1" outlineLevel="1" x14ac:dyDescent="0.25">
      <c r="D219" s="35" t="s">
        <v>360</v>
      </c>
      <c r="M219" s="42"/>
    </row>
    <row r="220" spans="2:13" hidden="1" outlineLevel="1" x14ac:dyDescent="0.25">
      <c r="B220" s="44" t="s">
        <v>42</v>
      </c>
      <c r="C220" s="44" t="s">
        <v>361</v>
      </c>
      <c r="D220" s="44" t="s">
        <v>44</v>
      </c>
      <c r="E220" s="44">
        <v>0</v>
      </c>
      <c r="F220" s="44">
        <v>3</v>
      </c>
      <c r="G220" s="44">
        <v>3</v>
      </c>
      <c r="H220" s="44">
        <v>3</v>
      </c>
      <c r="I220" s="44">
        <v>2</v>
      </c>
      <c r="M220" s="42"/>
    </row>
    <row r="221" spans="2:13" hidden="1" outlineLevel="1" x14ac:dyDescent="0.25">
      <c r="B221" s="35" t="e" vm="102">
        <v>#VALUE!</v>
      </c>
      <c r="C221" s="35" t="s">
        <v>114</v>
      </c>
      <c r="D221" s="35" t="s">
        <v>359</v>
      </c>
      <c r="E221" s="35">
        <v>0</v>
      </c>
      <c r="F221" s="35">
        <v>22</v>
      </c>
      <c r="G221" s="35">
        <v>45</v>
      </c>
      <c r="H221" s="35">
        <v>75</v>
      </c>
      <c r="I221" s="35">
        <v>50</v>
      </c>
      <c r="M221" s="42"/>
    </row>
    <row r="222" spans="2:13" hidden="1" outlineLevel="1" x14ac:dyDescent="0.25">
      <c r="D222" s="35" t="s">
        <v>360</v>
      </c>
      <c r="M222" s="42"/>
    </row>
    <row r="223" spans="2:13" ht="23.45" hidden="1" customHeight="1" outlineLevel="1" x14ac:dyDescent="0.25">
      <c r="B223" s="44" t="s">
        <v>42</v>
      </c>
      <c r="C223" s="44" t="s">
        <v>361</v>
      </c>
      <c r="D223" s="44" t="s">
        <v>44</v>
      </c>
      <c r="E223" s="44">
        <v>0</v>
      </c>
      <c r="F223" s="44">
        <v>3</v>
      </c>
      <c r="G223" s="44">
        <v>3</v>
      </c>
      <c r="H223" s="44">
        <v>3</v>
      </c>
      <c r="I223" s="44">
        <v>2</v>
      </c>
      <c r="M223" s="42"/>
    </row>
    <row r="224" spans="2:13" hidden="1" outlineLevel="1" x14ac:dyDescent="0.25">
      <c r="B224" s="35" t="e" vm="103">
        <v>#VALUE!</v>
      </c>
      <c r="C224" s="35" t="s">
        <v>115</v>
      </c>
      <c r="D224" s="35" t="s">
        <v>359</v>
      </c>
      <c r="E224" s="35">
        <v>0</v>
      </c>
      <c r="F224" s="35">
        <v>26</v>
      </c>
      <c r="G224" s="35">
        <v>47</v>
      </c>
      <c r="H224" s="35">
        <v>80</v>
      </c>
      <c r="I224" s="35">
        <v>46</v>
      </c>
      <c r="M224" s="42"/>
    </row>
    <row r="225" spans="2:13" hidden="1" outlineLevel="1" x14ac:dyDescent="0.25">
      <c r="D225" s="35" t="s">
        <v>360</v>
      </c>
      <c r="M225" s="42"/>
    </row>
    <row r="226" spans="2:13" hidden="1" outlineLevel="1" x14ac:dyDescent="0.25">
      <c r="B226" s="44" t="s">
        <v>42</v>
      </c>
      <c r="C226" s="44" t="s">
        <v>361</v>
      </c>
      <c r="D226" s="44" t="s">
        <v>44</v>
      </c>
      <c r="E226" s="44">
        <v>3</v>
      </c>
      <c r="F226" s="44">
        <v>3</v>
      </c>
      <c r="G226" s="44">
        <v>2</v>
      </c>
      <c r="H226" s="44">
        <v>3</v>
      </c>
      <c r="I226" s="44">
        <v>3</v>
      </c>
      <c r="M226" s="42"/>
    </row>
    <row r="227" spans="2:13" hidden="1" outlineLevel="1" x14ac:dyDescent="0.25">
      <c r="B227" s="35" t="e" vm="104">
        <v>#VALUE!</v>
      </c>
      <c r="C227" s="35" t="s">
        <v>116</v>
      </c>
      <c r="D227" s="35" t="s">
        <v>359</v>
      </c>
      <c r="E227" s="35">
        <v>45</v>
      </c>
      <c r="F227" s="35">
        <v>29</v>
      </c>
      <c r="G227" s="35">
        <v>35</v>
      </c>
      <c r="H227" s="35">
        <v>38</v>
      </c>
      <c r="I227" s="35">
        <v>51</v>
      </c>
      <c r="M227" s="42"/>
    </row>
    <row r="228" spans="2:13" hidden="1" outlineLevel="1" x14ac:dyDescent="0.25">
      <c r="D228" s="35" t="s">
        <v>360</v>
      </c>
      <c r="M228" s="42"/>
    </row>
    <row r="229" spans="2:13" hidden="1" outlineLevel="1" x14ac:dyDescent="0.25">
      <c r="B229" s="44" t="s">
        <v>42</v>
      </c>
      <c r="C229" s="44" t="s">
        <v>361</v>
      </c>
      <c r="D229" s="44" t="s">
        <v>44</v>
      </c>
      <c r="E229" s="44">
        <v>3</v>
      </c>
      <c r="F229" s="44">
        <v>3</v>
      </c>
      <c r="G229" s="44">
        <v>3</v>
      </c>
      <c r="H229" s="44">
        <v>2</v>
      </c>
      <c r="I229" s="44">
        <v>3</v>
      </c>
      <c r="M229" s="42"/>
    </row>
    <row r="230" spans="2:13" hidden="1" outlineLevel="1" x14ac:dyDescent="0.25">
      <c r="B230" s="35" t="e" vm="105">
        <v>#VALUE!</v>
      </c>
      <c r="C230" s="35" t="s">
        <v>117</v>
      </c>
      <c r="D230" s="35" t="s">
        <v>359</v>
      </c>
      <c r="E230" s="35">
        <v>51</v>
      </c>
      <c r="F230" s="35">
        <v>37</v>
      </c>
      <c r="G230" s="35">
        <v>63</v>
      </c>
      <c r="H230" s="35">
        <v>33</v>
      </c>
      <c r="I230" s="35">
        <v>71</v>
      </c>
      <c r="M230" s="42"/>
    </row>
    <row r="231" spans="2:13" hidden="1" outlineLevel="1" x14ac:dyDescent="0.25">
      <c r="D231" s="35" t="s">
        <v>360</v>
      </c>
      <c r="M231" s="42"/>
    </row>
    <row r="232" spans="2:13" hidden="1" outlineLevel="1" x14ac:dyDescent="0.25">
      <c r="B232" s="44" t="s">
        <v>42</v>
      </c>
      <c r="C232" s="44" t="s">
        <v>361</v>
      </c>
      <c r="D232" s="44" t="s">
        <v>44</v>
      </c>
      <c r="E232" s="44">
        <v>3</v>
      </c>
      <c r="F232" s="44">
        <v>3</v>
      </c>
      <c r="G232" s="44">
        <v>2</v>
      </c>
      <c r="H232" s="44">
        <v>3</v>
      </c>
      <c r="I232" s="44">
        <v>3</v>
      </c>
      <c r="M232" s="42"/>
    </row>
    <row r="233" spans="2:13" hidden="1" outlineLevel="1" x14ac:dyDescent="0.25">
      <c r="B233" s="35" t="e" vm="106">
        <v>#VALUE!</v>
      </c>
      <c r="C233" s="35" t="s">
        <v>118</v>
      </c>
      <c r="D233" s="35" t="s">
        <v>359</v>
      </c>
      <c r="E233" s="35">
        <v>48</v>
      </c>
      <c r="F233" s="35">
        <v>39</v>
      </c>
      <c r="G233" s="35">
        <v>32</v>
      </c>
      <c r="H233" s="35">
        <v>39</v>
      </c>
      <c r="I233" s="35">
        <v>87</v>
      </c>
      <c r="M233" s="42"/>
    </row>
    <row r="234" spans="2:13" hidden="1" outlineLevel="1" x14ac:dyDescent="0.25">
      <c r="D234" s="35" t="s">
        <v>360</v>
      </c>
      <c r="M234" s="42"/>
    </row>
    <row r="235" spans="2:13" hidden="1" outlineLevel="1" x14ac:dyDescent="0.25">
      <c r="B235" s="44" t="s">
        <v>42</v>
      </c>
      <c r="C235" s="44" t="s">
        <v>361</v>
      </c>
      <c r="D235" s="44" t="s">
        <v>44</v>
      </c>
      <c r="E235" s="44">
        <v>3</v>
      </c>
      <c r="F235" s="44">
        <v>3</v>
      </c>
      <c r="G235" s="44">
        <v>3</v>
      </c>
      <c r="H235" s="44">
        <v>3</v>
      </c>
      <c r="I235" s="44">
        <v>2</v>
      </c>
      <c r="M235" s="42"/>
    </row>
    <row r="236" spans="2:13" hidden="1" outlineLevel="1" x14ac:dyDescent="0.25">
      <c r="B236" s="35" t="e" vm="107">
        <v>#VALUE!</v>
      </c>
      <c r="C236" s="35" t="s">
        <v>119</v>
      </c>
      <c r="D236" s="35" t="s">
        <v>359</v>
      </c>
      <c r="E236" s="35">
        <v>37</v>
      </c>
      <c r="F236" s="35">
        <v>20</v>
      </c>
      <c r="G236" s="35">
        <v>59</v>
      </c>
      <c r="H236" s="35">
        <v>62</v>
      </c>
      <c r="I236" s="35">
        <v>30</v>
      </c>
      <c r="M236" s="42"/>
    </row>
    <row r="237" spans="2:13" hidden="1" outlineLevel="1" x14ac:dyDescent="0.25">
      <c r="D237" s="35" t="s">
        <v>360</v>
      </c>
      <c r="M237" s="42"/>
    </row>
    <row r="238" spans="2:13" hidden="1" outlineLevel="1" x14ac:dyDescent="0.25">
      <c r="B238" s="44" t="s">
        <v>42</v>
      </c>
      <c r="C238" s="44" t="s">
        <v>361</v>
      </c>
      <c r="D238" s="44" t="s">
        <v>44</v>
      </c>
      <c r="E238" s="44">
        <v>2</v>
      </c>
      <c r="F238" s="44">
        <v>3</v>
      </c>
      <c r="G238" s="44">
        <v>3</v>
      </c>
      <c r="H238" s="44">
        <v>3</v>
      </c>
      <c r="I238" s="44">
        <v>3</v>
      </c>
      <c r="M238" s="42"/>
    </row>
    <row r="239" spans="2:13" hidden="1" outlineLevel="1" x14ac:dyDescent="0.25">
      <c r="B239" s="35" t="e" vm="108">
        <v>#VALUE!</v>
      </c>
      <c r="C239" s="35" t="s">
        <v>120</v>
      </c>
      <c r="D239" s="35" t="s">
        <v>359</v>
      </c>
      <c r="E239" s="35">
        <v>25</v>
      </c>
      <c r="F239" s="35">
        <v>14</v>
      </c>
      <c r="G239" s="35">
        <v>63</v>
      </c>
      <c r="H239" s="35">
        <v>60</v>
      </c>
      <c r="I239" s="35">
        <v>60</v>
      </c>
      <c r="M239" s="42"/>
    </row>
    <row r="240" spans="2:13" hidden="1" outlineLevel="1" x14ac:dyDescent="0.25">
      <c r="D240" s="35" t="s">
        <v>360</v>
      </c>
      <c r="M240" s="42"/>
    </row>
    <row r="241" spans="2:13" x14ac:dyDescent="0.25">
      <c r="M241" s="42"/>
    </row>
    <row r="242" spans="2:13" x14ac:dyDescent="0.25">
      <c r="B242" s="46" t="s">
        <v>0</v>
      </c>
      <c r="C242" s="46" t="s">
        <v>1</v>
      </c>
      <c r="D242" s="46"/>
      <c r="E242" s="46" t="s">
        <v>43</v>
      </c>
      <c r="F242" s="46"/>
      <c r="G242" s="46"/>
      <c r="H242" s="46"/>
      <c r="I242" s="46"/>
      <c r="M242" s="42"/>
    </row>
    <row r="243" spans="2:13" collapsed="1" x14ac:dyDescent="0.25">
      <c r="B243" s="37" t="e" vm="5">
        <v>#VALUE!</v>
      </c>
      <c r="C243" s="37" t="e" vm="6">
        <v>#VALUE!</v>
      </c>
      <c r="D243" s="37"/>
      <c r="E243" s="40" t="s">
        <v>2</v>
      </c>
      <c r="F243" s="40" t="s">
        <v>3</v>
      </c>
      <c r="G243" s="40" t="s">
        <v>4</v>
      </c>
      <c r="H243" s="40" t="s">
        <v>5</v>
      </c>
      <c r="I243" s="40" t="s">
        <v>6</v>
      </c>
      <c r="M243" s="42"/>
    </row>
    <row r="244" spans="2:13" hidden="1" outlineLevel="1" x14ac:dyDescent="0.25">
      <c r="B244" s="46" t="s">
        <v>42</v>
      </c>
      <c r="C244" s="46" t="s">
        <v>361</v>
      </c>
      <c r="D244" s="46" t="s">
        <v>44</v>
      </c>
      <c r="E244" s="46">
        <v>1</v>
      </c>
      <c r="F244" s="46">
        <v>1</v>
      </c>
      <c r="G244" s="46">
        <v>1</v>
      </c>
      <c r="H244" s="46">
        <v>1</v>
      </c>
      <c r="I244" s="46">
        <v>1</v>
      </c>
      <c r="M244" s="42"/>
    </row>
    <row r="245" spans="2:13" hidden="1" outlineLevel="1" x14ac:dyDescent="0.25">
      <c r="B245" s="35" t="e" vm="109">
        <v>#VALUE!</v>
      </c>
      <c r="C245" s="35" t="s">
        <v>121</v>
      </c>
      <c r="D245" s="35" t="s">
        <v>359</v>
      </c>
      <c r="E245" s="35">
        <v>66</v>
      </c>
      <c r="F245" s="35">
        <v>45</v>
      </c>
      <c r="G245" s="35">
        <v>57</v>
      </c>
      <c r="H245" s="35">
        <v>69</v>
      </c>
      <c r="I245" s="35">
        <v>90</v>
      </c>
      <c r="M245" s="42"/>
    </row>
    <row r="246" spans="2:13" hidden="1" outlineLevel="1" x14ac:dyDescent="0.25">
      <c r="D246" s="35" t="s">
        <v>360</v>
      </c>
      <c r="M246" s="42"/>
    </row>
    <row r="247" spans="2:13" hidden="1" outlineLevel="1" x14ac:dyDescent="0.25">
      <c r="B247" s="46" t="s">
        <v>42</v>
      </c>
      <c r="C247" s="46" t="s">
        <v>361</v>
      </c>
      <c r="D247" s="46" t="s">
        <v>44</v>
      </c>
      <c r="E247" s="46">
        <v>1</v>
      </c>
      <c r="F247" s="46">
        <v>1</v>
      </c>
      <c r="G247" s="46">
        <v>1</v>
      </c>
      <c r="H247" s="46">
        <v>1</v>
      </c>
      <c r="I247" s="46">
        <v>1</v>
      </c>
      <c r="M247" s="42"/>
    </row>
    <row r="248" spans="2:13" hidden="1" outlineLevel="1" x14ac:dyDescent="0.25">
      <c r="B248" s="35" t="e" vm="110">
        <v>#VALUE!</v>
      </c>
      <c r="C248" s="35" t="s">
        <v>122</v>
      </c>
      <c r="D248" s="35" t="s">
        <v>359</v>
      </c>
      <c r="E248" s="35">
        <v>58</v>
      </c>
      <c r="F248" s="35">
        <v>37</v>
      </c>
      <c r="G248" s="35">
        <v>59</v>
      </c>
      <c r="H248" s="35">
        <v>50</v>
      </c>
      <c r="I248" s="35">
        <v>68</v>
      </c>
      <c r="M248" s="42"/>
    </row>
    <row r="249" spans="2:13" hidden="1" outlineLevel="1" x14ac:dyDescent="0.25">
      <c r="D249" s="35" t="s">
        <v>360</v>
      </c>
      <c r="M249" s="42"/>
    </row>
    <row r="250" spans="2:13" hidden="1" outlineLevel="1" x14ac:dyDescent="0.25">
      <c r="B250" s="46" t="s">
        <v>42</v>
      </c>
      <c r="C250" s="46" t="s">
        <v>361</v>
      </c>
      <c r="D250" s="46" t="s">
        <v>44</v>
      </c>
      <c r="E250" s="46">
        <v>1</v>
      </c>
      <c r="F250" s="46">
        <v>1</v>
      </c>
      <c r="G250" s="46">
        <v>1</v>
      </c>
      <c r="H250" s="46">
        <v>1</v>
      </c>
      <c r="I250" s="46">
        <v>1</v>
      </c>
      <c r="M250" s="42"/>
    </row>
    <row r="251" spans="2:13" hidden="1" outlineLevel="1" x14ac:dyDescent="0.25">
      <c r="B251" s="35" t="e" vm="111">
        <v>#VALUE!</v>
      </c>
      <c r="C251" s="35" t="s">
        <v>123</v>
      </c>
      <c r="D251" s="35" t="s">
        <v>359</v>
      </c>
      <c r="E251" s="35">
        <v>27</v>
      </c>
      <c r="F251" s="35">
        <v>21</v>
      </c>
      <c r="G251" s="35">
        <v>29</v>
      </c>
      <c r="H251" s="35">
        <v>41</v>
      </c>
      <c r="I251" s="35">
        <v>81</v>
      </c>
      <c r="M251" s="42"/>
    </row>
    <row r="252" spans="2:13" hidden="1" outlineLevel="1" x14ac:dyDescent="0.25">
      <c r="D252" s="35" t="s">
        <v>360</v>
      </c>
      <c r="M252" s="42"/>
    </row>
    <row r="253" spans="2:13" hidden="1" outlineLevel="1" x14ac:dyDescent="0.25">
      <c r="B253" s="46" t="s">
        <v>42</v>
      </c>
      <c r="C253" s="46" t="s">
        <v>361</v>
      </c>
      <c r="D253" s="46" t="s">
        <v>44</v>
      </c>
      <c r="E253" s="46">
        <v>1</v>
      </c>
      <c r="F253" s="46">
        <v>1</v>
      </c>
      <c r="G253" s="46">
        <v>1</v>
      </c>
      <c r="H253" s="46">
        <v>1</v>
      </c>
      <c r="I253" s="46">
        <v>1</v>
      </c>
      <c r="M253" s="42"/>
    </row>
    <row r="254" spans="2:13" hidden="1" outlineLevel="1" x14ac:dyDescent="0.25">
      <c r="B254" s="35" t="e" vm="112">
        <v>#VALUE!</v>
      </c>
      <c r="C254" s="35" t="s">
        <v>124</v>
      </c>
      <c r="D254" s="35" t="s">
        <v>359</v>
      </c>
      <c r="E254" s="35">
        <v>31</v>
      </c>
      <c r="F254" s="35">
        <v>23</v>
      </c>
      <c r="G254" s="35">
        <v>38</v>
      </c>
      <c r="H254" s="35">
        <v>47</v>
      </c>
      <c r="I254" s="35">
        <v>50</v>
      </c>
      <c r="M254" s="42"/>
    </row>
    <row r="255" spans="2:13" hidden="1" outlineLevel="1" x14ac:dyDescent="0.25">
      <c r="D255" s="35" t="s">
        <v>360</v>
      </c>
      <c r="M255" s="42"/>
    </row>
    <row r="256" spans="2:13" hidden="1" outlineLevel="1" x14ac:dyDescent="0.25">
      <c r="B256" s="46" t="s">
        <v>42</v>
      </c>
      <c r="C256" s="46" t="s">
        <v>361</v>
      </c>
      <c r="D256" s="46" t="s">
        <v>44</v>
      </c>
      <c r="E256" s="46">
        <v>1</v>
      </c>
      <c r="F256" s="46">
        <v>1</v>
      </c>
      <c r="G256" s="46">
        <v>1</v>
      </c>
      <c r="H256" s="46">
        <v>1</v>
      </c>
      <c r="I256" s="46">
        <v>1</v>
      </c>
      <c r="M256" s="42"/>
    </row>
    <row r="257" spans="2:13" hidden="1" outlineLevel="1" x14ac:dyDescent="0.25">
      <c r="B257" s="35" t="e" vm="113">
        <v>#VALUE!</v>
      </c>
      <c r="C257" s="35" t="s">
        <v>125</v>
      </c>
      <c r="D257" s="35" t="s">
        <v>359</v>
      </c>
      <c r="E257" s="35">
        <v>36</v>
      </c>
      <c r="F257" s="35">
        <v>19</v>
      </c>
      <c r="G257" s="35">
        <v>26</v>
      </c>
      <c r="H257" s="35">
        <v>45</v>
      </c>
      <c r="I257" s="35">
        <v>50</v>
      </c>
      <c r="M257" s="42"/>
    </row>
    <row r="258" spans="2:13" hidden="1" outlineLevel="1" x14ac:dyDescent="0.25">
      <c r="D258" s="35" t="s">
        <v>360</v>
      </c>
      <c r="M258" s="42"/>
    </row>
    <row r="259" spans="2:13" hidden="1" outlineLevel="1" x14ac:dyDescent="0.25">
      <c r="B259" s="46" t="s">
        <v>42</v>
      </c>
      <c r="C259" s="46" t="s">
        <v>361</v>
      </c>
      <c r="D259" s="46" t="s">
        <v>44</v>
      </c>
      <c r="E259" s="46">
        <v>1</v>
      </c>
      <c r="F259" s="46">
        <v>1</v>
      </c>
      <c r="G259" s="46">
        <v>1</v>
      </c>
      <c r="H259" s="46">
        <v>1</v>
      </c>
      <c r="I259" s="46">
        <v>1</v>
      </c>
      <c r="M259" s="42"/>
    </row>
    <row r="260" spans="2:13" hidden="1" outlineLevel="1" x14ac:dyDescent="0.25">
      <c r="B260" s="35" t="e" vm="114">
        <v>#VALUE!</v>
      </c>
      <c r="C260" s="35" t="s">
        <v>126</v>
      </c>
      <c r="D260" s="35" t="s">
        <v>359</v>
      </c>
      <c r="E260" s="35">
        <v>29</v>
      </c>
      <c r="F260" s="35">
        <v>23</v>
      </c>
      <c r="G260" s="35">
        <v>39</v>
      </c>
      <c r="H260" s="35">
        <v>22</v>
      </c>
      <c r="I260" s="35">
        <v>31</v>
      </c>
      <c r="M260" s="42"/>
    </row>
    <row r="261" spans="2:13" hidden="1" outlineLevel="1" x14ac:dyDescent="0.25">
      <c r="D261" s="35" t="s">
        <v>360</v>
      </c>
      <c r="M261" s="42"/>
    </row>
    <row r="262" spans="2:13" hidden="1" outlineLevel="1" x14ac:dyDescent="0.25">
      <c r="B262" s="46" t="s">
        <v>42</v>
      </c>
      <c r="C262" s="46" t="s">
        <v>361</v>
      </c>
      <c r="D262" s="46" t="s">
        <v>44</v>
      </c>
      <c r="E262" s="46">
        <v>1</v>
      </c>
      <c r="F262" s="46">
        <v>1</v>
      </c>
      <c r="G262" s="46">
        <v>1</v>
      </c>
      <c r="H262" s="46">
        <v>1</v>
      </c>
      <c r="I262" s="46">
        <v>1</v>
      </c>
      <c r="M262" s="42"/>
    </row>
    <row r="263" spans="2:13" hidden="1" outlineLevel="1" x14ac:dyDescent="0.25">
      <c r="B263" s="35" t="e" vm="115">
        <v>#VALUE!</v>
      </c>
      <c r="C263" s="35" t="s">
        <v>127</v>
      </c>
      <c r="D263" s="35" t="s">
        <v>359</v>
      </c>
      <c r="E263" s="35">
        <v>41</v>
      </c>
      <c r="F263" s="35">
        <v>20</v>
      </c>
      <c r="G263" s="35">
        <v>24</v>
      </c>
      <c r="H263" s="35">
        <v>15</v>
      </c>
      <c r="I263" s="35">
        <v>29</v>
      </c>
      <c r="M263" s="42"/>
    </row>
    <row r="264" spans="2:13" hidden="1" outlineLevel="1" x14ac:dyDescent="0.25">
      <c r="D264" s="35" t="s">
        <v>360</v>
      </c>
      <c r="M264" s="42"/>
    </row>
    <row r="265" spans="2:13" hidden="1" outlineLevel="1" x14ac:dyDescent="0.25">
      <c r="B265" s="46" t="s">
        <v>42</v>
      </c>
      <c r="C265" s="46" t="s">
        <v>361</v>
      </c>
      <c r="D265" s="46" t="s">
        <v>44</v>
      </c>
      <c r="E265" s="46">
        <v>1</v>
      </c>
      <c r="F265" s="46">
        <v>1</v>
      </c>
      <c r="G265" s="46">
        <v>1</v>
      </c>
      <c r="H265" s="46">
        <v>1</v>
      </c>
      <c r="I265" s="46">
        <v>1</v>
      </c>
      <c r="M265" s="42"/>
    </row>
    <row r="266" spans="2:13" hidden="1" outlineLevel="1" x14ac:dyDescent="0.25">
      <c r="B266" s="35" t="e" vm="116">
        <v>#VALUE!</v>
      </c>
      <c r="C266" s="35" t="s">
        <v>128</v>
      </c>
      <c r="D266" s="35" t="s">
        <v>359</v>
      </c>
      <c r="E266" s="35">
        <v>23</v>
      </c>
      <c r="F266" s="35">
        <v>30</v>
      </c>
      <c r="G266" s="35">
        <v>26</v>
      </c>
      <c r="H266" s="35">
        <v>22</v>
      </c>
      <c r="I266" s="35">
        <v>25</v>
      </c>
      <c r="M266" s="42"/>
    </row>
    <row r="267" spans="2:13" hidden="1" outlineLevel="1" x14ac:dyDescent="0.25">
      <c r="D267" s="35" t="s">
        <v>360</v>
      </c>
      <c r="M267" s="42"/>
    </row>
    <row r="268" spans="2:13" hidden="1" outlineLevel="1" x14ac:dyDescent="0.25">
      <c r="B268" s="46" t="s">
        <v>42</v>
      </c>
      <c r="C268" s="46" t="s">
        <v>361</v>
      </c>
      <c r="D268" s="46" t="s">
        <v>44</v>
      </c>
      <c r="E268" s="46">
        <v>2</v>
      </c>
      <c r="F268" s="46">
        <v>2</v>
      </c>
      <c r="G268" s="46">
        <v>2</v>
      </c>
      <c r="H268" s="46">
        <v>2</v>
      </c>
      <c r="I268" s="46">
        <v>1</v>
      </c>
      <c r="M268" s="42"/>
    </row>
    <row r="269" spans="2:13" hidden="1" outlineLevel="1" x14ac:dyDescent="0.25">
      <c r="B269" s="35" t="e" vm="117">
        <v>#VALUE!</v>
      </c>
      <c r="C269" s="35" t="s">
        <v>129</v>
      </c>
      <c r="D269" s="35" t="s">
        <v>359</v>
      </c>
      <c r="E269" s="35">
        <v>20</v>
      </c>
      <c r="F269" s="35">
        <v>37</v>
      </c>
      <c r="G269" s="35">
        <v>51</v>
      </c>
      <c r="H269" s="35">
        <v>30</v>
      </c>
      <c r="I269" s="35">
        <v>39</v>
      </c>
      <c r="M269" s="42"/>
    </row>
    <row r="270" spans="2:13" hidden="1" outlineLevel="1" x14ac:dyDescent="0.25">
      <c r="D270" s="35" t="s">
        <v>360</v>
      </c>
      <c r="M270" s="42"/>
    </row>
    <row r="271" spans="2:13" hidden="1" outlineLevel="1" x14ac:dyDescent="0.25">
      <c r="B271" s="46" t="s">
        <v>42</v>
      </c>
      <c r="C271" s="46" t="s">
        <v>361</v>
      </c>
      <c r="D271" s="46" t="s">
        <v>44</v>
      </c>
      <c r="E271" s="46">
        <v>2</v>
      </c>
      <c r="F271" s="46">
        <v>2</v>
      </c>
      <c r="G271" s="46">
        <v>2</v>
      </c>
      <c r="H271" s="46">
        <v>2</v>
      </c>
      <c r="I271" s="46">
        <v>1</v>
      </c>
      <c r="M271" s="42"/>
    </row>
    <row r="272" spans="2:13" hidden="1" outlineLevel="1" x14ac:dyDescent="0.25">
      <c r="B272" s="35" t="e" vm="118">
        <v>#VALUE!</v>
      </c>
      <c r="C272" s="35" t="s">
        <v>130</v>
      </c>
      <c r="D272" s="35" t="s">
        <v>359</v>
      </c>
      <c r="E272" s="35">
        <v>22</v>
      </c>
      <c r="F272" s="35">
        <v>28</v>
      </c>
      <c r="G272" s="35">
        <v>28</v>
      </c>
      <c r="H272" s="35">
        <v>36</v>
      </c>
      <c r="I272" s="35">
        <v>31</v>
      </c>
      <c r="M272" s="42"/>
    </row>
    <row r="273" spans="2:13" hidden="1" outlineLevel="1" x14ac:dyDescent="0.25">
      <c r="D273" s="35" t="s">
        <v>360</v>
      </c>
      <c r="M273" s="42"/>
    </row>
    <row r="274" spans="2:13" hidden="1" outlineLevel="1" x14ac:dyDescent="0.25">
      <c r="B274" s="46" t="s">
        <v>42</v>
      </c>
      <c r="C274" s="46" t="s">
        <v>361</v>
      </c>
      <c r="D274" s="46" t="s">
        <v>44</v>
      </c>
      <c r="E274" s="46">
        <v>2</v>
      </c>
      <c r="F274" s="46">
        <v>2</v>
      </c>
      <c r="G274" s="46">
        <v>2</v>
      </c>
      <c r="H274" s="46">
        <v>2</v>
      </c>
      <c r="I274" s="46">
        <v>2</v>
      </c>
      <c r="M274" s="42"/>
    </row>
    <row r="275" spans="2:13" hidden="1" outlineLevel="1" x14ac:dyDescent="0.25">
      <c r="B275" s="35" t="e" vm="119">
        <v>#VALUE!</v>
      </c>
      <c r="C275" s="35" t="s">
        <v>131</v>
      </c>
      <c r="D275" s="35" t="s">
        <v>359</v>
      </c>
      <c r="E275" s="35">
        <v>65</v>
      </c>
      <c r="F275" s="35">
        <v>19</v>
      </c>
      <c r="G275" s="35">
        <v>20</v>
      </c>
      <c r="H275" s="35">
        <v>36</v>
      </c>
      <c r="I275" s="35">
        <v>43</v>
      </c>
      <c r="M275" s="42"/>
    </row>
    <row r="276" spans="2:13" hidden="1" outlineLevel="1" x14ac:dyDescent="0.25">
      <c r="D276" s="35" t="s">
        <v>360</v>
      </c>
      <c r="M276" s="42"/>
    </row>
    <row r="277" spans="2:13" hidden="1" outlineLevel="1" x14ac:dyDescent="0.25">
      <c r="B277" s="46" t="s">
        <v>42</v>
      </c>
      <c r="C277" s="46" t="s">
        <v>361</v>
      </c>
      <c r="D277" s="46" t="s">
        <v>44</v>
      </c>
      <c r="E277" s="46">
        <v>2</v>
      </c>
      <c r="F277" s="46">
        <v>2</v>
      </c>
      <c r="G277" s="46">
        <v>2</v>
      </c>
      <c r="H277" s="46">
        <v>2</v>
      </c>
      <c r="I277" s="46">
        <v>2</v>
      </c>
      <c r="M277" s="42"/>
    </row>
    <row r="278" spans="2:13" hidden="1" outlineLevel="1" x14ac:dyDescent="0.25">
      <c r="B278" s="35" t="e" vm="120">
        <v>#VALUE!</v>
      </c>
      <c r="C278" s="35" t="s">
        <v>132</v>
      </c>
      <c r="D278" s="35" t="s">
        <v>359</v>
      </c>
      <c r="E278" s="35">
        <v>47</v>
      </c>
      <c r="F278" s="35">
        <v>35</v>
      </c>
      <c r="G278" s="35">
        <v>56</v>
      </c>
      <c r="H278" s="35">
        <v>33</v>
      </c>
      <c r="I278" s="35">
        <v>44</v>
      </c>
      <c r="M278" s="42"/>
    </row>
    <row r="279" spans="2:13" hidden="1" outlineLevel="1" x14ac:dyDescent="0.25">
      <c r="D279" s="35" t="s">
        <v>360</v>
      </c>
      <c r="M279" s="42"/>
    </row>
    <row r="280" spans="2:13" hidden="1" outlineLevel="1" x14ac:dyDescent="0.25">
      <c r="B280" s="46" t="s">
        <v>42</v>
      </c>
      <c r="C280" s="46" t="s">
        <v>361</v>
      </c>
      <c r="D280" s="46" t="s">
        <v>44</v>
      </c>
      <c r="E280" s="46">
        <v>2</v>
      </c>
      <c r="F280" s="46">
        <v>2</v>
      </c>
      <c r="G280" s="46">
        <v>2</v>
      </c>
      <c r="H280" s="46">
        <v>2</v>
      </c>
      <c r="I280" s="46">
        <v>2</v>
      </c>
      <c r="M280" s="42"/>
    </row>
    <row r="281" spans="2:13" hidden="1" outlineLevel="1" x14ac:dyDescent="0.25">
      <c r="B281" s="35" t="e" vm="121">
        <v>#VALUE!</v>
      </c>
      <c r="C281" s="35" t="s">
        <v>133</v>
      </c>
      <c r="D281" s="35" t="s">
        <v>359</v>
      </c>
      <c r="E281" s="35">
        <v>30</v>
      </c>
      <c r="F281" s="35">
        <v>7</v>
      </c>
      <c r="G281" s="35">
        <v>29</v>
      </c>
      <c r="H281" s="35">
        <v>55</v>
      </c>
      <c r="I281" s="35">
        <v>41</v>
      </c>
      <c r="M281" s="42"/>
    </row>
    <row r="282" spans="2:13" hidden="1" outlineLevel="1" x14ac:dyDescent="0.25">
      <c r="D282" s="35" t="s">
        <v>360</v>
      </c>
      <c r="M282" s="42"/>
    </row>
    <row r="283" spans="2:13" x14ac:dyDescent="0.25">
      <c r="B283" s="43"/>
      <c r="C283" s="43"/>
      <c r="D283" s="43"/>
      <c r="E283" s="34"/>
      <c r="F283" s="34"/>
      <c r="G283" s="34"/>
      <c r="H283" s="34"/>
      <c r="I283" s="34"/>
      <c r="M283" s="42"/>
    </row>
    <row r="284" spans="2:13" x14ac:dyDescent="0.25">
      <c r="B284" s="47" t="s">
        <v>0</v>
      </c>
      <c r="C284" s="47" t="s">
        <v>1</v>
      </c>
      <c r="D284" s="47"/>
      <c r="E284" s="47" t="s">
        <v>43</v>
      </c>
      <c r="F284" s="47"/>
      <c r="G284" s="47"/>
      <c r="H284" s="47"/>
      <c r="I284" s="47"/>
      <c r="M284" s="42"/>
    </row>
    <row r="285" spans="2:13" collapsed="1" x14ac:dyDescent="0.25">
      <c r="B285" s="38" t="e" vm="7">
        <v>#VALUE!</v>
      </c>
      <c r="C285" s="38" t="e" vm="8">
        <v>#VALUE!</v>
      </c>
      <c r="D285" s="38"/>
      <c r="E285" s="40">
        <v>2018</v>
      </c>
      <c r="F285" s="40">
        <v>2019</v>
      </c>
      <c r="G285" s="40">
        <v>2020</v>
      </c>
      <c r="H285" s="40">
        <v>2021</v>
      </c>
      <c r="I285" s="40">
        <v>2022</v>
      </c>
      <c r="M285" s="42"/>
    </row>
    <row r="286" spans="2:13" hidden="1" outlineLevel="1" x14ac:dyDescent="0.25">
      <c r="B286" s="47" t="s">
        <v>42</v>
      </c>
      <c r="C286" s="47" t="s">
        <v>361</v>
      </c>
      <c r="D286" s="47" t="s">
        <v>44</v>
      </c>
      <c r="E286" s="47">
        <v>1</v>
      </c>
      <c r="F286" s="47">
        <v>1</v>
      </c>
      <c r="G286" s="47">
        <v>1</v>
      </c>
      <c r="H286" s="47">
        <v>1</v>
      </c>
      <c r="I286" s="47">
        <v>1</v>
      </c>
      <c r="M286" s="42"/>
    </row>
    <row r="287" spans="2:13" hidden="1" outlineLevel="1" x14ac:dyDescent="0.25">
      <c r="B287" s="35" t="e" vm="122">
        <v>#VALUE!</v>
      </c>
      <c r="C287" s="35" t="s">
        <v>134</v>
      </c>
      <c r="D287" s="35" t="s">
        <v>359</v>
      </c>
      <c r="E287" s="35">
        <v>46</v>
      </c>
      <c r="F287" s="35">
        <v>69</v>
      </c>
      <c r="G287" s="35">
        <v>65</v>
      </c>
      <c r="H287" s="35">
        <v>60</v>
      </c>
      <c r="I287" s="35">
        <v>54</v>
      </c>
      <c r="M287" s="42"/>
    </row>
    <row r="288" spans="2:13" hidden="1" outlineLevel="1" x14ac:dyDescent="0.25">
      <c r="D288" s="35" t="s">
        <v>360</v>
      </c>
      <c r="M288" s="42"/>
    </row>
    <row r="289" spans="2:13" hidden="1" outlineLevel="1" x14ac:dyDescent="0.25">
      <c r="B289" s="47" t="s">
        <v>42</v>
      </c>
      <c r="C289" s="47" t="s">
        <v>361</v>
      </c>
      <c r="D289" s="47" t="s">
        <v>44</v>
      </c>
      <c r="E289" s="47">
        <v>1</v>
      </c>
      <c r="F289" s="47">
        <v>1</v>
      </c>
      <c r="G289" s="47">
        <v>1</v>
      </c>
      <c r="H289" s="47">
        <v>1</v>
      </c>
      <c r="I289" s="47">
        <v>1</v>
      </c>
      <c r="M289" s="42"/>
    </row>
    <row r="290" spans="2:13" hidden="1" outlineLevel="1" x14ac:dyDescent="0.25">
      <c r="B290" s="35" t="e" vm="123">
        <v>#VALUE!</v>
      </c>
      <c r="C290" s="35" t="s">
        <v>135</v>
      </c>
      <c r="D290" s="35" t="s">
        <v>359</v>
      </c>
      <c r="E290" s="35">
        <v>34</v>
      </c>
      <c r="F290" s="35">
        <v>33</v>
      </c>
      <c r="G290" s="35">
        <v>53</v>
      </c>
      <c r="H290" s="35">
        <v>45</v>
      </c>
      <c r="I290" s="35">
        <v>49</v>
      </c>
      <c r="M290" s="42"/>
    </row>
    <row r="291" spans="2:13" hidden="1" outlineLevel="1" x14ac:dyDescent="0.25">
      <c r="D291" s="35" t="s">
        <v>360</v>
      </c>
      <c r="M291" s="42"/>
    </row>
    <row r="292" spans="2:13" hidden="1" outlineLevel="1" x14ac:dyDescent="0.25">
      <c r="B292" s="47" t="s">
        <v>42</v>
      </c>
      <c r="C292" s="47" t="s">
        <v>361</v>
      </c>
      <c r="D292" s="47" t="s">
        <v>44</v>
      </c>
      <c r="E292" s="47">
        <v>1</v>
      </c>
      <c r="F292" s="47">
        <v>1</v>
      </c>
      <c r="G292" s="47">
        <v>1</v>
      </c>
      <c r="H292" s="47">
        <v>1</v>
      </c>
      <c r="I292" s="47">
        <v>1</v>
      </c>
      <c r="M292" s="42"/>
    </row>
    <row r="293" spans="2:13" hidden="1" outlineLevel="1" x14ac:dyDescent="0.25">
      <c r="B293" s="35" t="e" vm="124">
        <v>#VALUE!</v>
      </c>
      <c r="C293" s="35" t="s">
        <v>136</v>
      </c>
      <c r="D293" s="35" t="s">
        <v>359</v>
      </c>
      <c r="E293" s="35">
        <v>27</v>
      </c>
      <c r="F293" s="35">
        <v>32</v>
      </c>
      <c r="G293" s="35">
        <v>49</v>
      </c>
      <c r="H293" s="35">
        <v>47</v>
      </c>
      <c r="I293" s="35">
        <v>44</v>
      </c>
      <c r="M293" s="42"/>
    </row>
    <row r="294" spans="2:13" hidden="1" outlineLevel="1" x14ac:dyDescent="0.25">
      <c r="D294" s="35" t="s">
        <v>360</v>
      </c>
      <c r="M294" s="42"/>
    </row>
    <row r="295" spans="2:13" hidden="1" outlineLevel="1" x14ac:dyDescent="0.25">
      <c r="B295" s="47" t="s">
        <v>42</v>
      </c>
      <c r="C295" s="47" t="s">
        <v>361</v>
      </c>
      <c r="D295" s="47" t="s">
        <v>44</v>
      </c>
      <c r="E295" s="47">
        <v>1</v>
      </c>
      <c r="F295" s="47">
        <v>1</v>
      </c>
      <c r="G295" s="47">
        <v>1</v>
      </c>
      <c r="H295" s="47">
        <v>1</v>
      </c>
      <c r="I295" s="47">
        <v>1</v>
      </c>
      <c r="M295" s="42"/>
    </row>
    <row r="296" spans="2:13" hidden="1" outlineLevel="1" x14ac:dyDescent="0.25">
      <c r="B296" s="35" t="e" vm="125">
        <v>#VALUE!</v>
      </c>
      <c r="C296" s="35" t="s">
        <v>137</v>
      </c>
      <c r="D296" s="35" t="s">
        <v>359</v>
      </c>
      <c r="E296" s="35">
        <v>31</v>
      </c>
      <c r="F296" s="35">
        <v>32</v>
      </c>
      <c r="G296" s="35">
        <v>35</v>
      </c>
      <c r="H296" s="35">
        <v>39</v>
      </c>
      <c r="I296" s="35">
        <v>53</v>
      </c>
      <c r="M296" s="42"/>
    </row>
    <row r="297" spans="2:13" hidden="1" outlineLevel="1" x14ac:dyDescent="0.25">
      <c r="D297" s="35" t="s">
        <v>360</v>
      </c>
      <c r="M297" s="42"/>
    </row>
    <row r="298" spans="2:13" hidden="1" outlineLevel="1" x14ac:dyDescent="0.25">
      <c r="B298" s="47" t="s">
        <v>42</v>
      </c>
      <c r="C298" s="47" t="s">
        <v>361</v>
      </c>
      <c r="D298" s="47" t="s">
        <v>44</v>
      </c>
      <c r="E298" s="47">
        <v>1</v>
      </c>
      <c r="F298" s="47">
        <v>1</v>
      </c>
      <c r="G298" s="47">
        <v>1</v>
      </c>
      <c r="H298" s="47">
        <v>1</v>
      </c>
      <c r="I298" s="47">
        <v>1</v>
      </c>
      <c r="M298" s="42"/>
    </row>
    <row r="299" spans="2:13" hidden="1" outlineLevel="1" x14ac:dyDescent="0.25">
      <c r="B299" s="35" t="e" vm="126">
        <v>#VALUE!</v>
      </c>
      <c r="C299" s="35" t="s">
        <v>138</v>
      </c>
      <c r="D299" s="35" t="s">
        <v>359</v>
      </c>
      <c r="E299" s="35">
        <v>27</v>
      </c>
      <c r="F299" s="35">
        <v>43</v>
      </c>
      <c r="G299" s="35">
        <v>43</v>
      </c>
      <c r="H299" s="35">
        <v>45</v>
      </c>
      <c r="I299" s="35">
        <v>34</v>
      </c>
      <c r="M299" s="42"/>
    </row>
    <row r="300" spans="2:13" hidden="1" outlineLevel="1" x14ac:dyDescent="0.25">
      <c r="D300" s="35" t="s">
        <v>360</v>
      </c>
      <c r="M300" s="42"/>
    </row>
    <row r="301" spans="2:13" hidden="1" outlineLevel="1" x14ac:dyDescent="0.25">
      <c r="B301" s="47" t="s">
        <v>42</v>
      </c>
      <c r="C301" s="47" t="s">
        <v>361</v>
      </c>
      <c r="D301" s="47" t="s">
        <v>44</v>
      </c>
      <c r="E301" s="47">
        <v>1</v>
      </c>
      <c r="F301" s="47">
        <v>1</v>
      </c>
      <c r="G301" s="47">
        <v>1</v>
      </c>
      <c r="H301" s="47">
        <v>1</v>
      </c>
      <c r="I301" s="47">
        <v>1</v>
      </c>
      <c r="M301" s="42"/>
    </row>
    <row r="302" spans="2:13" hidden="1" outlineLevel="1" x14ac:dyDescent="0.25">
      <c r="B302" s="35" t="e" vm="127">
        <v>#VALUE!</v>
      </c>
      <c r="C302" s="35" t="s">
        <v>139</v>
      </c>
      <c r="D302" s="35" t="s">
        <v>359</v>
      </c>
      <c r="E302" s="35">
        <v>24</v>
      </c>
      <c r="F302" s="35">
        <v>40</v>
      </c>
      <c r="G302" s="35">
        <v>38</v>
      </c>
      <c r="H302" s="35">
        <v>47</v>
      </c>
      <c r="I302" s="35">
        <v>34</v>
      </c>
      <c r="M302" s="42"/>
    </row>
    <row r="303" spans="2:13" hidden="1" outlineLevel="1" x14ac:dyDescent="0.25">
      <c r="D303" s="35" t="s">
        <v>360</v>
      </c>
      <c r="M303" s="42"/>
    </row>
    <row r="304" spans="2:13" hidden="1" outlineLevel="1" x14ac:dyDescent="0.25">
      <c r="B304" s="47" t="s">
        <v>42</v>
      </c>
      <c r="C304" s="47" t="s">
        <v>361</v>
      </c>
      <c r="D304" s="47" t="s">
        <v>44</v>
      </c>
      <c r="E304" s="47">
        <v>1</v>
      </c>
      <c r="F304" s="47">
        <v>1</v>
      </c>
      <c r="G304" s="47">
        <v>1</v>
      </c>
      <c r="H304" s="47">
        <v>1</v>
      </c>
      <c r="I304" s="47">
        <v>1</v>
      </c>
      <c r="M304" s="42"/>
    </row>
    <row r="305" spans="2:13" hidden="1" outlineLevel="1" x14ac:dyDescent="0.25">
      <c r="B305" s="35" t="e" vm="128">
        <v>#VALUE!</v>
      </c>
      <c r="C305" s="35" t="s">
        <v>140</v>
      </c>
      <c r="D305" s="35" t="s">
        <v>359</v>
      </c>
      <c r="E305" s="35">
        <v>19</v>
      </c>
      <c r="F305" s="35">
        <v>35</v>
      </c>
      <c r="G305" s="35">
        <v>36</v>
      </c>
      <c r="H305" s="35">
        <v>25</v>
      </c>
      <c r="I305" s="35">
        <v>32</v>
      </c>
      <c r="M305" s="42"/>
    </row>
    <row r="306" spans="2:13" hidden="1" outlineLevel="1" x14ac:dyDescent="0.25">
      <c r="D306" s="35" t="s">
        <v>360</v>
      </c>
      <c r="M306" s="42"/>
    </row>
    <row r="307" spans="2:13" hidden="1" outlineLevel="1" x14ac:dyDescent="0.25">
      <c r="B307" s="47" t="s">
        <v>42</v>
      </c>
      <c r="C307" s="47" t="s">
        <v>361</v>
      </c>
      <c r="D307" s="47" t="s">
        <v>44</v>
      </c>
      <c r="E307" s="47">
        <v>1</v>
      </c>
      <c r="F307" s="47">
        <v>1</v>
      </c>
      <c r="G307" s="47">
        <v>1</v>
      </c>
      <c r="H307" s="47">
        <v>1</v>
      </c>
      <c r="I307" s="47">
        <v>1</v>
      </c>
      <c r="M307" s="42"/>
    </row>
    <row r="308" spans="2:13" hidden="1" outlineLevel="1" x14ac:dyDescent="0.25">
      <c r="B308" s="35" t="e" vm="129">
        <v>#VALUE!</v>
      </c>
      <c r="C308" s="35" t="s">
        <v>141</v>
      </c>
      <c r="D308" s="35" t="s">
        <v>359</v>
      </c>
      <c r="E308" s="35">
        <v>46</v>
      </c>
      <c r="F308" s="35">
        <v>49</v>
      </c>
      <c r="G308" s="35">
        <v>35</v>
      </c>
      <c r="H308" s="35">
        <v>39</v>
      </c>
      <c r="I308" s="35">
        <v>24</v>
      </c>
      <c r="M308" s="42"/>
    </row>
    <row r="309" spans="2:13" hidden="1" outlineLevel="1" x14ac:dyDescent="0.25">
      <c r="D309" s="35" t="s">
        <v>360</v>
      </c>
      <c r="M309" s="42"/>
    </row>
    <row r="310" spans="2:13" hidden="1" outlineLevel="1" x14ac:dyDescent="0.25">
      <c r="B310" s="47" t="s">
        <v>42</v>
      </c>
      <c r="C310" s="47" t="s">
        <v>361</v>
      </c>
      <c r="D310" s="47" t="s">
        <v>44</v>
      </c>
      <c r="E310" s="47">
        <v>1</v>
      </c>
      <c r="F310" s="47">
        <v>1</v>
      </c>
      <c r="G310" s="47">
        <v>1</v>
      </c>
      <c r="H310" s="47">
        <v>1</v>
      </c>
      <c r="I310" s="47">
        <v>1</v>
      </c>
      <c r="M310" s="42"/>
    </row>
    <row r="311" spans="2:13" hidden="1" outlineLevel="1" x14ac:dyDescent="0.25">
      <c r="B311" s="35" t="e" vm="130">
        <v>#VALUE!</v>
      </c>
      <c r="C311" s="35" t="s">
        <v>142</v>
      </c>
      <c r="D311" s="35" t="s">
        <v>359</v>
      </c>
      <c r="E311" s="35">
        <v>31</v>
      </c>
      <c r="F311" s="35">
        <v>24</v>
      </c>
      <c r="G311" s="35">
        <v>25</v>
      </c>
      <c r="H311" s="35">
        <v>31</v>
      </c>
      <c r="I311" s="35">
        <v>39</v>
      </c>
      <c r="M311" s="42"/>
    </row>
    <row r="312" spans="2:13" hidden="1" outlineLevel="1" x14ac:dyDescent="0.25">
      <c r="D312" s="35" t="s">
        <v>360</v>
      </c>
      <c r="M312" s="42"/>
    </row>
    <row r="313" spans="2:13" hidden="1" outlineLevel="1" x14ac:dyDescent="0.25">
      <c r="B313" s="47" t="s">
        <v>42</v>
      </c>
      <c r="C313" s="47" t="s">
        <v>361</v>
      </c>
      <c r="D313" s="47" t="s">
        <v>44</v>
      </c>
      <c r="E313" s="47">
        <v>2</v>
      </c>
      <c r="F313" s="47">
        <v>1</v>
      </c>
      <c r="G313" s="47">
        <v>1</v>
      </c>
      <c r="H313" s="47">
        <v>1</v>
      </c>
      <c r="I313" s="47">
        <v>1</v>
      </c>
      <c r="M313" s="42"/>
    </row>
    <row r="314" spans="2:13" hidden="1" outlineLevel="1" x14ac:dyDescent="0.25">
      <c r="B314" s="35" t="e" vm="131">
        <v>#VALUE!</v>
      </c>
      <c r="C314" s="35" t="s">
        <v>143</v>
      </c>
      <c r="D314" s="35" t="s">
        <v>359</v>
      </c>
      <c r="E314" s="35">
        <v>53</v>
      </c>
      <c r="F314" s="35">
        <v>35</v>
      </c>
      <c r="G314" s="35">
        <v>17</v>
      </c>
      <c r="H314" s="35">
        <v>25</v>
      </c>
      <c r="I314" s="35">
        <v>26</v>
      </c>
      <c r="M314" s="42"/>
    </row>
    <row r="315" spans="2:13" hidden="1" outlineLevel="1" x14ac:dyDescent="0.25">
      <c r="D315" s="35" t="s">
        <v>360</v>
      </c>
      <c r="M315" s="42"/>
    </row>
    <row r="316" spans="2:13" hidden="1" outlineLevel="1" x14ac:dyDescent="0.25">
      <c r="B316" s="47" t="s">
        <v>42</v>
      </c>
      <c r="C316" s="47" t="s">
        <v>361</v>
      </c>
      <c r="D316" s="47" t="s">
        <v>44</v>
      </c>
      <c r="E316" s="47">
        <v>1</v>
      </c>
      <c r="F316" s="47">
        <v>1</v>
      </c>
      <c r="G316" s="47">
        <v>1</v>
      </c>
      <c r="H316" s="47">
        <v>1</v>
      </c>
      <c r="I316" s="47">
        <v>1</v>
      </c>
      <c r="M316" s="42"/>
    </row>
    <row r="317" spans="2:13" hidden="1" outlineLevel="1" x14ac:dyDescent="0.25">
      <c r="B317" s="35" t="e" vm="132">
        <v>#VALUE!</v>
      </c>
      <c r="C317" s="35" t="s">
        <v>144</v>
      </c>
      <c r="D317" s="35" t="s">
        <v>359</v>
      </c>
      <c r="E317" s="35">
        <v>28</v>
      </c>
      <c r="F317" s="35">
        <v>26</v>
      </c>
      <c r="G317" s="35">
        <v>42</v>
      </c>
      <c r="H317" s="35">
        <v>36</v>
      </c>
      <c r="I317" s="35">
        <v>22</v>
      </c>
      <c r="M317" s="42"/>
    </row>
    <row r="318" spans="2:13" hidden="1" outlineLevel="1" x14ac:dyDescent="0.25">
      <c r="D318" s="35" t="s">
        <v>360</v>
      </c>
      <c r="M318" s="42"/>
    </row>
    <row r="319" spans="2:13" hidden="1" outlineLevel="1" x14ac:dyDescent="0.25">
      <c r="B319" s="47" t="s">
        <v>42</v>
      </c>
      <c r="C319" s="47" t="s">
        <v>361</v>
      </c>
      <c r="D319" s="47" t="s">
        <v>44</v>
      </c>
      <c r="E319" s="47">
        <v>2</v>
      </c>
      <c r="F319" s="47">
        <v>1</v>
      </c>
      <c r="G319" s="47">
        <v>1</v>
      </c>
      <c r="H319" s="47">
        <v>1</v>
      </c>
      <c r="I319" s="47">
        <v>2</v>
      </c>
      <c r="M319" s="42"/>
    </row>
    <row r="320" spans="2:13" hidden="1" outlineLevel="1" x14ac:dyDescent="0.25">
      <c r="B320" s="35" t="e" vm="133">
        <v>#VALUE!</v>
      </c>
      <c r="C320" s="35" t="s">
        <v>145</v>
      </c>
      <c r="D320" s="35" t="s">
        <v>359</v>
      </c>
      <c r="E320" s="35">
        <v>63</v>
      </c>
      <c r="F320" s="35">
        <v>28</v>
      </c>
      <c r="G320" s="35">
        <v>16</v>
      </c>
      <c r="H320" s="35">
        <v>19</v>
      </c>
      <c r="I320" s="35">
        <v>57</v>
      </c>
      <c r="M320" s="42"/>
    </row>
    <row r="321" spans="2:13" hidden="1" outlineLevel="1" x14ac:dyDescent="0.25">
      <c r="D321" s="35" t="s">
        <v>360</v>
      </c>
      <c r="M321" s="42"/>
    </row>
    <row r="322" spans="2:13" hidden="1" outlineLevel="1" x14ac:dyDescent="0.25">
      <c r="B322" s="47" t="s">
        <v>42</v>
      </c>
      <c r="C322" s="47" t="s">
        <v>361</v>
      </c>
      <c r="D322" s="47" t="s">
        <v>44</v>
      </c>
      <c r="E322" s="47">
        <v>1</v>
      </c>
      <c r="F322" s="47">
        <v>2</v>
      </c>
      <c r="G322" s="47">
        <v>2</v>
      </c>
      <c r="H322" s="47">
        <v>2</v>
      </c>
      <c r="I322" s="47">
        <v>1</v>
      </c>
      <c r="M322" s="42"/>
    </row>
    <row r="323" spans="2:13" hidden="1" outlineLevel="1" x14ac:dyDescent="0.25">
      <c r="B323" s="35" t="e" vm="134">
        <v>#VALUE!</v>
      </c>
      <c r="C323" s="35" t="s">
        <v>146</v>
      </c>
      <c r="D323" s="35" t="s">
        <v>359</v>
      </c>
      <c r="E323" s="35">
        <v>18</v>
      </c>
      <c r="F323" s="35">
        <v>48</v>
      </c>
      <c r="G323" s="35">
        <v>37</v>
      </c>
      <c r="H323" s="35">
        <v>45</v>
      </c>
      <c r="I323" s="35">
        <v>32</v>
      </c>
      <c r="M323" s="42"/>
    </row>
    <row r="324" spans="2:13" hidden="1" outlineLevel="1" x14ac:dyDescent="0.25">
      <c r="D324" s="35" t="s">
        <v>360</v>
      </c>
      <c r="M324" s="42"/>
    </row>
    <row r="325" spans="2:13" hidden="1" outlineLevel="1" x14ac:dyDescent="0.25">
      <c r="B325" s="47" t="s">
        <v>42</v>
      </c>
      <c r="C325" s="47" t="s">
        <v>361</v>
      </c>
      <c r="D325" s="47" t="s">
        <v>44</v>
      </c>
      <c r="E325" s="47">
        <v>2</v>
      </c>
      <c r="F325" s="47">
        <v>2</v>
      </c>
      <c r="G325" s="47">
        <v>1</v>
      </c>
      <c r="H325" s="47">
        <v>1</v>
      </c>
      <c r="I325" s="47">
        <v>2</v>
      </c>
      <c r="M325" s="42"/>
    </row>
    <row r="326" spans="2:13" hidden="1" outlineLevel="1" x14ac:dyDescent="0.25">
      <c r="B326" s="35" t="e" vm="135">
        <v>#VALUE!</v>
      </c>
      <c r="C326" s="35" t="s">
        <v>147</v>
      </c>
      <c r="D326" s="35" t="s">
        <v>359</v>
      </c>
      <c r="E326" s="35">
        <v>63</v>
      </c>
      <c r="F326" s="35">
        <v>55</v>
      </c>
      <c r="G326" s="35">
        <v>29</v>
      </c>
      <c r="H326" s="35">
        <v>23</v>
      </c>
      <c r="I326" s="35">
        <v>33</v>
      </c>
      <c r="M326" s="42"/>
    </row>
    <row r="327" spans="2:13" hidden="1" outlineLevel="1" x14ac:dyDescent="0.25">
      <c r="D327" s="35" t="s">
        <v>360</v>
      </c>
      <c r="M327" s="42"/>
    </row>
    <row r="328" spans="2:13" hidden="1" outlineLevel="1" x14ac:dyDescent="0.25">
      <c r="B328" s="47" t="s">
        <v>42</v>
      </c>
      <c r="C328" s="47" t="s">
        <v>361</v>
      </c>
      <c r="D328" s="47" t="s">
        <v>44</v>
      </c>
      <c r="E328" s="47">
        <v>1</v>
      </c>
      <c r="F328" s="47">
        <v>1</v>
      </c>
      <c r="G328" s="47">
        <v>1</v>
      </c>
      <c r="H328" s="47">
        <v>2</v>
      </c>
      <c r="I328" s="47">
        <v>2</v>
      </c>
      <c r="M328" s="42"/>
    </row>
    <row r="329" spans="2:13" hidden="1" outlineLevel="1" x14ac:dyDescent="0.25">
      <c r="B329" s="35" t="e" vm="136">
        <v>#VALUE!</v>
      </c>
      <c r="C329" s="35" t="s">
        <v>148</v>
      </c>
      <c r="D329" s="35" t="s">
        <v>359</v>
      </c>
      <c r="E329" s="35">
        <v>10</v>
      </c>
      <c r="F329" s="35">
        <v>24</v>
      </c>
      <c r="G329" s="35">
        <v>14</v>
      </c>
      <c r="H329" s="35">
        <v>31</v>
      </c>
      <c r="I329" s="35">
        <v>50</v>
      </c>
      <c r="M329" s="42"/>
    </row>
    <row r="330" spans="2:13" hidden="1" outlineLevel="1" x14ac:dyDescent="0.25">
      <c r="D330" s="35" t="s">
        <v>360</v>
      </c>
      <c r="M330" s="42"/>
    </row>
    <row r="331" spans="2:13" hidden="1" outlineLevel="1" x14ac:dyDescent="0.25">
      <c r="B331" s="47" t="s">
        <v>42</v>
      </c>
      <c r="C331" s="47" t="s">
        <v>361</v>
      </c>
      <c r="D331" s="47" t="s">
        <v>44</v>
      </c>
      <c r="E331" s="47">
        <v>2</v>
      </c>
      <c r="F331" s="47">
        <v>1</v>
      </c>
      <c r="G331" s="47">
        <v>2</v>
      </c>
      <c r="H331" s="47">
        <v>2</v>
      </c>
      <c r="I331" s="47">
        <v>1</v>
      </c>
      <c r="M331" s="42"/>
    </row>
    <row r="332" spans="2:13" hidden="1" outlineLevel="1" x14ac:dyDescent="0.25">
      <c r="B332" s="35" t="e" vm="137">
        <v>#VALUE!</v>
      </c>
      <c r="C332" s="35" t="s">
        <v>149</v>
      </c>
      <c r="D332" s="35" t="s">
        <v>359</v>
      </c>
      <c r="E332" s="35">
        <v>52</v>
      </c>
      <c r="F332" s="35">
        <v>24</v>
      </c>
      <c r="G332" s="35">
        <v>32</v>
      </c>
      <c r="H332" s="35">
        <v>35</v>
      </c>
      <c r="I332" s="35">
        <v>15</v>
      </c>
      <c r="M332" s="42"/>
    </row>
    <row r="333" spans="2:13" hidden="1" outlineLevel="1" x14ac:dyDescent="0.25">
      <c r="D333" s="35" t="s">
        <v>360</v>
      </c>
      <c r="M333" s="42"/>
    </row>
    <row r="334" spans="2:13" hidden="1" outlineLevel="1" x14ac:dyDescent="0.25">
      <c r="B334" s="47" t="s">
        <v>42</v>
      </c>
      <c r="C334" s="47" t="s">
        <v>361</v>
      </c>
      <c r="D334" s="47" t="s">
        <v>44</v>
      </c>
      <c r="E334" s="47">
        <v>0</v>
      </c>
      <c r="F334" s="47">
        <v>3</v>
      </c>
      <c r="G334" s="47">
        <v>2</v>
      </c>
      <c r="H334" s="47">
        <v>1</v>
      </c>
      <c r="I334" s="47">
        <v>2</v>
      </c>
      <c r="M334" s="42"/>
    </row>
    <row r="335" spans="2:13" hidden="1" outlineLevel="1" x14ac:dyDescent="0.25">
      <c r="B335" s="35" t="e" vm="138">
        <v>#VALUE!</v>
      </c>
      <c r="C335" s="35" t="s">
        <v>150</v>
      </c>
      <c r="D335" s="35" t="s">
        <v>359</v>
      </c>
      <c r="E335" s="35">
        <v>0</v>
      </c>
      <c r="F335" s="35">
        <v>62</v>
      </c>
      <c r="G335" s="35">
        <v>38</v>
      </c>
      <c r="H335" s="35">
        <v>17</v>
      </c>
      <c r="I335" s="35">
        <v>50</v>
      </c>
      <c r="M335" s="42"/>
    </row>
    <row r="336" spans="2:13" hidden="1" outlineLevel="1" x14ac:dyDescent="0.25">
      <c r="D336" s="35" t="s">
        <v>360</v>
      </c>
      <c r="M336" s="42"/>
    </row>
    <row r="337" spans="2:13" hidden="1" outlineLevel="1" x14ac:dyDescent="0.25">
      <c r="B337" s="47" t="s">
        <v>42</v>
      </c>
      <c r="C337" s="47" t="s">
        <v>361</v>
      </c>
      <c r="D337" s="47" t="s">
        <v>44</v>
      </c>
      <c r="E337" s="47">
        <v>2</v>
      </c>
      <c r="F337" s="47">
        <v>2</v>
      </c>
      <c r="G337" s="47">
        <v>2</v>
      </c>
      <c r="H337" s="47">
        <v>2</v>
      </c>
      <c r="I337" s="47">
        <v>2</v>
      </c>
      <c r="M337" s="42"/>
    </row>
    <row r="338" spans="2:13" hidden="1" outlineLevel="1" x14ac:dyDescent="0.25">
      <c r="B338" s="35" t="e" vm="139">
        <v>#VALUE!</v>
      </c>
      <c r="C338" s="35" t="s">
        <v>384</v>
      </c>
      <c r="D338" s="35" t="s">
        <v>359</v>
      </c>
      <c r="E338" s="35">
        <v>37</v>
      </c>
      <c r="F338" s="35">
        <v>48</v>
      </c>
      <c r="G338" s="35">
        <v>28</v>
      </c>
      <c r="H338" s="35">
        <v>31</v>
      </c>
      <c r="I338" s="35">
        <v>23</v>
      </c>
      <c r="M338" s="42"/>
    </row>
    <row r="339" spans="2:13" hidden="1" outlineLevel="1" x14ac:dyDescent="0.25">
      <c r="D339" s="35" t="s">
        <v>360</v>
      </c>
      <c r="M339" s="42"/>
    </row>
    <row r="340" spans="2:13" hidden="1" outlineLevel="1" x14ac:dyDescent="0.25">
      <c r="B340" s="47" t="s">
        <v>42</v>
      </c>
      <c r="C340" s="47" t="s">
        <v>361</v>
      </c>
      <c r="D340" s="47" t="s">
        <v>44</v>
      </c>
      <c r="E340" s="47">
        <v>2</v>
      </c>
      <c r="F340" s="47">
        <v>2</v>
      </c>
      <c r="G340" s="47">
        <v>2</v>
      </c>
      <c r="H340" s="47">
        <v>2</v>
      </c>
      <c r="I340" s="47">
        <v>2</v>
      </c>
      <c r="M340" s="42"/>
    </row>
    <row r="341" spans="2:13" hidden="1" outlineLevel="1" x14ac:dyDescent="0.25">
      <c r="B341" s="35" t="e" vm="140">
        <v>#VALUE!</v>
      </c>
      <c r="C341" s="35" t="s">
        <v>151</v>
      </c>
      <c r="D341" s="35" t="s">
        <v>359</v>
      </c>
      <c r="E341" s="35">
        <v>33</v>
      </c>
      <c r="F341" s="35">
        <v>47</v>
      </c>
      <c r="G341" s="35">
        <v>21</v>
      </c>
      <c r="H341" s="35">
        <v>28</v>
      </c>
      <c r="I341" s="35">
        <v>35</v>
      </c>
      <c r="M341" s="42"/>
    </row>
    <row r="342" spans="2:13" hidden="1" outlineLevel="1" x14ac:dyDescent="0.25">
      <c r="D342" s="35" t="s">
        <v>360</v>
      </c>
      <c r="M342" s="42"/>
    </row>
    <row r="343" spans="2:13" hidden="1" outlineLevel="1" x14ac:dyDescent="0.25">
      <c r="B343" s="47" t="s">
        <v>42</v>
      </c>
      <c r="C343" s="47" t="s">
        <v>361</v>
      </c>
      <c r="D343" s="47" t="s">
        <v>44</v>
      </c>
      <c r="E343" s="47">
        <v>0</v>
      </c>
      <c r="F343" s="47">
        <v>3</v>
      </c>
      <c r="G343" s="47">
        <v>3</v>
      </c>
      <c r="H343" s="47">
        <v>2</v>
      </c>
      <c r="I343" s="47">
        <v>2</v>
      </c>
      <c r="M343" s="42"/>
    </row>
    <row r="344" spans="2:13" hidden="1" outlineLevel="1" x14ac:dyDescent="0.25">
      <c r="B344" s="35" t="e" vm="141">
        <v>#VALUE!</v>
      </c>
      <c r="C344" s="35" t="s">
        <v>152</v>
      </c>
      <c r="D344" s="35" t="s">
        <v>359</v>
      </c>
      <c r="E344" s="35">
        <v>0</v>
      </c>
      <c r="F344" s="35">
        <v>41</v>
      </c>
      <c r="G344" s="35">
        <v>47</v>
      </c>
      <c r="H344" s="35">
        <v>21</v>
      </c>
      <c r="I344" s="35">
        <v>34</v>
      </c>
      <c r="M344" s="42"/>
    </row>
    <row r="345" spans="2:13" hidden="1" outlineLevel="1" x14ac:dyDescent="0.25">
      <c r="D345" s="35" t="s">
        <v>360</v>
      </c>
      <c r="M345" s="42"/>
    </row>
    <row r="346" spans="2:13" hidden="1" outlineLevel="1" x14ac:dyDescent="0.25">
      <c r="B346" s="47" t="s">
        <v>42</v>
      </c>
      <c r="C346" s="47" t="s">
        <v>361</v>
      </c>
      <c r="D346" s="47" t="s">
        <v>44</v>
      </c>
      <c r="E346" s="47">
        <v>3</v>
      </c>
      <c r="F346" s="47">
        <v>3</v>
      </c>
      <c r="G346" s="47">
        <v>3</v>
      </c>
      <c r="H346" s="47">
        <v>3</v>
      </c>
      <c r="I346" s="47">
        <v>2</v>
      </c>
      <c r="M346" s="42"/>
    </row>
    <row r="347" spans="2:13" hidden="1" outlineLevel="1" x14ac:dyDescent="0.25">
      <c r="B347" s="35" t="e" vm="142">
        <v>#VALUE!</v>
      </c>
      <c r="C347" s="35" t="s">
        <v>153</v>
      </c>
      <c r="D347" s="35" t="s">
        <v>359</v>
      </c>
      <c r="E347" s="35">
        <v>60</v>
      </c>
      <c r="F347" s="35">
        <v>29</v>
      </c>
      <c r="G347" s="35">
        <v>22</v>
      </c>
      <c r="H347" s="35">
        <v>42</v>
      </c>
      <c r="I347" s="35">
        <v>13</v>
      </c>
      <c r="M347" s="42"/>
    </row>
    <row r="348" spans="2:13" hidden="1" outlineLevel="1" x14ac:dyDescent="0.25">
      <c r="D348" s="35" t="s">
        <v>360</v>
      </c>
      <c r="M348" s="42"/>
    </row>
    <row r="349" spans="2:13" hidden="1" outlineLevel="1" x14ac:dyDescent="0.25">
      <c r="B349" s="47" t="s">
        <v>42</v>
      </c>
      <c r="C349" s="47" t="s">
        <v>361</v>
      </c>
      <c r="D349" s="47" t="s">
        <v>44</v>
      </c>
      <c r="E349" s="47">
        <v>2</v>
      </c>
      <c r="F349" s="47">
        <v>2</v>
      </c>
      <c r="G349" s="47">
        <v>2</v>
      </c>
      <c r="H349" s="47">
        <v>3</v>
      </c>
      <c r="I349" s="47">
        <v>2</v>
      </c>
      <c r="M349" s="42"/>
    </row>
    <row r="350" spans="2:13" hidden="1" outlineLevel="1" x14ac:dyDescent="0.25">
      <c r="B350" s="35" t="e" vm="143">
        <v>#VALUE!</v>
      </c>
      <c r="C350" s="35" t="s">
        <v>154</v>
      </c>
      <c r="D350" s="35" t="s">
        <v>359</v>
      </c>
      <c r="E350" s="35">
        <v>57</v>
      </c>
      <c r="F350" s="35">
        <v>48</v>
      </c>
      <c r="G350" s="35">
        <v>19</v>
      </c>
      <c r="H350" s="35">
        <v>49</v>
      </c>
      <c r="I350" s="35">
        <v>19</v>
      </c>
      <c r="M350" s="42"/>
    </row>
    <row r="351" spans="2:13" hidden="1" outlineLevel="1" x14ac:dyDescent="0.25">
      <c r="D351" s="35" t="s">
        <v>360</v>
      </c>
      <c r="M351" s="42"/>
    </row>
    <row r="352" spans="2:13" hidden="1" outlineLevel="1" x14ac:dyDescent="0.25">
      <c r="B352" s="47" t="s">
        <v>42</v>
      </c>
      <c r="C352" s="47" t="s">
        <v>361</v>
      </c>
      <c r="D352" s="47" t="s">
        <v>44</v>
      </c>
      <c r="E352" s="47">
        <v>2</v>
      </c>
      <c r="F352" s="47">
        <v>3</v>
      </c>
      <c r="G352" s="47">
        <v>3</v>
      </c>
      <c r="H352" s="47">
        <v>2</v>
      </c>
      <c r="I352" s="47">
        <v>2</v>
      </c>
      <c r="M352" s="42"/>
    </row>
    <row r="353" spans="2:13" hidden="1" outlineLevel="1" x14ac:dyDescent="0.25">
      <c r="B353" s="35" t="e" vm="144">
        <v>#VALUE!</v>
      </c>
      <c r="C353" s="35" t="s">
        <v>155</v>
      </c>
      <c r="D353" s="35" t="s">
        <v>359</v>
      </c>
      <c r="E353" s="35">
        <v>20</v>
      </c>
      <c r="F353" s="35">
        <v>33</v>
      </c>
      <c r="G353" s="35">
        <v>25</v>
      </c>
      <c r="H353" s="35">
        <v>21</v>
      </c>
      <c r="I353" s="35">
        <v>14</v>
      </c>
      <c r="M353" s="42"/>
    </row>
    <row r="354" spans="2:13" hidden="1" outlineLevel="1" x14ac:dyDescent="0.25">
      <c r="D354" s="35" t="s">
        <v>360</v>
      </c>
      <c r="M354" s="42"/>
    </row>
    <row r="355" spans="2:13" x14ac:dyDescent="0.25">
      <c r="B355" s="48"/>
      <c r="C355" s="48"/>
      <c r="D355" s="48"/>
      <c r="E355" s="48"/>
      <c r="F355" s="48"/>
      <c r="G355" s="48"/>
      <c r="H355" s="48"/>
      <c r="I355" s="48"/>
      <c r="M355" s="42"/>
    </row>
    <row r="356" spans="2:13" ht="23.45" customHeight="1" x14ac:dyDescent="0.25">
      <c r="B356" s="49" t="s">
        <v>0</v>
      </c>
      <c r="C356" s="49" t="s">
        <v>1</v>
      </c>
      <c r="D356" s="49"/>
      <c r="E356" s="49" t="s">
        <v>43</v>
      </c>
      <c r="F356" s="49"/>
      <c r="G356" s="49"/>
      <c r="H356" s="49"/>
      <c r="I356" s="49"/>
      <c r="M356" s="42"/>
    </row>
    <row r="357" spans="2:13" collapsed="1" x14ac:dyDescent="0.25">
      <c r="B357" s="37" t="e" vm="15">
        <v>#VALUE!</v>
      </c>
      <c r="C357" s="37" t="e" vm="16">
        <v>#VALUE!</v>
      </c>
      <c r="D357" s="37"/>
      <c r="E357" s="40">
        <v>2018</v>
      </c>
      <c r="F357" s="40">
        <v>2019</v>
      </c>
      <c r="G357" s="40">
        <v>2020</v>
      </c>
      <c r="H357" s="40">
        <v>2021</v>
      </c>
      <c r="I357" s="40">
        <v>2022</v>
      </c>
      <c r="M357" s="42"/>
    </row>
    <row r="358" spans="2:13" hidden="1" outlineLevel="1" x14ac:dyDescent="0.25">
      <c r="B358" s="49" t="s">
        <v>42</v>
      </c>
      <c r="C358" s="49" t="s">
        <v>361</v>
      </c>
      <c r="D358" s="49" t="s">
        <v>44</v>
      </c>
      <c r="E358" s="49">
        <v>1</v>
      </c>
      <c r="F358" s="49">
        <v>1</v>
      </c>
      <c r="G358" s="49">
        <v>1</v>
      </c>
      <c r="H358" s="49">
        <v>1</v>
      </c>
      <c r="I358" s="49">
        <v>1</v>
      </c>
      <c r="M358" s="42"/>
    </row>
    <row r="359" spans="2:13" hidden="1" outlineLevel="1" x14ac:dyDescent="0.25">
      <c r="B359" s="35" t="e" vm="145">
        <v>#VALUE!</v>
      </c>
      <c r="C359" s="35" t="s">
        <v>156</v>
      </c>
      <c r="D359" s="35" t="s">
        <v>359</v>
      </c>
      <c r="E359" s="35">
        <v>77</v>
      </c>
      <c r="F359" s="35">
        <v>69</v>
      </c>
      <c r="G359" s="35">
        <v>36</v>
      </c>
      <c r="H359" s="35">
        <v>57</v>
      </c>
      <c r="I359" s="35">
        <v>53</v>
      </c>
      <c r="M359" s="42"/>
    </row>
    <row r="360" spans="2:13" hidden="1" outlineLevel="1" x14ac:dyDescent="0.25">
      <c r="D360" s="35" t="s">
        <v>360</v>
      </c>
      <c r="M360" s="42"/>
    </row>
    <row r="361" spans="2:13" hidden="1" outlineLevel="1" x14ac:dyDescent="0.25">
      <c r="B361" s="49" t="s">
        <v>42</v>
      </c>
      <c r="C361" s="49" t="s">
        <v>361</v>
      </c>
      <c r="D361" s="49" t="s">
        <v>44</v>
      </c>
      <c r="E361" s="49">
        <v>1</v>
      </c>
      <c r="F361" s="49">
        <v>1</v>
      </c>
      <c r="G361" s="49">
        <v>1</v>
      </c>
      <c r="H361" s="49">
        <v>1</v>
      </c>
      <c r="I361" s="49">
        <v>1</v>
      </c>
      <c r="M361" s="42"/>
    </row>
    <row r="362" spans="2:13" hidden="1" outlineLevel="1" x14ac:dyDescent="0.25">
      <c r="B362" s="35" t="e" vm="146">
        <v>#VALUE!</v>
      </c>
      <c r="C362" s="35" t="s">
        <v>157</v>
      </c>
      <c r="D362" s="35" t="s">
        <v>359</v>
      </c>
      <c r="E362" s="35">
        <v>62</v>
      </c>
      <c r="F362" s="35">
        <v>68</v>
      </c>
      <c r="G362" s="35">
        <v>45</v>
      </c>
      <c r="H362" s="35">
        <v>51</v>
      </c>
      <c r="I362" s="35">
        <v>42</v>
      </c>
      <c r="M362" s="42"/>
    </row>
    <row r="363" spans="2:13" hidden="1" outlineLevel="1" x14ac:dyDescent="0.25">
      <c r="D363" s="35" t="s">
        <v>360</v>
      </c>
      <c r="M363" s="42"/>
    </row>
    <row r="364" spans="2:13" hidden="1" outlineLevel="1" x14ac:dyDescent="0.25">
      <c r="B364" s="49" t="s">
        <v>42</v>
      </c>
      <c r="C364" s="49" t="s">
        <v>361</v>
      </c>
      <c r="D364" s="49" t="s">
        <v>44</v>
      </c>
      <c r="E364" s="49">
        <v>1</v>
      </c>
      <c r="F364" s="49">
        <v>1</v>
      </c>
      <c r="G364" s="49">
        <v>1</v>
      </c>
      <c r="H364" s="49">
        <v>1</v>
      </c>
      <c r="I364" s="49">
        <v>1</v>
      </c>
      <c r="M364" s="42"/>
    </row>
    <row r="365" spans="2:13" hidden="1" outlineLevel="1" x14ac:dyDescent="0.25">
      <c r="B365" s="35" t="e" vm="147">
        <v>#VALUE!</v>
      </c>
      <c r="C365" s="35" t="s">
        <v>158</v>
      </c>
      <c r="D365" s="35" t="s">
        <v>359</v>
      </c>
      <c r="E365" s="35">
        <v>53</v>
      </c>
      <c r="F365" s="35">
        <v>63</v>
      </c>
      <c r="G365" s="35">
        <v>38</v>
      </c>
      <c r="H365" s="35">
        <v>61</v>
      </c>
      <c r="I365" s="35">
        <v>47</v>
      </c>
      <c r="M365" s="42"/>
    </row>
    <row r="366" spans="2:13" hidden="1" outlineLevel="1" x14ac:dyDescent="0.25">
      <c r="D366" s="35" t="s">
        <v>360</v>
      </c>
      <c r="M366" s="42"/>
    </row>
    <row r="367" spans="2:13" hidden="1" outlineLevel="1" x14ac:dyDescent="0.25">
      <c r="B367" s="49" t="s">
        <v>42</v>
      </c>
      <c r="C367" s="49" t="s">
        <v>361</v>
      </c>
      <c r="D367" s="49" t="s">
        <v>44</v>
      </c>
      <c r="E367" s="49">
        <v>1</v>
      </c>
      <c r="F367" s="49">
        <v>1</v>
      </c>
      <c r="G367" s="49">
        <v>1</v>
      </c>
      <c r="H367" s="49">
        <v>1</v>
      </c>
      <c r="I367" s="49">
        <v>1</v>
      </c>
      <c r="M367" s="42"/>
    </row>
    <row r="368" spans="2:13" hidden="1" outlineLevel="1" x14ac:dyDescent="0.25">
      <c r="B368" s="35" t="e" vm="148">
        <v>#VALUE!</v>
      </c>
      <c r="C368" s="35" t="s">
        <v>159</v>
      </c>
      <c r="D368" s="35" t="s">
        <v>359</v>
      </c>
      <c r="E368" s="35">
        <v>46</v>
      </c>
      <c r="F368" s="35">
        <v>65</v>
      </c>
      <c r="G368" s="35">
        <v>31</v>
      </c>
      <c r="H368" s="35">
        <v>38</v>
      </c>
      <c r="I368" s="35">
        <v>38</v>
      </c>
      <c r="M368" s="42"/>
    </row>
    <row r="369" spans="2:13" hidden="1" outlineLevel="1" x14ac:dyDescent="0.25">
      <c r="D369" s="35" t="s">
        <v>360</v>
      </c>
      <c r="M369" s="42"/>
    </row>
    <row r="370" spans="2:13" hidden="1" outlineLevel="1" x14ac:dyDescent="0.25">
      <c r="B370" s="49" t="s">
        <v>42</v>
      </c>
      <c r="C370" s="49" t="s">
        <v>361</v>
      </c>
      <c r="D370" s="49" t="s">
        <v>44</v>
      </c>
      <c r="E370" s="49">
        <v>1</v>
      </c>
      <c r="F370" s="49">
        <v>1</v>
      </c>
      <c r="G370" s="49">
        <v>1</v>
      </c>
      <c r="H370" s="49">
        <v>1</v>
      </c>
      <c r="I370" s="49">
        <v>1</v>
      </c>
      <c r="M370" s="42"/>
    </row>
    <row r="371" spans="2:13" hidden="1" outlineLevel="1" x14ac:dyDescent="0.25">
      <c r="B371" s="35" t="e" vm="149">
        <v>#VALUE!</v>
      </c>
      <c r="C371" s="35" t="s">
        <v>160</v>
      </c>
      <c r="D371" s="35" t="s">
        <v>359</v>
      </c>
      <c r="E371" s="35">
        <v>36</v>
      </c>
      <c r="F371" s="35">
        <v>35</v>
      </c>
      <c r="G371" s="35">
        <v>32</v>
      </c>
      <c r="H371" s="35">
        <v>33</v>
      </c>
      <c r="I371" s="35">
        <v>32</v>
      </c>
      <c r="M371" s="42"/>
    </row>
    <row r="372" spans="2:13" hidden="1" outlineLevel="1" x14ac:dyDescent="0.25">
      <c r="D372" s="35" t="s">
        <v>360</v>
      </c>
      <c r="M372" s="42"/>
    </row>
    <row r="373" spans="2:13" hidden="1" outlineLevel="1" x14ac:dyDescent="0.25">
      <c r="B373" s="49" t="s">
        <v>42</v>
      </c>
      <c r="C373" s="49" t="s">
        <v>361</v>
      </c>
      <c r="D373" s="49" t="s">
        <v>44</v>
      </c>
      <c r="E373" s="49">
        <v>1</v>
      </c>
      <c r="F373" s="49">
        <v>1</v>
      </c>
      <c r="G373" s="49">
        <v>2</v>
      </c>
      <c r="H373" s="49">
        <v>1</v>
      </c>
      <c r="I373" s="49">
        <v>1</v>
      </c>
      <c r="M373" s="42"/>
    </row>
    <row r="374" spans="2:13" hidden="1" outlineLevel="1" x14ac:dyDescent="0.25">
      <c r="B374" s="35" t="e" vm="150">
        <v>#VALUE!</v>
      </c>
      <c r="C374" s="35" t="s">
        <v>161</v>
      </c>
      <c r="D374" s="35" t="s">
        <v>359</v>
      </c>
      <c r="E374" s="35">
        <v>42</v>
      </c>
      <c r="F374" s="35">
        <v>15</v>
      </c>
      <c r="G374" s="35">
        <v>29</v>
      </c>
      <c r="H374" s="35">
        <v>33</v>
      </c>
      <c r="I374" s="35">
        <v>52</v>
      </c>
      <c r="M374" s="42"/>
    </row>
    <row r="375" spans="2:13" hidden="1" outlineLevel="1" x14ac:dyDescent="0.25">
      <c r="D375" s="35" t="s">
        <v>360</v>
      </c>
      <c r="M375" s="42"/>
    </row>
    <row r="376" spans="2:13" hidden="1" outlineLevel="1" x14ac:dyDescent="0.25">
      <c r="B376" s="49" t="s">
        <v>42</v>
      </c>
      <c r="C376" s="49" t="s">
        <v>361</v>
      </c>
      <c r="D376" s="49" t="s">
        <v>44</v>
      </c>
      <c r="E376" s="49">
        <v>1</v>
      </c>
      <c r="F376" s="49">
        <v>2</v>
      </c>
      <c r="G376" s="49">
        <v>1</v>
      </c>
      <c r="H376" s="49">
        <v>1</v>
      </c>
      <c r="I376" s="49">
        <v>1</v>
      </c>
      <c r="M376" s="42"/>
    </row>
    <row r="377" spans="2:13" hidden="1" outlineLevel="1" x14ac:dyDescent="0.25">
      <c r="B377" s="35" t="e" vm="151">
        <v>#VALUE!</v>
      </c>
      <c r="C377" s="35" t="s">
        <v>162</v>
      </c>
      <c r="D377" s="35" t="s">
        <v>359</v>
      </c>
      <c r="E377" s="35">
        <v>35</v>
      </c>
      <c r="F377" s="35">
        <v>58</v>
      </c>
      <c r="G377" s="35">
        <v>23</v>
      </c>
      <c r="H377" s="35">
        <v>39</v>
      </c>
      <c r="I377" s="35">
        <v>30</v>
      </c>
      <c r="M377" s="42"/>
    </row>
    <row r="378" spans="2:13" hidden="1" outlineLevel="1" x14ac:dyDescent="0.25">
      <c r="D378" s="35" t="s">
        <v>360</v>
      </c>
      <c r="M378" s="42"/>
    </row>
    <row r="379" spans="2:13" hidden="1" outlineLevel="1" x14ac:dyDescent="0.25">
      <c r="B379" s="49" t="s">
        <v>42</v>
      </c>
      <c r="C379" s="49" t="s">
        <v>361</v>
      </c>
      <c r="D379" s="49" t="s">
        <v>44</v>
      </c>
      <c r="E379" s="49">
        <v>1</v>
      </c>
      <c r="F379" s="49">
        <v>1</v>
      </c>
      <c r="G379" s="49">
        <v>1</v>
      </c>
      <c r="H379" s="49">
        <v>1</v>
      </c>
      <c r="I379" s="49">
        <v>2</v>
      </c>
      <c r="M379" s="42"/>
    </row>
    <row r="380" spans="2:13" hidden="1" outlineLevel="1" x14ac:dyDescent="0.25">
      <c r="B380" s="35" t="e" vm="152">
        <v>#VALUE!</v>
      </c>
      <c r="C380" s="35" t="s">
        <v>163</v>
      </c>
      <c r="D380" s="35" t="s">
        <v>359</v>
      </c>
      <c r="E380" s="35">
        <v>43</v>
      </c>
      <c r="F380" s="35">
        <v>56</v>
      </c>
      <c r="G380" s="35">
        <v>28</v>
      </c>
      <c r="H380" s="35">
        <v>16</v>
      </c>
      <c r="I380" s="35">
        <v>52</v>
      </c>
      <c r="M380" s="42"/>
    </row>
    <row r="381" spans="2:13" hidden="1" outlineLevel="1" x14ac:dyDescent="0.25">
      <c r="D381" s="35" t="s">
        <v>360</v>
      </c>
      <c r="M381" s="42"/>
    </row>
    <row r="382" spans="2:13" hidden="1" outlineLevel="1" x14ac:dyDescent="0.25">
      <c r="B382" s="49" t="s">
        <v>42</v>
      </c>
      <c r="C382" s="49" t="s">
        <v>361</v>
      </c>
      <c r="D382" s="49" t="s">
        <v>44</v>
      </c>
      <c r="E382" s="49">
        <v>1</v>
      </c>
      <c r="F382" s="49">
        <v>1</v>
      </c>
      <c r="G382" s="49">
        <v>1</v>
      </c>
      <c r="H382" s="49">
        <v>1</v>
      </c>
      <c r="I382" s="49">
        <v>2</v>
      </c>
      <c r="M382" s="42"/>
    </row>
    <row r="383" spans="2:13" hidden="1" outlineLevel="1" x14ac:dyDescent="0.25">
      <c r="B383" s="35" t="e" vm="153">
        <v>#VALUE!</v>
      </c>
      <c r="C383" s="35" t="s">
        <v>164</v>
      </c>
      <c r="D383" s="35" t="s">
        <v>359</v>
      </c>
      <c r="E383" s="35">
        <v>45</v>
      </c>
      <c r="F383" s="35">
        <v>42</v>
      </c>
      <c r="G383" s="35">
        <v>24</v>
      </c>
      <c r="H383" s="35">
        <v>19</v>
      </c>
      <c r="I383" s="35">
        <v>56</v>
      </c>
      <c r="M383" s="42"/>
    </row>
    <row r="384" spans="2:13" hidden="1" outlineLevel="1" x14ac:dyDescent="0.25">
      <c r="D384" s="35" t="s">
        <v>360</v>
      </c>
      <c r="M384" s="42"/>
    </row>
    <row r="385" spans="2:13" hidden="1" outlineLevel="1" x14ac:dyDescent="0.25">
      <c r="B385" s="49" t="s">
        <v>42</v>
      </c>
      <c r="C385" s="49" t="s">
        <v>361</v>
      </c>
      <c r="D385" s="49" t="s">
        <v>44</v>
      </c>
      <c r="E385" s="49">
        <v>1</v>
      </c>
      <c r="F385" s="49">
        <v>1</v>
      </c>
      <c r="G385" s="49">
        <v>2</v>
      </c>
      <c r="H385" s="49">
        <v>1</v>
      </c>
      <c r="I385" s="49">
        <v>1</v>
      </c>
      <c r="M385" s="42"/>
    </row>
    <row r="386" spans="2:13" hidden="1" outlineLevel="1" x14ac:dyDescent="0.25">
      <c r="B386" s="35" t="e" vm="154">
        <v>#VALUE!</v>
      </c>
      <c r="C386" s="35" t="s">
        <v>351</v>
      </c>
      <c r="D386" s="35" t="s">
        <v>359</v>
      </c>
      <c r="E386" s="35">
        <v>36</v>
      </c>
      <c r="F386" s="35">
        <v>26</v>
      </c>
      <c r="G386" s="35">
        <v>27</v>
      </c>
      <c r="H386" s="35">
        <v>28</v>
      </c>
      <c r="I386" s="35">
        <v>29</v>
      </c>
      <c r="M386" s="42"/>
    </row>
    <row r="387" spans="2:13" hidden="1" outlineLevel="1" x14ac:dyDescent="0.25">
      <c r="D387" s="35" t="s">
        <v>360</v>
      </c>
      <c r="M387" s="42"/>
    </row>
    <row r="388" spans="2:13" hidden="1" outlineLevel="1" x14ac:dyDescent="0.25">
      <c r="B388" s="49" t="s">
        <v>42</v>
      </c>
      <c r="C388" s="49" t="s">
        <v>361</v>
      </c>
      <c r="D388" s="49" t="s">
        <v>44</v>
      </c>
      <c r="E388" s="49">
        <v>2</v>
      </c>
      <c r="F388" s="49">
        <v>1</v>
      </c>
      <c r="G388" s="49">
        <v>1</v>
      </c>
      <c r="H388" s="49">
        <v>1</v>
      </c>
      <c r="I388" s="49">
        <v>1</v>
      </c>
      <c r="M388" s="42"/>
    </row>
    <row r="389" spans="2:13" hidden="1" outlineLevel="1" x14ac:dyDescent="0.25">
      <c r="B389" s="35" t="e" vm="155">
        <v>#VALUE!</v>
      </c>
      <c r="C389" s="35" t="s">
        <v>166</v>
      </c>
      <c r="D389" s="35" t="s">
        <v>359</v>
      </c>
      <c r="E389" s="35">
        <v>67</v>
      </c>
      <c r="F389" s="35">
        <v>29</v>
      </c>
      <c r="G389" s="35">
        <v>23</v>
      </c>
      <c r="H389" s="35">
        <v>29</v>
      </c>
      <c r="I389" s="35">
        <v>28</v>
      </c>
      <c r="M389" s="42"/>
    </row>
    <row r="390" spans="2:13" hidden="1" outlineLevel="1" x14ac:dyDescent="0.25">
      <c r="D390" s="35" t="s">
        <v>360</v>
      </c>
      <c r="M390" s="42"/>
    </row>
    <row r="391" spans="2:13" hidden="1" outlineLevel="1" x14ac:dyDescent="0.25">
      <c r="B391" s="49" t="s">
        <v>42</v>
      </c>
      <c r="C391" s="49" t="s">
        <v>361</v>
      </c>
      <c r="D391" s="49" t="s">
        <v>44</v>
      </c>
      <c r="E391" s="49">
        <v>2</v>
      </c>
      <c r="F391" s="49">
        <v>2</v>
      </c>
      <c r="G391" s="49">
        <v>1</v>
      </c>
      <c r="H391" s="49">
        <v>1</v>
      </c>
      <c r="I391" s="49">
        <v>1</v>
      </c>
      <c r="M391" s="42"/>
    </row>
    <row r="392" spans="2:13" hidden="1" outlineLevel="1" x14ac:dyDescent="0.25">
      <c r="B392" s="35" t="e" vm="156">
        <v>#VALUE!</v>
      </c>
      <c r="C392" s="35" t="s">
        <v>167</v>
      </c>
      <c r="D392" s="35" t="s">
        <v>359</v>
      </c>
      <c r="E392" s="35">
        <v>16</v>
      </c>
      <c r="F392" s="35">
        <v>56</v>
      </c>
      <c r="G392" s="35">
        <v>17</v>
      </c>
      <c r="H392" s="35">
        <v>32</v>
      </c>
      <c r="I392" s="35">
        <v>31</v>
      </c>
      <c r="M392" s="42"/>
    </row>
    <row r="393" spans="2:13" hidden="1" outlineLevel="1" x14ac:dyDescent="0.25">
      <c r="D393" s="35" t="s">
        <v>360</v>
      </c>
      <c r="M393" s="42"/>
    </row>
    <row r="394" spans="2:13" hidden="1" outlineLevel="1" x14ac:dyDescent="0.25">
      <c r="B394" s="49" t="s">
        <v>42</v>
      </c>
      <c r="C394" s="49" t="s">
        <v>361</v>
      </c>
      <c r="D394" s="49" t="s">
        <v>44</v>
      </c>
      <c r="E394" s="49">
        <v>2</v>
      </c>
      <c r="F394" s="49">
        <v>1</v>
      </c>
      <c r="G394" s="49">
        <v>1</v>
      </c>
      <c r="H394" s="49">
        <v>2</v>
      </c>
      <c r="I394" s="49">
        <v>2</v>
      </c>
      <c r="M394" s="42"/>
    </row>
    <row r="395" spans="2:13" hidden="1" outlineLevel="1" x14ac:dyDescent="0.25">
      <c r="B395" s="35" t="e" vm="157">
        <v>#VALUE!</v>
      </c>
      <c r="C395" s="35" t="s">
        <v>168</v>
      </c>
      <c r="D395" s="35" t="s">
        <v>359</v>
      </c>
      <c r="E395" s="35">
        <v>74</v>
      </c>
      <c r="F395" s="35">
        <v>40</v>
      </c>
      <c r="G395" s="35">
        <v>11</v>
      </c>
      <c r="H395" s="35">
        <v>41</v>
      </c>
      <c r="I395" s="35">
        <v>61</v>
      </c>
      <c r="M395" s="42"/>
    </row>
    <row r="396" spans="2:13" hidden="1" outlineLevel="1" x14ac:dyDescent="0.25">
      <c r="D396" s="35" t="s">
        <v>360</v>
      </c>
      <c r="M396" s="42"/>
    </row>
    <row r="397" spans="2:13" hidden="1" outlineLevel="1" x14ac:dyDescent="0.25">
      <c r="B397" s="49" t="s">
        <v>42</v>
      </c>
      <c r="C397" s="49" t="s">
        <v>361</v>
      </c>
      <c r="D397" s="49" t="s">
        <v>44</v>
      </c>
      <c r="E397" s="49">
        <v>2</v>
      </c>
      <c r="F397" s="49">
        <v>2</v>
      </c>
      <c r="G397" s="49">
        <v>2</v>
      </c>
      <c r="H397" s="49">
        <v>2</v>
      </c>
      <c r="I397" s="49">
        <v>1</v>
      </c>
      <c r="M397" s="42"/>
    </row>
    <row r="398" spans="2:13" hidden="1" outlineLevel="1" x14ac:dyDescent="0.25">
      <c r="B398" s="35" t="e" vm="158">
        <v>#VALUE!</v>
      </c>
      <c r="C398" s="35" t="s">
        <v>169</v>
      </c>
      <c r="D398" s="35" t="s">
        <v>359</v>
      </c>
      <c r="E398" s="35">
        <v>48</v>
      </c>
      <c r="F398" s="35">
        <v>41</v>
      </c>
      <c r="G398" s="35">
        <v>17</v>
      </c>
      <c r="H398" s="35">
        <v>46</v>
      </c>
      <c r="I398" s="35">
        <v>31</v>
      </c>
      <c r="M398" s="42"/>
    </row>
    <row r="399" spans="2:13" hidden="1" outlineLevel="1" x14ac:dyDescent="0.25">
      <c r="D399" s="35" t="s">
        <v>360</v>
      </c>
      <c r="M399" s="42"/>
    </row>
    <row r="400" spans="2:13" hidden="1" outlineLevel="1" x14ac:dyDescent="0.25">
      <c r="B400" s="49" t="s">
        <v>42</v>
      </c>
      <c r="C400" s="49" t="s">
        <v>361</v>
      </c>
      <c r="D400" s="49" t="s">
        <v>44</v>
      </c>
      <c r="E400" s="49">
        <v>1</v>
      </c>
      <c r="F400" s="49">
        <v>2</v>
      </c>
      <c r="G400" s="49">
        <v>2</v>
      </c>
      <c r="H400" s="49">
        <v>1</v>
      </c>
      <c r="I400" s="49">
        <v>1</v>
      </c>
      <c r="M400" s="42"/>
    </row>
    <row r="401" spans="2:13" hidden="1" outlineLevel="1" x14ac:dyDescent="0.25">
      <c r="B401" s="35" t="e" vm="159">
        <v>#VALUE!</v>
      </c>
      <c r="C401" s="35" t="s">
        <v>170</v>
      </c>
      <c r="D401" s="35" t="s">
        <v>359</v>
      </c>
      <c r="E401" s="35">
        <v>30</v>
      </c>
      <c r="F401" s="35">
        <v>55</v>
      </c>
      <c r="G401" s="35">
        <v>27</v>
      </c>
      <c r="H401" s="35">
        <v>32</v>
      </c>
      <c r="I401" s="35">
        <v>25</v>
      </c>
      <c r="M401" s="42"/>
    </row>
    <row r="402" spans="2:13" hidden="1" outlineLevel="1" x14ac:dyDescent="0.25">
      <c r="D402" s="35" t="s">
        <v>360</v>
      </c>
      <c r="M402" s="42"/>
    </row>
    <row r="403" spans="2:13" hidden="1" outlineLevel="1" x14ac:dyDescent="0.25">
      <c r="B403" s="49" t="s">
        <v>42</v>
      </c>
      <c r="C403" s="49" t="s">
        <v>361</v>
      </c>
      <c r="D403" s="49" t="s">
        <v>44</v>
      </c>
      <c r="E403" s="49">
        <v>3</v>
      </c>
      <c r="F403" s="49">
        <v>3</v>
      </c>
      <c r="G403" s="49">
        <v>3</v>
      </c>
      <c r="H403" s="49">
        <v>2</v>
      </c>
      <c r="I403" s="49">
        <v>1</v>
      </c>
      <c r="M403" s="42"/>
    </row>
    <row r="404" spans="2:13" hidden="1" outlineLevel="1" x14ac:dyDescent="0.25">
      <c r="B404" s="35" t="e" vm="160">
        <v>#VALUE!</v>
      </c>
      <c r="C404" s="35" t="s">
        <v>171</v>
      </c>
      <c r="D404" s="35" t="s">
        <v>359</v>
      </c>
      <c r="E404" s="35">
        <v>43</v>
      </c>
      <c r="F404" s="35">
        <v>35</v>
      </c>
      <c r="G404" s="35">
        <v>10</v>
      </c>
      <c r="H404" s="35">
        <v>50</v>
      </c>
      <c r="I404" s="35">
        <v>36</v>
      </c>
      <c r="M404" s="42"/>
    </row>
    <row r="405" spans="2:13" hidden="1" outlineLevel="1" x14ac:dyDescent="0.25">
      <c r="D405" s="35" t="s">
        <v>360</v>
      </c>
      <c r="M405" s="42"/>
    </row>
    <row r="406" spans="2:13" hidden="1" outlineLevel="1" x14ac:dyDescent="0.25">
      <c r="B406" s="49" t="s">
        <v>42</v>
      </c>
      <c r="C406" s="49" t="s">
        <v>361</v>
      </c>
      <c r="D406" s="49" t="s">
        <v>44</v>
      </c>
      <c r="E406" s="49">
        <v>0</v>
      </c>
      <c r="F406" s="49">
        <v>3</v>
      </c>
      <c r="G406" s="49">
        <v>2</v>
      </c>
      <c r="H406" s="49">
        <v>1</v>
      </c>
      <c r="I406" s="49">
        <v>1</v>
      </c>
      <c r="M406" s="42"/>
    </row>
    <row r="407" spans="2:13" hidden="1" outlineLevel="1" x14ac:dyDescent="0.25">
      <c r="B407" s="35" t="e" vm="161">
        <v>#VALUE!</v>
      </c>
      <c r="C407" s="35" t="s">
        <v>172</v>
      </c>
      <c r="D407" s="35" t="s">
        <v>359</v>
      </c>
      <c r="E407" s="35">
        <v>0</v>
      </c>
      <c r="F407" s="35">
        <v>67</v>
      </c>
      <c r="G407" s="35">
        <v>21</v>
      </c>
      <c r="H407" s="35">
        <v>26</v>
      </c>
      <c r="I407" s="35">
        <v>28</v>
      </c>
      <c r="M407" s="42"/>
    </row>
    <row r="408" spans="2:13" hidden="1" outlineLevel="1" x14ac:dyDescent="0.25">
      <c r="D408" s="35" t="s">
        <v>360</v>
      </c>
      <c r="M408" s="42"/>
    </row>
    <row r="409" spans="2:13" hidden="1" outlineLevel="1" x14ac:dyDescent="0.25">
      <c r="B409" s="49" t="s">
        <v>42</v>
      </c>
      <c r="C409" s="49" t="s">
        <v>361</v>
      </c>
      <c r="D409" s="49" t="s">
        <v>44</v>
      </c>
      <c r="E409" s="49">
        <v>2</v>
      </c>
      <c r="F409" s="49">
        <v>2</v>
      </c>
      <c r="G409" s="49">
        <v>2</v>
      </c>
      <c r="H409" s="49">
        <v>2</v>
      </c>
      <c r="I409" s="49">
        <v>2</v>
      </c>
      <c r="M409" s="42"/>
    </row>
    <row r="410" spans="2:13" hidden="1" outlineLevel="1" x14ac:dyDescent="0.25">
      <c r="B410" s="35" t="e" vm="162">
        <v>#VALUE!</v>
      </c>
      <c r="C410" s="35" t="s">
        <v>173</v>
      </c>
      <c r="D410" s="35" t="s">
        <v>359</v>
      </c>
      <c r="E410" s="35">
        <v>65</v>
      </c>
      <c r="F410" s="35">
        <v>27</v>
      </c>
      <c r="G410" s="35">
        <v>20</v>
      </c>
      <c r="H410" s="35">
        <v>42</v>
      </c>
      <c r="I410" s="35">
        <v>41</v>
      </c>
      <c r="M410" s="42"/>
    </row>
    <row r="411" spans="2:13" hidden="1" outlineLevel="1" x14ac:dyDescent="0.25">
      <c r="D411" s="35" t="s">
        <v>360</v>
      </c>
      <c r="M411" s="42"/>
    </row>
    <row r="412" spans="2:13" hidden="1" outlineLevel="1" x14ac:dyDescent="0.25">
      <c r="B412" s="49" t="s">
        <v>42</v>
      </c>
      <c r="C412" s="49" t="s">
        <v>361</v>
      </c>
      <c r="D412" s="49" t="s">
        <v>44</v>
      </c>
      <c r="E412" s="49">
        <v>0</v>
      </c>
      <c r="F412" s="49">
        <v>0</v>
      </c>
      <c r="G412" s="49">
        <v>0</v>
      </c>
      <c r="H412" s="49">
        <v>3</v>
      </c>
      <c r="I412" s="49">
        <v>2</v>
      </c>
      <c r="M412" s="42"/>
    </row>
    <row r="413" spans="2:13" hidden="1" outlineLevel="1" x14ac:dyDescent="0.25">
      <c r="B413" s="35" t="e" vm="163">
        <v>#VALUE!</v>
      </c>
      <c r="C413" s="35" t="s">
        <v>174</v>
      </c>
      <c r="D413" s="35" t="s">
        <v>359</v>
      </c>
      <c r="E413" s="35">
        <v>0</v>
      </c>
      <c r="F413" s="35">
        <v>0</v>
      </c>
      <c r="G413" s="35">
        <v>0</v>
      </c>
      <c r="H413" s="35">
        <v>48</v>
      </c>
      <c r="I413" s="35">
        <v>35</v>
      </c>
      <c r="M413" s="42"/>
    </row>
    <row r="414" spans="2:13" hidden="1" outlineLevel="1" x14ac:dyDescent="0.25">
      <c r="D414" s="35" t="s">
        <v>360</v>
      </c>
      <c r="M414" s="42"/>
    </row>
    <row r="415" spans="2:13" hidden="1" outlineLevel="1" x14ac:dyDescent="0.25">
      <c r="B415" s="49" t="s">
        <v>42</v>
      </c>
      <c r="C415" s="49" t="s">
        <v>361</v>
      </c>
      <c r="D415" s="49" t="s">
        <v>44</v>
      </c>
      <c r="E415" s="49">
        <v>3</v>
      </c>
      <c r="F415" s="49">
        <v>2</v>
      </c>
      <c r="G415" s="49">
        <v>2</v>
      </c>
      <c r="H415" s="49">
        <v>2</v>
      </c>
      <c r="I415" s="49">
        <v>2</v>
      </c>
      <c r="M415" s="42"/>
    </row>
    <row r="416" spans="2:13" hidden="1" outlineLevel="1" x14ac:dyDescent="0.25">
      <c r="B416" s="35" t="e" vm="164">
        <v>#VALUE!</v>
      </c>
      <c r="C416" s="35" t="s">
        <v>175</v>
      </c>
      <c r="D416" s="35" t="s">
        <v>359</v>
      </c>
      <c r="E416" s="35">
        <v>85</v>
      </c>
      <c r="F416" s="35">
        <v>33</v>
      </c>
      <c r="G416" s="35">
        <v>16</v>
      </c>
      <c r="H416" s="35">
        <v>21</v>
      </c>
      <c r="I416" s="35">
        <v>30</v>
      </c>
      <c r="M416" s="42"/>
    </row>
    <row r="417" spans="2:13" hidden="1" outlineLevel="1" x14ac:dyDescent="0.25">
      <c r="D417" s="35" t="s">
        <v>360</v>
      </c>
      <c r="M417" s="42"/>
    </row>
    <row r="418" spans="2:13" hidden="1" outlineLevel="1" x14ac:dyDescent="0.25">
      <c r="B418" s="49" t="s">
        <v>42</v>
      </c>
      <c r="C418" s="49" t="s">
        <v>361</v>
      </c>
      <c r="D418" s="49" t="s">
        <v>44</v>
      </c>
      <c r="E418" s="49">
        <v>0</v>
      </c>
      <c r="F418" s="49">
        <v>0</v>
      </c>
      <c r="G418" s="49">
        <v>0</v>
      </c>
      <c r="H418" s="49">
        <v>0</v>
      </c>
      <c r="I418" s="49">
        <v>2</v>
      </c>
      <c r="M418" s="42"/>
    </row>
    <row r="419" spans="2:13" hidden="1" outlineLevel="1" x14ac:dyDescent="0.25">
      <c r="B419" s="35" t="e" vm="165">
        <v>#VALUE!</v>
      </c>
      <c r="C419" s="35" t="s">
        <v>176</v>
      </c>
      <c r="D419" s="35" t="s">
        <v>359</v>
      </c>
      <c r="E419" s="35">
        <v>0</v>
      </c>
      <c r="F419" s="35">
        <v>0</v>
      </c>
      <c r="G419" s="35">
        <v>0</v>
      </c>
      <c r="H419" s="35">
        <v>0</v>
      </c>
      <c r="I419" s="35">
        <v>76</v>
      </c>
      <c r="M419" s="42"/>
    </row>
    <row r="420" spans="2:13" hidden="1" outlineLevel="1" x14ac:dyDescent="0.25">
      <c r="D420" s="35" t="s">
        <v>360</v>
      </c>
      <c r="M420" s="42"/>
    </row>
    <row r="421" spans="2:13" hidden="1" outlineLevel="1" x14ac:dyDescent="0.25">
      <c r="B421" s="49" t="s">
        <v>42</v>
      </c>
      <c r="C421" s="49" t="s">
        <v>361</v>
      </c>
      <c r="D421" s="49" t="s">
        <v>44</v>
      </c>
      <c r="E421" s="49">
        <v>0</v>
      </c>
      <c r="F421" s="49">
        <v>0</v>
      </c>
      <c r="G421" s="49">
        <v>0</v>
      </c>
      <c r="H421" s="49">
        <v>3</v>
      </c>
      <c r="I421" s="49">
        <v>2</v>
      </c>
      <c r="M421" s="42"/>
    </row>
    <row r="422" spans="2:13" hidden="1" outlineLevel="1" x14ac:dyDescent="0.25">
      <c r="B422" s="35" t="e" vm="166">
        <v>#VALUE!</v>
      </c>
      <c r="C422" s="35" t="s">
        <v>177</v>
      </c>
      <c r="D422" s="35" t="s">
        <v>359</v>
      </c>
      <c r="E422" s="35">
        <v>0</v>
      </c>
      <c r="F422" s="35">
        <v>0</v>
      </c>
      <c r="G422" s="35">
        <v>0</v>
      </c>
      <c r="H422" s="35">
        <v>39</v>
      </c>
      <c r="I422" s="35">
        <v>35</v>
      </c>
      <c r="M422" s="42"/>
    </row>
    <row r="423" spans="2:13" hidden="1" outlineLevel="1" x14ac:dyDescent="0.25">
      <c r="D423" s="35" t="s">
        <v>360</v>
      </c>
      <c r="M423" s="42"/>
    </row>
    <row r="424" spans="2:13" hidden="1" outlineLevel="1" x14ac:dyDescent="0.25">
      <c r="B424" s="49" t="s">
        <v>42</v>
      </c>
      <c r="C424" s="49" t="s">
        <v>361</v>
      </c>
      <c r="D424" s="49" t="s">
        <v>44</v>
      </c>
      <c r="E424" s="49">
        <v>0</v>
      </c>
      <c r="F424" s="49">
        <v>0</v>
      </c>
      <c r="G424" s="49">
        <v>0</v>
      </c>
      <c r="H424" s="49">
        <v>0</v>
      </c>
      <c r="I424" s="49">
        <v>3</v>
      </c>
      <c r="M424" s="42"/>
    </row>
    <row r="425" spans="2:13" hidden="1" outlineLevel="1" x14ac:dyDescent="0.25">
      <c r="B425" s="35" t="e" vm="167">
        <v>#VALUE!</v>
      </c>
      <c r="C425" s="35" t="s">
        <v>178</v>
      </c>
      <c r="D425" s="35" t="s">
        <v>359</v>
      </c>
      <c r="E425" s="35">
        <v>0</v>
      </c>
      <c r="F425" s="35">
        <v>0</v>
      </c>
      <c r="G425" s="35">
        <v>0</v>
      </c>
      <c r="H425" s="35">
        <v>0</v>
      </c>
      <c r="I425" s="35">
        <v>30</v>
      </c>
      <c r="M425" s="42"/>
    </row>
    <row r="426" spans="2:13" hidden="1" outlineLevel="1" x14ac:dyDescent="0.25">
      <c r="D426" s="35" t="s">
        <v>360</v>
      </c>
      <c r="M426" s="42"/>
    </row>
    <row r="427" spans="2:13" hidden="1" outlineLevel="1" x14ac:dyDescent="0.25">
      <c r="B427" s="49" t="s">
        <v>42</v>
      </c>
      <c r="C427" s="49" t="s">
        <v>361</v>
      </c>
      <c r="D427" s="49" t="s">
        <v>44</v>
      </c>
      <c r="E427" s="49">
        <v>0</v>
      </c>
      <c r="F427" s="49">
        <v>0</v>
      </c>
      <c r="G427" s="49">
        <v>0</v>
      </c>
      <c r="H427" s="49">
        <v>0</v>
      </c>
      <c r="I427" s="49">
        <v>3</v>
      </c>
      <c r="M427" s="42"/>
    </row>
    <row r="428" spans="2:13" hidden="1" outlineLevel="1" x14ac:dyDescent="0.25">
      <c r="B428" s="35" t="e" vm="168">
        <v>#VALUE!</v>
      </c>
      <c r="C428" s="35" t="s">
        <v>66</v>
      </c>
      <c r="D428" s="35" t="s">
        <v>359</v>
      </c>
      <c r="E428" s="35">
        <v>0</v>
      </c>
      <c r="F428" s="35">
        <v>0</v>
      </c>
      <c r="G428" s="35">
        <v>0</v>
      </c>
      <c r="H428" s="35">
        <v>0</v>
      </c>
      <c r="I428" s="35">
        <v>16</v>
      </c>
      <c r="M428" s="42"/>
    </row>
    <row r="429" spans="2:13" hidden="1" outlineLevel="1" x14ac:dyDescent="0.25">
      <c r="D429" s="35" t="s">
        <v>360</v>
      </c>
      <c r="M429" s="42"/>
    </row>
    <row r="430" spans="2:13" hidden="1" outlineLevel="1" x14ac:dyDescent="0.25">
      <c r="B430" s="49" t="s">
        <v>42</v>
      </c>
      <c r="C430" s="49" t="s">
        <v>361</v>
      </c>
      <c r="D430" s="49" t="s">
        <v>44</v>
      </c>
      <c r="E430" s="49">
        <v>0</v>
      </c>
      <c r="F430" s="49">
        <v>0</v>
      </c>
      <c r="G430" s="49">
        <v>0</v>
      </c>
      <c r="H430" s="49">
        <v>3</v>
      </c>
      <c r="I430" s="49">
        <v>3</v>
      </c>
      <c r="M430" s="42"/>
    </row>
    <row r="431" spans="2:13" hidden="1" outlineLevel="1" x14ac:dyDescent="0.25">
      <c r="B431" s="35" t="e" vm="169">
        <v>#VALUE!</v>
      </c>
      <c r="C431" s="35" t="s">
        <v>179</v>
      </c>
      <c r="D431" s="35" t="s">
        <v>359</v>
      </c>
      <c r="E431" s="35">
        <v>0</v>
      </c>
      <c r="F431" s="35">
        <v>0</v>
      </c>
      <c r="G431" s="35">
        <v>0</v>
      </c>
      <c r="H431" s="35">
        <v>43</v>
      </c>
      <c r="I431" s="35">
        <v>27</v>
      </c>
      <c r="M431" s="42"/>
    </row>
    <row r="432" spans="2:13" hidden="1" outlineLevel="1" x14ac:dyDescent="0.25">
      <c r="D432" s="35" t="s">
        <v>360</v>
      </c>
      <c r="M432" s="42"/>
    </row>
    <row r="433" spans="2:13" hidden="1" outlineLevel="1" x14ac:dyDescent="0.25">
      <c r="B433" s="49" t="s">
        <v>42</v>
      </c>
      <c r="C433" s="49" t="s">
        <v>361</v>
      </c>
      <c r="D433" s="49" t="s">
        <v>44</v>
      </c>
      <c r="E433" s="49">
        <v>2</v>
      </c>
      <c r="F433" s="49">
        <v>2</v>
      </c>
      <c r="G433" s="49">
        <v>2</v>
      </c>
      <c r="H433" s="49">
        <v>3</v>
      </c>
      <c r="I433" s="49">
        <v>3</v>
      </c>
      <c r="M433" s="42"/>
    </row>
    <row r="434" spans="2:13" hidden="1" outlineLevel="1" x14ac:dyDescent="0.25">
      <c r="B434" s="35" t="e" vm="170">
        <v>#VALUE!</v>
      </c>
      <c r="C434" s="35" t="s">
        <v>165</v>
      </c>
      <c r="D434" s="35" t="s">
        <v>359</v>
      </c>
      <c r="E434" s="35">
        <v>62</v>
      </c>
      <c r="F434" s="35">
        <v>53</v>
      </c>
      <c r="G434" s="35">
        <v>9</v>
      </c>
      <c r="H434" s="35">
        <v>24</v>
      </c>
      <c r="I434" s="35">
        <v>22</v>
      </c>
      <c r="M434" s="42"/>
    </row>
    <row r="435" spans="2:13" hidden="1" outlineLevel="1" x14ac:dyDescent="0.25">
      <c r="D435" s="35" t="s">
        <v>360</v>
      </c>
      <c r="M435" s="42"/>
    </row>
    <row r="436" spans="2:13" x14ac:dyDescent="0.25">
      <c r="M436" s="42"/>
    </row>
    <row r="437" spans="2:13" x14ac:dyDescent="0.25">
      <c r="B437" s="50" t="s">
        <v>0</v>
      </c>
      <c r="C437" s="50" t="s">
        <v>1</v>
      </c>
      <c r="D437" s="50"/>
      <c r="E437" s="50" t="s">
        <v>43</v>
      </c>
      <c r="F437" s="50"/>
      <c r="G437" s="50"/>
      <c r="H437" s="50"/>
      <c r="I437" s="50"/>
      <c r="M437" s="42"/>
    </row>
    <row r="438" spans="2:13" collapsed="1" x14ac:dyDescent="0.25">
      <c r="B438" s="38" t="e" vm="11">
        <v>#VALUE!</v>
      </c>
      <c r="C438" s="38" t="e" vm="12">
        <v>#VALUE!</v>
      </c>
      <c r="D438" s="38"/>
      <c r="E438" s="40">
        <v>2018</v>
      </c>
      <c r="F438" s="40">
        <v>2019</v>
      </c>
      <c r="G438" s="40" t="s">
        <v>4</v>
      </c>
      <c r="H438" s="40" t="s">
        <v>5</v>
      </c>
      <c r="I438" s="40" t="s">
        <v>6</v>
      </c>
      <c r="M438" s="42"/>
    </row>
    <row r="439" spans="2:13" hidden="1" outlineLevel="1" x14ac:dyDescent="0.25">
      <c r="B439" s="50" t="s">
        <v>42</v>
      </c>
      <c r="C439" s="50" t="s">
        <v>361</v>
      </c>
      <c r="D439" s="50" t="s">
        <v>44</v>
      </c>
      <c r="E439" s="50">
        <v>1</v>
      </c>
      <c r="F439" s="50">
        <v>1</v>
      </c>
      <c r="G439" s="50">
        <v>1</v>
      </c>
      <c r="H439" s="50">
        <v>1</v>
      </c>
      <c r="I439" s="50">
        <v>1</v>
      </c>
      <c r="M439" s="42"/>
    </row>
    <row r="440" spans="2:13" hidden="1" outlineLevel="1" x14ac:dyDescent="0.25">
      <c r="B440" s="35" t="e" vm="171">
        <v>#VALUE!</v>
      </c>
      <c r="C440" s="35" t="s">
        <v>180</v>
      </c>
      <c r="D440" s="35" t="s">
        <v>359</v>
      </c>
      <c r="E440" s="35">
        <v>63</v>
      </c>
      <c r="F440" s="35">
        <v>70</v>
      </c>
      <c r="G440" s="35">
        <v>99</v>
      </c>
      <c r="H440" s="35">
        <v>70</v>
      </c>
      <c r="I440" s="35">
        <v>57</v>
      </c>
      <c r="M440" s="42"/>
    </row>
    <row r="441" spans="2:13" hidden="1" outlineLevel="1" x14ac:dyDescent="0.25">
      <c r="D441" s="35" t="s">
        <v>360</v>
      </c>
      <c r="M441" s="42"/>
    </row>
    <row r="442" spans="2:13" hidden="1" outlineLevel="1" x14ac:dyDescent="0.25">
      <c r="B442" s="50" t="s">
        <v>42</v>
      </c>
      <c r="C442" s="50" t="s">
        <v>361</v>
      </c>
      <c r="D442" s="50" t="s">
        <v>44</v>
      </c>
      <c r="E442" s="50">
        <v>1</v>
      </c>
      <c r="F442" s="50">
        <v>1</v>
      </c>
      <c r="G442" s="50">
        <v>1</v>
      </c>
      <c r="H442" s="50">
        <v>1</v>
      </c>
      <c r="I442" s="50">
        <v>1</v>
      </c>
      <c r="M442" s="42"/>
    </row>
    <row r="443" spans="2:13" hidden="1" outlineLevel="1" x14ac:dyDescent="0.25">
      <c r="B443" s="35" t="e" vm="172">
        <v>#VALUE!</v>
      </c>
      <c r="C443" s="35" t="s">
        <v>181</v>
      </c>
      <c r="D443" s="35" t="s">
        <v>359</v>
      </c>
      <c r="E443" s="35">
        <v>45</v>
      </c>
      <c r="F443" s="35">
        <v>50</v>
      </c>
      <c r="G443" s="35">
        <v>83</v>
      </c>
      <c r="H443" s="35">
        <v>64</v>
      </c>
      <c r="I443" s="35">
        <v>48</v>
      </c>
      <c r="M443" s="42"/>
    </row>
    <row r="444" spans="2:13" hidden="1" outlineLevel="1" x14ac:dyDescent="0.25">
      <c r="D444" s="35" t="s">
        <v>360</v>
      </c>
      <c r="M444" s="42"/>
    </row>
    <row r="445" spans="2:13" hidden="1" outlineLevel="1" x14ac:dyDescent="0.25">
      <c r="B445" s="50" t="s">
        <v>42</v>
      </c>
      <c r="C445" s="50" t="s">
        <v>361</v>
      </c>
      <c r="D445" s="50" t="s">
        <v>44</v>
      </c>
      <c r="E445" s="50">
        <v>1</v>
      </c>
      <c r="F445" s="50">
        <v>1</v>
      </c>
      <c r="G445" s="50">
        <v>1</v>
      </c>
      <c r="H445" s="50">
        <v>1</v>
      </c>
      <c r="I445" s="50">
        <v>1</v>
      </c>
      <c r="M445" s="42"/>
    </row>
    <row r="446" spans="2:13" hidden="1" outlineLevel="1" x14ac:dyDescent="0.25">
      <c r="B446" s="35" t="e" vm="173">
        <v>#VALUE!</v>
      </c>
      <c r="C446" s="35" t="s">
        <v>182</v>
      </c>
      <c r="D446" s="35" t="s">
        <v>359</v>
      </c>
      <c r="E446" s="35">
        <v>45</v>
      </c>
      <c r="F446" s="35">
        <v>39</v>
      </c>
      <c r="G446" s="35">
        <v>73</v>
      </c>
      <c r="H446" s="35">
        <v>51</v>
      </c>
      <c r="I446" s="35">
        <v>28</v>
      </c>
      <c r="M446" s="42"/>
    </row>
    <row r="447" spans="2:13" hidden="1" outlineLevel="1" x14ac:dyDescent="0.25">
      <c r="D447" s="35" t="s">
        <v>360</v>
      </c>
      <c r="M447" s="42"/>
    </row>
    <row r="448" spans="2:13" hidden="1" outlineLevel="1" x14ac:dyDescent="0.25">
      <c r="B448" s="50" t="s">
        <v>42</v>
      </c>
      <c r="C448" s="50" t="s">
        <v>361</v>
      </c>
      <c r="D448" s="50" t="s">
        <v>44</v>
      </c>
      <c r="E448" s="50">
        <v>1</v>
      </c>
      <c r="F448" s="50">
        <v>1</v>
      </c>
      <c r="G448" s="50">
        <v>1</v>
      </c>
      <c r="H448" s="50">
        <v>1</v>
      </c>
      <c r="I448" s="50">
        <v>2</v>
      </c>
      <c r="M448" s="42"/>
    </row>
    <row r="449" spans="2:13" hidden="1" outlineLevel="1" x14ac:dyDescent="0.25">
      <c r="B449" s="35" t="e" vm="174">
        <v>#VALUE!</v>
      </c>
      <c r="C449" s="35" t="s">
        <v>183</v>
      </c>
      <c r="D449" s="35" t="s">
        <v>359</v>
      </c>
      <c r="E449" s="35">
        <v>28</v>
      </c>
      <c r="F449" s="35">
        <v>41</v>
      </c>
      <c r="G449" s="35">
        <v>48</v>
      </c>
      <c r="H449" s="35">
        <v>32</v>
      </c>
      <c r="I449" s="35">
        <v>26</v>
      </c>
      <c r="M449" s="42"/>
    </row>
    <row r="450" spans="2:13" hidden="1" outlineLevel="1" x14ac:dyDescent="0.25">
      <c r="D450" s="35" t="s">
        <v>360</v>
      </c>
      <c r="M450" s="42"/>
    </row>
    <row r="451" spans="2:13" hidden="1" outlineLevel="1" x14ac:dyDescent="0.25">
      <c r="B451" s="50" t="s">
        <v>42</v>
      </c>
      <c r="C451" s="50" t="s">
        <v>361</v>
      </c>
      <c r="D451" s="50" t="s">
        <v>44</v>
      </c>
      <c r="E451" s="50">
        <v>1</v>
      </c>
      <c r="F451" s="50">
        <v>1</v>
      </c>
      <c r="G451" s="50">
        <v>1</v>
      </c>
      <c r="H451" s="50">
        <v>1</v>
      </c>
      <c r="I451" s="50">
        <v>1</v>
      </c>
      <c r="M451" s="42"/>
    </row>
    <row r="452" spans="2:13" hidden="1" outlineLevel="1" x14ac:dyDescent="0.25">
      <c r="B452" s="35" t="e" vm="175">
        <v>#VALUE!</v>
      </c>
      <c r="C452" s="35" t="s">
        <v>184</v>
      </c>
      <c r="D452" s="35" t="s">
        <v>359</v>
      </c>
      <c r="E452" s="35">
        <v>36</v>
      </c>
      <c r="F452" s="35">
        <v>16</v>
      </c>
      <c r="G452" s="35">
        <v>25</v>
      </c>
      <c r="H452" s="35">
        <v>27</v>
      </c>
      <c r="I452" s="35">
        <v>31</v>
      </c>
      <c r="M452" s="42"/>
    </row>
    <row r="453" spans="2:13" hidden="1" outlineLevel="1" x14ac:dyDescent="0.25">
      <c r="D453" s="35" t="s">
        <v>360</v>
      </c>
      <c r="M453" s="42"/>
    </row>
    <row r="454" spans="2:13" hidden="1" outlineLevel="1" x14ac:dyDescent="0.25">
      <c r="B454" s="50" t="s">
        <v>42</v>
      </c>
      <c r="C454" s="50" t="s">
        <v>361</v>
      </c>
      <c r="D454" s="50" t="s">
        <v>44</v>
      </c>
      <c r="E454" s="50">
        <v>3</v>
      </c>
      <c r="F454" s="50">
        <v>2</v>
      </c>
      <c r="G454" s="50">
        <v>1</v>
      </c>
      <c r="H454" s="50">
        <v>2</v>
      </c>
      <c r="I454" s="50" t="s">
        <v>186</v>
      </c>
      <c r="M454" s="42"/>
    </row>
    <row r="455" spans="2:13" hidden="1" outlineLevel="1" x14ac:dyDescent="0.25">
      <c r="B455" s="35" t="e" vm="176">
        <v>#VALUE!</v>
      </c>
      <c r="C455" s="35" t="s">
        <v>185</v>
      </c>
      <c r="D455" s="35" t="s">
        <v>359</v>
      </c>
      <c r="E455" s="35">
        <v>36</v>
      </c>
      <c r="F455" s="35">
        <v>69</v>
      </c>
      <c r="G455" s="35">
        <v>48</v>
      </c>
      <c r="H455" s="35">
        <v>48</v>
      </c>
      <c r="I455" s="35" t="s">
        <v>187</v>
      </c>
      <c r="M455" s="42"/>
    </row>
    <row r="456" spans="2:13" hidden="1" outlineLevel="1" x14ac:dyDescent="0.25">
      <c r="D456" s="35" t="s">
        <v>360</v>
      </c>
      <c r="M456" s="42"/>
    </row>
    <row r="457" spans="2:13" hidden="1" outlineLevel="1" x14ac:dyDescent="0.25">
      <c r="B457" s="50" t="s">
        <v>42</v>
      </c>
      <c r="C457" s="50" t="s">
        <v>361</v>
      </c>
      <c r="D457" s="50" t="s">
        <v>44</v>
      </c>
      <c r="E457" s="50">
        <v>1</v>
      </c>
      <c r="F457" s="50">
        <v>2</v>
      </c>
      <c r="G457" s="50">
        <v>2</v>
      </c>
      <c r="H457" s="50">
        <v>1</v>
      </c>
      <c r="I457" s="50">
        <v>1</v>
      </c>
      <c r="M457" s="42"/>
    </row>
    <row r="458" spans="2:13" hidden="1" outlineLevel="1" x14ac:dyDescent="0.25">
      <c r="B458" s="35" t="e" vm="177">
        <v>#VALUE!</v>
      </c>
      <c r="C458" s="35" t="s">
        <v>100</v>
      </c>
      <c r="D458" s="35" t="s">
        <v>359</v>
      </c>
      <c r="E458" s="35">
        <v>22</v>
      </c>
      <c r="F458" s="35">
        <v>31</v>
      </c>
      <c r="G458" s="35">
        <v>69</v>
      </c>
      <c r="H458" s="35">
        <v>36</v>
      </c>
      <c r="I458" s="35">
        <v>22</v>
      </c>
      <c r="M458" s="42"/>
    </row>
    <row r="459" spans="2:13" hidden="1" outlineLevel="1" x14ac:dyDescent="0.25">
      <c r="D459" s="35" t="s">
        <v>360</v>
      </c>
      <c r="M459" s="42"/>
    </row>
    <row r="460" spans="2:13" hidden="1" outlineLevel="1" x14ac:dyDescent="0.25">
      <c r="B460" s="50" t="s">
        <v>42</v>
      </c>
      <c r="C460" s="50" t="s">
        <v>361</v>
      </c>
      <c r="D460" s="50" t="s">
        <v>44</v>
      </c>
      <c r="E460" s="50">
        <v>2</v>
      </c>
      <c r="F460" s="50">
        <v>2</v>
      </c>
      <c r="G460" s="50">
        <v>1</v>
      </c>
      <c r="H460" s="50">
        <v>1</v>
      </c>
      <c r="I460" s="50">
        <v>2</v>
      </c>
      <c r="M460" s="42"/>
    </row>
    <row r="461" spans="2:13" hidden="1" outlineLevel="1" x14ac:dyDescent="0.25">
      <c r="B461" s="35" t="e" vm="178">
        <v>#VALUE!</v>
      </c>
      <c r="C461" s="35" t="s">
        <v>188</v>
      </c>
      <c r="D461" s="35" t="s">
        <v>359</v>
      </c>
      <c r="E461" s="35">
        <v>40</v>
      </c>
      <c r="F461" s="35">
        <v>69</v>
      </c>
      <c r="G461" s="35">
        <v>32</v>
      </c>
      <c r="H461" s="35">
        <v>-6</v>
      </c>
      <c r="I461" s="35">
        <v>43</v>
      </c>
      <c r="M461" s="42"/>
    </row>
    <row r="462" spans="2:13" hidden="1" outlineLevel="1" x14ac:dyDescent="0.25">
      <c r="D462" s="35" t="s">
        <v>360</v>
      </c>
      <c r="M462" s="42"/>
    </row>
    <row r="463" spans="2:13" hidden="1" outlineLevel="1" x14ac:dyDescent="0.25">
      <c r="B463" s="50" t="s">
        <v>42</v>
      </c>
      <c r="C463" s="50" t="s">
        <v>361</v>
      </c>
      <c r="D463" s="50" t="s">
        <v>44</v>
      </c>
      <c r="E463" s="50">
        <v>3</v>
      </c>
      <c r="F463" s="50">
        <v>2</v>
      </c>
      <c r="G463" s="50">
        <v>2</v>
      </c>
      <c r="H463" s="50">
        <v>2</v>
      </c>
      <c r="I463" s="50">
        <v>2</v>
      </c>
      <c r="M463" s="42"/>
    </row>
    <row r="464" spans="2:13" hidden="1" outlineLevel="1" x14ac:dyDescent="0.25">
      <c r="B464" s="35" t="e" vm="179">
        <v>#VALUE!</v>
      </c>
      <c r="C464" s="35" t="s">
        <v>189</v>
      </c>
      <c r="D464" s="35" t="s">
        <v>359</v>
      </c>
      <c r="E464" s="35">
        <v>30</v>
      </c>
      <c r="F464" s="35">
        <v>62</v>
      </c>
      <c r="G464" s="35">
        <v>46</v>
      </c>
      <c r="H464" s="35">
        <v>44</v>
      </c>
      <c r="I464" s="35">
        <v>37</v>
      </c>
      <c r="M464" s="42"/>
    </row>
    <row r="465" spans="2:13" hidden="1" outlineLevel="1" x14ac:dyDescent="0.25">
      <c r="D465" s="35" t="s">
        <v>360</v>
      </c>
      <c r="M465" s="42"/>
    </row>
    <row r="466" spans="2:13" hidden="1" outlineLevel="1" x14ac:dyDescent="0.25">
      <c r="B466" s="50" t="s">
        <v>42</v>
      </c>
      <c r="C466" s="50" t="s">
        <v>361</v>
      </c>
      <c r="D466" s="50" t="s">
        <v>44</v>
      </c>
      <c r="E466" s="50">
        <v>2</v>
      </c>
      <c r="F466" s="50">
        <v>2</v>
      </c>
      <c r="G466" s="50">
        <v>2</v>
      </c>
      <c r="H466" s="50">
        <v>2</v>
      </c>
      <c r="I466" s="50">
        <v>2</v>
      </c>
      <c r="M466" s="42"/>
    </row>
    <row r="467" spans="2:13" hidden="1" outlineLevel="1" x14ac:dyDescent="0.25">
      <c r="B467" s="35" t="e" vm="180">
        <v>#VALUE!</v>
      </c>
      <c r="C467" s="35" t="s">
        <v>190</v>
      </c>
      <c r="D467" s="35" t="s">
        <v>359</v>
      </c>
      <c r="E467" s="35">
        <v>35</v>
      </c>
      <c r="F467" s="35">
        <v>43</v>
      </c>
      <c r="G467" s="35">
        <v>26</v>
      </c>
      <c r="H467" s="35">
        <v>49</v>
      </c>
      <c r="I467" s="35">
        <v>33</v>
      </c>
      <c r="M467" s="42"/>
    </row>
    <row r="468" spans="2:13" hidden="1" outlineLevel="1" x14ac:dyDescent="0.25">
      <c r="D468" s="35" t="s">
        <v>360</v>
      </c>
      <c r="M468" s="42"/>
    </row>
    <row r="469" spans="2:13" hidden="1" outlineLevel="1" x14ac:dyDescent="0.25">
      <c r="B469" s="50" t="s">
        <v>42</v>
      </c>
      <c r="C469" s="50" t="s">
        <v>361</v>
      </c>
      <c r="D469" s="50" t="s">
        <v>44</v>
      </c>
      <c r="E469" s="50">
        <v>0</v>
      </c>
      <c r="F469" s="50">
        <v>3</v>
      </c>
      <c r="G469" s="50">
        <v>2</v>
      </c>
      <c r="H469" s="50">
        <v>3</v>
      </c>
      <c r="I469" s="50">
        <v>2</v>
      </c>
      <c r="M469" s="42"/>
    </row>
    <row r="470" spans="2:13" hidden="1" outlineLevel="1" x14ac:dyDescent="0.25">
      <c r="B470" s="35" t="e" vm="181">
        <v>#VALUE!</v>
      </c>
      <c r="C470" s="35" t="s">
        <v>191</v>
      </c>
      <c r="D470" s="35" t="s">
        <v>359</v>
      </c>
      <c r="E470" s="35">
        <v>0</v>
      </c>
      <c r="F470" s="35">
        <v>46</v>
      </c>
      <c r="G470" s="35">
        <v>18</v>
      </c>
      <c r="H470" s="35">
        <v>58</v>
      </c>
      <c r="I470" s="35">
        <v>19</v>
      </c>
      <c r="M470" s="42"/>
    </row>
    <row r="471" spans="2:13" hidden="1" outlineLevel="1" x14ac:dyDescent="0.25">
      <c r="D471" s="35" t="s">
        <v>360</v>
      </c>
      <c r="M471" s="42"/>
    </row>
    <row r="472" spans="2:13" hidden="1" outlineLevel="1" x14ac:dyDescent="0.25">
      <c r="B472" s="50" t="s">
        <v>42</v>
      </c>
      <c r="C472" s="50" t="s">
        <v>361</v>
      </c>
      <c r="D472" s="50" t="s">
        <v>44</v>
      </c>
      <c r="E472" s="50">
        <v>3</v>
      </c>
      <c r="F472" s="50">
        <v>3</v>
      </c>
      <c r="G472" s="50">
        <v>2</v>
      </c>
      <c r="H472" s="50">
        <v>2</v>
      </c>
      <c r="I472" s="50">
        <v>2</v>
      </c>
      <c r="M472" s="42"/>
    </row>
    <row r="473" spans="2:13" hidden="1" outlineLevel="1" x14ac:dyDescent="0.25">
      <c r="B473" s="35" t="e" vm="182">
        <v>#VALUE!</v>
      </c>
      <c r="C473" s="35" t="s">
        <v>192</v>
      </c>
      <c r="D473" s="35" t="s">
        <v>359</v>
      </c>
      <c r="E473" s="35">
        <v>22</v>
      </c>
      <c r="F473" s="35">
        <v>33</v>
      </c>
      <c r="G473" s="35">
        <v>28</v>
      </c>
      <c r="H473" s="35">
        <v>35</v>
      </c>
      <c r="I473" s="35">
        <v>13</v>
      </c>
      <c r="M473" s="42"/>
    </row>
    <row r="474" spans="2:13" hidden="1" outlineLevel="1" x14ac:dyDescent="0.25">
      <c r="D474" s="35" t="s">
        <v>360</v>
      </c>
      <c r="M474" s="42"/>
    </row>
    <row r="475" spans="2:13" hidden="1" outlineLevel="1" x14ac:dyDescent="0.25">
      <c r="B475" s="50" t="s">
        <v>42</v>
      </c>
      <c r="C475" s="50" t="s">
        <v>361</v>
      </c>
      <c r="D475" s="50" t="s">
        <v>44</v>
      </c>
      <c r="E475" s="50">
        <v>3</v>
      </c>
      <c r="F475" s="50">
        <v>3</v>
      </c>
      <c r="G475" s="50">
        <v>3</v>
      </c>
      <c r="H475" s="50">
        <v>2</v>
      </c>
      <c r="I475" s="50">
        <v>2</v>
      </c>
      <c r="M475" s="42"/>
    </row>
    <row r="476" spans="2:13" hidden="1" outlineLevel="1" x14ac:dyDescent="0.25">
      <c r="B476" s="35" t="e" vm="183">
        <v>#VALUE!</v>
      </c>
      <c r="C476" s="35" t="s">
        <v>193</v>
      </c>
      <c r="D476" s="35" t="s">
        <v>359</v>
      </c>
      <c r="E476" s="35">
        <v>44</v>
      </c>
      <c r="F476" s="35">
        <v>44</v>
      </c>
      <c r="G476" s="35">
        <v>54</v>
      </c>
      <c r="H476" s="35">
        <v>24</v>
      </c>
      <c r="I476" s="35">
        <v>19</v>
      </c>
      <c r="M476" s="42"/>
    </row>
    <row r="477" spans="2:13" hidden="1" outlineLevel="1" x14ac:dyDescent="0.25">
      <c r="D477" s="35" t="s">
        <v>360</v>
      </c>
      <c r="M477" s="42"/>
    </row>
    <row r="478" spans="2:13" hidden="1" outlineLevel="1" x14ac:dyDescent="0.25">
      <c r="B478" s="50" t="s">
        <v>42</v>
      </c>
      <c r="C478" s="50" t="s">
        <v>361</v>
      </c>
      <c r="D478" s="50" t="s">
        <v>44</v>
      </c>
      <c r="E478" s="50">
        <v>0</v>
      </c>
      <c r="F478" s="50">
        <v>3</v>
      </c>
      <c r="G478" s="50">
        <v>3</v>
      </c>
      <c r="H478" s="50">
        <v>2</v>
      </c>
      <c r="I478" s="50">
        <v>2</v>
      </c>
      <c r="M478" s="42"/>
    </row>
    <row r="479" spans="2:13" hidden="1" outlineLevel="1" x14ac:dyDescent="0.25">
      <c r="B479" s="35" t="e" vm="184">
        <v>#VALUE!</v>
      </c>
      <c r="C479" s="35" t="s">
        <v>194</v>
      </c>
      <c r="D479" s="35" t="s">
        <v>359</v>
      </c>
      <c r="E479" s="35">
        <v>0</v>
      </c>
      <c r="F479" s="35">
        <v>30</v>
      </c>
      <c r="G479" s="35">
        <v>59</v>
      </c>
      <c r="H479" s="35">
        <v>36</v>
      </c>
      <c r="I479" s="35">
        <v>26</v>
      </c>
      <c r="M479" s="42"/>
    </row>
    <row r="480" spans="2:13" hidden="1" outlineLevel="1" x14ac:dyDescent="0.25">
      <c r="D480" s="35" t="s">
        <v>360</v>
      </c>
      <c r="M480" s="42"/>
    </row>
    <row r="481" spans="2:13" hidden="1" outlineLevel="1" x14ac:dyDescent="0.25">
      <c r="B481" s="50" t="s">
        <v>42</v>
      </c>
      <c r="C481" s="50" t="s">
        <v>361</v>
      </c>
      <c r="D481" s="50" t="s">
        <v>44</v>
      </c>
      <c r="E481" s="50">
        <v>3</v>
      </c>
      <c r="F481" s="50">
        <v>3</v>
      </c>
      <c r="G481" s="50">
        <v>2</v>
      </c>
      <c r="H481" s="50">
        <v>2</v>
      </c>
      <c r="I481" s="50">
        <v>2</v>
      </c>
      <c r="M481" s="42"/>
    </row>
    <row r="482" spans="2:13" hidden="1" outlineLevel="1" x14ac:dyDescent="0.25">
      <c r="B482" s="35" t="e" vm="185">
        <v>#VALUE!</v>
      </c>
      <c r="C482" s="35" t="s">
        <v>197</v>
      </c>
      <c r="D482" s="35" t="s">
        <v>359</v>
      </c>
      <c r="E482" s="35">
        <v>35</v>
      </c>
      <c r="F482" s="35">
        <v>50</v>
      </c>
      <c r="G482" s="35">
        <v>46</v>
      </c>
      <c r="H482" s="35">
        <v>27</v>
      </c>
      <c r="I482" s="35">
        <v>13</v>
      </c>
      <c r="M482" s="42"/>
    </row>
    <row r="483" spans="2:13" hidden="1" outlineLevel="1" x14ac:dyDescent="0.25">
      <c r="D483" s="35" t="s">
        <v>360</v>
      </c>
      <c r="M483" s="42"/>
    </row>
    <row r="484" spans="2:13" hidden="1" outlineLevel="1" x14ac:dyDescent="0.25">
      <c r="B484" s="50" t="s">
        <v>42</v>
      </c>
      <c r="C484" s="50" t="s">
        <v>361</v>
      </c>
      <c r="D484" s="50" t="s">
        <v>44</v>
      </c>
      <c r="E484" s="50">
        <v>3</v>
      </c>
      <c r="F484" s="50">
        <v>2</v>
      </c>
      <c r="G484" s="50">
        <v>2</v>
      </c>
      <c r="H484" s="50">
        <v>2</v>
      </c>
      <c r="I484" s="50">
        <v>2</v>
      </c>
      <c r="M484" s="42"/>
    </row>
    <row r="485" spans="2:13" hidden="1" outlineLevel="1" x14ac:dyDescent="0.25">
      <c r="B485" s="35" t="e" vm="186">
        <v>#VALUE!</v>
      </c>
      <c r="C485" s="35" t="s">
        <v>195</v>
      </c>
      <c r="D485" s="35" t="s">
        <v>359</v>
      </c>
      <c r="E485" s="35">
        <v>45</v>
      </c>
      <c r="F485" s="35">
        <v>41</v>
      </c>
      <c r="G485" s="35">
        <v>42</v>
      </c>
      <c r="H485" s="35">
        <v>16</v>
      </c>
      <c r="I485" s="35">
        <v>23</v>
      </c>
      <c r="M485" s="42"/>
    </row>
    <row r="486" spans="2:13" hidden="1" outlineLevel="1" x14ac:dyDescent="0.25">
      <c r="D486" s="35" t="s">
        <v>360</v>
      </c>
      <c r="M486" s="42"/>
    </row>
    <row r="487" spans="2:13" hidden="1" outlineLevel="1" x14ac:dyDescent="0.25">
      <c r="B487" s="50" t="s">
        <v>42</v>
      </c>
      <c r="C487" s="50" t="s">
        <v>361</v>
      </c>
      <c r="D487" s="50" t="s">
        <v>44</v>
      </c>
      <c r="E487" s="50">
        <v>2</v>
      </c>
      <c r="F487" s="50">
        <v>2</v>
      </c>
      <c r="G487" s="50">
        <v>2</v>
      </c>
      <c r="H487" s="50">
        <v>2</v>
      </c>
      <c r="I487" s="50">
        <v>2</v>
      </c>
      <c r="M487" s="42"/>
    </row>
    <row r="488" spans="2:13" hidden="1" outlineLevel="1" x14ac:dyDescent="0.25">
      <c r="B488" s="35" t="e" vm="187">
        <v>#VALUE!</v>
      </c>
      <c r="C488" s="35" t="s">
        <v>196</v>
      </c>
      <c r="D488" s="35" t="s">
        <v>359</v>
      </c>
      <c r="E488" s="35">
        <v>22</v>
      </c>
      <c r="F488" s="35">
        <v>31</v>
      </c>
      <c r="G488" s="35">
        <v>28</v>
      </c>
      <c r="H488" s="35">
        <v>18</v>
      </c>
      <c r="I488" s="35">
        <v>14</v>
      </c>
      <c r="M488" s="42"/>
    </row>
    <row r="489" spans="2:13" hidden="1" outlineLevel="1" x14ac:dyDescent="0.25">
      <c r="D489" s="35" t="s">
        <v>360</v>
      </c>
      <c r="M489" s="42"/>
    </row>
    <row r="490" spans="2:13" hidden="1" outlineLevel="1" x14ac:dyDescent="0.25">
      <c r="B490" s="50" t="s">
        <v>42</v>
      </c>
      <c r="C490" s="50" t="s">
        <v>361</v>
      </c>
      <c r="D490" s="50" t="s">
        <v>44</v>
      </c>
      <c r="E490" s="50">
        <v>2</v>
      </c>
      <c r="F490" s="50">
        <v>2</v>
      </c>
      <c r="G490" s="50">
        <v>2</v>
      </c>
      <c r="H490" s="50">
        <v>2</v>
      </c>
      <c r="I490" s="50">
        <v>3</v>
      </c>
      <c r="M490" s="42"/>
    </row>
    <row r="491" spans="2:13" hidden="1" outlineLevel="1" x14ac:dyDescent="0.25">
      <c r="B491" s="35" t="e" vm="188">
        <v>#VALUE!</v>
      </c>
      <c r="C491" s="35" t="s">
        <v>198</v>
      </c>
      <c r="D491" s="35" t="s">
        <v>359</v>
      </c>
      <c r="E491" s="35">
        <v>20</v>
      </c>
      <c r="F491" s="35">
        <v>31</v>
      </c>
      <c r="G491" s="35">
        <v>35</v>
      </c>
      <c r="H491" s="35">
        <v>25</v>
      </c>
      <c r="I491" s="35">
        <v>57</v>
      </c>
      <c r="M491" s="42"/>
    </row>
    <row r="492" spans="2:13" hidden="1" outlineLevel="1" x14ac:dyDescent="0.25">
      <c r="D492" s="35" t="s">
        <v>360</v>
      </c>
      <c r="M492" s="42"/>
    </row>
    <row r="493" spans="2:13" x14ac:dyDescent="0.25">
      <c r="M493" s="42"/>
    </row>
    <row r="494" spans="2:13" x14ac:dyDescent="0.25">
      <c r="B494" s="51" t="s">
        <v>0</v>
      </c>
      <c r="C494" s="51" t="s">
        <v>1</v>
      </c>
      <c r="D494" s="51"/>
      <c r="E494" s="51" t="s">
        <v>43</v>
      </c>
      <c r="F494" s="51"/>
      <c r="G494" s="51"/>
      <c r="H494" s="51"/>
      <c r="I494" s="51"/>
      <c r="M494" s="42"/>
    </row>
    <row r="495" spans="2:13" collapsed="1" x14ac:dyDescent="0.25">
      <c r="B495" s="37" t="e" vm="9">
        <v>#VALUE!</v>
      </c>
      <c r="C495" s="37" t="e" vm="10">
        <v>#VALUE!</v>
      </c>
      <c r="D495" s="37"/>
      <c r="E495" s="40" t="s">
        <v>2</v>
      </c>
      <c r="F495" s="40" t="s">
        <v>3</v>
      </c>
      <c r="G495" s="40" t="s">
        <v>4</v>
      </c>
      <c r="H495" s="40" t="s">
        <v>5</v>
      </c>
      <c r="I495" s="40" t="s">
        <v>6</v>
      </c>
      <c r="M495" s="42"/>
    </row>
    <row r="496" spans="2:13" hidden="1" outlineLevel="1" x14ac:dyDescent="0.25">
      <c r="B496" s="51" t="s">
        <v>42</v>
      </c>
      <c r="C496" s="51" t="s">
        <v>361</v>
      </c>
      <c r="D496" s="51" t="s">
        <v>44</v>
      </c>
      <c r="E496" s="51">
        <v>1</v>
      </c>
      <c r="F496" s="51">
        <v>1</v>
      </c>
      <c r="G496" s="51">
        <v>1</v>
      </c>
      <c r="H496" s="51">
        <v>1</v>
      </c>
      <c r="I496" s="51">
        <v>1</v>
      </c>
      <c r="M496" s="42"/>
    </row>
    <row r="497" spans="2:13" hidden="1" outlineLevel="1" x14ac:dyDescent="0.25">
      <c r="B497" s="35" t="e" vm="189">
        <v>#VALUE!</v>
      </c>
      <c r="C497" s="35" t="s">
        <v>199</v>
      </c>
      <c r="D497" s="35" t="s">
        <v>359</v>
      </c>
      <c r="E497" s="35">
        <v>61</v>
      </c>
      <c r="F497" s="35">
        <v>36</v>
      </c>
      <c r="G497" s="35">
        <v>38</v>
      </c>
      <c r="H497" s="35">
        <v>74</v>
      </c>
      <c r="I497" s="35">
        <v>76</v>
      </c>
      <c r="M497" s="42"/>
    </row>
    <row r="498" spans="2:13" hidden="1" outlineLevel="1" x14ac:dyDescent="0.25">
      <c r="D498" s="35" t="s">
        <v>360</v>
      </c>
      <c r="M498" s="42"/>
    </row>
    <row r="499" spans="2:13" hidden="1" outlineLevel="1" x14ac:dyDescent="0.25">
      <c r="B499" s="51" t="s">
        <v>42</v>
      </c>
      <c r="C499" s="51" t="s">
        <v>361</v>
      </c>
      <c r="D499" s="51" t="s">
        <v>44</v>
      </c>
      <c r="E499" s="51">
        <v>1</v>
      </c>
      <c r="F499" s="51">
        <v>1</v>
      </c>
      <c r="G499" s="51">
        <v>1</v>
      </c>
      <c r="H499" s="51">
        <v>1</v>
      </c>
      <c r="I499" s="51">
        <v>1</v>
      </c>
      <c r="M499" s="42"/>
    </row>
    <row r="500" spans="2:13" hidden="1" outlineLevel="1" x14ac:dyDescent="0.25">
      <c r="B500" s="35" t="e" vm="190">
        <v>#VALUE!</v>
      </c>
      <c r="C500" s="35" t="s">
        <v>200</v>
      </c>
      <c r="D500" s="35" t="s">
        <v>359</v>
      </c>
      <c r="E500" s="35">
        <v>60</v>
      </c>
      <c r="F500" s="35">
        <v>23</v>
      </c>
      <c r="G500" s="35">
        <v>25</v>
      </c>
      <c r="H500" s="35">
        <v>75</v>
      </c>
      <c r="I500" s="35">
        <v>80</v>
      </c>
      <c r="M500" s="42"/>
    </row>
    <row r="501" spans="2:13" hidden="1" outlineLevel="1" x14ac:dyDescent="0.25">
      <c r="D501" s="35" t="s">
        <v>360</v>
      </c>
      <c r="M501" s="42"/>
    </row>
    <row r="502" spans="2:13" hidden="1" outlineLevel="1" x14ac:dyDescent="0.25">
      <c r="B502" s="51" t="s">
        <v>42</v>
      </c>
      <c r="C502" s="51" t="s">
        <v>361</v>
      </c>
      <c r="D502" s="51" t="s">
        <v>44</v>
      </c>
      <c r="E502" s="51">
        <v>1</v>
      </c>
      <c r="F502" s="51">
        <v>1</v>
      </c>
      <c r="G502" s="51">
        <v>1</v>
      </c>
      <c r="H502" s="51">
        <v>1</v>
      </c>
      <c r="I502" s="51">
        <v>1</v>
      </c>
      <c r="M502" s="42"/>
    </row>
    <row r="503" spans="2:13" hidden="1" outlineLevel="1" x14ac:dyDescent="0.25">
      <c r="B503" s="35" t="e" vm="191">
        <v>#VALUE!</v>
      </c>
      <c r="C503" s="35" t="s">
        <v>201</v>
      </c>
      <c r="D503" s="35" t="s">
        <v>359</v>
      </c>
      <c r="E503" s="35">
        <v>51</v>
      </c>
      <c r="F503" s="35">
        <v>31</v>
      </c>
      <c r="G503" s="35">
        <v>46</v>
      </c>
      <c r="H503" s="35">
        <v>51</v>
      </c>
      <c r="I503" s="35">
        <v>66</v>
      </c>
      <c r="M503" s="42"/>
    </row>
    <row r="504" spans="2:13" hidden="1" outlineLevel="1" x14ac:dyDescent="0.25">
      <c r="D504" s="35" t="s">
        <v>360</v>
      </c>
      <c r="M504" s="42"/>
    </row>
    <row r="505" spans="2:13" hidden="1" outlineLevel="1" x14ac:dyDescent="0.25">
      <c r="B505" s="51" t="s">
        <v>42</v>
      </c>
      <c r="C505" s="51" t="s">
        <v>361</v>
      </c>
      <c r="D505" s="51" t="s">
        <v>44</v>
      </c>
      <c r="E505" s="51">
        <v>1</v>
      </c>
      <c r="F505" s="51">
        <v>1</v>
      </c>
      <c r="G505" s="51">
        <v>1</v>
      </c>
      <c r="H505" s="51">
        <v>1</v>
      </c>
      <c r="I505" s="51">
        <v>1</v>
      </c>
      <c r="M505" s="42"/>
    </row>
    <row r="506" spans="2:13" hidden="1" outlineLevel="1" x14ac:dyDescent="0.25">
      <c r="B506" s="35" t="e" vm="192">
        <v>#VALUE!</v>
      </c>
      <c r="C506" s="35" t="s">
        <v>202</v>
      </c>
      <c r="D506" s="35" t="s">
        <v>359</v>
      </c>
      <c r="E506" s="35">
        <v>52</v>
      </c>
      <c r="F506" s="35">
        <v>23</v>
      </c>
      <c r="G506" s="35">
        <v>41</v>
      </c>
      <c r="H506" s="35">
        <v>40</v>
      </c>
      <c r="I506" s="35">
        <v>83</v>
      </c>
      <c r="M506" s="42"/>
    </row>
    <row r="507" spans="2:13" hidden="1" outlineLevel="1" x14ac:dyDescent="0.25">
      <c r="D507" s="35" t="s">
        <v>360</v>
      </c>
      <c r="M507" s="42"/>
    </row>
    <row r="508" spans="2:13" hidden="1" outlineLevel="1" x14ac:dyDescent="0.25">
      <c r="B508" s="51" t="s">
        <v>42</v>
      </c>
      <c r="C508" s="51" t="s">
        <v>361</v>
      </c>
      <c r="D508" s="51" t="s">
        <v>44</v>
      </c>
      <c r="E508" s="51">
        <v>1</v>
      </c>
      <c r="F508" s="51">
        <v>1</v>
      </c>
      <c r="G508" s="51">
        <v>1</v>
      </c>
      <c r="H508" s="51">
        <v>1</v>
      </c>
      <c r="I508" s="51">
        <v>1</v>
      </c>
      <c r="M508" s="42"/>
    </row>
    <row r="509" spans="2:13" hidden="1" outlineLevel="1" x14ac:dyDescent="0.25">
      <c r="B509" s="35" t="e" vm="193">
        <v>#VALUE!</v>
      </c>
      <c r="C509" s="35" t="s">
        <v>203</v>
      </c>
      <c r="D509" s="35" t="s">
        <v>359</v>
      </c>
      <c r="E509" s="35">
        <v>28</v>
      </c>
      <c r="F509" s="35">
        <v>30</v>
      </c>
      <c r="G509" s="35">
        <v>41</v>
      </c>
      <c r="H509" s="35">
        <v>39</v>
      </c>
      <c r="I509" s="35">
        <v>32</v>
      </c>
      <c r="M509" s="42"/>
    </row>
    <row r="510" spans="2:13" hidden="1" outlineLevel="1" x14ac:dyDescent="0.25">
      <c r="D510" s="35" t="s">
        <v>360</v>
      </c>
      <c r="M510" s="42"/>
    </row>
    <row r="511" spans="2:13" hidden="1" outlineLevel="1" x14ac:dyDescent="0.25">
      <c r="B511" s="51" t="s">
        <v>42</v>
      </c>
      <c r="C511" s="51" t="s">
        <v>361</v>
      </c>
      <c r="D511" s="51" t="s">
        <v>44</v>
      </c>
      <c r="E511" s="51">
        <v>1</v>
      </c>
      <c r="F511" s="51">
        <v>1</v>
      </c>
      <c r="G511" s="51">
        <v>1</v>
      </c>
      <c r="H511" s="51">
        <v>1</v>
      </c>
      <c r="I511" s="51">
        <v>1</v>
      </c>
      <c r="M511" s="42"/>
    </row>
    <row r="512" spans="2:13" hidden="1" outlineLevel="1" x14ac:dyDescent="0.25">
      <c r="B512" s="35" t="e" vm="194">
        <v>#VALUE!</v>
      </c>
      <c r="C512" s="35" t="s">
        <v>352</v>
      </c>
      <c r="D512" s="35" t="s">
        <v>359</v>
      </c>
      <c r="E512" s="35">
        <v>22</v>
      </c>
      <c r="F512" s="35">
        <v>31</v>
      </c>
      <c r="G512" s="35">
        <v>40</v>
      </c>
      <c r="H512" s="35">
        <v>46</v>
      </c>
      <c r="I512" s="35">
        <v>38</v>
      </c>
      <c r="M512" s="42"/>
    </row>
    <row r="513" spans="2:13" hidden="1" outlineLevel="1" x14ac:dyDescent="0.25">
      <c r="D513" s="35" t="s">
        <v>360</v>
      </c>
      <c r="M513" s="42"/>
    </row>
    <row r="514" spans="2:13" hidden="1" outlineLevel="1" x14ac:dyDescent="0.25">
      <c r="B514" s="51" t="s">
        <v>42</v>
      </c>
      <c r="C514" s="51" t="s">
        <v>361</v>
      </c>
      <c r="D514" s="51" t="s">
        <v>44</v>
      </c>
      <c r="E514" s="51">
        <v>1</v>
      </c>
      <c r="F514" s="51">
        <v>1</v>
      </c>
      <c r="G514" s="51">
        <v>1</v>
      </c>
      <c r="H514" s="51">
        <v>2</v>
      </c>
      <c r="I514" s="51">
        <v>1</v>
      </c>
      <c r="M514" s="42"/>
    </row>
    <row r="515" spans="2:13" hidden="1" outlineLevel="1" x14ac:dyDescent="0.25">
      <c r="B515" s="35" t="e" vm="195">
        <v>#VALUE!</v>
      </c>
      <c r="C515" s="35" t="s">
        <v>204</v>
      </c>
      <c r="D515" s="35" t="s">
        <v>359</v>
      </c>
      <c r="E515" s="35">
        <v>36</v>
      </c>
      <c r="F515" s="35">
        <v>28</v>
      </c>
      <c r="G515" s="35">
        <v>13</v>
      </c>
      <c r="H515" s="35">
        <v>69</v>
      </c>
      <c r="I515" s="35">
        <v>36</v>
      </c>
      <c r="M515" s="42"/>
    </row>
    <row r="516" spans="2:13" hidden="1" outlineLevel="1" x14ac:dyDescent="0.25">
      <c r="D516" s="35" t="s">
        <v>360</v>
      </c>
      <c r="M516" s="42"/>
    </row>
    <row r="517" spans="2:13" hidden="1" outlineLevel="1" x14ac:dyDescent="0.25">
      <c r="B517" s="51" t="s">
        <v>42</v>
      </c>
      <c r="C517" s="51" t="s">
        <v>361</v>
      </c>
      <c r="D517" s="51" t="s">
        <v>44</v>
      </c>
      <c r="E517" s="51">
        <v>0</v>
      </c>
      <c r="F517" s="51">
        <v>2</v>
      </c>
      <c r="G517" s="51">
        <v>1</v>
      </c>
      <c r="H517" s="51">
        <v>1</v>
      </c>
      <c r="I517" s="51">
        <v>1</v>
      </c>
      <c r="M517" s="42"/>
    </row>
    <row r="518" spans="2:13" hidden="1" outlineLevel="1" x14ac:dyDescent="0.25">
      <c r="B518" s="35" t="e" vm="196">
        <v>#VALUE!</v>
      </c>
      <c r="C518" s="35" t="s">
        <v>205</v>
      </c>
      <c r="D518" s="35" t="s">
        <v>359</v>
      </c>
      <c r="E518" s="35">
        <v>0</v>
      </c>
      <c r="F518" s="35">
        <v>70</v>
      </c>
      <c r="G518" s="35">
        <v>31</v>
      </c>
      <c r="H518" s="35">
        <v>25</v>
      </c>
      <c r="I518" s="35">
        <v>40</v>
      </c>
      <c r="M518" s="42"/>
    </row>
    <row r="519" spans="2:13" hidden="1" outlineLevel="1" x14ac:dyDescent="0.25">
      <c r="D519" s="35" t="s">
        <v>360</v>
      </c>
      <c r="M519" s="42"/>
    </row>
    <row r="520" spans="2:13" hidden="1" outlineLevel="1" x14ac:dyDescent="0.25">
      <c r="B520" s="51" t="s">
        <v>42</v>
      </c>
      <c r="C520" s="51" t="s">
        <v>361</v>
      </c>
      <c r="D520" s="51" t="s">
        <v>44</v>
      </c>
      <c r="E520" s="51">
        <v>1</v>
      </c>
      <c r="F520" s="51">
        <v>1</v>
      </c>
      <c r="G520" s="51">
        <v>0</v>
      </c>
      <c r="H520" s="51">
        <v>2</v>
      </c>
      <c r="I520" s="51">
        <v>2</v>
      </c>
      <c r="M520" s="42"/>
    </row>
    <row r="521" spans="2:13" hidden="1" outlineLevel="1" x14ac:dyDescent="0.25">
      <c r="B521" s="35" t="e" vm="197">
        <v>#VALUE!</v>
      </c>
      <c r="C521" s="35" t="s">
        <v>206</v>
      </c>
      <c r="D521" s="35" t="s">
        <v>359</v>
      </c>
      <c r="E521" s="35">
        <v>38</v>
      </c>
      <c r="F521" s="35">
        <v>18</v>
      </c>
      <c r="G521" s="35">
        <v>0</v>
      </c>
      <c r="H521" s="35">
        <v>37</v>
      </c>
      <c r="I521" s="35">
        <v>70</v>
      </c>
      <c r="M521" s="42"/>
    </row>
    <row r="522" spans="2:13" hidden="1" outlineLevel="1" x14ac:dyDescent="0.25">
      <c r="D522" s="35" t="s">
        <v>360</v>
      </c>
      <c r="M522" s="42"/>
    </row>
    <row r="523" spans="2:13" hidden="1" outlineLevel="1" x14ac:dyDescent="0.25">
      <c r="B523" s="51" t="s">
        <v>42</v>
      </c>
      <c r="C523" s="51" t="s">
        <v>361</v>
      </c>
      <c r="D523" s="51" t="s">
        <v>44</v>
      </c>
      <c r="E523" s="51">
        <v>0</v>
      </c>
      <c r="F523" s="51">
        <v>2</v>
      </c>
      <c r="G523" s="51">
        <v>2</v>
      </c>
      <c r="H523" s="51">
        <v>1</v>
      </c>
      <c r="I523" s="51">
        <v>1</v>
      </c>
      <c r="M523" s="42"/>
    </row>
    <row r="524" spans="2:13" hidden="1" outlineLevel="1" x14ac:dyDescent="0.25">
      <c r="B524" s="35" t="e" vm="198">
        <v>#VALUE!</v>
      </c>
      <c r="C524" s="35" t="s">
        <v>208</v>
      </c>
      <c r="D524" s="35" t="s">
        <v>359</v>
      </c>
      <c r="E524" s="35">
        <v>0</v>
      </c>
      <c r="F524" s="35">
        <v>50</v>
      </c>
      <c r="G524" s="35">
        <v>65</v>
      </c>
      <c r="H524" s="35">
        <v>18</v>
      </c>
      <c r="I524" s="35">
        <v>32</v>
      </c>
      <c r="M524" s="42"/>
    </row>
    <row r="525" spans="2:13" hidden="1" outlineLevel="1" x14ac:dyDescent="0.25">
      <c r="D525" s="35" t="s">
        <v>360</v>
      </c>
      <c r="M525" s="42"/>
    </row>
    <row r="526" spans="2:13" hidden="1" outlineLevel="1" x14ac:dyDescent="0.25">
      <c r="B526" s="51" t="s">
        <v>42</v>
      </c>
      <c r="C526" s="51" t="s">
        <v>361</v>
      </c>
      <c r="D526" s="51" t="s">
        <v>44</v>
      </c>
      <c r="E526" s="51">
        <v>0</v>
      </c>
      <c r="F526" s="51">
        <v>2</v>
      </c>
      <c r="G526" s="51">
        <v>2</v>
      </c>
      <c r="H526" s="51">
        <v>2</v>
      </c>
      <c r="I526" s="51">
        <v>1</v>
      </c>
      <c r="M526" s="42"/>
    </row>
    <row r="527" spans="2:13" hidden="1" outlineLevel="1" x14ac:dyDescent="0.25">
      <c r="B527" s="35" t="e" vm="199">
        <v>#VALUE!</v>
      </c>
      <c r="C527" s="35" t="s">
        <v>209</v>
      </c>
      <c r="D527" s="35" t="s">
        <v>359</v>
      </c>
      <c r="E527" s="35">
        <v>0</v>
      </c>
      <c r="F527" s="35">
        <v>23</v>
      </c>
      <c r="G527" s="35">
        <v>38</v>
      </c>
      <c r="H527" s="35">
        <v>73</v>
      </c>
      <c r="I527" s="35">
        <v>22</v>
      </c>
      <c r="M527" s="42"/>
    </row>
    <row r="528" spans="2:13" hidden="1" outlineLevel="1" x14ac:dyDescent="0.25">
      <c r="D528" s="35" t="s">
        <v>360</v>
      </c>
      <c r="M528" s="42"/>
    </row>
    <row r="529" spans="2:13" hidden="1" outlineLevel="1" x14ac:dyDescent="0.25">
      <c r="B529" s="51" t="s">
        <v>42</v>
      </c>
      <c r="C529" s="51" t="s">
        <v>361</v>
      </c>
      <c r="D529" s="51" t="s">
        <v>44</v>
      </c>
      <c r="E529" s="51">
        <v>0</v>
      </c>
      <c r="F529" s="51">
        <v>2</v>
      </c>
      <c r="G529" s="51">
        <v>2</v>
      </c>
      <c r="H529" s="51">
        <v>0</v>
      </c>
      <c r="I529" s="51">
        <v>2</v>
      </c>
      <c r="M529" s="42"/>
    </row>
    <row r="530" spans="2:13" hidden="1" outlineLevel="1" x14ac:dyDescent="0.25">
      <c r="B530" s="35" t="e" vm="200">
        <v>#VALUE!</v>
      </c>
      <c r="C530" s="35" t="s">
        <v>210</v>
      </c>
      <c r="D530" s="35" t="s">
        <v>359</v>
      </c>
      <c r="F530" s="35">
        <v>66</v>
      </c>
      <c r="G530" s="35">
        <v>50</v>
      </c>
      <c r="H530" s="35">
        <v>0</v>
      </c>
      <c r="I530" s="35">
        <v>75</v>
      </c>
      <c r="M530" s="42"/>
    </row>
    <row r="531" spans="2:13" hidden="1" outlineLevel="1" x14ac:dyDescent="0.25">
      <c r="D531" s="35" t="s">
        <v>360</v>
      </c>
      <c r="M531" s="42"/>
    </row>
    <row r="532" spans="2:13" hidden="1" outlineLevel="1" x14ac:dyDescent="0.25">
      <c r="B532" s="51" t="s">
        <v>42</v>
      </c>
      <c r="C532" s="51" t="s">
        <v>361</v>
      </c>
      <c r="D532" s="51" t="s">
        <v>44</v>
      </c>
      <c r="E532" s="51">
        <v>0</v>
      </c>
      <c r="F532" s="51">
        <v>0</v>
      </c>
      <c r="G532" s="51">
        <v>0</v>
      </c>
      <c r="H532" s="51">
        <v>0</v>
      </c>
      <c r="I532" s="51">
        <v>2</v>
      </c>
      <c r="M532" s="42"/>
    </row>
    <row r="533" spans="2:13" hidden="1" outlineLevel="1" x14ac:dyDescent="0.25">
      <c r="B533" s="35" t="e" vm="201">
        <v>#VALUE!</v>
      </c>
      <c r="C533" s="35" t="s">
        <v>211</v>
      </c>
      <c r="D533" s="35" t="s">
        <v>359</v>
      </c>
      <c r="E533" s="35">
        <v>0</v>
      </c>
      <c r="F533" s="35">
        <v>0</v>
      </c>
      <c r="G533" s="35">
        <v>0</v>
      </c>
      <c r="H533" s="35">
        <v>0</v>
      </c>
      <c r="I533" s="35">
        <v>36</v>
      </c>
      <c r="M533" s="42"/>
    </row>
    <row r="534" spans="2:13" hidden="1" outlineLevel="1" x14ac:dyDescent="0.25">
      <c r="D534" s="35" t="s">
        <v>360</v>
      </c>
      <c r="M534" s="42"/>
    </row>
    <row r="535" spans="2:13" hidden="1" outlineLevel="1" x14ac:dyDescent="0.25">
      <c r="B535" s="51" t="s">
        <v>42</v>
      </c>
      <c r="C535" s="51" t="s">
        <v>361</v>
      </c>
      <c r="D535" s="51" t="s">
        <v>44</v>
      </c>
      <c r="E535" s="51">
        <v>0</v>
      </c>
      <c r="F535" s="51">
        <v>0</v>
      </c>
      <c r="G535" s="51">
        <v>0</v>
      </c>
      <c r="H535" s="51">
        <v>0</v>
      </c>
      <c r="I535" s="51">
        <v>2</v>
      </c>
      <c r="M535" s="42"/>
    </row>
    <row r="536" spans="2:13" hidden="1" outlineLevel="1" x14ac:dyDescent="0.25">
      <c r="B536" s="35" t="e" vm="202">
        <v>#VALUE!</v>
      </c>
      <c r="C536" s="35" t="s">
        <v>212</v>
      </c>
      <c r="D536" s="35" t="s">
        <v>359</v>
      </c>
      <c r="E536" s="35">
        <v>0</v>
      </c>
      <c r="F536" s="35">
        <v>0</v>
      </c>
      <c r="G536" s="35">
        <v>0</v>
      </c>
      <c r="H536" s="35">
        <v>0</v>
      </c>
      <c r="I536" s="35">
        <v>38</v>
      </c>
      <c r="M536" s="42"/>
    </row>
    <row r="537" spans="2:13" hidden="1" outlineLevel="1" x14ac:dyDescent="0.25">
      <c r="D537" s="35" t="s">
        <v>360</v>
      </c>
      <c r="M537" s="42"/>
    </row>
    <row r="538" spans="2:13" x14ac:dyDescent="0.25">
      <c r="M538" s="42"/>
    </row>
    <row r="539" spans="2:13" x14ac:dyDescent="0.25">
      <c r="B539" s="52" t="s">
        <v>0</v>
      </c>
      <c r="C539" s="52" t="s">
        <v>1</v>
      </c>
      <c r="D539" s="52"/>
      <c r="E539" s="52" t="s">
        <v>43</v>
      </c>
      <c r="F539" s="52"/>
      <c r="G539" s="52"/>
      <c r="H539" s="52"/>
      <c r="I539" s="52"/>
      <c r="M539" s="42"/>
    </row>
    <row r="540" spans="2:13" collapsed="1" x14ac:dyDescent="0.25">
      <c r="B540" s="37" t="e" vm="13">
        <v>#VALUE!</v>
      </c>
      <c r="C540" s="37" t="e" vm="14">
        <v>#VALUE!</v>
      </c>
      <c r="D540" s="37"/>
      <c r="E540" s="40">
        <v>2018</v>
      </c>
      <c r="F540" s="40">
        <v>2019</v>
      </c>
      <c r="G540" s="40">
        <v>2020</v>
      </c>
      <c r="H540" s="40">
        <v>2021</v>
      </c>
      <c r="I540" s="40">
        <v>2022</v>
      </c>
      <c r="M540" s="42"/>
    </row>
    <row r="541" spans="2:13" hidden="1" outlineLevel="1" x14ac:dyDescent="0.25">
      <c r="B541" s="52" t="s">
        <v>42</v>
      </c>
      <c r="C541" s="52" t="s">
        <v>361</v>
      </c>
      <c r="D541" s="52" t="s">
        <v>44</v>
      </c>
      <c r="E541" s="52">
        <v>1</v>
      </c>
      <c r="F541" s="52">
        <v>1</v>
      </c>
      <c r="G541" s="52">
        <v>1</v>
      </c>
      <c r="H541" s="52">
        <v>1</v>
      </c>
      <c r="I541" s="52">
        <v>1</v>
      </c>
      <c r="M541" s="42"/>
    </row>
    <row r="542" spans="2:13" hidden="1" outlineLevel="1" x14ac:dyDescent="0.25">
      <c r="B542" s="35" t="e" vm="203">
        <v>#VALUE!</v>
      </c>
      <c r="C542" s="35" t="s">
        <v>213</v>
      </c>
      <c r="D542" s="35" t="s">
        <v>359</v>
      </c>
      <c r="E542" s="35">
        <v>55</v>
      </c>
      <c r="F542" s="35">
        <v>59</v>
      </c>
      <c r="G542" s="35">
        <v>66</v>
      </c>
      <c r="H542" s="35">
        <v>66</v>
      </c>
      <c r="I542" s="35">
        <v>76</v>
      </c>
      <c r="M542" s="42"/>
    </row>
    <row r="543" spans="2:13" hidden="1" outlineLevel="1" x14ac:dyDescent="0.25">
      <c r="D543" s="35" t="s">
        <v>360</v>
      </c>
      <c r="M543" s="42"/>
    </row>
    <row r="544" spans="2:13" hidden="1" outlineLevel="1" x14ac:dyDescent="0.25">
      <c r="B544" s="52" t="s">
        <v>42</v>
      </c>
      <c r="C544" s="52" t="s">
        <v>361</v>
      </c>
      <c r="D544" s="52" t="s">
        <v>44</v>
      </c>
      <c r="E544" s="52">
        <v>1</v>
      </c>
      <c r="F544" s="52">
        <v>1</v>
      </c>
      <c r="G544" s="52">
        <v>1</v>
      </c>
      <c r="H544" s="52">
        <v>1</v>
      </c>
      <c r="I544" s="52">
        <v>1</v>
      </c>
      <c r="M544" s="42"/>
    </row>
    <row r="545" spans="2:13" hidden="1" outlineLevel="1" x14ac:dyDescent="0.25">
      <c r="B545" s="35" t="e" vm="204">
        <v>#VALUE!</v>
      </c>
      <c r="C545" s="35" t="s">
        <v>214</v>
      </c>
      <c r="D545" s="35" t="s">
        <v>359</v>
      </c>
      <c r="E545" s="35">
        <v>64</v>
      </c>
      <c r="F545" s="35">
        <v>66</v>
      </c>
      <c r="G545" s="35">
        <v>69</v>
      </c>
      <c r="H545" s="35">
        <v>50</v>
      </c>
      <c r="I545" s="35">
        <v>81</v>
      </c>
      <c r="M545" s="42"/>
    </row>
    <row r="546" spans="2:13" hidden="1" outlineLevel="1" x14ac:dyDescent="0.25">
      <c r="D546" s="35" t="s">
        <v>360</v>
      </c>
      <c r="M546" s="42"/>
    </row>
    <row r="547" spans="2:13" hidden="1" outlineLevel="1" x14ac:dyDescent="0.25">
      <c r="B547" s="52" t="s">
        <v>42</v>
      </c>
      <c r="C547" s="52" t="s">
        <v>361</v>
      </c>
      <c r="D547" s="52" t="s">
        <v>44</v>
      </c>
      <c r="E547" s="52">
        <v>1</v>
      </c>
      <c r="F547" s="52">
        <v>1</v>
      </c>
      <c r="G547" s="52">
        <v>1</v>
      </c>
      <c r="H547" s="52">
        <v>1</v>
      </c>
      <c r="I547" s="52">
        <v>1</v>
      </c>
      <c r="M547" s="42"/>
    </row>
    <row r="548" spans="2:13" hidden="1" outlineLevel="1" x14ac:dyDescent="0.25">
      <c r="B548" s="35" t="e" vm="205">
        <v>#VALUE!</v>
      </c>
      <c r="C548" s="35" t="s">
        <v>215</v>
      </c>
      <c r="D548" s="35" t="s">
        <v>359</v>
      </c>
      <c r="E548" s="35">
        <v>8</v>
      </c>
      <c r="F548" s="35">
        <v>46</v>
      </c>
      <c r="G548" s="35">
        <v>47</v>
      </c>
      <c r="H548" s="35">
        <v>62</v>
      </c>
      <c r="I548" s="35">
        <v>85</v>
      </c>
      <c r="M548" s="42"/>
    </row>
    <row r="549" spans="2:13" hidden="1" outlineLevel="1" x14ac:dyDescent="0.25">
      <c r="D549" s="35" t="s">
        <v>360</v>
      </c>
      <c r="M549" s="42"/>
    </row>
    <row r="550" spans="2:13" hidden="1" outlineLevel="1" x14ac:dyDescent="0.25">
      <c r="B550" s="52" t="s">
        <v>42</v>
      </c>
      <c r="C550" s="52" t="s">
        <v>361</v>
      </c>
      <c r="D550" s="52" t="s">
        <v>44</v>
      </c>
      <c r="E550" s="52">
        <v>1</v>
      </c>
      <c r="F550" s="52">
        <v>1</v>
      </c>
      <c r="G550" s="52">
        <v>1</v>
      </c>
      <c r="H550" s="52">
        <v>1</v>
      </c>
      <c r="I550" s="52">
        <v>1</v>
      </c>
      <c r="M550" s="42"/>
    </row>
    <row r="551" spans="2:13" hidden="1" outlineLevel="1" x14ac:dyDescent="0.25">
      <c r="B551" s="35" t="e" vm="206">
        <v>#VALUE!</v>
      </c>
      <c r="C551" s="35" t="s">
        <v>216</v>
      </c>
      <c r="D551" s="35" t="s">
        <v>359</v>
      </c>
      <c r="E551" s="35">
        <v>51</v>
      </c>
      <c r="F551" s="35">
        <v>39</v>
      </c>
      <c r="G551" s="35">
        <v>42</v>
      </c>
      <c r="H551" s="35">
        <v>51</v>
      </c>
      <c r="I551" s="35">
        <v>70</v>
      </c>
      <c r="M551" s="42"/>
    </row>
    <row r="552" spans="2:13" hidden="1" outlineLevel="1" x14ac:dyDescent="0.25">
      <c r="D552" s="35" t="s">
        <v>360</v>
      </c>
      <c r="M552" s="42"/>
    </row>
    <row r="553" spans="2:13" hidden="1" outlineLevel="1" x14ac:dyDescent="0.25">
      <c r="B553" s="52" t="s">
        <v>42</v>
      </c>
      <c r="C553" s="52" t="s">
        <v>361</v>
      </c>
      <c r="D553" s="52" t="s">
        <v>44</v>
      </c>
      <c r="E553" s="52">
        <v>1</v>
      </c>
      <c r="F553" s="52">
        <v>1</v>
      </c>
      <c r="G553" s="52">
        <v>1</v>
      </c>
      <c r="H553" s="52">
        <v>1</v>
      </c>
      <c r="I553" s="52">
        <v>1</v>
      </c>
      <c r="M553" s="42"/>
    </row>
    <row r="554" spans="2:13" hidden="1" outlineLevel="1" x14ac:dyDescent="0.25">
      <c r="B554" s="35" t="e" vm="207">
        <v>#VALUE!</v>
      </c>
      <c r="C554" s="35" t="s">
        <v>217</v>
      </c>
      <c r="D554" s="35" t="s">
        <v>359</v>
      </c>
      <c r="E554" s="35">
        <v>42</v>
      </c>
      <c r="F554" s="35">
        <v>44</v>
      </c>
      <c r="G554" s="35">
        <v>40</v>
      </c>
      <c r="H554" s="35">
        <v>35</v>
      </c>
      <c r="I554" s="35">
        <v>31</v>
      </c>
      <c r="M554" s="42"/>
    </row>
    <row r="555" spans="2:13" hidden="1" outlineLevel="1" x14ac:dyDescent="0.25">
      <c r="D555" s="35" t="s">
        <v>360</v>
      </c>
      <c r="M555" s="42"/>
    </row>
    <row r="556" spans="2:13" hidden="1" outlineLevel="1" x14ac:dyDescent="0.25">
      <c r="B556" s="52" t="s">
        <v>42</v>
      </c>
      <c r="C556" s="52" t="s">
        <v>361</v>
      </c>
      <c r="D556" s="52" t="s">
        <v>44</v>
      </c>
      <c r="E556" s="52">
        <v>2</v>
      </c>
      <c r="F556" s="52">
        <v>1</v>
      </c>
      <c r="G556" s="52">
        <v>1</v>
      </c>
      <c r="H556" s="52">
        <v>1</v>
      </c>
      <c r="I556" s="52">
        <v>1</v>
      </c>
      <c r="M556" s="42"/>
    </row>
    <row r="557" spans="2:13" hidden="1" outlineLevel="1" x14ac:dyDescent="0.25">
      <c r="B557" s="35" t="e" vm="208">
        <v>#VALUE!</v>
      </c>
      <c r="C557" s="35" t="s">
        <v>218</v>
      </c>
      <c r="D557" s="35" t="s">
        <v>359</v>
      </c>
      <c r="E557" s="35">
        <v>67</v>
      </c>
      <c r="F557" s="35">
        <v>31</v>
      </c>
      <c r="G557" s="35">
        <v>20</v>
      </c>
      <c r="H557" s="35">
        <v>32</v>
      </c>
      <c r="I557" s="35">
        <v>34</v>
      </c>
      <c r="M557" s="42"/>
    </row>
    <row r="558" spans="2:13" hidden="1" outlineLevel="1" x14ac:dyDescent="0.25">
      <c r="D558" s="35" t="s">
        <v>360</v>
      </c>
      <c r="M558" s="42"/>
    </row>
    <row r="559" spans="2:13" hidden="1" outlineLevel="1" x14ac:dyDescent="0.25">
      <c r="B559" s="52" t="s">
        <v>42</v>
      </c>
      <c r="C559" s="52" t="s">
        <v>361</v>
      </c>
      <c r="D559" s="52" t="s">
        <v>44</v>
      </c>
      <c r="E559" s="52">
        <v>1</v>
      </c>
      <c r="F559" s="52">
        <v>1</v>
      </c>
      <c r="G559" s="52">
        <v>1</v>
      </c>
      <c r="H559" s="52">
        <v>4</v>
      </c>
      <c r="I559" s="52">
        <v>3</v>
      </c>
      <c r="M559" s="42"/>
    </row>
    <row r="560" spans="2:13" hidden="1" outlineLevel="1" x14ac:dyDescent="0.25">
      <c r="B560" s="35" t="e" vm="209">
        <v>#VALUE!</v>
      </c>
      <c r="C560" s="35" t="s">
        <v>219</v>
      </c>
      <c r="D560" s="35" t="s">
        <v>359</v>
      </c>
      <c r="E560" s="35">
        <v>60</v>
      </c>
      <c r="F560" s="35">
        <v>47</v>
      </c>
      <c r="G560" s="35">
        <v>44</v>
      </c>
      <c r="H560" s="35">
        <v>27</v>
      </c>
      <c r="I560" s="35">
        <v>54</v>
      </c>
      <c r="M560" s="42"/>
    </row>
    <row r="561" spans="2:13" hidden="1" outlineLevel="1" x14ac:dyDescent="0.25">
      <c r="D561" s="35" t="s">
        <v>360</v>
      </c>
      <c r="M561" s="42"/>
    </row>
    <row r="562" spans="2:13" hidden="1" outlineLevel="1" x14ac:dyDescent="0.25">
      <c r="B562" s="52" t="s">
        <v>42</v>
      </c>
      <c r="C562" s="52" t="s">
        <v>361</v>
      </c>
      <c r="D562" s="52" t="s">
        <v>44</v>
      </c>
      <c r="E562" s="52">
        <v>1</v>
      </c>
      <c r="F562" s="52">
        <v>1</v>
      </c>
      <c r="G562" s="52">
        <v>1</v>
      </c>
      <c r="H562" s="52">
        <v>1</v>
      </c>
      <c r="I562" s="52">
        <v>1</v>
      </c>
      <c r="M562" s="42"/>
    </row>
    <row r="563" spans="2:13" hidden="1" outlineLevel="1" x14ac:dyDescent="0.25">
      <c r="B563" s="35" t="e" vm="210">
        <v>#VALUE!</v>
      </c>
      <c r="C563" s="35" t="s">
        <v>220</v>
      </c>
      <c r="D563" s="35" t="s">
        <v>359</v>
      </c>
      <c r="E563" s="35">
        <v>19</v>
      </c>
      <c r="F563" s="35">
        <v>26</v>
      </c>
      <c r="G563" s="35">
        <v>16</v>
      </c>
      <c r="H563" s="35">
        <v>20</v>
      </c>
      <c r="I563" s="35">
        <v>22</v>
      </c>
      <c r="M563" s="42"/>
    </row>
    <row r="564" spans="2:13" hidden="1" outlineLevel="1" x14ac:dyDescent="0.25">
      <c r="D564" s="35" t="s">
        <v>360</v>
      </c>
      <c r="M564" s="42"/>
    </row>
    <row r="565" spans="2:13" hidden="1" outlineLevel="1" x14ac:dyDescent="0.25">
      <c r="B565" s="52" t="s">
        <v>42</v>
      </c>
      <c r="C565" s="52" t="s">
        <v>361</v>
      </c>
      <c r="D565" s="52" t="s">
        <v>44</v>
      </c>
      <c r="E565" s="52">
        <v>1</v>
      </c>
      <c r="F565" s="52">
        <v>1</v>
      </c>
      <c r="G565" s="52">
        <v>1</v>
      </c>
      <c r="H565" s="52">
        <v>2</v>
      </c>
      <c r="I565" s="52">
        <v>2</v>
      </c>
      <c r="M565" s="42"/>
    </row>
    <row r="566" spans="2:13" hidden="1" outlineLevel="1" x14ac:dyDescent="0.25">
      <c r="B566" s="35" t="e" vm="211">
        <v>#VALUE!</v>
      </c>
      <c r="C566" s="35" t="s">
        <v>221</v>
      </c>
      <c r="D566" s="35" t="s">
        <v>359</v>
      </c>
      <c r="E566" s="35">
        <v>21</v>
      </c>
      <c r="F566" s="35">
        <v>38</v>
      </c>
      <c r="G566" s="35">
        <v>22</v>
      </c>
      <c r="H566" s="35">
        <v>19</v>
      </c>
      <c r="I566" s="35">
        <v>73</v>
      </c>
      <c r="M566" s="42"/>
    </row>
    <row r="567" spans="2:13" hidden="1" outlineLevel="1" x14ac:dyDescent="0.25">
      <c r="D567" s="35" t="s">
        <v>360</v>
      </c>
      <c r="M567" s="42"/>
    </row>
    <row r="568" spans="2:13" hidden="1" outlineLevel="1" x14ac:dyDescent="0.25">
      <c r="B568" s="52" t="s">
        <v>42</v>
      </c>
      <c r="C568" s="52" t="s">
        <v>361</v>
      </c>
      <c r="D568" s="52" t="s">
        <v>44</v>
      </c>
      <c r="E568" s="52">
        <v>2</v>
      </c>
      <c r="F568" s="52">
        <v>2</v>
      </c>
      <c r="G568" s="52">
        <v>1</v>
      </c>
      <c r="H568" s="52">
        <v>2</v>
      </c>
      <c r="I568" s="52">
        <v>1</v>
      </c>
      <c r="M568" s="42"/>
    </row>
    <row r="569" spans="2:13" hidden="1" outlineLevel="1" x14ac:dyDescent="0.25">
      <c r="B569" s="35" t="e" vm="212">
        <v>#VALUE!</v>
      </c>
      <c r="C569" s="35" t="s">
        <v>222</v>
      </c>
      <c r="D569" s="35" t="s">
        <v>359</v>
      </c>
      <c r="E569" s="35">
        <v>51</v>
      </c>
      <c r="F569" s="35">
        <v>74</v>
      </c>
      <c r="G569" s="35">
        <v>14</v>
      </c>
      <c r="H569" s="35">
        <v>28</v>
      </c>
      <c r="I569" s="35">
        <v>38</v>
      </c>
      <c r="M569" s="42"/>
    </row>
    <row r="570" spans="2:13" hidden="1" outlineLevel="1" x14ac:dyDescent="0.25">
      <c r="D570" s="35" t="s">
        <v>360</v>
      </c>
      <c r="M570" s="42"/>
    </row>
    <row r="571" spans="2:13" hidden="1" outlineLevel="1" x14ac:dyDescent="0.25">
      <c r="B571" s="52" t="s">
        <v>42</v>
      </c>
      <c r="C571" s="52" t="s">
        <v>361</v>
      </c>
      <c r="D571" s="52" t="s">
        <v>44</v>
      </c>
      <c r="E571" s="52">
        <v>2</v>
      </c>
      <c r="F571" s="52">
        <v>2</v>
      </c>
      <c r="G571" s="52">
        <v>2</v>
      </c>
      <c r="H571" s="52">
        <v>2</v>
      </c>
      <c r="I571" s="52">
        <v>1</v>
      </c>
      <c r="M571" s="42"/>
    </row>
    <row r="572" spans="2:13" hidden="1" outlineLevel="1" x14ac:dyDescent="0.25">
      <c r="B572" s="35" t="e" vm="213">
        <v>#VALUE!</v>
      </c>
      <c r="C572" s="35" t="s">
        <v>223</v>
      </c>
      <c r="D572" s="35" t="s">
        <v>359</v>
      </c>
      <c r="E572" s="35">
        <v>37</v>
      </c>
      <c r="F572" s="35">
        <v>45</v>
      </c>
      <c r="G572" s="35">
        <v>28</v>
      </c>
      <c r="H572" s="35">
        <v>31</v>
      </c>
      <c r="I572" s="35">
        <v>51</v>
      </c>
      <c r="M572" s="42"/>
    </row>
    <row r="573" spans="2:13" hidden="1" outlineLevel="1" x14ac:dyDescent="0.25">
      <c r="D573" s="35" t="s">
        <v>360</v>
      </c>
      <c r="M573" s="42"/>
    </row>
    <row r="574" spans="2:13" hidden="1" outlineLevel="1" x14ac:dyDescent="0.25">
      <c r="B574" s="52" t="s">
        <v>42</v>
      </c>
      <c r="C574" s="52" t="s">
        <v>361</v>
      </c>
      <c r="D574" s="52" t="s">
        <v>44</v>
      </c>
      <c r="E574" s="52">
        <v>2</v>
      </c>
      <c r="F574" s="52">
        <v>2</v>
      </c>
      <c r="G574" s="52">
        <v>2</v>
      </c>
      <c r="H574" s="52">
        <v>2</v>
      </c>
      <c r="I574" s="52">
        <v>1</v>
      </c>
      <c r="M574" s="42"/>
    </row>
    <row r="575" spans="2:13" hidden="1" outlineLevel="1" x14ac:dyDescent="0.25">
      <c r="B575" s="35" t="e" vm="214">
        <v>#VALUE!</v>
      </c>
      <c r="C575" s="35" t="s">
        <v>224</v>
      </c>
      <c r="D575" s="35" t="s">
        <v>359</v>
      </c>
      <c r="E575" s="35">
        <v>53</v>
      </c>
      <c r="F575" s="35">
        <v>58</v>
      </c>
      <c r="G575" s="35">
        <v>16</v>
      </c>
      <c r="H575" s="35">
        <v>23</v>
      </c>
      <c r="I575" s="35">
        <v>20</v>
      </c>
      <c r="M575" s="42"/>
    </row>
    <row r="576" spans="2:13" hidden="1" outlineLevel="1" x14ac:dyDescent="0.25">
      <c r="D576" s="35" t="s">
        <v>360</v>
      </c>
      <c r="M576" s="42"/>
    </row>
    <row r="577" spans="2:13" hidden="1" outlineLevel="1" x14ac:dyDescent="0.25">
      <c r="B577" s="52" t="s">
        <v>42</v>
      </c>
      <c r="C577" s="52" t="s">
        <v>361</v>
      </c>
      <c r="D577" s="52" t="s">
        <v>44</v>
      </c>
      <c r="E577" s="52">
        <v>2</v>
      </c>
      <c r="F577" s="52">
        <v>2</v>
      </c>
      <c r="G577" s="52">
        <v>2</v>
      </c>
      <c r="H577" s="52">
        <v>2</v>
      </c>
      <c r="I577" s="52">
        <v>2</v>
      </c>
      <c r="M577" s="42"/>
    </row>
    <row r="578" spans="2:13" hidden="1" outlineLevel="1" x14ac:dyDescent="0.25">
      <c r="B578" s="35" t="e" vm="215">
        <v>#VALUE!</v>
      </c>
      <c r="C578" s="35" t="s">
        <v>225</v>
      </c>
      <c r="D578" s="35" t="s">
        <v>359</v>
      </c>
      <c r="E578" s="35">
        <v>28</v>
      </c>
      <c r="F578" s="35">
        <v>51</v>
      </c>
      <c r="G578" s="35">
        <v>18</v>
      </c>
      <c r="H578" s="35">
        <v>12</v>
      </c>
      <c r="I578" s="35">
        <v>45</v>
      </c>
      <c r="M578" s="42"/>
    </row>
    <row r="579" spans="2:13" hidden="1" outlineLevel="1" x14ac:dyDescent="0.25">
      <c r="D579" s="35" t="s">
        <v>360</v>
      </c>
      <c r="M579" s="42"/>
    </row>
    <row r="580" spans="2:13" hidden="1" outlineLevel="1" x14ac:dyDescent="0.25">
      <c r="B580" s="52" t="s">
        <v>42</v>
      </c>
      <c r="C580" s="52" t="s">
        <v>361</v>
      </c>
      <c r="D580" s="52" t="s">
        <v>44</v>
      </c>
      <c r="E580" s="52">
        <v>2</v>
      </c>
      <c r="F580" s="52">
        <v>2</v>
      </c>
      <c r="G580" s="52">
        <v>2</v>
      </c>
      <c r="H580" s="52">
        <v>2</v>
      </c>
      <c r="I580" s="52">
        <v>2</v>
      </c>
      <c r="M580" s="42"/>
    </row>
    <row r="581" spans="2:13" hidden="1" outlineLevel="1" x14ac:dyDescent="0.25">
      <c r="B581" s="35" t="e" vm="216">
        <v>#VALUE!</v>
      </c>
      <c r="C581" s="35" t="s">
        <v>226</v>
      </c>
      <c r="D581" s="35" t="s">
        <v>359</v>
      </c>
      <c r="E581" s="35">
        <v>20</v>
      </c>
      <c r="F581" s="35">
        <v>30</v>
      </c>
      <c r="G581" s="35">
        <v>18</v>
      </c>
      <c r="H581" s="35">
        <v>19</v>
      </c>
      <c r="I581" s="35">
        <v>53</v>
      </c>
      <c r="M581" s="42"/>
    </row>
    <row r="582" spans="2:13" hidden="1" outlineLevel="1" x14ac:dyDescent="0.25">
      <c r="D582" s="35" t="s">
        <v>360</v>
      </c>
      <c r="M582" s="42"/>
    </row>
    <row r="583" spans="2:13" hidden="1" outlineLevel="1" x14ac:dyDescent="0.25">
      <c r="B583" s="52" t="s">
        <v>42</v>
      </c>
      <c r="C583" s="52" t="s">
        <v>361</v>
      </c>
      <c r="D583" s="52" t="s">
        <v>44</v>
      </c>
      <c r="E583" s="52">
        <v>2</v>
      </c>
      <c r="F583" s="52">
        <v>2</v>
      </c>
      <c r="G583" s="52">
        <v>2</v>
      </c>
      <c r="H583" s="52">
        <v>2</v>
      </c>
      <c r="I583" s="52">
        <v>2</v>
      </c>
      <c r="M583" s="42"/>
    </row>
    <row r="584" spans="2:13" hidden="1" outlineLevel="1" x14ac:dyDescent="0.25">
      <c r="B584" s="35" t="e" vm="217">
        <v>#VALUE!</v>
      </c>
      <c r="C584" s="35" t="s">
        <v>227</v>
      </c>
      <c r="D584" s="35" t="s">
        <v>359</v>
      </c>
      <c r="E584" s="35">
        <v>39</v>
      </c>
      <c r="F584" s="35">
        <v>43</v>
      </c>
      <c r="G584" s="35">
        <v>13</v>
      </c>
      <c r="H584" s="35">
        <v>21</v>
      </c>
      <c r="I584" s="35">
        <v>21</v>
      </c>
      <c r="M584" s="42"/>
    </row>
    <row r="585" spans="2:13" hidden="1" outlineLevel="1" x14ac:dyDescent="0.25">
      <c r="D585" s="35" t="s">
        <v>360</v>
      </c>
      <c r="M585" s="42"/>
    </row>
    <row r="586" spans="2:13" hidden="1" outlineLevel="1" x14ac:dyDescent="0.25">
      <c r="B586" s="52" t="s">
        <v>42</v>
      </c>
      <c r="C586" s="52" t="s">
        <v>361</v>
      </c>
      <c r="D586" s="52" t="s">
        <v>44</v>
      </c>
      <c r="E586" s="52">
        <v>2</v>
      </c>
      <c r="F586" s="52">
        <v>2</v>
      </c>
      <c r="G586" s="52">
        <v>2</v>
      </c>
      <c r="H586" s="52">
        <v>2</v>
      </c>
      <c r="I586" s="52">
        <v>2</v>
      </c>
      <c r="M586" s="42"/>
    </row>
    <row r="587" spans="2:13" hidden="1" outlineLevel="1" x14ac:dyDescent="0.25">
      <c r="B587" s="35" t="e" vm="218">
        <v>#VALUE!</v>
      </c>
      <c r="C587" s="35" t="s">
        <v>228</v>
      </c>
      <c r="D587" s="35" t="s">
        <v>359</v>
      </c>
      <c r="E587" s="35">
        <v>33</v>
      </c>
      <c r="F587" s="35">
        <v>53</v>
      </c>
      <c r="G587" s="35">
        <v>11</v>
      </c>
      <c r="H587" s="35">
        <v>9</v>
      </c>
      <c r="I587" s="35">
        <v>16</v>
      </c>
      <c r="M587" s="42"/>
    </row>
    <row r="588" spans="2:13" hidden="1" outlineLevel="1" x14ac:dyDescent="0.25">
      <c r="D588" s="35" t="s">
        <v>360</v>
      </c>
      <c r="M588" s="42"/>
    </row>
    <row r="589" spans="2:13" hidden="1" outlineLevel="1" x14ac:dyDescent="0.25">
      <c r="B589" s="52" t="s">
        <v>42</v>
      </c>
      <c r="C589" s="52" t="s">
        <v>361</v>
      </c>
      <c r="D589" s="52" t="s">
        <v>44</v>
      </c>
      <c r="E589" s="52">
        <v>2</v>
      </c>
      <c r="F589" s="52">
        <v>2</v>
      </c>
      <c r="G589" s="52">
        <v>2</v>
      </c>
      <c r="H589" s="52">
        <v>2</v>
      </c>
      <c r="I589" s="52">
        <v>2</v>
      </c>
      <c r="M589" s="42"/>
    </row>
    <row r="590" spans="2:13" hidden="1" outlineLevel="1" x14ac:dyDescent="0.25">
      <c r="B590" s="35" t="e" vm="219">
        <v>#VALUE!</v>
      </c>
      <c r="C590" s="35" t="s">
        <v>229</v>
      </c>
      <c r="D590" s="35" t="s">
        <v>359</v>
      </c>
      <c r="E590" s="35">
        <v>10</v>
      </c>
      <c r="F590" s="35">
        <v>19</v>
      </c>
      <c r="G590" s="35">
        <v>16</v>
      </c>
      <c r="H590" s="35">
        <v>12</v>
      </c>
      <c r="I590" s="35">
        <v>22</v>
      </c>
      <c r="M590" s="42"/>
    </row>
    <row r="591" spans="2:13" hidden="1" outlineLevel="1" x14ac:dyDescent="0.25">
      <c r="D591" s="35" t="s">
        <v>360</v>
      </c>
      <c r="M591" s="42"/>
    </row>
    <row r="592" spans="2:13" hidden="1" outlineLevel="1" x14ac:dyDescent="0.25">
      <c r="B592" s="52" t="s">
        <v>42</v>
      </c>
      <c r="C592" s="52" t="s">
        <v>361</v>
      </c>
      <c r="D592" s="52" t="s">
        <v>44</v>
      </c>
      <c r="E592" s="52">
        <v>3</v>
      </c>
      <c r="F592" s="52">
        <v>3</v>
      </c>
      <c r="G592" s="52">
        <v>2</v>
      </c>
      <c r="H592" s="52">
        <v>2</v>
      </c>
      <c r="I592" s="52">
        <v>2</v>
      </c>
      <c r="M592" s="42"/>
    </row>
    <row r="593" spans="2:13" hidden="1" outlineLevel="1" x14ac:dyDescent="0.25">
      <c r="B593" s="35" t="e" vm="220">
        <v>#VALUE!</v>
      </c>
      <c r="C593" s="35" t="s">
        <v>230</v>
      </c>
      <c r="D593" s="35" t="s">
        <v>359</v>
      </c>
      <c r="E593" s="35">
        <v>19</v>
      </c>
      <c r="F593" s="35">
        <v>43</v>
      </c>
      <c r="G593" s="35">
        <v>4</v>
      </c>
      <c r="H593" s="35">
        <v>13</v>
      </c>
      <c r="I593" s="35">
        <v>23</v>
      </c>
      <c r="M593" s="42"/>
    </row>
    <row r="594" spans="2:13" hidden="1" outlineLevel="1" x14ac:dyDescent="0.25">
      <c r="D594" s="35" t="s">
        <v>360</v>
      </c>
      <c r="M594" s="42"/>
    </row>
    <row r="595" spans="2:13" hidden="1" outlineLevel="1" x14ac:dyDescent="0.25">
      <c r="B595" s="52" t="s">
        <v>42</v>
      </c>
      <c r="C595" s="52" t="s">
        <v>361</v>
      </c>
      <c r="D595" s="52" t="s">
        <v>44</v>
      </c>
      <c r="E595" s="52">
        <v>0</v>
      </c>
      <c r="F595" s="52">
        <v>0</v>
      </c>
      <c r="G595" s="52">
        <v>0</v>
      </c>
      <c r="H595" s="52">
        <v>3</v>
      </c>
      <c r="I595" s="52">
        <v>2</v>
      </c>
      <c r="M595" s="42"/>
    </row>
    <row r="596" spans="2:13" hidden="1" outlineLevel="1" x14ac:dyDescent="0.25">
      <c r="B596" s="35" t="e" vm="221">
        <v>#VALUE!</v>
      </c>
      <c r="C596" s="35" t="s">
        <v>231</v>
      </c>
      <c r="D596" s="35" t="s">
        <v>359</v>
      </c>
      <c r="E596" s="35">
        <v>0</v>
      </c>
      <c r="F596" s="35">
        <v>0</v>
      </c>
      <c r="G596" s="35">
        <v>0</v>
      </c>
      <c r="H596" s="35">
        <v>33</v>
      </c>
      <c r="I596" s="35">
        <v>37</v>
      </c>
      <c r="M596" s="42"/>
    </row>
    <row r="597" spans="2:13" hidden="1" outlineLevel="1" x14ac:dyDescent="0.25">
      <c r="D597" s="35" t="s">
        <v>360</v>
      </c>
      <c r="M597" s="42"/>
    </row>
    <row r="598" spans="2:13" hidden="1" outlineLevel="1" x14ac:dyDescent="0.25">
      <c r="B598" s="52" t="s">
        <v>42</v>
      </c>
      <c r="C598" s="52" t="s">
        <v>361</v>
      </c>
      <c r="D598" s="52" t="s">
        <v>44</v>
      </c>
      <c r="E598" s="52">
        <v>3</v>
      </c>
      <c r="F598" s="52">
        <v>3</v>
      </c>
      <c r="G598" s="52">
        <v>3</v>
      </c>
      <c r="H598" s="52">
        <v>3</v>
      </c>
      <c r="I598" s="52">
        <v>2</v>
      </c>
      <c r="M598" s="42"/>
    </row>
    <row r="599" spans="2:13" hidden="1" outlineLevel="1" x14ac:dyDescent="0.25">
      <c r="B599" s="35" t="e" vm="222">
        <v>#VALUE!</v>
      </c>
      <c r="C599" s="35" t="s">
        <v>232</v>
      </c>
      <c r="D599" s="35" t="s">
        <v>359</v>
      </c>
      <c r="E599" s="35">
        <v>8</v>
      </c>
      <c r="F599" s="35">
        <v>38</v>
      </c>
      <c r="G599" s="35">
        <v>16</v>
      </c>
      <c r="H599" s="35">
        <v>22</v>
      </c>
      <c r="I599" s="35">
        <v>25</v>
      </c>
      <c r="M599" s="42"/>
    </row>
    <row r="600" spans="2:13" hidden="1" outlineLevel="1" x14ac:dyDescent="0.25">
      <c r="D600" s="35" t="s">
        <v>360</v>
      </c>
      <c r="M600" s="42"/>
    </row>
    <row r="601" spans="2:13" hidden="1" outlineLevel="1" x14ac:dyDescent="0.25">
      <c r="B601" s="52" t="s">
        <v>42</v>
      </c>
      <c r="C601" s="52" t="s">
        <v>361</v>
      </c>
      <c r="D601" s="52" t="s">
        <v>44</v>
      </c>
      <c r="E601" s="52">
        <v>3</v>
      </c>
      <c r="F601" s="52">
        <v>3</v>
      </c>
      <c r="G601" s="52">
        <v>3</v>
      </c>
      <c r="H601" s="52">
        <v>3</v>
      </c>
      <c r="I601" s="52">
        <v>2</v>
      </c>
      <c r="M601" s="42"/>
    </row>
    <row r="602" spans="2:13" hidden="1" outlineLevel="1" x14ac:dyDescent="0.25">
      <c r="B602" s="35" t="e" vm="223">
        <v>#VALUE!</v>
      </c>
      <c r="C602" s="35" t="s">
        <v>233</v>
      </c>
      <c r="D602" s="35" t="s">
        <v>359</v>
      </c>
      <c r="E602" s="35">
        <v>34</v>
      </c>
      <c r="F602" s="35">
        <v>39</v>
      </c>
      <c r="G602" s="35">
        <v>22</v>
      </c>
      <c r="H602" s="35">
        <v>22</v>
      </c>
      <c r="I602" s="35">
        <v>25</v>
      </c>
      <c r="M602" s="42"/>
    </row>
    <row r="603" spans="2:13" hidden="1" outlineLevel="1" x14ac:dyDescent="0.25">
      <c r="D603" s="35" t="s">
        <v>360</v>
      </c>
      <c r="M603" s="42"/>
    </row>
    <row r="604" spans="2:13" hidden="1" outlineLevel="1" x14ac:dyDescent="0.25">
      <c r="B604" s="52" t="s">
        <v>42</v>
      </c>
      <c r="C604" s="52" t="s">
        <v>361</v>
      </c>
      <c r="D604" s="52" t="s">
        <v>44</v>
      </c>
      <c r="E604" s="52">
        <v>2</v>
      </c>
      <c r="F604" s="52">
        <v>2</v>
      </c>
      <c r="G604" s="52">
        <v>3</v>
      </c>
      <c r="H604" s="52">
        <v>3</v>
      </c>
      <c r="I604" s="52">
        <v>4</v>
      </c>
      <c r="M604" s="42"/>
    </row>
    <row r="605" spans="2:13" hidden="1" outlineLevel="1" x14ac:dyDescent="0.25">
      <c r="B605" s="35" t="e" vm="224">
        <v>#VALUE!</v>
      </c>
      <c r="C605" s="35" t="s">
        <v>234</v>
      </c>
      <c r="D605" s="35" t="s">
        <v>359</v>
      </c>
      <c r="E605" s="35">
        <v>12</v>
      </c>
      <c r="F605" s="35">
        <v>3</v>
      </c>
      <c r="G605" s="35">
        <v>10</v>
      </c>
      <c r="H605" s="35">
        <v>3</v>
      </c>
      <c r="I605" s="35">
        <v>17</v>
      </c>
      <c r="M605" s="42"/>
    </row>
    <row r="606" spans="2:13" hidden="1" outlineLevel="1" x14ac:dyDescent="0.25">
      <c r="D606" s="35" t="s">
        <v>360</v>
      </c>
      <c r="M606" s="42"/>
    </row>
    <row r="607" spans="2:13" x14ac:dyDescent="0.25">
      <c r="M607" s="42"/>
    </row>
    <row r="608" spans="2:13" x14ac:dyDescent="0.25">
      <c r="B608" s="53" t="s">
        <v>0</v>
      </c>
      <c r="C608" s="53" t="s">
        <v>1</v>
      </c>
      <c r="D608" s="53"/>
      <c r="E608" s="53" t="s">
        <v>43</v>
      </c>
      <c r="F608" s="53"/>
      <c r="G608" s="53"/>
      <c r="H608" s="53"/>
      <c r="I608" s="53"/>
      <c r="M608" s="42"/>
    </row>
    <row r="609" spans="2:13" collapsed="1" x14ac:dyDescent="0.25">
      <c r="B609" s="37" t="e" vm="25">
        <v>#VALUE!</v>
      </c>
      <c r="C609" s="37" t="e" vm="26">
        <v>#VALUE!</v>
      </c>
      <c r="D609" s="37"/>
      <c r="E609" s="40">
        <v>2018</v>
      </c>
      <c r="F609" s="40">
        <v>2019</v>
      </c>
      <c r="G609" s="40">
        <v>2020</v>
      </c>
      <c r="H609" s="40">
        <v>2021</v>
      </c>
      <c r="I609" s="40">
        <v>2022</v>
      </c>
      <c r="M609" s="42"/>
    </row>
    <row r="610" spans="2:13" hidden="1" outlineLevel="1" x14ac:dyDescent="0.25">
      <c r="B610" s="53" t="s">
        <v>42</v>
      </c>
      <c r="C610" s="53" t="s">
        <v>361</v>
      </c>
      <c r="D610" s="53" t="s">
        <v>44</v>
      </c>
      <c r="E610" s="53">
        <v>1</v>
      </c>
      <c r="F610" s="53">
        <v>1</v>
      </c>
      <c r="G610" s="53">
        <v>1</v>
      </c>
      <c r="H610" s="53">
        <v>1</v>
      </c>
      <c r="I610" s="53">
        <v>1</v>
      </c>
      <c r="M610" s="42"/>
    </row>
    <row r="611" spans="2:13" hidden="1" outlineLevel="1" x14ac:dyDescent="0.25">
      <c r="B611" s="35" t="e" vm="225">
        <v>#VALUE!</v>
      </c>
      <c r="C611" s="35" t="s">
        <v>235</v>
      </c>
      <c r="D611" s="35" t="s">
        <v>359</v>
      </c>
      <c r="E611" s="35">
        <v>73</v>
      </c>
      <c r="F611" s="35">
        <v>70</v>
      </c>
      <c r="G611" s="35">
        <v>58</v>
      </c>
      <c r="H611" s="35">
        <v>65</v>
      </c>
      <c r="I611" s="35">
        <v>59</v>
      </c>
      <c r="M611" s="42"/>
    </row>
    <row r="612" spans="2:13" hidden="1" outlineLevel="1" x14ac:dyDescent="0.25">
      <c r="D612" s="35" t="s">
        <v>360</v>
      </c>
      <c r="M612" s="42"/>
    </row>
    <row r="613" spans="2:13" hidden="1" outlineLevel="1" x14ac:dyDescent="0.25">
      <c r="B613" s="53" t="s">
        <v>42</v>
      </c>
      <c r="C613" s="53" t="s">
        <v>361</v>
      </c>
      <c r="D613" s="53" t="s">
        <v>44</v>
      </c>
      <c r="E613" s="53">
        <v>1</v>
      </c>
      <c r="F613" s="53">
        <v>1</v>
      </c>
      <c r="G613" s="53">
        <v>1</v>
      </c>
      <c r="H613" s="53">
        <v>1</v>
      </c>
      <c r="I613" s="53">
        <v>1</v>
      </c>
      <c r="M613" s="42"/>
    </row>
    <row r="614" spans="2:13" hidden="1" outlineLevel="1" x14ac:dyDescent="0.25">
      <c r="B614" s="35" t="e" vm="226">
        <v>#VALUE!</v>
      </c>
      <c r="C614" s="35" t="s">
        <v>236</v>
      </c>
      <c r="D614" s="35" t="s">
        <v>359</v>
      </c>
      <c r="E614" s="35">
        <v>63</v>
      </c>
      <c r="F614" s="35">
        <v>50</v>
      </c>
      <c r="G614" s="35">
        <v>52</v>
      </c>
      <c r="H614" s="35">
        <v>62</v>
      </c>
      <c r="I614" s="35">
        <v>59</v>
      </c>
      <c r="M614" s="42"/>
    </row>
    <row r="615" spans="2:13" hidden="1" outlineLevel="1" x14ac:dyDescent="0.25">
      <c r="D615" s="35" t="s">
        <v>360</v>
      </c>
      <c r="M615" s="42"/>
    </row>
    <row r="616" spans="2:13" hidden="1" outlineLevel="1" x14ac:dyDescent="0.25">
      <c r="B616" s="53" t="s">
        <v>42</v>
      </c>
      <c r="C616" s="53" t="s">
        <v>361</v>
      </c>
      <c r="D616" s="53" t="s">
        <v>44</v>
      </c>
      <c r="E616" s="53">
        <v>1</v>
      </c>
      <c r="F616" s="53">
        <v>1</v>
      </c>
      <c r="G616" s="53">
        <v>1</v>
      </c>
      <c r="H616" s="53">
        <v>1</v>
      </c>
      <c r="I616" s="53">
        <v>1</v>
      </c>
      <c r="M616" s="42"/>
    </row>
    <row r="617" spans="2:13" hidden="1" outlineLevel="1" x14ac:dyDescent="0.25">
      <c r="B617" s="35" t="e" vm="227">
        <v>#VALUE!</v>
      </c>
      <c r="C617" s="35" t="s">
        <v>237</v>
      </c>
      <c r="D617" s="35" t="s">
        <v>359</v>
      </c>
      <c r="E617" s="35">
        <v>64</v>
      </c>
      <c r="F617" s="35">
        <v>65</v>
      </c>
      <c r="G617" s="35">
        <v>59</v>
      </c>
      <c r="H617" s="35">
        <v>75</v>
      </c>
      <c r="I617" s="35">
        <v>12</v>
      </c>
      <c r="M617" s="42"/>
    </row>
    <row r="618" spans="2:13" hidden="1" outlineLevel="1" x14ac:dyDescent="0.25">
      <c r="D618" s="35" t="s">
        <v>360</v>
      </c>
      <c r="M618" s="42"/>
    </row>
    <row r="619" spans="2:13" hidden="1" outlineLevel="1" x14ac:dyDescent="0.25">
      <c r="B619" s="53" t="s">
        <v>42</v>
      </c>
      <c r="C619" s="53" t="s">
        <v>361</v>
      </c>
      <c r="D619" s="53" t="s">
        <v>44</v>
      </c>
      <c r="E619" s="53">
        <v>1</v>
      </c>
      <c r="F619" s="53">
        <v>1</v>
      </c>
      <c r="G619" s="53">
        <v>1</v>
      </c>
      <c r="H619" s="53">
        <v>1</v>
      </c>
      <c r="I619" s="53">
        <v>1</v>
      </c>
      <c r="M619" s="42"/>
    </row>
    <row r="620" spans="2:13" hidden="1" outlineLevel="1" x14ac:dyDescent="0.25">
      <c r="B620" s="35" t="e" vm="228">
        <v>#VALUE!</v>
      </c>
      <c r="C620" s="35" t="s">
        <v>238</v>
      </c>
      <c r="D620" s="35" t="s">
        <v>359</v>
      </c>
      <c r="E620" s="35">
        <v>55</v>
      </c>
      <c r="F620" s="35">
        <v>45</v>
      </c>
      <c r="G620" s="35">
        <v>56</v>
      </c>
      <c r="H620" s="35">
        <v>36</v>
      </c>
      <c r="I620" s="35">
        <v>43</v>
      </c>
      <c r="M620" s="42"/>
    </row>
    <row r="621" spans="2:13" hidden="1" outlineLevel="1" x14ac:dyDescent="0.25">
      <c r="D621" s="35" t="s">
        <v>360</v>
      </c>
      <c r="M621" s="42"/>
    </row>
    <row r="622" spans="2:13" hidden="1" outlineLevel="1" x14ac:dyDescent="0.25">
      <c r="B622" s="53" t="s">
        <v>42</v>
      </c>
      <c r="C622" s="53" t="s">
        <v>361</v>
      </c>
      <c r="D622" s="53" t="s">
        <v>44</v>
      </c>
      <c r="E622" s="53">
        <v>1</v>
      </c>
      <c r="F622" s="53">
        <v>1</v>
      </c>
      <c r="G622" s="53">
        <v>1</v>
      </c>
      <c r="H622" s="53">
        <v>1</v>
      </c>
      <c r="I622" s="53">
        <v>1</v>
      </c>
      <c r="M622" s="42"/>
    </row>
    <row r="623" spans="2:13" hidden="1" outlineLevel="1" x14ac:dyDescent="0.25">
      <c r="B623" s="35" t="e" vm="229">
        <v>#VALUE!</v>
      </c>
      <c r="C623" s="35" t="s">
        <v>239</v>
      </c>
      <c r="D623" s="35" t="s">
        <v>359</v>
      </c>
      <c r="E623" s="35">
        <v>33</v>
      </c>
      <c r="F623" s="35">
        <v>47</v>
      </c>
      <c r="G623" s="35">
        <v>45</v>
      </c>
      <c r="H623" s="35">
        <v>34</v>
      </c>
      <c r="I623" s="35">
        <v>54</v>
      </c>
      <c r="M623" s="42"/>
    </row>
    <row r="624" spans="2:13" hidden="1" outlineLevel="1" x14ac:dyDescent="0.25">
      <c r="D624" s="35" t="s">
        <v>360</v>
      </c>
      <c r="M624" s="42"/>
    </row>
    <row r="625" spans="2:13" hidden="1" outlineLevel="1" x14ac:dyDescent="0.25">
      <c r="B625" s="53" t="s">
        <v>42</v>
      </c>
      <c r="C625" s="53" t="s">
        <v>361</v>
      </c>
      <c r="D625" s="53" t="s">
        <v>44</v>
      </c>
      <c r="E625" s="53">
        <v>1</v>
      </c>
      <c r="F625" s="53">
        <v>1</v>
      </c>
      <c r="G625" s="53">
        <v>1</v>
      </c>
      <c r="H625" s="53">
        <v>1</v>
      </c>
      <c r="I625" s="53">
        <v>1</v>
      </c>
      <c r="M625" s="42"/>
    </row>
    <row r="626" spans="2:13" hidden="1" outlineLevel="1" x14ac:dyDescent="0.25">
      <c r="B626" s="35" t="e" vm="230">
        <v>#VALUE!</v>
      </c>
      <c r="C626" s="35" t="s">
        <v>240</v>
      </c>
      <c r="D626" s="35" t="s">
        <v>359</v>
      </c>
      <c r="E626" s="35">
        <v>43</v>
      </c>
      <c r="F626" s="35">
        <v>36</v>
      </c>
      <c r="G626" s="35">
        <v>53</v>
      </c>
      <c r="H626" s="35">
        <v>34</v>
      </c>
      <c r="I626" s="35">
        <v>40</v>
      </c>
      <c r="M626" s="42"/>
    </row>
    <row r="627" spans="2:13" hidden="1" outlineLevel="1" x14ac:dyDescent="0.25">
      <c r="D627" s="35" t="s">
        <v>360</v>
      </c>
      <c r="M627" s="42"/>
    </row>
    <row r="628" spans="2:13" hidden="1" outlineLevel="1" x14ac:dyDescent="0.25">
      <c r="B628" s="53" t="s">
        <v>42</v>
      </c>
      <c r="C628" s="53" t="s">
        <v>361</v>
      </c>
      <c r="D628" s="53" t="s">
        <v>44</v>
      </c>
      <c r="E628" s="53">
        <v>1</v>
      </c>
      <c r="F628" s="53">
        <v>1</v>
      </c>
      <c r="G628" s="53">
        <v>1</v>
      </c>
      <c r="H628" s="53">
        <v>1</v>
      </c>
      <c r="I628" s="53">
        <v>1</v>
      </c>
      <c r="M628" s="42"/>
    </row>
    <row r="629" spans="2:13" hidden="1" outlineLevel="1" x14ac:dyDescent="0.25">
      <c r="B629" s="35" t="e" vm="231">
        <v>#VALUE!</v>
      </c>
      <c r="C629" s="35" t="s">
        <v>353</v>
      </c>
      <c r="D629" s="35" t="s">
        <v>359</v>
      </c>
      <c r="E629" s="35">
        <v>52</v>
      </c>
      <c r="F629" s="35">
        <v>75</v>
      </c>
      <c r="G629" s="35">
        <v>54</v>
      </c>
      <c r="H629" s="35">
        <v>38</v>
      </c>
      <c r="I629" s="35">
        <v>27</v>
      </c>
      <c r="M629" s="42"/>
    </row>
    <row r="630" spans="2:13" hidden="1" outlineLevel="1" x14ac:dyDescent="0.25">
      <c r="D630" s="35" t="s">
        <v>360</v>
      </c>
      <c r="M630" s="42"/>
    </row>
    <row r="631" spans="2:13" hidden="1" outlineLevel="1" x14ac:dyDescent="0.25">
      <c r="B631" s="53" t="s">
        <v>42</v>
      </c>
      <c r="C631" s="53" t="s">
        <v>361</v>
      </c>
      <c r="D631" s="53" t="s">
        <v>44</v>
      </c>
      <c r="E631" s="53">
        <v>2</v>
      </c>
      <c r="F631" s="53">
        <v>1</v>
      </c>
      <c r="G631" s="53">
        <v>1</v>
      </c>
      <c r="H631" s="53">
        <v>1</v>
      </c>
      <c r="I631" s="53">
        <v>1</v>
      </c>
      <c r="M631" s="42"/>
    </row>
    <row r="632" spans="2:13" hidden="1" outlineLevel="1" x14ac:dyDescent="0.25">
      <c r="B632" s="35" t="e" vm="232">
        <v>#VALUE!</v>
      </c>
      <c r="C632" s="35" t="s">
        <v>241</v>
      </c>
      <c r="D632" s="35" t="s">
        <v>359</v>
      </c>
      <c r="E632" s="35">
        <v>70</v>
      </c>
      <c r="F632" s="35">
        <v>37</v>
      </c>
      <c r="G632" s="35">
        <v>39</v>
      </c>
      <c r="H632" s="35">
        <v>32</v>
      </c>
      <c r="I632" s="35">
        <v>37</v>
      </c>
      <c r="M632" s="42"/>
    </row>
    <row r="633" spans="2:13" hidden="1" outlineLevel="1" x14ac:dyDescent="0.25">
      <c r="D633" s="35" t="s">
        <v>360</v>
      </c>
      <c r="M633" s="42"/>
    </row>
    <row r="634" spans="2:13" hidden="1" outlineLevel="1" x14ac:dyDescent="0.25">
      <c r="B634" s="53" t="s">
        <v>42</v>
      </c>
      <c r="C634" s="53" t="s">
        <v>361</v>
      </c>
      <c r="D634" s="53" t="s">
        <v>44</v>
      </c>
      <c r="E634" s="53">
        <v>1</v>
      </c>
      <c r="F634" s="53">
        <v>1</v>
      </c>
      <c r="G634" s="53">
        <v>1</v>
      </c>
      <c r="H634" s="53">
        <v>1</v>
      </c>
      <c r="I634" s="53">
        <v>1</v>
      </c>
      <c r="M634" s="42"/>
    </row>
    <row r="635" spans="2:13" hidden="1" outlineLevel="1" x14ac:dyDescent="0.25">
      <c r="B635" s="35" t="e" vm="233">
        <v>#VALUE!</v>
      </c>
      <c r="C635" s="35" t="s">
        <v>356</v>
      </c>
      <c r="D635" s="35" t="s">
        <v>359</v>
      </c>
      <c r="E635" s="35">
        <v>30</v>
      </c>
      <c r="F635" s="35">
        <v>36</v>
      </c>
      <c r="G635" s="35">
        <v>38</v>
      </c>
      <c r="H635" s="35">
        <v>33</v>
      </c>
      <c r="I635" s="35">
        <v>44</v>
      </c>
      <c r="M635" s="42"/>
    </row>
    <row r="636" spans="2:13" hidden="1" outlineLevel="1" x14ac:dyDescent="0.25">
      <c r="D636" s="35" t="s">
        <v>360</v>
      </c>
      <c r="M636" s="42"/>
    </row>
    <row r="637" spans="2:13" hidden="1" outlineLevel="1" x14ac:dyDescent="0.25">
      <c r="B637" s="53" t="s">
        <v>42</v>
      </c>
      <c r="C637" s="53" t="s">
        <v>361</v>
      </c>
      <c r="D637" s="53" t="s">
        <v>44</v>
      </c>
      <c r="E637" s="53">
        <v>1</v>
      </c>
      <c r="F637" s="53">
        <v>1</v>
      </c>
      <c r="G637" s="53">
        <v>2</v>
      </c>
      <c r="H637" s="53">
        <v>1</v>
      </c>
      <c r="I637" s="53">
        <v>1</v>
      </c>
      <c r="M637" s="42"/>
    </row>
    <row r="638" spans="2:13" hidden="1" outlineLevel="1" x14ac:dyDescent="0.25">
      <c r="B638" s="35" t="e" vm="234">
        <v>#VALUE!</v>
      </c>
      <c r="C638" s="35" t="s">
        <v>399</v>
      </c>
      <c r="D638" s="35" t="s">
        <v>359</v>
      </c>
      <c r="E638" s="35">
        <v>28</v>
      </c>
      <c r="F638" s="35">
        <v>29</v>
      </c>
      <c r="G638" s="35">
        <v>54</v>
      </c>
      <c r="H638" s="35">
        <v>59</v>
      </c>
      <c r="I638" s="35">
        <v>43</v>
      </c>
      <c r="M638" s="42"/>
    </row>
    <row r="639" spans="2:13" hidden="1" outlineLevel="1" x14ac:dyDescent="0.25">
      <c r="D639" s="35" t="s">
        <v>360</v>
      </c>
      <c r="M639" s="42"/>
    </row>
    <row r="640" spans="2:13" hidden="1" outlineLevel="1" x14ac:dyDescent="0.25">
      <c r="B640" s="53" t="s">
        <v>42</v>
      </c>
      <c r="C640" s="53" t="s">
        <v>361</v>
      </c>
      <c r="D640" s="53" t="s">
        <v>44</v>
      </c>
      <c r="E640" s="53">
        <v>2</v>
      </c>
      <c r="F640" s="53">
        <v>1</v>
      </c>
      <c r="G640" s="53">
        <v>1</v>
      </c>
      <c r="H640" s="53">
        <v>1</v>
      </c>
      <c r="I640" s="53">
        <v>1</v>
      </c>
      <c r="M640" s="42"/>
    </row>
    <row r="641" spans="2:13" hidden="1" outlineLevel="1" x14ac:dyDescent="0.25">
      <c r="B641" s="35" t="e" vm="235">
        <v>#VALUE!</v>
      </c>
      <c r="C641" s="35" t="s">
        <v>242</v>
      </c>
      <c r="D641" s="35" t="s">
        <v>359</v>
      </c>
      <c r="E641" s="35">
        <v>67</v>
      </c>
      <c r="F641" s="35">
        <v>33</v>
      </c>
      <c r="G641" s="35">
        <v>38</v>
      </c>
      <c r="H641" s="35">
        <v>33</v>
      </c>
      <c r="I641" s="35">
        <v>30</v>
      </c>
      <c r="M641" s="42"/>
    </row>
    <row r="642" spans="2:13" hidden="1" outlineLevel="1" x14ac:dyDescent="0.25">
      <c r="D642" s="35" t="s">
        <v>360</v>
      </c>
      <c r="M642" s="42"/>
    </row>
    <row r="643" spans="2:13" hidden="1" outlineLevel="1" x14ac:dyDescent="0.25">
      <c r="B643" s="53" t="s">
        <v>42</v>
      </c>
      <c r="C643" s="53" t="s">
        <v>361</v>
      </c>
      <c r="D643" s="53" t="s">
        <v>44</v>
      </c>
      <c r="E643" s="53">
        <v>1</v>
      </c>
      <c r="F643" s="53">
        <v>1</v>
      </c>
      <c r="G643" s="53">
        <v>1</v>
      </c>
      <c r="H643" s="53">
        <v>1</v>
      </c>
      <c r="I643" s="53">
        <v>1</v>
      </c>
      <c r="M643" s="42"/>
    </row>
    <row r="644" spans="2:13" hidden="1" outlineLevel="1" x14ac:dyDescent="0.25">
      <c r="B644" s="35" t="e" vm="236">
        <v>#VALUE!</v>
      </c>
      <c r="C644" s="35" t="s">
        <v>243</v>
      </c>
      <c r="D644" s="35" t="s">
        <v>359</v>
      </c>
      <c r="E644" s="35">
        <v>36</v>
      </c>
      <c r="F644" s="35">
        <v>34</v>
      </c>
      <c r="G644" s="35">
        <v>27</v>
      </c>
      <c r="H644" s="35">
        <v>35</v>
      </c>
      <c r="I644" s="35">
        <v>32</v>
      </c>
      <c r="M644" s="42"/>
    </row>
    <row r="645" spans="2:13" hidden="1" outlineLevel="1" x14ac:dyDescent="0.25">
      <c r="D645" s="35" t="s">
        <v>360</v>
      </c>
      <c r="M645" s="42"/>
    </row>
    <row r="646" spans="2:13" hidden="1" outlineLevel="1" x14ac:dyDescent="0.25">
      <c r="B646" s="53" t="s">
        <v>42</v>
      </c>
      <c r="C646" s="53" t="s">
        <v>361</v>
      </c>
      <c r="D646" s="53" t="s">
        <v>44</v>
      </c>
      <c r="E646" s="53">
        <v>1</v>
      </c>
      <c r="F646" s="53">
        <v>1</v>
      </c>
      <c r="G646" s="53">
        <v>1</v>
      </c>
      <c r="H646" s="53">
        <v>1</v>
      </c>
      <c r="I646" s="53">
        <v>1</v>
      </c>
      <c r="M646" s="42"/>
    </row>
    <row r="647" spans="2:13" hidden="1" outlineLevel="1" x14ac:dyDescent="0.25">
      <c r="B647" s="35" t="e" vm="237">
        <v>#VALUE!</v>
      </c>
      <c r="C647" s="35" t="s">
        <v>244</v>
      </c>
      <c r="D647" s="35" t="s">
        <v>359</v>
      </c>
      <c r="E647" s="35">
        <v>62</v>
      </c>
      <c r="F647" s="35">
        <v>31</v>
      </c>
      <c r="G647" s="35">
        <v>36</v>
      </c>
      <c r="H647" s="35">
        <v>37</v>
      </c>
      <c r="I647" s="35">
        <v>22</v>
      </c>
      <c r="M647" s="42"/>
    </row>
    <row r="648" spans="2:13" hidden="1" outlineLevel="1" x14ac:dyDescent="0.25">
      <c r="D648" s="35" t="s">
        <v>360</v>
      </c>
      <c r="M648" s="42"/>
    </row>
    <row r="649" spans="2:13" hidden="1" outlineLevel="1" x14ac:dyDescent="0.25">
      <c r="B649" s="53" t="s">
        <v>42</v>
      </c>
      <c r="C649" s="53" t="s">
        <v>361</v>
      </c>
      <c r="D649" s="53" t="s">
        <v>44</v>
      </c>
      <c r="E649" s="53">
        <v>3</v>
      </c>
      <c r="F649" s="53">
        <v>2</v>
      </c>
      <c r="G649" s="53">
        <v>1</v>
      </c>
      <c r="H649" s="53">
        <v>1</v>
      </c>
      <c r="I649" s="53">
        <v>0</v>
      </c>
      <c r="M649" s="42"/>
    </row>
    <row r="650" spans="2:13" hidden="1" outlineLevel="1" x14ac:dyDescent="0.25">
      <c r="B650" s="35" t="e" vm="238">
        <v>#VALUE!</v>
      </c>
      <c r="C650" s="35" t="s">
        <v>245</v>
      </c>
      <c r="D650" s="35" t="s">
        <v>359</v>
      </c>
      <c r="E650" s="35">
        <v>73</v>
      </c>
      <c r="F650" s="35">
        <v>56</v>
      </c>
      <c r="G650" s="35">
        <v>44</v>
      </c>
      <c r="H650" s="35">
        <v>58</v>
      </c>
      <c r="I650" s="35">
        <v>0</v>
      </c>
      <c r="M650" s="42"/>
    </row>
    <row r="651" spans="2:13" hidden="1" outlineLevel="1" x14ac:dyDescent="0.25">
      <c r="D651" s="35" t="s">
        <v>360</v>
      </c>
      <c r="M651" s="42"/>
    </row>
    <row r="652" spans="2:13" hidden="1" outlineLevel="1" x14ac:dyDescent="0.25">
      <c r="B652" s="53" t="s">
        <v>42</v>
      </c>
      <c r="C652" s="53" t="s">
        <v>361</v>
      </c>
      <c r="D652" s="53" t="s">
        <v>44</v>
      </c>
      <c r="E652" s="53">
        <v>2</v>
      </c>
      <c r="F652" s="53">
        <v>2</v>
      </c>
      <c r="G652" s="53">
        <v>1</v>
      </c>
      <c r="H652" s="53">
        <v>2</v>
      </c>
      <c r="I652" s="53">
        <v>1</v>
      </c>
      <c r="M652" s="42"/>
    </row>
    <row r="653" spans="2:13" hidden="1" outlineLevel="1" x14ac:dyDescent="0.25">
      <c r="B653" s="35" t="e" vm="239">
        <v>#VALUE!</v>
      </c>
      <c r="C653" s="35" t="s">
        <v>246</v>
      </c>
      <c r="D653" s="35" t="s">
        <v>359</v>
      </c>
      <c r="E653" s="35">
        <v>59</v>
      </c>
      <c r="F653" s="35">
        <v>68</v>
      </c>
      <c r="G653" s="35">
        <v>21</v>
      </c>
      <c r="H653" s="35">
        <v>63</v>
      </c>
      <c r="I653" s="35">
        <v>27</v>
      </c>
      <c r="M653" s="42"/>
    </row>
    <row r="654" spans="2:13" hidden="1" outlineLevel="1" x14ac:dyDescent="0.25">
      <c r="D654" s="35" t="s">
        <v>360</v>
      </c>
      <c r="M654" s="42"/>
    </row>
    <row r="655" spans="2:13" hidden="1" outlineLevel="1" x14ac:dyDescent="0.25">
      <c r="B655" s="53" t="s">
        <v>42</v>
      </c>
      <c r="C655" s="53" t="s">
        <v>361</v>
      </c>
      <c r="D655" s="53" t="s">
        <v>44</v>
      </c>
      <c r="E655" s="53">
        <v>2</v>
      </c>
      <c r="F655" s="53">
        <v>2</v>
      </c>
      <c r="G655" s="53">
        <v>2</v>
      </c>
      <c r="H655" s="53">
        <v>1</v>
      </c>
      <c r="I655" s="53">
        <v>2</v>
      </c>
      <c r="M655" s="42"/>
    </row>
    <row r="656" spans="2:13" hidden="1" outlineLevel="1" x14ac:dyDescent="0.25">
      <c r="B656" s="35" t="e" vm="240">
        <v>#VALUE!</v>
      </c>
      <c r="C656" s="35" t="s">
        <v>247</v>
      </c>
      <c r="D656" s="35" t="s">
        <v>359</v>
      </c>
      <c r="E656" s="35">
        <v>28</v>
      </c>
      <c r="F656" s="35">
        <v>18</v>
      </c>
      <c r="G656" s="35">
        <v>36</v>
      </c>
      <c r="H656" s="35">
        <v>21</v>
      </c>
      <c r="I656" s="35">
        <v>52</v>
      </c>
      <c r="M656" s="42"/>
    </row>
    <row r="657" spans="2:13" hidden="1" outlineLevel="1" x14ac:dyDescent="0.25">
      <c r="D657" s="35" t="s">
        <v>360</v>
      </c>
      <c r="M657" s="42"/>
    </row>
    <row r="658" spans="2:13" hidden="1" outlineLevel="1" x14ac:dyDescent="0.25">
      <c r="B658" s="53" t="s">
        <v>42</v>
      </c>
      <c r="C658" s="53" t="s">
        <v>361</v>
      </c>
      <c r="D658" s="53" t="s">
        <v>44</v>
      </c>
      <c r="E658" s="53">
        <v>0</v>
      </c>
      <c r="F658" s="53">
        <v>3</v>
      </c>
      <c r="G658" s="53">
        <v>2</v>
      </c>
      <c r="H658" s="53">
        <v>2</v>
      </c>
      <c r="I658" s="53">
        <v>1</v>
      </c>
      <c r="M658" s="42"/>
    </row>
    <row r="659" spans="2:13" hidden="1" outlineLevel="1" x14ac:dyDescent="0.25">
      <c r="B659" s="35" t="e" vm="241">
        <v>#VALUE!</v>
      </c>
      <c r="C659" s="35" t="s">
        <v>248</v>
      </c>
      <c r="D659" s="35" t="s">
        <v>359</v>
      </c>
      <c r="E659" s="35">
        <v>0</v>
      </c>
      <c r="F659" s="35">
        <v>76</v>
      </c>
      <c r="G659" s="35">
        <v>46</v>
      </c>
      <c r="H659" s="35">
        <v>68</v>
      </c>
      <c r="I659" s="35">
        <v>23</v>
      </c>
      <c r="M659" s="42"/>
    </row>
    <row r="660" spans="2:13" hidden="1" outlineLevel="1" x14ac:dyDescent="0.25">
      <c r="D660" s="35" t="s">
        <v>360</v>
      </c>
      <c r="M660" s="42"/>
    </row>
    <row r="661" spans="2:13" hidden="1" outlineLevel="1" x14ac:dyDescent="0.25">
      <c r="B661" s="53" t="s">
        <v>42</v>
      </c>
      <c r="C661" s="53" t="s">
        <v>361</v>
      </c>
      <c r="D661" s="53" t="s">
        <v>44</v>
      </c>
      <c r="E661" s="53">
        <v>2</v>
      </c>
      <c r="F661" s="53">
        <v>2</v>
      </c>
      <c r="G661" s="53">
        <v>2</v>
      </c>
      <c r="H661" s="53">
        <v>2</v>
      </c>
      <c r="I661" s="53">
        <v>2</v>
      </c>
      <c r="M661" s="42"/>
    </row>
    <row r="662" spans="2:13" hidden="1" outlineLevel="1" x14ac:dyDescent="0.25">
      <c r="B662" s="35" t="e" vm="242">
        <v>#VALUE!</v>
      </c>
      <c r="C662" s="35" t="s">
        <v>249</v>
      </c>
      <c r="D662" s="35" t="s">
        <v>359</v>
      </c>
      <c r="E662" s="35">
        <v>41</v>
      </c>
      <c r="F662" s="35">
        <v>47</v>
      </c>
      <c r="G662" s="35">
        <v>21</v>
      </c>
      <c r="H662" s="35">
        <v>44</v>
      </c>
      <c r="I662" s="35">
        <v>53</v>
      </c>
      <c r="M662" s="42"/>
    </row>
    <row r="663" spans="2:13" hidden="1" outlineLevel="1" x14ac:dyDescent="0.25">
      <c r="D663" s="35" t="s">
        <v>360</v>
      </c>
      <c r="M663" s="42"/>
    </row>
    <row r="664" spans="2:13" hidden="1" outlineLevel="1" x14ac:dyDescent="0.25">
      <c r="B664" s="53" t="s">
        <v>42</v>
      </c>
      <c r="C664" s="53" t="s">
        <v>361</v>
      </c>
      <c r="D664" s="53" t="s">
        <v>44</v>
      </c>
      <c r="E664" s="53">
        <v>1</v>
      </c>
      <c r="F664" s="53">
        <v>0</v>
      </c>
      <c r="G664" s="53">
        <v>3</v>
      </c>
      <c r="H664" s="53">
        <v>2</v>
      </c>
      <c r="I664" s="53">
        <v>1</v>
      </c>
      <c r="M664" s="42"/>
    </row>
    <row r="665" spans="2:13" hidden="1" outlineLevel="1" x14ac:dyDescent="0.25">
      <c r="B665" s="35" t="e" vm="243">
        <v>#VALUE!</v>
      </c>
      <c r="C665" s="35" t="s">
        <v>250</v>
      </c>
      <c r="D665" s="35" t="s">
        <v>359</v>
      </c>
      <c r="E665" s="35">
        <v>16</v>
      </c>
      <c r="F665" s="35">
        <v>0</v>
      </c>
      <c r="G665" s="35">
        <v>73</v>
      </c>
      <c r="H665" s="35">
        <v>55</v>
      </c>
      <c r="I665" s="35">
        <v>12</v>
      </c>
      <c r="M665" s="42"/>
    </row>
    <row r="666" spans="2:13" hidden="1" outlineLevel="1" x14ac:dyDescent="0.25">
      <c r="D666" s="35" t="s">
        <v>360</v>
      </c>
      <c r="M666" s="42"/>
    </row>
    <row r="667" spans="2:13" hidden="1" outlineLevel="1" x14ac:dyDescent="0.25">
      <c r="B667" s="53" t="s">
        <v>42</v>
      </c>
      <c r="C667" s="53" t="s">
        <v>361</v>
      </c>
      <c r="D667" s="53" t="s">
        <v>44</v>
      </c>
      <c r="E667" s="53">
        <v>2</v>
      </c>
      <c r="F667" s="53">
        <v>2</v>
      </c>
      <c r="G667" s="53">
        <v>2</v>
      </c>
      <c r="H667" s="53">
        <v>2</v>
      </c>
      <c r="I667" s="53">
        <v>2</v>
      </c>
      <c r="M667" s="42"/>
    </row>
    <row r="668" spans="2:13" hidden="1" outlineLevel="1" x14ac:dyDescent="0.25">
      <c r="B668" s="35" t="e" vm="244">
        <v>#VALUE!</v>
      </c>
      <c r="C668" s="35" t="s">
        <v>251</v>
      </c>
      <c r="D668" s="35" t="s">
        <v>359</v>
      </c>
      <c r="E668" s="35">
        <v>40</v>
      </c>
      <c r="F668" s="35">
        <v>56</v>
      </c>
      <c r="G668" s="35">
        <v>45</v>
      </c>
      <c r="H668" s="35">
        <v>54</v>
      </c>
      <c r="I668" s="35">
        <v>39</v>
      </c>
      <c r="M668" s="42"/>
    </row>
    <row r="669" spans="2:13" hidden="1" outlineLevel="1" x14ac:dyDescent="0.25">
      <c r="D669" s="35" t="s">
        <v>360</v>
      </c>
      <c r="M669" s="42"/>
    </row>
    <row r="670" spans="2:13" hidden="1" outlineLevel="1" x14ac:dyDescent="0.25">
      <c r="B670" s="53" t="s">
        <v>42</v>
      </c>
      <c r="C670" s="53" t="s">
        <v>361</v>
      </c>
      <c r="D670" s="53" t="s">
        <v>44</v>
      </c>
      <c r="E670" s="53">
        <v>2</v>
      </c>
      <c r="F670" s="53">
        <v>2</v>
      </c>
      <c r="G670" s="53">
        <v>2</v>
      </c>
      <c r="H670" s="53">
        <v>2</v>
      </c>
      <c r="I670" s="53">
        <v>2</v>
      </c>
      <c r="M670" s="42"/>
    </row>
    <row r="671" spans="2:13" hidden="1" outlineLevel="1" x14ac:dyDescent="0.25">
      <c r="B671" s="35" t="e" vm="245">
        <v>#VALUE!</v>
      </c>
      <c r="C671" s="35" t="s">
        <v>252</v>
      </c>
      <c r="D671" s="35" t="s">
        <v>359</v>
      </c>
      <c r="E671" s="35">
        <v>25</v>
      </c>
      <c r="F671" s="35">
        <v>21</v>
      </c>
      <c r="G671" s="35">
        <v>27</v>
      </c>
      <c r="H671" s="35">
        <v>56</v>
      </c>
      <c r="I671" s="35">
        <v>36</v>
      </c>
      <c r="M671" s="42"/>
    </row>
    <row r="672" spans="2:13" hidden="1" outlineLevel="1" x14ac:dyDescent="0.25">
      <c r="D672" s="35" t="s">
        <v>360</v>
      </c>
      <c r="M672" s="42"/>
    </row>
    <row r="673" spans="2:13" hidden="1" outlineLevel="1" x14ac:dyDescent="0.25">
      <c r="B673" s="53" t="s">
        <v>42</v>
      </c>
      <c r="C673" s="53" t="s">
        <v>361</v>
      </c>
      <c r="D673" s="53" t="s">
        <v>44</v>
      </c>
      <c r="E673" s="53">
        <v>2</v>
      </c>
      <c r="F673" s="53">
        <v>2</v>
      </c>
      <c r="G673" s="53">
        <v>2</v>
      </c>
      <c r="H673" s="53">
        <v>2</v>
      </c>
      <c r="I673" s="53">
        <v>2</v>
      </c>
      <c r="M673" s="42"/>
    </row>
    <row r="674" spans="2:13" hidden="1" outlineLevel="1" x14ac:dyDescent="0.25">
      <c r="B674" s="35" t="e" vm="246">
        <v>#VALUE!</v>
      </c>
      <c r="C674" s="35" t="s">
        <v>253</v>
      </c>
      <c r="D674" s="35" t="s">
        <v>359</v>
      </c>
      <c r="E674" s="35">
        <v>58</v>
      </c>
      <c r="F674" s="35">
        <v>44</v>
      </c>
      <c r="G674" s="35">
        <v>31</v>
      </c>
      <c r="H674" s="35">
        <v>21</v>
      </c>
      <c r="I674" s="35">
        <v>26</v>
      </c>
      <c r="M674" s="42"/>
    </row>
    <row r="675" spans="2:13" hidden="1" outlineLevel="1" x14ac:dyDescent="0.25">
      <c r="D675" s="35" t="s">
        <v>360</v>
      </c>
      <c r="M675" s="42"/>
    </row>
    <row r="676" spans="2:13" hidden="1" outlineLevel="1" x14ac:dyDescent="0.25">
      <c r="B676" s="53" t="s">
        <v>42</v>
      </c>
      <c r="C676" s="53" t="s">
        <v>361</v>
      </c>
      <c r="D676" s="53" t="s">
        <v>44</v>
      </c>
      <c r="E676" s="53">
        <v>3</v>
      </c>
      <c r="F676" s="53">
        <v>2</v>
      </c>
      <c r="G676" s="53">
        <v>2</v>
      </c>
      <c r="H676" s="53">
        <v>2</v>
      </c>
      <c r="I676" s="53">
        <v>3</v>
      </c>
      <c r="M676" s="42"/>
    </row>
    <row r="677" spans="2:13" hidden="1" outlineLevel="1" x14ac:dyDescent="0.25">
      <c r="B677" s="35" t="e" vm="247">
        <v>#VALUE!</v>
      </c>
      <c r="C677" s="35" t="s">
        <v>254</v>
      </c>
      <c r="D677" s="35" t="s">
        <v>359</v>
      </c>
      <c r="E677" s="35">
        <v>72</v>
      </c>
      <c r="F677" s="35">
        <v>40</v>
      </c>
      <c r="G677" s="35">
        <v>52</v>
      </c>
      <c r="H677" s="35">
        <v>60</v>
      </c>
      <c r="I677" s="35">
        <v>38</v>
      </c>
      <c r="M677" s="42"/>
    </row>
    <row r="678" spans="2:13" hidden="1" outlineLevel="1" x14ac:dyDescent="0.25">
      <c r="D678" s="35" t="s">
        <v>360</v>
      </c>
      <c r="M678" s="42"/>
    </row>
    <row r="679" spans="2:13" hidden="1" outlineLevel="1" x14ac:dyDescent="0.25">
      <c r="B679" s="53" t="s">
        <v>42</v>
      </c>
      <c r="C679" s="53" t="s">
        <v>361</v>
      </c>
      <c r="D679" s="53" t="s">
        <v>44</v>
      </c>
      <c r="E679" s="53">
        <v>2</v>
      </c>
      <c r="F679" s="53">
        <v>2</v>
      </c>
      <c r="G679" s="53">
        <v>2</v>
      </c>
      <c r="H679" s="53">
        <v>2</v>
      </c>
      <c r="I679" s="53">
        <v>2</v>
      </c>
      <c r="M679" s="42"/>
    </row>
    <row r="680" spans="2:13" hidden="1" outlineLevel="1" x14ac:dyDescent="0.25">
      <c r="B680" s="35" t="e" vm="248">
        <v>#VALUE!</v>
      </c>
      <c r="C680" s="35" t="s">
        <v>255</v>
      </c>
      <c r="D680" s="35" t="s">
        <v>359</v>
      </c>
      <c r="E680" s="35">
        <v>27</v>
      </c>
      <c r="F680" s="35">
        <v>31</v>
      </c>
      <c r="G680" s="35">
        <v>24</v>
      </c>
      <c r="H680" s="35">
        <v>34</v>
      </c>
      <c r="I680" s="35">
        <v>27</v>
      </c>
      <c r="M680" s="42"/>
    </row>
    <row r="681" spans="2:13" hidden="1" outlineLevel="1" x14ac:dyDescent="0.25">
      <c r="D681" s="35" t="s">
        <v>360</v>
      </c>
      <c r="M681" s="42"/>
    </row>
    <row r="682" spans="2:13" hidden="1" outlineLevel="1" x14ac:dyDescent="0.25">
      <c r="B682" s="53" t="s">
        <v>42</v>
      </c>
      <c r="C682" s="53" t="s">
        <v>361</v>
      </c>
      <c r="D682" s="53" t="s">
        <v>44</v>
      </c>
      <c r="E682" s="53">
        <v>2</v>
      </c>
      <c r="F682" s="53">
        <v>2</v>
      </c>
      <c r="G682" s="53">
        <v>2</v>
      </c>
      <c r="H682" s="53">
        <v>2</v>
      </c>
      <c r="I682" s="53">
        <v>2</v>
      </c>
      <c r="M682" s="42"/>
    </row>
    <row r="683" spans="2:13" hidden="1" outlineLevel="1" x14ac:dyDescent="0.25">
      <c r="B683" s="35" t="e" vm="249">
        <v>#VALUE!</v>
      </c>
      <c r="C683" s="35" t="s">
        <v>256</v>
      </c>
      <c r="D683" s="35" t="s">
        <v>359</v>
      </c>
      <c r="E683" s="35">
        <v>36</v>
      </c>
      <c r="F683" s="35">
        <v>21</v>
      </c>
      <c r="G683" s="35">
        <v>30</v>
      </c>
      <c r="H683" s="35">
        <v>16</v>
      </c>
      <c r="I683" s="35">
        <v>18</v>
      </c>
      <c r="M683" s="42"/>
    </row>
    <row r="684" spans="2:13" hidden="1" outlineLevel="1" x14ac:dyDescent="0.25">
      <c r="D684" s="35" t="s">
        <v>360</v>
      </c>
      <c r="M684" s="42"/>
    </row>
    <row r="685" spans="2:13" hidden="1" outlineLevel="1" x14ac:dyDescent="0.25">
      <c r="B685" s="53" t="s">
        <v>42</v>
      </c>
      <c r="C685" s="53" t="s">
        <v>361</v>
      </c>
      <c r="D685" s="53" t="s">
        <v>44</v>
      </c>
      <c r="E685" s="53">
        <v>0</v>
      </c>
      <c r="F685" s="53">
        <v>0</v>
      </c>
      <c r="G685" s="53">
        <v>3</v>
      </c>
      <c r="H685" s="53">
        <v>3</v>
      </c>
      <c r="I685" s="53">
        <v>2</v>
      </c>
      <c r="M685" s="42"/>
    </row>
    <row r="686" spans="2:13" hidden="1" outlineLevel="1" x14ac:dyDescent="0.25">
      <c r="B686" s="35" t="e" vm="250">
        <v>#VALUE!</v>
      </c>
      <c r="C686" s="35" t="s">
        <v>257</v>
      </c>
      <c r="D686" s="35" t="s">
        <v>359</v>
      </c>
      <c r="E686" s="35">
        <v>0</v>
      </c>
      <c r="F686" s="35">
        <v>0</v>
      </c>
      <c r="G686" s="35">
        <v>30</v>
      </c>
      <c r="H686" s="35">
        <v>37</v>
      </c>
      <c r="I686" s="35">
        <v>41</v>
      </c>
      <c r="M686" s="42"/>
    </row>
    <row r="687" spans="2:13" hidden="1" outlineLevel="1" x14ac:dyDescent="0.25">
      <c r="D687" s="35" t="s">
        <v>360</v>
      </c>
      <c r="M687" s="42"/>
    </row>
    <row r="688" spans="2:13" hidden="1" outlineLevel="1" x14ac:dyDescent="0.25">
      <c r="B688" s="53" t="s">
        <v>42</v>
      </c>
      <c r="C688" s="53" t="s">
        <v>361</v>
      </c>
      <c r="D688" s="53" t="s">
        <v>44</v>
      </c>
      <c r="E688" s="53">
        <v>2</v>
      </c>
      <c r="F688" s="53">
        <v>2</v>
      </c>
      <c r="G688" s="53">
        <v>3</v>
      </c>
      <c r="H688" s="53">
        <v>2</v>
      </c>
      <c r="I688" s="53">
        <v>2</v>
      </c>
      <c r="M688" s="42"/>
    </row>
    <row r="689" spans="2:13" hidden="1" outlineLevel="1" x14ac:dyDescent="0.25">
      <c r="B689" s="35" t="e" vm="251">
        <v>#VALUE!</v>
      </c>
      <c r="C689" s="35" t="s">
        <v>258</v>
      </c>
      <c r="D689" s="35" t="s">
        <v>359</v>
      </c>
      <c r="E689" s="35">
        <v>19</v>
      </c>
      <c r="F689" s="35">
        <v>9</v>
      </c>
      <c r="G689" s="35">
        <v>52</v>
      </c>
      <c r="H689" s="35">
        <v>28</v>
      </c>
      <c r="I689" s="35">
        <v>12</v>
      </c>
      <c r="M689" s="42"/>
    </row>
    <row r="690" spans="2:13" hidden="1" outlineLevel="1" x14ac:dyDescent="0.25">
      <c r="D690" s="35" t="s">
        <v>360</v>
      </c>
      <c r="M690" s="42"/>
    </row>
    <row r="691" spans="2:13" hidden="1" outlineLevel="1" x14ac:dyDescent="0.25">
      <c r="B691" s="53" t="s">
        <v>42</v>
      </c>
      <c r="C691" s="53" t="s">
        <v>361</v>
      </c>
      <c r="D691" s="53" t="s">
        <v>44</v>
      </c>
      <c r="E691" s="53">
        <v>0</v>
      </c>
      <c r="F691" s="53">
        <v>4</v>
      </c>
      <c r="G691" s="53">
        <v>3</v>
      </c>
      <c r="H691" s="53">
        <v>3</v>
      </c>
      <c r="I691" s="53">
        <v>2</v>
      </c>
      <c r="M691" s="42"/>
    </row>
    <row r="692" spans="2:13" hidden="1" outlineLevel="1" x14ac:dyDescent="0.25">
      <c r="B692" s="35" t="e" vm="252">
        <v>#VALUE!</v>
      </c>
      <c r="C692" s="35" t="s">
        <v>259</v>
      </c>
      <c r="D692" s="35" t="s">
        <v>359</v>
      </c>
      <c r="E692" s="35">
        <v>0</v>
      </c>
      <c r="F692" s="35">
        <v>35</v>
      </c>
      <c r="G692" s="35">
        <v>35</v>
      </c>
      <c r="H692" s="35">
        <v>70</v>
      </c>
      <c r="I692" s="35">
        <v>40</v>
      </c>
      <c r="M692" s="42"/>
    </row>
    <row r="693" spans="2:13" hidden="1" outlineLevel="1" x14ac:dyDescent="0.25">
      <c r="D693" s="35" t="s">
        <v>360</v>
      </c>
      <c r="M693" s="42"/>
    </row>
    <row r="694" spans="2:13" hidden="1" outlineLevel="1" x14ac:dyDescent="0.25">
      <c r="B694" s="53" t="s">
        <v>42</v>
      </c>
      <c r="C694" s="53" t="s">
        <v>361</v>
      </c>
      <c r="D694" s="53" t="s">
        <v>44</v>
      </c>
      <c r="E694" s="53">
        <v>3</v>
      </c>
      <c r="F694" s="53">
        <v>3</v>
      </c>
      <c r="G694" s="53">
        <v>3</v>
      </c>
      <c r="H694" s="53">
        <v>3</v>
      </c>
      <c r="I694" s="53">
        <v>2</v>
      </c>
      <c r="M694" s="42"/>
    </row>
    <row r="695" spans="2:13" hidden="1" outlineLevel="1" x14ac:dyDescent="0.25">
      <c r="B695" s="35" t="e" vm="253">
        <v>#VALUE!</v>
      </c>
      <c r="C695" s="35" t="s">
        <v>260</v>
      </c>
      <c r="D695" s="35" t="s">
        <v>359</v>
      </c>
      <c r="E695" s="35">
        <v>31</v>
      </c>
      <c r="F695" s="35">
        <v>67</v>
      </c>
      <c r="G695" s="35">
        <v>54</v>
      </c>
      <c r="H695" s="35">
        <v>48</v>
      </c>
      <c r="I695" s="35">
        <v>29</v>
      </c>
      <c r="M695" s="42"/>
    </row>
    <row r="696" spans="2:13" hidden="1" outlineLevel="1" x14ac:dyDescent="0.25">
      <c r="D696" s="35" t="s">
        <v>360</v>
      </c>
      <c r="M696" s="42"/>
    </row>
    <row r="697" spans="2:13" hidden="1" outlineLevel="1" x14ac:dyDescent="0.25">
      <c r="B697" s="53" t="s">
        <v>42</v>
      </c>
      <c r="C697" s="53" t="s">
        <v>361</v>
      </c>
      <c r="D697" s="53" t="s">
        <v>44</v>
      </c>
      <c r="E697" s="53">
        <v>0</v>
      </c>
      <c r="F697" s="53">
        <v>0</v>
      </c>
      <c r="G697" s="53">
        <v>0</v>
      </c>
      <c r="H697" s="53">
        <v>0</v>
      </c>
      <c r="I697" s="53">
        <v>3</v>
      </c>
      <c r="M697" s="42"/>
    </row>
    <row r="698" spans="2:13" hidden="1" outlineLevel="1" x14ac:dyDescent="0.25">
      <c r="B698" s="35" t="e" vm="254">
        <v>#VALUE!</v>
      </c>
      <c r="C698" s="35" t="s">
        <v>261</v>
      </c>
      <c r="D698" s="35" t="s">
        <v>359</v>
      </c>
      <c r="E698" s="35">
        <v>0</v>
      </c>
      <c r="F698" s="35">
        <v>0</v>
      </c>
      <c r="G698" s="35">
        <v>0</v>
      </c>
      <c r="H698" s="35">
        <v>0</v>
      </c>
      <c r="I698" s="35">
        <v>36</v>
      </c>
      <c r="M698" s="42"/>
    </row>
    <row r="699" spans="2:13" hidden="1" outlineLevel="1" x14ac:dyDescent="0.25">
      <c r="D699" s="35" t="s">
        <v>360</v>
      </c>
      <c r="M699" s="42"/>
    </row>
    <row r="700" spans="2:13" hidden="1" outlineLevel="1" x14ac:dyDescent="0.25">
      <c r="B700" s="53" t="s">
        <v>42</v>
      </c>
      <c r="C700" s="53" t="s">
        <v>361</v>
      </c>
      <c r="D700" s="53" t="s">
        <v>44</v>
      </c>
      <c r="E700" s="53">
        <v>0</v>
      </c>
      <c r="F700" s="53">
        <v>0</v>
      </c>
      <c r="G700" s="53">
        <v>0</v>
      </c>
      <c r="H700" s="53">
        <v>3</v>
      </c>
      <c r="I700" s="53">
        <v>3</v>
      </c>
      <c r="M700" s="42"/>
    </row>
    <row r="701" spans="2:13" hidden="1" outlineLevel="1" x14ac:dyDescent="0.25">
      <c r="B701" s="35" t="e" vm="255">
        <v>#VALUE!</v>
      </c>
      <c r="C701" s="35" t="s">
        <v>262</v>
      </c>
      <c r="D701" s="35" t="s">
        <v>359</v>
      </c>
      <c r="E701" s="35">
        <v>0</v>
      </c>
      <c r="F701" s="35">
        <v>0</v>
      </c>
      <c r="G701" s="35">
        <v>0</v>
      </c>
      <c r="H701" s="35">
        <v>42</v>
      </c>
      <c r="I701" s="35">
        <v>30</v>
      </c>
      <c r="M701" s="42"/>
    </row>
    <row r="702" spans="2:13" hidden="1" outlineLevel="1" x14ac:dyDescent="0.25">
      <c r="D702" s="35" t="s">
        <v>360</v>
      </c>
      <c r="M702" s="42"/>
    </row>
    <row r="703" spans="2:13" hidden="1" outlineLevel="1" x14ac:dyDescent="0.25">
      <c r="B703" s="53" t="s">
        <v>42</v>
      </c>
      <c r="C703" s="53" t="s">
        <v>361</v>
      </c>
      <c r="D703" s="53" t="s">
        <v>44</v>
      </c>
      <c r="E703" s="53">
        <v>3</v>
      </c>
      <c r="F703" s="53">
        <v>0</v>
      </c>
      <c r="G703" s="53">
        <v>3</v>
      </c>
      <c r="H703" s="53">
        <v>3</v>
      </c>
      <c r="I703" s="53">
        <v>3</v>
      </c>
      <c r="M703" s="42"/>
    </row>
    <row r="704" spans="2:13" hidden="1" outlineLevel="1" x14ac:dyDescent="0.25">
      <c r="B704" s="35" t="e" vm="256">
        <v>#VALUE!</v>
      </c>
      <c r="C704" s="35" t="s">
        <v>263</v>
      </c>
      <c r="D704" s="35" t="s">
        <v>359</v>
      </c>
      <c r="E704" s="35">
        <v>8</v>
      </c>
      <c r="F704" s="35">
        <v>0</v>
      </c>
      <c r="G704" s="35">
        <v>24</v>
      </c>
      <c r="H704" s="35">
        <v>35</v>
      </c>
      <c r="I704" s="35">
        <v>51</v>
      </c>
      <c r="M704" s="42"/>
    </row>
    <row r="705" spans="2:13" hidden="1" outlineLevel="1" x14ac:dyDescent="0.25">
      <c r="D705" s="35" t="s">
        <v>360</v>
      </c>
      <c r="M705" s="42"/>
    </row>
    <row r="706" spans="2:13" hidden="1" outlineLevel="1" x14ac:dyDescent="0.25">
      <c r="B706" s="53" t="s">
        <v>42</v>
      </c>
      <c r="C706" s="53" t="s">
        <v>361</v>
      </c>
      <c r="D706" s="53" t="s">
        <v>44</v>
      </c>
      <c r="E706" s="53">
        <v>3</v>
      </c>
      <c r="F706" s="53">
        <v>3</v>
      </c>
      <c r="G706" s="53">
        <v>3</v>
      </c>
      <c r="H706" s="53">
        <v>3</v>
      </c>
      <c r="I706" s="53">
        <v>2</v>
      </c>
      <c r="M706" s="42"/>
    </row>
    <row r="707" spans="2:13" hidden="1" outlineLevel="1" x14ac:dyDescent="0.25">
      <c r="B707" s="35" t="e" vm="257">
        <v>#VALUE!</v>
      </c>
      <c r="C707" s="35" t="s">
        <v>264</v>
      </c>
      <c r="D707" s="35" t="s">
        <v>359</v>
      </c>
      <c r="E707" s="35">
        <v>40</v>
      </c>
      <c r="F707" s="35">
        <v>35</v>
      </c>
      <c r="G707" s="35">
        <v>43</v>
      </c>
      <c r="H707" s="35">
        <v>39</v>
      </c>
      <c r="I707" s="35">
        <v>13</v>
      </c>
      <c r="M707" s="42"/>
    </row>
    <row r="708" spans="2:13" hidden="1" outlineLevel="1" x14ac:dyDescent="0.25">
      <c r="D708" s="35" t="s">
        <v>360</v>
      </c>
      <c r="M708" s="42"/>
    </row>
    <row r="709" spans="2:13" x14ac:dyDescent="0.25">
      <c r="M709" s="42"/>
    </row>
    <row r="710" spans="2:13" x14ac:dyDescent="0.25">
      <c r="B710" s="54" t="s">
        <v>0</v>
      </c>
      <c r="C710" s="54" t="s">
        <v>1</v>
      </c>
      <c r="D710" s="54"/>
      <c r="E710" s="54" t="s">
        <v>43</v>
      </c>
      <c r="F710" s="54"/>
      <c r="G710" s="54"/>
      <c r="H710" s="54"/>
      <c r="I710" s="54"/>
      <c r="M710" s="42"/>
    </row>
    <row r="711" spans="2:13" collapsed="1" x14ac:dyDescent="0.25">
      <c r="B711" s="38" t="e" vm="23">
        <v>#VALUE!</v>
      </c>
      <c r="C711" s="38" t="e" vm="24">
        <v>#VALUE!</v>
      </c>
      <c r="D711" s="38"/>
      <c r="E711" s="40">
        <v>2018</v>
      </c>
      <c r="F711" s="40">
        <v>2019</v>
      </c>
      <c r="G711" s="40">
        <v>2020</v>
      </c>
      <c r="H711" s="40">
        <v>2021</v>
      </c>
      <c r="I711" s="40">
        <v>2022</v>
      </c>
      <c r="M711" s="42"/>
    </row>
    <row r="712" spans="2:13" hidden="1" outlineLevel="1" x14ac:dyDescent="0.25">
      <c r="B712" s="54" t="s">
        <v>42</v>
      </c>
      <c r="C712" s="54" t="s">
        <v>361</v>
      </c>
      <c r="D712" s="54" t="s">
        <v>44</v>
      </c>
      <c r="E712" s="54">
        <v>1</v>
      </c>
      <c r="F712" s="54">
        <v>1</v>
      </c>
      <c r="G712" s="54">
        <v>1</v>
      </c>
      <c r="H712" s="54">
        <v>1</v>
      </c>
      <c r="I712" s="54">
        <v>1</v>
      </c>
      <c r="M712" s="42"/>
    </row>
    <row r="713" spans="2:13" hidden="1" outlineLevel="1" x14ac:dyDescent="0.25">
      <c r="B713" s="35" t="e" vm="258">
        <v>#VALUE!</v>
      </c>
      <c r="C713" s="35" t="s">
        <v>266</v>
      </c>
      <c r="D713" s="35" t="s">
        <v>359</v>
      </c>
      <c r="E713" s="35">
        <v>75</v>
      </c>
      <c r="F713" s="35">
        <v>74</v>
      </c>
      <c r="G713" s="35">
        <v>45</v>
      </c>
      <c r="H713" s="35">
        <v>79</v>
      </c>
      <c r="I713" s="35">
        <v>84</v>
      </c>
      <c r="M713" s="42"/>
    </row>
    <row r="714" spans="2:13" hidden="1" outlineLevel="1" x14ac:dyDescent="0.25">
      <c r="D714" s="35" t="s">
        <v>360</v>
      </c>
      <c r="M714" s="42"/>
    </row>
    <row r="715" spans="2:13" hidden="1" outlineLevel="1" x14ac:dyDescent="0.25">
      <c r="B715" s="54" t="s">
        <v>42</v>
      </c>
      <c r="C715" s="54" t="s">
        <v>361</v>
      </c>
      <c r="D715" s="54" t="s">
        <v>44</v>
      </c>
      <c r="E715" s="54">
        <v>1</v>
      </c>
      <c r="F715" s="54">
        <v>1</v>
      </c>
      <c r="G715" s="54">
        <v>1</v>
      </c>
      <c r="H715" s="54">
        <v>1</v>
      </c>
      <c r="I715" s="54">
        <v>1</v>
      </c>
      <c r="M715" s="42"/>
    </row>
    <row r="716" spans="2:13" hidden="1" outlineLevel="1" x14ac:dyDescent="0.25">
      <c r="B716" s="35" t="e" vm="259">
        <v>#VALUE!</v>
      </c>
      <c r="C716" s="35" t="s">
        <v>265</v>
      </c>
      <c r="D716" s="35" t="s">
        <v>359</v>
      </c>
      <c r="E716" s="35">
        <v>77</v>
      </c>
      <c r="F716" s="35">
        <v>87</v>
      </c>
      <c r="G716" s="35">
        <v>43</v>
      </c>
      <c r="H716" s="35">
        <v>70</v>
      </c>
      <c r="I716" s="35">
        <v>55</v>
      </c>
      <c r="M716" s="42"/>
    </row>
    <row r="717" spans="2:13" hidden="1" outlineLevel="1" x14ac:dyDescent="0.25">
      <c r="D717" s="35" t="s">
        <v>360</v>
      </c>
      <c r="M717" s="42"/>
    </row>
    <row r="718" spans="2:13" hidden="1" outlineLevel="1" x14ac:dyDescent="0.25">
      <c r="B718" s="54" t="s">
        <v>42</v>
      </c>
      <c r="C718" s="54" t="s">
        <v>361</v>
      </c>
      <c r="D718" s="54" t="s">
        <v>44</v>
      </c>
      <c r="E718" s="54">
        <v>1</v>
      </c>
      <c r="F718" s="54">
        <v>1</v>
      </c>
      <c r="G718" s="54">
        <v>1</v>
      </c>
      <c r="H718" s="54">
        <v>1</v>
      </c>
      <c r="I718" s="54">
        <v>1</v>
      </c>
      <c r="M718" s="42"/>
    </row>
    <row r="719" spans="2:13" hidden="1" outlineLevel="1" x14ac:dyDescent="0.25">
      <c r="B719" s="35" t="e" vm="260">
        <v>#VALUE!</v>
      </c>
      <c r="C719" s="35" t="s">
        <v>267</v>
      </c>
      <c r="D719" s="35" t="s">
        <v>359</v>
      </c>
      <c r="E719" s="35">
        <v>39</v>
      </c>
      <c r="F719" s="35">
        <v>53</v>
      </c>
      <c r="G719" s="35">
        <v>38</v>
      </c>
      <c r="H719" s="35">
        <v>63</v>
      </c>
      <c r="I719" s="35">
        <v>63</v>
      </c>
      <c r="M719" s="42"/>
    </row>
    <row r="720" spans="2:13" hidden="1" outlineLevel="1" x14ac:dyDescent="0.25">
      <c r="D720" s="35" t="s">
        <v>360</v>
      </c>
      <c r="M720" s="42"/>
    </row>
    <row r="721" spans="2:13" hidden="1" outlineLevel="1" x14ac:dyDescent="0.25">
      <c r="B721" s="54" t="s">
        <v>42</v>
      </c>
      <c r="C721" s="54" t="s">
        <v>361</v>
      </c>
      <c r="D721" s="54" t="s">
        <v>44</v>
      </c>
      <c r="E721" s="54">
        <v>2</v>
      </c>
      <c r="F721" s="54">
        <v>1</v>
      </c>
      <c r="G721" s="54">
        <v>1</v>
      </c>
      <c r="H721" s="54">
        <v>1</v>
      </c>
      <c r="I721" s="54">
        <v>1</v>
      </c>
      <c r="M721" s="42"/>
    </row>
    <row r="722" spans="2:13" hidden="1" outlineLevel="1" x14ac:dyDescent="0.25">
      <c r="B722" s="35" t="e" vm="261">
        <v>#VALUE!</v>
      </c>
      <c r="C722" s="35" t="s">
        <v>268</v>
      </c>
      <c r="D722" s="35" t="s">
        <v>359</v>
      </c>
      <c r="E722" s="35">
        <v>58</v>
      </c>
      <c r="F722" s="35">
        <v>37</v>
      </c>
      <c r="G722" s="35">
        <v>20</v>
      </c>
      <c r="H722" s="35">
        <v>60</v>
      </c>
      <c r="I722" s="35">
        <v>62</v>
      </c>
      <c r="M722" s="42"/>
    </row>
    <row r="723" spans="2:13" hidden="1" outlineLevel="1" x14ac:dyDescent="0.25">
      <c r="D723" s="35" t="s">
        <v>360</v>
      </c>
      <c r="M723" s="42"/>
    </row>
    <row r="724" spans="2:13" hidden="1" outlineLevel="1" x14ac:dyDescent="0.25">
      <c r="B724" s="54" t="s">
        <v>42</v>
      </c>
      <c r="C724" s="54" t="s">
        <v>361</v>
      </c>
      <c r="D724" s="54" t="s">
        <v>44</v>
      </c>
      <c r="E724" s="54">
        <v>1</v>
      </c>
      <c r="F724" s="54">
        <v>1</v>
      </c>
      <c r="G724" s="54">
        <v>1</v>
      </c>
      <c r="H724" s="54">
        <v>1</v>
      </c>
      <c r="I724" s="54">
        <v>1</v>
      </c>
      <c r="M724" s="42"/>
    </row>
    <row r="725" spans="2:13" hidden="1" outlineLevel="1" x14ac:dyDescent="0.25">
      <c r="B725" s="35" t="e" vm="262">
        <v>#VALUE!</v>
      </c>
      <c r="C725" s="35" t="s">
        <v>269</v>
      </c>
      <c r="D725" s="35" t="s">
        <v>359</v>
      </c>
      <c r="E725" s="35">
        <v>51</v>
      </c>
      <c r="F725" s="35">
        <v>55</v>
      </c>
      <c r="G725" s="35">
        <v>12</v>
      </c>
      <c r="H725" s="35">
        <v>46</v>
      </c>
      <c r="I725" s="35">
        <v>59</v>
      </c>
      <c r="M725" s="42"/>
    </row>
    <row r="726" spans="2:13" hidden="1" outlineLevel="1" x14ac:dyDescent="0.25">
      <c r="D726" s="35" t="s">
        <v>360</v>
      </c>
      <c r="M726" s="42"/>
    </row>
    <row r="727" spans="2:13" hidden="1" outlineLevel="1" x14ac:dyDescent="0.25">
      <c r="B727" s="54" t="s">
        <v>42</v>
      </c>
      <c r="C727" s="54" t="s">
        <v>361</v>
      </c>
      <c r="D727" s="54" t="s">
        <v>44</v>
      </c>
      <c r="E727" s="54">
        <v>3</v>
      </c>
      <c r="F727" s="54">
        <v>2</v>
      </c>
      <c r="G727" s="54">
        <v>2</v>
      </c>
      <c r="H727" s="54">
        <v>1</v>
      </c>
      <c r="I727" s="54">
        <v>1</v>
      </c>
      <c r="M727" s="42"/>
    </row>
    <row r="728" spans="2:13" hidden="1" outlineLevel="1" x14ac:dyDescent="0.25">
      <c r="B728" s="35" t="e" vm="263">
        <v>#VALUE!</v>
      </c>
      <c r="C728" s="35" t="s">
        <v>270</v>
      </c>
      <c r="D728" s="35" t="s">
        <v>359</v>
      </c>
      <c r="E728" s="35">
        <v>62</v>
      </c>
      <c r="F728" s="35">
        <v>44</v>
      </c>
      <c r="G728" s="35">
        <v>46</v>
      </c>
      <c r="H728" s="35">
        <v>53</v>
      </c>
      <c r="I728" s="35">
        <v>61</v>
      </c>
      <c r="M728" s="42"/>
    </row>
    <row r="729" spans="2:13" hidden="1" outlineLevel="1" x14ac:dyDescent="0.25">
      <c r="D729" s="35" t="s">
        <v>360</v>
      </c>
      <c r="M729" s="42"/>
    </row>
    <row r="730" spans="2:13" hidden="1" outlineLevel="1" x14ac:dyDescent="0.25">
      <c r="B730" s="54" t="s">
        <v>42</v>
      </c>
      <c r="C730" s="54" t="s">
        <v>361</v>
      </c>
      <c r="D730" s="54" t="s">
        <v>44</v>
      </c>
      <c r="E730" s="54">
        <v>2</v>
      </c>
      <c r="F730" s="54">
        <v>2</v>
      </c>
      <c r="G730" s="54">
        <v>1</v>
      </c>
      <c r="H730" s="54">
        <v>1</v>
      </c>
      <c r="I730" s="54">
        <v>1</v>
      </c>
      <c r="M730" s="42"/>
    </row>
    <row r="731" spans="2:13" hidden="1" outlineLevel="1" x14ac:dyDescent="0.25">
      <c r="B731" s="35" t="e" vm="264">
        <v>#VALUE!</v>
      </c>
      <c r="C731" s="35" t="s">
        <v>271</v>
      </c>
      <c r="D731" s="35" t="s">
        <v>359</v>
      </c>
      <c r="E731" s="35">
        <v>54</v>
      </c>
      <c r="F731" s="35">
        <v>56</v>
      </c>
      <c r="G731" s="35">
        <v>16</v>
      </c>
      <c r="H731" s="35">
        <v>36</v>
      </c>
      <c r="I731" s="35">
        <v>30</v>
      </c>
      <c r="M731" s="42"/>
    </row>
    <row r="732" spans="2:13" hidden="1" outlineLevel="1" x14ac:dyDescent="0.25">
      <c r="D732" s="35" t="s">
        <v>360</v>
      </c>
      <c r="M732" s="42"/>
    </row>
    <row r="733" spans="2:13" hidden="1" outlineLevel="1" x14ac:dyDescent="0.25">
      <c r="B733" s="54" t="s">
        <v>42</v>
      </c>
      <c r="C733" s="54" t="s">
        <v>361</v>
      </c>
      <c r="D733" s="54" t="s">
        <v>44</v>
      </c>
      <c r="E733" s="54">
        <v>3</v>
      </c>
      <c r="F733" s="54">
        <v>2</v>
      </c>
      <c r="G733" s="54">
        <v>2</v>
      </c>
      <c r="H733" s="54">
        <v>2</v>
      </c>
      <c r="I733" s="54">
        <v>1</v>
      </c>
      <c r="M733" s="42"/>
    </row>
    <row r="734" spans="2:13" hidden="1" outlineLevel="1" x14ac:dyDescent="0.25">
      <c r="B734" s="35" t="e" vm="265">
        <v>#VALUE!</v>
      </c>
      <c r="C734" s="35" t="s">
        <v>272</v>
      </c>
      <c r="D734" s="35" t="s">
        <v>359</v>
      </c>
      <c r="E734" s="35">
        <v>34</v>
      </c>
      <c r="F734" s="35">
        <v>47</v>
      </c>
      <c r="G734" s="35">
        <v>32</v>
      </c>
      <c r="H734" s="35">
        <v>66</v>
      </c>
      <c r="I734" s="35">
        <v>50</v>
      </c>
      <c r="M734" s="42"/>
    </row>
    <row r="735" spans="2:13" hidden="1" outlineLevel="1" x14ac:dyDescent="0.25">
      <c r="D735" s="35" t="s">
        <v>360</v>
      </c>
      <c r="M735" s="42"/>
    </row>
    <row r="736" spans="2:13" hidden="1" outlineLevel="1" x14ac:dyDescent="0.25">
      <c r="B736" s="54" t="s">
        <v>42</v>
      </c>
      <c r="C736" s="54" t="s">
        <v>361</v>
      </c>
      <c r="D736" s="54" t="s">
        <v>44</v>
      </c>
      <c r="E736" s="54">
        <v>2</v>
      </c>
      <c r="F736" s="54">
        <v>2</v>
      </c>
      <c r="G736" s="54">
        <v>2</v>
      </c>
      <c r="H736" s="54">
        <v>1</v>
      </c>
      <c r="I736" s="54">
        <v>1</v>
      </c>
      <c r="M736" s="42"/>
    </row>
    <row r="737" spans="2:13" hidden="1" outlineLevel="1" x14ac:dyDescent="0.25">
      <c r="B737" s="35" t="e" vm="266">
        <v>#VALUE!</v>
      </c>
      <c r="C737" s="35" t="s">
        <v>273</v>
      </c>
      <c r="D737" s="35" t="s">
        <v>359</v>
      </c>
      <c r="E737" s="35">
        <v>45</v>
      </c>
      <c r="F737" s="35">
        <v>61</v>
      </c>
      <c r="G737" s="35">
        <v>38</v>
      </c>
      <c r="H737" s="35">
        <v>36</v>
      </c>
      <c r="I737" s="35">
        <v>27</v>
      </c>
      <c r="M737" s="42"/>
    </row>
    <row r="738" spans="2:13" hidden="1" outlineLevel="1" x14ac:dyDescent="0.25">
      <c r="D738" s="35" t="s">
        <v>360</v>
      </c>
      <c r="M738" s="42"/>
    </row>
    <row r="739" spans="2:13" hidden="1" outlineLevel="1" x14ac:dyDescent="0.25">
      <c r="B739" s="54" t="s">
        <v>42</v>
      </c>
      <c r="C739" s="54" t="s">
        <v>361</v>
      </c>
      <c r="D739" s="54" t="s">
        <v>44</v>
      </c>
      <c r="E739" s="54">
        <v>2</v>
      </c>
      <c r="F739" s="54">
        <v>2</v>
      </c>
      <c r="G739" s="54">
        <v>2</v>
      </c>
      <c r="H739" s="54">
        <v>1</v>
      </c>
      <c r="I739" s="54">
        <v>2</v>
      </c>
      <c r="M739" s="42"/>
    </row>
    <row r="740" spans="2:13" hidden="1" outlineLevel="1" x14ac:dyDescent="0.25">
      <c r="B740" s="35" t="e" vm="267">
        <v>#VALUE!</v>
      </c>
      <c r="C740" s="35" t="s">
        <v>274</v>
      </c>
      <c r="D740" s="35" t="s">
        <v>359</v>
      </c>
      <c r="E740" s="35">
        <v>57</v>
      </c>
      <c r="F740" s="35">
        <v>53</v>
      </c>
      <c r="G740" s="35">
        <v>32</v>
      </c>
      <c r="H740" s="35">
        <v>35</v>
      </c>
      <c r="I740" s="35">
        <v>67</v>
      </c>
      <c r="M740" s="42"/>
    </row>
    <row r="741" spans="2:13" hidden="1" outlineLevel="1" x14ac:dyDescent="0.25">
      <c r="D741" s="35" t="s">
        <v>360</v>
      </c>
      <c r="M741" s="42"/>
    </row>
    <row r="742" spans="2:13" x14ac:dyDescent="0.25">
      <c r="B742" s="55" t="s">
        <v>0</v>
      </c>
      <c r="C742" s="55" t="s">
        <v>1</v>
      </c>
      <c r="D742" s="55"/>
      <c r="E742" s="55" t="s">
        <v>43</v>
      </c>
      <c r="F742" s="55"/>
      <c r="G742" s="55"/>
      <c r="H742" s="55"/>
      <c r="I742" s="55"/>
      <c r="M742" s="42"/>
    </row>
    <row r="743" spans="2:13" collapsed="1" x14ac:dyDescent="0.25">
      <c r="B743" s="37" t="e" vm="17">
        <v>#VALUE!</v>
      </c>
      <c r="C743" s="37" t="e" vm="18">
        <v>#VALUE!</v>
      </c>
      <c r="D743" s="37"/>
      <c r="E743" s="40">
        <v>2018</v>
      </c>
      <c r="F743" s="40">
        <v>2019</v>
      </c>
      <c r="G743" s="40">
        <v>2020</v>
      </c>
      <c r="H743" s="40">
        <v>2021</v>
      </c>
      <c r="I743" s="40">
        <v>2022</v>
      </c>
      <c r="M743" s="42"/>
    </row>
    <row r="744" spans="2:13" hidden="1" outlineLevel="1" x14ac:dyDescent="0.25">
      <c r="B744" s="55" t="s">
        <v>42</v>
      </c>
      <c r="C744" s="55" t="s">
        <v>361</v>
      </c>
      <c r="D744" s="55" t="s">
        <v>44</v>
      </c>
      <c r="E744" s="55">
        <v>1</v>
      </c>
      <c r="F744" s="55">
        <v>1</v>
      </c>
      <c r="G744" s="55">
        <v>1</v>
      </c>
      <c r="H744" s="55">
        <v>1</v>
      </c>
      <c r="I744" s="55">
        <v>1</v>
      </c>
      <c r="M744" s="42"/>
    </row>
    <row r="745" spans="2:13" hidden="1" outlineLevel="1" x14ac:dyDescent="0.25">
      <c r="B745" s="35" t="e" vm="268">
        <v>#VALUE!</v>
      </c>
      <c r="C745" s="35" t="s">
        <v>275</v>
      </c>
      <c r="D745" s="35" t="s">
        <v>359</v>
      </c>
      <c r="E745" s="35">
        <v>69</v>
      </c>
      <c r="F745" s="35">
        <v>75</v>
      </c>
      <c r="G745" s="35">
        <v>40</v>
      </c>
      <c r="H745" s="35">
        <v>70</v>
      </c>
      <c r="I745" s="35">
        <v>80</v>
      </c>
      <c r="M745" s="42"/>
    </row>
    <row r="746" spans="2:13" hidden="1" outlineLevel="1" x14ac:dyDescent="0.25">
      <c r="D746" s="35" t="s">
        <v>360</v>
      </c>
      <c r="M746" s="42"/>
    </row>
    <row r="747" spans="2:13" hidden="1" outlineLevel="1" x14ac:dyDescent="0.25">
      <c r="B747" s="55" t="s">
        <v>42</v>
      </c>
      <c r="C747" s="55" t="s">
        <v>361</v>
      </c>
      <c r="D747" s="55" t="s">
        <v>44</v>
      </c>
      <c r="E747" s="55">
        <v>2</v>
      </c>
      <c r="F747" s="55">
        <v>1</v>
      </c>
      <c r="G747" s="55">
        <v>1</v>
      </c>
      <c r="H747" s="55">
        <v>1</v>
      </c>
      <c r="I747" s="55">
        <v>1</v>
      </c>
      <c r="M747" s="42"/>
    </row>
    <row r="748" spans="2:13" hidden="1" outlineLevel="1" x14ac:dyDescent="0.25">
      <c r="B748" s="35" t="e" vm="269">
        <v>#VALUE!</v>
      </c>
      <c r="C748" s="35" t="s">
        <v>354</v>
      </c>
      <c r="D748" s="35" t="s">
        <v>359</v>
      </c>
      <c r="E748" s="35">
        <v>70</v>
      </c>
      <c r="F748" s="35">
        <v>70</v>
      </c>
      <c r="G748" s="35">
        <v>36</v>
      </c>
      <c r="H748" s="35">
        <v>75</v>
      </c>
      <c r="I748" s="35">
        <v>77</v>
      </c>
      <c r="M748" s="42"/>
    </row>
    <row r="749" spans="2:13" hidden="1" outlineLevel="1" x14ac:dyDescent="0.25">
      <c r="D749" s="35" t="s">
        <v>360</v>
      </c>
      <c r="M749" s="42"/>
    </row>
    <row r="750" spans="2:13" hidden="1" outlineLevel="1" x14ac:dyDescent="0.25">
      <c r="B750" s="55" t="s">
        <v>42</v>
      </c>
      <c r="C750" s="55" t="s">
        <v>361</v>
      </c>
      <c r="D750" s="55" t="s">
        <v>44</v>
      </c>
      <c r="E750" s="55">
        <v>1</v>
      </c>
      <c r="F750" s="55">
        <v>1</v>
      </c>
      <c r="G750" s="55">
        <v>1</v>
      </c>
      <c r="H750" s="55">
        <v>1</v>
      </c>
      <c r="I750" s="55">
        <v>1</v>
      </c>
      <c r="M750" s="42"/>
    </row>
    <row r="751" spans="2:13" hidden="1" outlineLevel="1" x14ac:dyDescent="0.25">
      <c r="B751" s="35" t="e" vm="270">
        <v>#VALUE!</v>
      </c>
      <c r="C751" s="35" t="s">
        <v>276</v>
      </c>
      <c r="D751" s="35" t="s">
        <v>359</v>
      </c>
      <c r="E751" s="35">
        <v>79</v>
      </c>
      <c r="F751" s="35">
        <v>70</v>
      </c>
      <c r="G751" s="35">
        <v>27</v>
      </c>
      <c r="H751" s="35">
        <v>57</v>
      </c>
      <c r="I751" s="35">
        <v>47</v>
      </c>
      <c r="M751" s="42"/>
    </row>
    <row r="752" spans="2:13" hidden="1" outlineLevel="1" x14ac:dyDescent="0.25">
      <c r="D752" s="35" t="s">
        <v>360</v>
      </c>
      <c r="M752" s="42"/>
    </row>
    <row r="753" spans="2:13" hidden="1" outlineLevel="1" x14ac:dyDescent="0.25">
      <c r="B753" s="55" t="s">
        <v>42</v>
      </c>
      <c r="C753" s="55" t="s">
        <v>361</v>
      </c>
      <c r="D753" s="55" t="s">
        <v>44</v>
      </c>
      <c r="E753" s="55">
        <v>1</v>
      </c>
      <c r="F753" s="55">
        <v>1</v>
      </c>
      <c r="G753" s="55">
        <v>1</v>
      </c>
      <c r="H753" s="55">
        <v>1</v>
      </c>
      <c r="I753" s="55">
        <v>1</v>
      </c>
      <c r="M753" s="42"/>
    </row>
    <row r="754" spans="2:13" hidden="1" outlineLevel="1" x14ac:dyDescent="0.25">
      <c r="B754" s="35" t="e" vm="271">
        <v>#VALUE!</v>
      </c>
      <c r="C754" s="35" t="s">
        <v>277</v>
      </c>
      <c r="D754" s="35" t="s">
        <v>359</v>
      </c>
      <c r="E754" s="35">
        <v>63</v>
      </c>
      <c r="F754" s="35">
        <v>43</v>
      </c>
      <c r="G754" s="35">
        <v>30</v>
      </c>
      <c r="H754" s="35">
        <v>61</v>
      </c>
      <c r="I754" s="35">
        <v>59</v>
      </c>
      <c r="M754" s="42"/>
    </row>
    <row r="755" spans="2:13" hidden="1" outlineLevel="1" x14ac:dyDescent="0.25">
      <c r="D755" s="35" t="s">
        <v>360</v>
      </c>
      <c r="M755" s="42"/>
    </row>
    <row r="756" spans="2:13" hidden="1" outlineLevel="1" x14ac:dyDescent="0.25">
      <c r="B756" s="55" t="s">
        <v>42</v>
      </c>
      <c r="C756" s="55" t="s">
        <v>361</v>
      </c>
      <c r="D756" s="55" t="s">
        <v>44</v>
      </c>
      <c r="E756" s="55">
        <v>1</v>
      </c>
      <c r="F756" s="55">
        <v>1</v>
      </c>
      <c r="G756" s="55">
        <v>1</v>
      </c>
      <c r="H756" s="55">
        <v>1</v>
      </c>
      <c r="I756" s="55">
        <v>1</v>
      </c>
      <c r="M756" s="42"/>
    </row>
    <row r="757" spans="2:13" hidden="1" outlineLevel="1" x14ac:dyDescent="0.25">
      <c r="B757" s="35" t="e" vm="272">
        <v>#VALUE!</v>
      </c>
      <c r="C757" s="35" t="s">
        <v>278</v>
      </c>
      <c r="D757" s="35" t="s">
        <v>359</v>
      </c>
      <c r="E757" s="35">
        <v>69</v>
      </c>
      <c r="F757" s="35">
        <v>44</v>
      </c>
      <c r="G757" s="35">
        <v>17</v>
      </c>
      <c r="H757" s="35">
        <v>40</v>
      </c>
      <c r="I757" s="35">
        <v>54</v>
      </c>
      <c r="M757" s="42"/>
    </row>
    <row r="758" spans="2:13" hidden="1" outlineLevel="1" x14ac:dyDescent="0.25">
      <c r="D758" s="35" t="s">
        <v>360</v>
      </c>
      <c r="M758" s="42"/>
    </row>
    <row r="759" spans="2:13" hidden="1" outlineLevel="1" x14ac:dyDescent="0.25">
      <c r="B759" s="55" t="s">
        <v>42</v>
      </c>
      <c r="C759" s="55" t="s">
        <v>361</v>
      </c>
      <c r="D759" s="55" t="s">
        <v>44</v>
      </c>
      <c r="E759" s="55">
        <v>1</v>
      </c>
      <c r="F759" s="55">
        <v>1</v>
      </c>
      <c r="G759" s="55">
        <v>1</v>
      </c>
      <c r="H759" s="55">
        <v>1</v>
      </c>
      <c r="I759" s="55">
        <v>1</v>
      </c>
      <c r="M759" s="42"/>
    </row>
    <row r="760" spans="2:13" hidden="1" outlineLevel="1" x14ac:dyDescent="0.25">
      <c r="B760" s="35" t="e" vm="273">
        <v>#VALUE!</v>
      </c>
      <c r="C760" s="35" t="s">
        <v>350</v>
      </c>
      <c r="D760" s="35" t="s">
        <v>359</v>
      </c>
      <c r="E760" s="35">
        <v>44</v>
      </c>
      <c r="F760" s="35">
        <v>55</v>
      </c>
      <c r="G760" s="35">
        <v>29</v>
      </c>
      <c r="H760" s="35">
        <v>53</v>
      </c>
      <c r="I760" s="35">
        <v>8</v>
      </c>
      <c r="M760" s="42"/>
    </row>
    <row r="761" spans="2:13" hidden="1" outlineLevel="1" x14ac:dyDescent="0.25">
      <c r="D761" s="35" t="s">
        <v>360</v>
      </c>
      <c r="M761" s="42"/>
    </row>
    <row r="762" spans="2:13" hidden="1" outlineLevel="1" x14ac:dyDescent="0.25">
      <c r="B762" s="55" t="s">
        <v>42</v>
      </c>
      <c r="C762" s="55" t="s">
        <v>361</v>
      </c>
      <c r="D762" s="55" t="s">
        <v>44</v>
      </c>
      <c r="E762" s="55">
        <v>2</v>
      </c>
      <c r="F762" s="55">
        <v>2</v>
      </c>
      <c r="G762" s="55">
        <v>1</v>
      </c>
      <c r="H762" s="55">
        <v>1</v>
      </c>
      <c r="I762" s="55">
        <v>1</v>
      </c>
      <c r="M762" s="42"/>
    </row>
    <row r="763" spans="2:13" hidden="1" outlineLevel="1" x14ac:dyDescent="0.25">
      <c r="B763" s="35" t="e" vm="274">
        <v>#VALUE!</v>
      </c>
      <c r="C763" s="35" t="s">
        <v>279</v>
      </c>
      <c r="D763" s="35" t="s">
        <v>359</v>
      </c>
      <c r="E763" s="35">
        <v>48</v>
      </c>
      <c r="F763" s="35">
        <v>63</v>
      </c>
      <c r="G763" s="35">
        <v>24</v>
      </c>
      <c r="H763" s="35">
        <v>44</v>
      </c>
      <c r="I763" s="35">
        <v>39</v>
      </c>
      <c r="M763" s="42"/>
    </row>
    <row r="764" spans="2:13" hidden="1" outlineLevel="1" x14ac:dyDescent="0.25">
      <c r="D764" s="35" t="s">
        <v>360</v>
      </c>
      <c r="M764" s="42"/>
    </row>
    <row r="765" spans="2:13" hidden="1" outlineLevel="1" x14ac:dyDescent="0.25">
      <c r="B765" s="55" t="s">
        <v>42</v>
      </c>
      <c r="C765" s="55" t="s">
        <v>361</v>
      </c>
      <c r="D765" s="55" t="s">
        <v>44</v>
      </c>
      <c r="E765" s="55">
        <v>2</v>
      </c>
      <c r="F765" s="55">
        <v>3</v>
      </c>
      <c r="G765" s="55">
        <v>2</v>
      </c>
      <c r="H765" s="55">
        <v>1</v>
      </c>
      <c r="I765" s="55">
        <v>1</v>
      </c>
      <c r="M765" s="42"/>
    </row>
    <row r="766" spans="2:13" hidden="1" outlineLevel="1" x14ac:dyDescent="0.25">
      <c r="B766" s="35" t="e" vm="275">
        <v>#VALUE!</v>
      </c>
      <c r="C766" s="35" t="s">
        <v>357</v>
      </c>
      <c r="D766" s="35" t="s">
        <v>359</v>
      </c>
      <c r="E766" s="35">
        <v>41</v>
      </c>
      <c r="F766" s="35">
        <v>70</v>
      </c>
      <c r="G766" s="35">
        <v>30</v>
      </c>
      <c r="H766" s="35">
        <v>41</v>
      </c>
      <c r="I766" s="35">
        <v>57</v>
      </c>
      <c r="M766" s="42"/>
    </row>
    <row r="767" spans="2:13" hidden="1" outlineLevel="1" x14ac:dyDescent="0.25">
      <c r="D767" s="35" t="s">
        <v>360</v>
      </c>
      <c r="M767" s="42"/>
    </row>
    <row r="768" spans="2:13" hidden="1" outlineLevel="1" x14ac:dyDescent="0.25">
      <c r="B768" s="55" t="s">
        <v>42</v>
      </c>
      <c r="C768" s="55" t="s">
        <v>361</v>
      </c>
      <c r="D768" s="55" t="s">
        <v>44</v>
      </c>
      <c r="E768" s="55">
        <v>1</v>
      </c>
      <c r="F768" s="55">
        <v>1</v>
      </c>
      <c r="G768" s="55">
        <v>2</v>
      </c>
      <c r="H768" s="55">
        <v>2</v>
      </c>
      <c r="I768" s="55">
        <v>1</v>
      </c>
      <c r="M768" s="42"/>
    </row>
    <row r="769" spans="2:13" hidden="1" outlineLevel="1" x14ac:dyDescent="0.25">
      <c r="B769" s="35" t="e" vm="276">
        <v>#VALUE!</v>
      </c>
      <c r="C769" s="35" t="s">
        <v>280</v>
      </c>
      <c r="D769" s="35" t="s">
        <v>359</v>
      </c>
      <c r="E769" s="35">
        <v>31</v>
      </c>
      <c r="F769" s="35">
        <v>38</v>
      </c>
      <c r="G769" s="35">
        <v>24</v>
      </c>
      <c r="H769" s="35">
        <v>81</v>
      </c>
      <c r="I769" s="35">
        <v>36</v>
      </c>
      <c r="M769" s="42"/>
    </row>
    <row r="770" spans="2:13" hidden="1" outlineLevel="1" x14ac:dyDescent="0.25">
      <c r="D770" s="35" t="s">
        <v>360</v>
      </c>
      <c r="M770" s="42"/>
    </row>
    <row r="771" spans="2:13" hidden="1" outlineLevel="1" x14ac:dyDescent="0.25">
      <c r="B771" s="55" t="s">
        <v>42</v>
      </c>
      <c r="C771" s="55" t="s">
        <v>361</v>
      </c>
      <c r="D771" s="55" t="s">
        <v>44</v>
      </c>
      <c r="E771" s="55">
        <v>1</v>
      </c>
      <c r="F771" s="55">
        <v>1</v>
      </c>
      <c r="G771" s="55">
        <v>1</v>
      </c>
      <c r="H771" s="55">
        <v>2</v>
      </c>
      <c r="I771" s="55">
        <v>3</v>
      </c>
      <c r="M771" s="42"/>
    </row>
    <row r="772" spans="2:13" hidden="1" outlineLevel="1" x14ac:dyDescent="0.25">
      <c r="B772" s="35" t="e" vm="277">
        <v>#VALUE!</v>
      </c>
      <c r="C772" s="35" t="s">
        <v>281</v>
      </c>
      <c r="D772" s="35" t="s">
        <v>359</v>
      </c>
      <c r="E772" s="35">
        <v>64</v>
      </c>
      <c r="F772" s="35">
        <v>47</v>
      </c>
      <c r="G772" s="35">
        <v>13</v>
      </c>
      <c r="H772" s="35">
        <v>10</v>
      </c>
      <c r="I772" s="35">
        <v>1</v>
      </c>
      <c r="M772" s="42"/>
    </row>
    <row r="773" spans="2:13" hidden="1" outlineLevel="1" x14ac:dyDescent="0.25">
      <c r="D773" s="35" t="s">
        <v>360</v>
      </c>
      <c r="M773" s="42"/>
    </row>
    <row r="774" spans="2:13" hidden="1" outlineLevel="1" x14ac:dyDescent="0.25">
      <c r="B774" s="55" t="s">
        <v>42</v>
      </c>
      <c r="C774" s="55" t="s">
        <v>361</v>
      </c>
      <c r="D774" s="55" t="s">
        <v>44</v>
      </c>
      <c r="E774" s="55">
        <v>1</v>
      </c>
      <c r="F774" s="55">
        <v>2</v>
      </c>
      <c r="G774" s="55">
        <v>1</v>
      </c>
      <c r="H774" s="55">
        <v>1</v>
      </c>
      <c r="I774" s="55">
        <v>2</v>
      </c>
      <c r="M774" s="42"/>
    </row>
    <row r="775" spans="2:13" hidden="1" outlineLevel="1" x14ac:dyDescent="0.25">
      <c r="B775" s="35" t="e" vm="278">
        <v>#VALUE!</v>
      </c>
      <c r="C775" s="35" t="s">
        <v>282</v>
      </c>
      <c r="D775" s="35" t="s">
        <v>359</v>
      </c>
      <c r="E775" s="35">
        <v>21</v>
      </c>
      <c r="F775" s="35">
        <v>77</v>
      </c>
      <c r="G775" s="35">
        <v>19</v>
      </c>
      <c r="H775" s="35">
        <v>21</v>
      </c>
      <c r="I775" s="35">
        <v>48</v>
      </c>
      <c r="M775" s="42"/>
    </row>
    <row r="776" spans="2:13" hidden="1" outlineLevel="1" x14ac:dyDescent="0.25">
      <c r="D776" s="35" t="s">
        <v>360</v>
      </c>
      <c r="M776" s="42"/>
    </row>
    <row r="777" spans="2:13" hidden="1" outlineLevel="1" x14ac:dyDescent="0.25">
      <c r="B777" s="55" t="s">
        <v>42</v>
      </c>
      <c r="C777" s="55" t="s">
        <v>361</v>
      </c>
      <c r="D777" s="55" t="s">
        <v>44</v>
      </c>
      <c r="E777" s="55">
        <v>1</v>
      </c>
      <c r="F777" s="55">
        <v>1</v>
      </c>
      <c r="G777" s="55">
        <v>2</v>
      </c>
      <c r="H777" s="55">
        <v>2</v>
      </c>
      <c r="I777" s="55">
        <v>2</v>
      </c>
      <c r="M777" s="42"/>
    </row>
    <row r="778" spans="2:13" hidden="1" outlineLevel="1" x14ac:dyDescent="0.25">
      <c r="B778" s="35" t="e" vm="279">
        <v>#VALUE!</v>
      </c>
      <c r="C778" s="35" t="s">
        <v>283</v>
      </c>
      <c r="D778" s="35" t="s">
        <v>359</v>
      </c>
      <c r="E778" s="35">
        <v>37</v>
      </c>
      <c r="F778" s="35">
        <v>38</v>
      </c>
      <c r="G778" s="35">
        <v>26</v>
      </c>
      <c r="H778" s="35">
        <v>39</v>
      </c>
      <c r="I778" s="35">
        <v>22</v>
      </c>
      <c r="M778" s="42"/>
    </row>
    <row r="779" spans="2:13" hidden="1" outlineLevel="1" x14ac:dyDescent="0.25">
      <c r="D779" s="35" t="s">
        <v>360</v>
      </c>
      <c r="M779" s="42"/>
    </row>
    <row r="780" spans="2:13" hidden="1" outlineLevel="1" x14ac:dyDescent="0.25">
      <c r="B780" s="55" t="s">
        <v>42</v>
      </c>
      <c r="C780" s="55" t="s">
        <v>361</v>
      </c>
      <c r="D780" s="55" t="s">
        <v>44</v>
      </c>
      <c r="E780" s="55">
        <v>2</v>
      </c>
      <c r="F780" s="55">
        <v>2</v>
      </c>
      <c r="G780" s="55">
        <v>2</v>
      </c>
      <c r="H780" s="55">
        <v>2</v>
      </c>
      <c r="I780" s="55">
        <v>1</v>
      </c>
      <c r="M780" s="42"/>
    </row>
    <row r="781" spans="2:13" hidden="1" outlineLevel="1" x14ac:dyDescent="0.25">
      <c r="B781" s="35" t="e" vm="280">
        <v>#VALUE!</v>
      </c>
      <c r="C781" s="35" t="s">
        <v>284</v>
      </c>
      <c r="D781" s="35" t="s">
        <v>359</v>
      </c>
      <c r="E781" s="35">
        <v>58</v>
      </c>
      <c r="F781" s="35">
        <v>47</v>
      </c>
      <c r="G781" s="35">
        <v>29</v>
      </c>
      <c r="H781" s="35">
        <v>75</v>
      </c>
      <c r="I781" s="35">
        <v>36</v>
      </c>
      <c r="M781" s="42"/>
    </row>
    <row r="782" spans="2:13" hidden="1" outlineLevel="1" x14ac:dyDescent="0.25">
      <c r="D782" s="35" t="s">
        <v>360</v>
      </c>
      <c r="M782" s="42"/>
    </row>
    <row r="783" spans="2:13" hidden="1" outlineLevel="1" x14ac:dyDescent="0.25">
      <c r="B783" s="55" t="s">
        <v>42</v>
      </c>
      <c r="C783" s="55" t="s">
        <v>361</v>
      </c>
      <c r="D783" s="55" t="s">
        <v>44</v>
      </c>
      <c r="E783" s="55">
        <v>2</v>
      </c>
      <c r="F783" s="55">
        <v>2</v>
      </c>
      <c r="G783" s="55">
        <v>2</v>
      </c>
      <c r="H783" s="55">
        <v>1</v>
      </c>
      <c r="I783" s="55">
        <v>2</v>
      </c>
      <c r="M783" s="42"/>
    </row>
    <row r="784" spans="2:13" hidden="1" outlineLevel="1" x14ac:dyDescent="0.25">
      <c r="B784" s="35" t="e" vm="281">
        <v>#VALUE!</v>
      </c>
      <c r="C784" s="35" t="s">
        <v>285</v>
      </c>
      <c r="D784" s="35" t="s">
        <v>359</v>
      </c>
      <c r="E784" s="35">
        <v>41</v>
      </c>
      <c r="F784" s="35">
        <v>46</v>
      </c>
      <c r="G784" s="35">
        <v>31</v>
      </c>
      <c r="H784" s="35">
        <v>27</v>
      </c>
      <c r="I784" s="35">
        <v>60</v>
      </c>
      <c r="M784" s="42"/>
    </row>
    <row r="785" spans="2:13" hidden="1" outlineLevel="1" x14ac:dyDescent="0.25">
      <c r="D785" s="35" t="s">
        <v>360</v>
      </c>
      <c r="M785" s="42"/>
    </row>
    <row r="786" spans="2:13" hidden="1" outlineLevel="1" x14ac:dyDescent="0.25">
      <c r="B786" s="55" t="s">
        <v>42</v>
      </c>
      <c r="C786" s="55" t="s">
        <v>361</v>
      </c>
      <c r="D786" s="55" t="s">
        <v>44</v>
      </c>
      <c r="E786" s="55">
        <v>2</v>
      </c>
      <c r="F786" s="55">
        <v>1</v>
      </c>
      <c r="G786" s="55">
        <v>2</v>
      </c>
      <c r="H786" s="55">
        <v>2</v>
      </c>
      <c r="I786" s="55">
        <v>2</v>
      </c>
      <c r="M786" s="42"/>
    </row>
    <row r="787" spans="2:13" hidden="1" outlineLevel="1" x14ac:dyDescent="0.25">
      <c r="B787" s="35" t="e" vm="282">
        <v>#VALUE!</v>
      </c>
      <c r="C787" s="35" t="s">
        <v>286</v>
      </c>
      <c r="D787" s="35" t="s">
        <v>359</v>
      </c>
      <c r="E787" s="35">
        <v>65</v>
      </c>
      <c r="F787" s="35">
        <v>20</v>
      </c>
      <c r="G787" s="35">
        <v>21</v>
      </c>
      <c r="H787" s="35">
        <v>45</v>
      </c>
      <c r="I787" s="35">
        <v>21</v>
      </c>
      <c r="M787" s="42"/>
    </row>
    <row r="788" spans="2:13" hidden="1" outlineLevel="1" x14ac:dyDescent="0.25">
      <c r="D788" s="35" t="s">
        <v>360</v>
      </c>
      <c r="M788" s="42"/>
    </row>
    <row r="789" spans="2:13" hidden="1" outlineLevel="1" x14ac:dyDescent="0.25">
      <c r="B789" s="55" t="s">
        <v>42</v>
      </c>
      <c r="C789" s="55" t="s">
        <v>361</v>
      </c>
      <c r="D789" s="55" t="s">
        <v>44</v>
      </c>
      <c r="E789" s="55">
        <v>2</v>
      </c>
      <c r="F789" s="55">
        <v>2</v>
      </c>
      <c r="G789" s="55">
        <v>1</v>
      </c>
      <c r="H789" s="55">
        <v>2</v>
      </c>
      <c r="I789" s="55">
        <v>2</v>
      </c>
      <c r="M789" s="42"/>
    </row>
    <row r="790" spans="2:13" hidden="1" outlineLevel="1" x14ac:dyDescent="0.25">
      <c r="B790" s="35" t="e" vm="283">
        <v>#VALUE!</v>
      </c>
      <c r="C790" s="35" t="s">
        <v>287</v>
      </c>
      <c r="D790" s="35" t="s">
        <v>359</v>
      </c>
      <c r="E790" s="35">
        <v>51</v>
      </c>
      <c r="F790" s="35">
        <v>81</v>
      </c>
      <c r="G790" s="35">
        <v>6</v>
      </c>
      <c r="H790" s="35">
        <v>47</v>
      </c>
      <c r="I790" s="35">
        <v>34</v>
      </c>
      <c r="M790" s="42"/>
    </row>
    <row r="791" spans="2:13" hidden="1" outlineLevel="1" x14ac:dyDescent="0.25">
      <c r="D791" s="35" t="s">
        <v>360</v>
      </c>
      <c r="M791" s="42"/>
    </row>
    <row r="792" spans="2:13" hidden="1" outlineLevel="1" x14ac:dyDescent="0.25">
      <c r="B792" s="55" t="s">
        <v>42</v>
      </c>
      <c r="C792" s="55" t="s">
        <v>361</v>
      </c>
      <c r="D792" s="55" t="s">
        <v>44</v>
      </c>
      <c r="E792" s="55">
        <v>2</v>
      </c>
      <c r="F792" s="55">
        <v>3</v>
      </c>
      <c r="G792" s="55">
        <v>2</v>
      </c>
      <c r="H792" s="55">
        <v>2</v>
      </c>
      <c r="I792" s="55">
        <v>2</v>
      </c>
      <c r="M792" s="42"/>
    </row>
    <row r="793" spans="2:13" hidden="1" outlineLevel="1" x14ac:dyDescent="0.25">
      <c r="B793" s="35" t="e" vm="284">
        <v>#VALUE!</v>
      </c>
      <c r="C793" s="35" t="s">
        <v>288</v>
      </c>
      <c r="D793" s="35" t="s">
        <v>359</v>
      </c>
      <c r="E793" s="35">
        <v>36</v>
      </c>
      <c r="F793" s="35">
        <v>82</v>
      </c>
      <c r="G793" s="35">
        <v>24</v>
      </c>
      <c r="H793" s="35">
        <v>64</v>
      </c>
      <c r="I793" s="35">
        <v>42</v>
      </c>
      <c r="M793" s="42"/>
    </row>
    <row r="794" spans="2:13" hidden="1" outlineLevel="1" x14ac:dyDescent="0.25">
      <c r="D794" s="35" t="s">
        <v>360</v>
      </c>
      <c r="M794" s="42"/>
    </row>
    <row r="795" spans="2:13" hidden="1" outlineLevel="1" x14ac:dyDescent="0.25">
      <c r="B795" s="55" t="s">
        <v>42</v>
      </c>
      <c r="C795" s="55" t="s">
        <v>361</v>
      </c>
      <c r="D795" s="55" t="s">
        <v>44</v>
      </c>
      <c r="E795" s="55">
        <v>5</v>
      </c>
      <c r="F795" s="55">
        <v>4</v>
      </c>
      <c r="G795" s="55">
        <v>3</v>
      </c>
      <c r="H795" s="55">
        <v>2</v>
      </c>
      <c r="I795" s="55">
        <v>2</v>
      </c>
      <c r="M795" s="42"/>
    </row>
    <row r="796" spans="2:13" hidden="1" outlineLevel="1" x14ac:dyDescent="0.25">
      <c r="B796" s="35" t="e" vm="285">
        <v>#VALUE!</v>
      </c>
      <c r="C796" s="35" t="s">
        <v>289</v>
      </c>
      <c r="D796" s="35" t="s">
        <v>359</v>
      </c>
      <c r="E796" s="35">
        <v>48</v>
      </c>
      <c r="F796" s="35">
        <v>57</v>
      </c>
      <c r="G796" s="35">
        <v>43</v>
      </c>
      <c r="H796" s="35">
        <v>50</v>
      </c>
      <c r="I796" s="35">
        <v>36</v>
      </c>
      <c r="M796" s="42"/>
    </row>
    <row r="797" spans="2:13" hidden="1" outlineLevel="1" x14ac:dyDescent="0.25">
      <c r="D797" s="35" t="s">
        <v>360</v>
      </c>
      <c r="M797" s="42"/>
    </row>
    <row r="798" spans="2:13" hidden="1" outlineLevel="1" x14ac:dyDescent="0.25">
      <c r="B798" s="55" t="s">
        <v>42</v>
      </c>
      <c r="C798" s="55" t="s">
        <v>361</v>
      </c>
      <c r="D798" s="55" t="s">
        <v>44</v>
      </c>
      <c r="E798" s="55">
        <v>3</v>
      </c>
      <c r="F798" s="55">
        <v>2</v>
      </c>
      <c r="G798" s="55">
        <v>2</v>
      </c>
      <c r="H798" s="55">
        <v>2</v>
      </c>
      <c r="I798" s="55">
        <v>0</v>
      </c>
      <c r="M798" s="42"/>
    </row>
    <row r="799" spans="2:13" hidden="1" outlineLevel="1" x14ac:dyDescent="0.25">
      <c r="B799" s="35" t="e" vm="286">
        <v>#VALUE!</v>
      </c>
      <c r="C799" s="35" t="s">
        <v>358</v>
      </c>
      <c r="D799" s="35" t="s">
        <v>359</v>
      </c>
      <c r="E799" s="35">
        <v>84</v>
      </c>
      <c r="F799" s="35">
        <v>40</v>
      </c>
      <c r="G799" s="35">
        <v>25</v>
      </c>
      <c r="H799" s="35">
        <v>46</v>
      </c>
      <c r="I799" s="35">
        <v>0</v>
      </c>
      <c r="M799" s="42"/>
    </row>
    <row r="800" spans="2:13" hidden="1" outlineLevel="1" x14ac:dyDescent="0.25">
      <c r="D800" s="35" t="s">
        <v>360</v>
      </c>
      <c r="M800" s="42"/>
    </row>
    <row r="801" spans="2:13" hidden="1" outlineLevel="1" x14ac:dyDescent="0.25">
      <c r="B801" s="55" t="s">
        <v>42</v>
      </c>
      <c r="C801" s="55" t="s">
        <v>361</v>
      </c>
      <c r="D801" s="55" t="s">
        <v>44</v>
      </c>
      <c r="E801" s="55">
        <v>5</v>
      </c>
      <c r="F801" s="55">
        <v>4</v>
      </c>
      <c r="G801" s="55">
        <v>3</v>
      </c>
      <c r="H801" s="55">
        <v>3</v>
      </c>
      <c r="I801" s="55">
        <v>2</v>
      </c>
      <c r="M801" s="42"/>
    </row>
    <row r="802" spans="2:13" hidden="1" outlineLevel="1" x14ac:dyDescent="0.25">
      <c r="B802" s="35" t="e" vm="287">
        <v>#VALUE!</v>
      </c>
      <c r="C802" s="35" t="s">
        <v>58</v>
      </c>
      <c r="D802" s="35" t="s">
        <v>359</v>
      </c>
      <c r="E802" s="35">
        <v>61</v>
      </c>
      <c r="F802" s="35">
        <v>64</v>
      </c>
      <c r="G802" s="35">
        <v>30</v>
      </c>
      <c r="H802" s="35">
        <v>64</v>
      </c>
      <c r="I802" s="35">
        <v>51</v>
      </c>
      <c r="M802" s="42"/>
    </row>
    <row r="803" spans="2:13" hidden="1" outlineLevel="1" x14ac:dyDescent="0.25">
      <c r="D803" s="35" t="s">
        <v>360</v>
      </c>
      <c r="M803" s="42"/>
    </row>
    <row r="804" spans="2:13" hidden="1" outlineLevel="1" x14ac:dyDescent="0.25">
      <c r="B804" s="55" t="s">
        <v>42</v>
      </c>
      <c r="C804" s="55" t="s">
        <v>361</v>
      </c>
      <c r="D804" s="55" t="s">
        <v>44</v>
      </c>
      <c r="E804" s="55">
        <v>1</v>
      </c>
      <c r="F804" s="55">
        <v>2</v>
      </c>
      <c r="G804" s="55">
        <v>3</v>
      </c>
      <c r="H804" s="55">
        <v>3</v>
      </c>
      <c r="I804" s="55">
        <v>3</v>
      </c>
      <c r="M804" s="42"/>
    </row>
    <row r="805" spans="2:13" hidden="1" outlineLevel="1" x14ac:dyDescent="0.25">
      <c r="B805" s="35" t="e" vm="288">
        <v>#VALUE!</v>
      </c>
      <c r="C805" s="35" t="s">
        <v>290</v>
      </c>
      <c r="D805" s="35" t="s">
        <v>359</v>
      </c>
      <c r="E805" s="35">
        <v>14</v>
      </c>
      <c r="F805" s="35">
        <v>28</v>
      </c>
      <c r="G805" s="35">
        <v>38</v>
      </c>
      <c r="H805" s="35">
        <v>49</v>
      </c>
      <c r="I805" s="35">
        <v>69</v>
      </c>
      <c r="M805" s="42"/>
    </row>
    <row r="806" spans="2:13" hidden="1" outlineLevel="1" x14ac:dyDescent="0.25">
      <c r="D806" s="35" t="s">
        <v>360</v>
      </c>
      <c r="M806" s="42"/>
    </row>
    <row r="807" spans="2:13" hidden="1" outlineLevel="1" x14ac:dyDescent="0.25">
      <c r="B807" s="55" t="s">
        <v>42</v>
      </c>
      <c r="C807" s="55" t="s">
        <v>361</v>
      </c>
      <c r="D807" s="55" t="s">
        <v>44</v>
      </c>
      <c r="E807" s="55">
        <v>3</v>
      </c>
      <c r="F807" s="55">
        <v>2</v>
      </c>
      <c r="G807" s="55">
        <v>3</v>
      </c>
      <c r="H807" s="55">
        <v>3</v>
      </c>
      <c r="I807" s="55">
        <v>3</v>
      </c>
      <c r="M807" s="42"/>
    </row>
    <row r="808" spans="2:13" hidden="1" outlineLevel="1" x14ac:dyDescent="0.25">
      <c r="B808" s="35" t="e" vm="289">
        <v>#VALUE!</v>
      </c>
      <c r="C808" s="35" t="s">
        <v>291</v>
      </c>
      <c r="D808" s="35" t="s">
        <v>359</v>
      </c>
      <c r="E808" s="35">
        <v>73</v>
      </c>
      <c r="F808" s="35">
        <v>36</v>
      </c>
      <c r="G808" s="35">
        <v>26</v>
      </c>
      <c r="H808" s="35">
        <v>29</v>
      </c>
      <c r="I808" s="35">
        <v>37</v>
      </c>
      <c r="M808" s="42"/>
    </row>
    <row r="809" spans="2:13" hidden="1" outlineLevel="1" x14ac:dyDescent="0.25">
      <c r="D809" s="35" t="s">
        <v>360</v>
      </c>
      <c r="M809" s="42"/>
    </row>
    <row r="810" spans="2:13" hidden="1" outlineLevel="1" x14ac:dyDescent="0.25">
      <c r="B810" s="55" t="s">
        <v>42</v>
      </c>
      <c r="C810" s="55" t="s">
        <v>361</v>
      </c>
      <c r="D810" s="55" t="s">
        <v>44</v>
      </c>
      <c r="E810" s="55">
        <v>3</v>
      </c>
      <c r="F810" s="55">
        <v>3</v>
      </c>
      <c r="G810" s="55">
        <v>3</v>
      </c>
      <c r="H810" s="55">
        <v>3</v>
      </c>
      <c r="I810" s="55">
        <v>3</v>
      </c>
      <c r="M810" s="42"/>
    </row>
    <row r="811" spans="2:13" hidden="1" outlineLevel="1" x14ac:dyDescent="0.25">
      <c r="B811" s="35" t="e" vm="290">
        <v>#VALUE!</v>
      </c>
      <c r="C811" s="35" t="s">
        <v>292</v>
      </c>
      <c r="D811" s="35" t="s">
        <v>359</v>
      </c>
      <c r="E811" s="35">
        <v>61</v>
      </c>
      <c r="F811" s="35">
        <v>41</v>
      </c>
      <c r="G811" s="35">
        <v>22</v>
      </c>
      <c r="H811" s="35">
        <v>31</v>
      </c>
      <c r="I811" s="35">
        <v>54</v>
      </c>
      <c r="M811" s="42"/>
    </row>
    <row r="812" spans="2:13" hidden="1" outlineLevel="1" x14ac:dyDescent="0.25">
      <c r="D812" s="35" t="s">
        <v>360</v>
      </c>
      <c r="M812" s="42"/>
    </row>
    <row r="813" spans="2:13" hidden="1" outlineLevel="1" x14ac:dyDescent="0.25">
      <c r="B813" s="55" t="s">
        <v>42</v>
      </c>
      <c r="C813" s="55" t="s">
        <v>361</v>
      </c>
      <c r="D813" s="55" t="s">
        <v>44</v>
      </c>
      <c r="E813" s="55">
        <v>3</v>
      </c>
      <c r="F813" s="55">
        <v>3</v>
      </c>
      <c r="G813" s="55">
        <v>2</v>
      </c>
      <c r="H813" s="55">
        <v>3</v>
      </c>
      <c r="I813" s="55">
        <v>3</v>
      </c>
      <c r="M813" s="42"/>
    </row>
    <row r="814" spans="2:13" hidden="1" outlineLevel="1" x14ac:dyDescent="0.25">
      <c r="B814" s="35" t="e" vm="291">
        <v>#VALUE!</v>
      </c>
      <c r="C814" s="35" t="s">
        <v>293</v>
      </c>
      <c r="D814" s="35" t="s">
        <v>359</v>
      </c>
      <c r="E814" s="35">
        <v>61</v>
      </c>
      <c r="F814" s="35">
        <v>61</v>
      </c>
      <c r="G814" s="35">
        <v>8</v>
      </c>
      <c r="H814" s="35">
        <v>40</v>
      </c>
      <c r="I814" s="35">
        <v>57</v>
      </c>
      <c r="M814" s="42"/>
    </row>
    <row r="815" spans="2:13" hidden="1" outlineLevel="1" x14ac:dyDescent="0.25">
      <c r="D815" s="35" t="s">
        <v>360</v>
      </c>
      <c r="M815" s="42"/>
    </row>
    <row r="817" spans="2:9" x14ac:dyDescent="0.25">
      <c r="B817" s="56" t="s">
        <v>0</v>
      </c>
      <c r="C817" s="56" t="s">
        <v>1</v>
      </c>
      <c r="D817" s="56"/>
      <c r="E817" s="56" t="s">
        <v>43</v>
      </c>
      <c r="F817" s="56"/>
      <c r="G817" s="56"/>
      <c r="H817" s="56"/>
      <c r="I817" s="56"/>
    </row>
    <row r="818" spans="2:9" collapsed="1" x14ac:dyDescent="0.25">
      <c r="B818" s="38" t="e" vm="21">
        <v>#VALUE!</v>
      </c>
      <c r="C818" s="38" t="e" vm="22">
        <v>#VALUE!</v>
      </c>
      <c r="D818" s="38"/>
      <c r="E818" s="40">
        <v>2018</v>
      </c>
      <c r="F818" s="40">
        <v>2019</v>
      </c>
      <c r="G818" s="40">
        <v>2020</v>
      </c>
      <c r="H818" s="40">
        <v>2021</v>
      </c>
      <c r="I818" s="40">
        <v>2022</v>
      </c>
    </row>
    <row r="819" spans="2:9" hidden="1" outlineLevel="1" x14ac:dyDescent="0.25">
      <c r="B819" s="56" t="s">
        <v>42</v>
      </c>
      <c r="C819" s="56" t="s">
        <v>361</v>
      </c>
      <c r="D819" s="56" t="s">
        <v>44</v>
      </c>
      <c r="E819" s="56">
        <v>1</v>
      </c>
      <c r="F819" s="56">
        <v>1</v>
      </c>
      <c r="G819" s="56">
        <v>1</v>
      </c>
      <c r="H819" s="56">
        <v>1</v>
      </c>
      <c r="I819" s="56">
        <v>1</v>
      </c>
    </row>
    <row r="820" spans="2:9" hidden="1" outlineLevel="1" x14ac:dyDescent="0.25">
      <c r="B820" s="35" t="e" vm="292">
        <v>#VALUE!</v>
      </c>
      <c r="C820" s="35" t="s">
        <v>294</v>
      </c>
      <c r="D820" s="35" t="s">
        <v>359</v>
      </c>
      <c r="E820" s="35">
        <v>83</v>
      </c>
      <c r="F820" s="35">
        <v>90</v>
      </c>
      <c r="G820" s="35">
        <v>80</v>
      </c>
      <c r="H820" s="35">
        <v>77</v>
      </c>
      <c r="I820" s="35">
        <v>97</v>
      </c>
    </row>
    <row r="821" spans="2:9" hidden="1" outlineLevel="1" x14ac:dyDescent="0.25">
      <c r="D821" s="35" t="s">
        <v>360</v>
      </c>
    </row>
    <row r="822" spans="2:9" hidden="1" outlineLevel="1" x14ac:dyDescent="0.25">
      <c r="B822" s="56" t="s">
        <v>42</v>
      </c>
      <c r="C822" s="56" t="s">
        <v>361</v>
      </c>
      <c r="D822" s="56" t="s">
        <v>44</v>
      </c>
      <c r="E822" s="56">
        <v>1</v>
      </c>
      <c r="F822" s="56">
        <v>1</v>
      </c>
      <c r="G822" s="56">
        <v>1</v>
      </c>
      <c r="H822" s="56">
        <v>1</v>
      </c>
      <c r="I822" s="56">
        <v>1</v>
      </c>
    </row>
    <row r="823" spans="2:9" hidden="1" outlineLevel="1" x14ac:dyDescent="0.25">
      <c r="B823" s="35" t="e" vm="293">
        <v>#VALUE!</v>
      </c>
      <c r="C823" s="35" t="s">
        <v>295</v>
      </c>
      <c r="D823" s="35" t="s">
        <v>359</v>
      </c>
      <c r="E823" s="35">
        <v>84</v>
      </c>
      <c r="F823" s="35">
        <v>78</v>
      </c>
      <c r="G823" s="35">
        <v>57</v>
      </c>
      <c r="H823" s="35">
        <v>78</v>
      </c>
      <c r="I823" s="35">
        <v>79</v>
      </c>
    </row>
    <row r="824" spans="2:9" hidden="1" outlineLevel="1" x14ac:dyDescent="0.25">
      <c r="D824" s="35" t="s">
        <v>360</v>
      </c>
    </row>
    <row r="825" spans="2:9" hidden="1" outlineLevel="1" x14ac:dyDescent="0.25">
      <c r="B825" s="56" t="s">
        <v>42</v>
      </c>
      <c r="C825" s="56" t="s">
        <v>361</v>
      </c>
      <c r="D825" s="56" t="s">
        <v>44</v>
      </c>
      <c r="E825" s="56">
        <v>1</v>
      </c>
      <c r="F825" s="56">
        <v>1</v>
      </c>
      <c r="G825" s="56">
        <v>1</v>
      </c>
      <c r="H825" s="56">
        <v>1</v>
      </c>
      <c r="I825" s="56">
        <v>1</v>
      </c>
    </row>
    <row r="826" spans="2:9" hidden="1" outlineLevel="1" x14ac:dyDescent="0.25">
      <c r="B826" s="35" t="e" vm="294">
        <v>#VALUE!</v>
      </c>
      <c r="C826" s="35" t="s">
        <v>296</v>
      </c>
      <c r="D826" s="35" t="s">
        <v>359</v>
      </c>
      <c r="E826" s="35">
        <v>51</v>
      </c>
      <c r="F826" s="35">
        <v>74</v>
      </c>
      <c r="G826" s="35">
        <v>64</v>
      </c>
      <c r="H826" s="35">
        <v>62</v>
      </c>
      <c r="I826" s="35">
        <v>65</v>
      </c>
    </row>
    <row r="827" spans="2:9" hidden="1" outlineLevel="1" x14ac:dyDescent="0.25">
      <c r="D827" s="35" t="s">
        <v>360</v>
      </c>
    </row>
    <row r="828" spans="2:9" hidden="1" outlineLevel="1" x14ac:dyDescent="0.25">
      <c r="B828" s="56" t="s">
        <v>42</v>
      </c>
      <c r="C828" s="56" t="s">
        <v>361</v>
      </c>
      <c r="D828" s="56" t="s">
        <v>44</v>
      </c>
      <c r="E828" s="56">
        <v>1</v>
      </c>
      <c r="F828" s="56">
        <v>1</v>
      </c>
      <c r="G828" s="56">
        <v>1</v>
      </c>
      <c r="H828" s="56">
        <v>1</v>
      </c>
      <c r="I828" s="56">
        <v>1</v>
      </c>
    </row>
    <row r="829" spans="2:9" hidden="1" outlineLevel="1" x14ac:dyDescent="0.25">
      <c r="B829" s="35" t="e" vm="295">
        <v>#VALUE!</v>
      </c>
      <c r="C829" s="35" t="s">
        <v>297</v>
      </c>
      <c r="D829" s="35" t="s">
        <v>359</v>
      </c>
      <c r="E829" s="35">
        <v>86</v>
      </c>
      <c r="F829" s="35">
        <v>77</v>
      </c>
      <c r="G829" s="35">
        <v>49</v>
      </c>
      <c r="H829" s="35">
        <v>45</v>
      </c>
      <c r="I829" s="35">
        <v>65</v>
      </c>
    </row>
    <row r="830" spans="2:9" hidden="1" outlineLevel="1" x14ac:dyDescent="0.25">
      <c r="D830" s="35" t="s">
        <v>360</v>
      </c>
    </row>
    <row r="831" spans="2:9" hidden="1" outlineLevel="1" x14ac:dyDescent="0.25">
      <c r="B831" s="56" t="s">
        <v>42</v>
      </c>
      <c r="C831" s="56" t="s">
        <v>361</v>
      </c>
      <c r="D831" s="56" t="s">
        <v>44</v>
      </c>
      <c r="E831" s="56">
        <v>1</v>
      </c>
      <c r="F831" s="56">
        <v>1</v>
      </c>
      <c r="G831" s="56">
        <v>1</v>
      </c>
      <c r="H831" s="56">
        <v>1</v>
      </c>
      <c r="I831" s="56">
        <v>1</v>
      </c>
    </row>
    <row r="832" spans="2:9" hidden="1" outlineLevel="1" x14ac:dyDescent="0.25">
      <c r="B832" s="35" t="e" vm="296">
        <v>#VALUE!</v>
      </c>
      <c r="C832" s="35" t="s">
        <v>298</v>
      </c>
      <c r="D832" s="35" t="s">
        <v>359</v>
      </c>
      <c r="E832" s="35">
        <v>61</v>
      </c>
      <c r="F832" s="35">
        <v>48</v>
      </c>
      <c r="G832" s="35">
        <v>25</v>
      </c>
      <c r="H832" s="35">
        <v>33</v>
      </c>
      <c r="I832" s="35">
        <v>38</v>
      </c>
    </row>
    <row r="833" spans="2:9" hidden="1" outlineLevel="1" x14ac:dyDescent="0.25">
      <c r="D833" s="35" t="s">
        <v>360</v>
      </c>
    </row>
    <row r="834" spans="2:9" hidden="1" outlineLevel="1" x14ac:dyDescent="0.25">
      <c r="B834" s="56" t="s">
        <v>42</v>
      </c>
      <c r="C834" s="56" t="s">
        <v>361</v>
      </c>
      <c r="D834" s="56" t="s">
        <v>44</v>
      </c>
      <c r="E834" s="56">
        <v>1</v>
      </c>
      <c r="F834" s="56">
        <v>1</v>
      </c>
      <c r="G834" s="56">
        <v>1</v>
      </c>
      <c r="H834" s="56">
        <v>1</v>
      </c>
      <c r="I834" s="56">
        <v>1</v>
      </c>
    </row>
    <row r="835" spans="2:9" hidden="1" outlineLevel="1" x14ac:dyDescent="0.25">
      <c r="B835" s="35" t="e" vm="297">
        <v>#VALUE!</v>
      </c>
      <c r="C835" s="35" t="s">
        <v>299</v>
      </c>
      <c r="D835" s="35" t="s">
        <v>359</v>
      </c>
      <c r="E835" s="35">
        <v>21</v>
      </c>
      <c r="F835" s="35">
        <v>23</v>
      </c>
      <c r="G835" s="35">
        <v>24</v>
      </c>
      <c r="H835" s="35">
        <v>34</v>
      </c>
      <c r="I835" s="35">
        <v>50</v>
      </c>
    </row>
    <row r="836" spans="2:9" hidden="1" outlineLevel="1" x14ac:dyDescent="0.25">
      <c r="D836" s="35" t="s">
        <v>360</v>
      </c>
    </row>
    <row r="837" spans="2:9" hidden="1" outlineLevel="1" x14ac:dyDescent="0.25">
      <c r="B837" s="56" t="s">
        <v>42</v>
      </c>
      <c r="C837" s="56" t="s">
        <v>361</v>
      </c>
      <c r="D837" s="56" t="s">
        <v>44</v>
      </c>
      <c r="E837" s="56">
        <v>1</v>
      </c>
      <c r="F837" s="56">
        <v>1</v>
      </c>
      <c r="G837" s="56">
        <v>1</v>
      </c>
      <c r="H837" s="56">
        <v>1</v>
      </c>
      <c r="I837" s="56">
        <v>1</v>
      </c>
    </row>
    <row r="838" spans="2:9" hidden="1" outlineLevel="1" x14ac:dyDescent="0.25">
      <c r="B838" s="35" t="e" vm="298">
        <v>#VALUE!</v>
      </c>
      <c r="C838" s="35" t="s">
        <v>300</v>
      </c>
      <c r="D838" s="35" t="s">
        <v>359</v>
      </c>
      <c r="E838" s="35">
        <v>49</v>
      </c>
      <c r="F838" s="35">
        <v>49</v>
      </c>
      <c r="G838" s="35">
        <v>32</v>
      </c>
      <c r="H838" s="35">
        <v>25</v>
      </c>
      <c r="I838" s="35">
        <v>39</v>
      </c>
    </row>
    <row r="839" spans="2:9" hidden="1" outlineLevel="1" x14ac:dyDescent="0.25">
      <c r="D839" s="35" t="s">
        <v>360</v>
      </c>
    </row>
    <row r="840" spans="2:9" hidden="1" outlineLevel="1" x14ac:dyDescent="0.25">
      <c r="B840" s="56" t="s">
        <v>42</v>
      </c>
      <c r="C840" s="56" t="s">
        <v>361</v>
      </c>
      <c r="D840" s="56" t="s">
        <v>44</v>
      </c>
      <c r="E840" s="56">
        <v>1</v>
      </c>
      <c r="F840" s="56">
        <v>1</v>
      </c>
      <c r="G840" s="56">
        <v>1</v>
      </c>
      <c r="H840" s="56">
        <v>2</v>
      </c>
      <c r="I840" s="56">
        <v>1</v>
      </c>
    </row>
    <row r="841" spans="2:9" hidden="1" outlineLevel="1" x14ac:dyDescent="0.25">
      <c r="B841" s="35" t="e" vm="299">
        <v>#VALUE!</v>
      </c>
      <c r="C841" s="35" t="s">
        <v>301</v>
      </c>
      <c r="D841" s="35" t="s">
        <v>359</v>
      </c>
      <c r="E841" s="35">
        <v>28</v>
      </c>
      <c r="F841" s="35">
        <v>24</v>
      </c>
      <c r="G841" s="35">
        <v>20</v>
      </c>
      <c r="H841" s="35">
        <v>71</v>
      </c>
      <c r="I841" s="35">
        <v>35</v>
      </c>
    </row>
    <row r="842" spans="2:9" hidden="1" outlineLevel="1" x14ac:dyDescent="0.25">
      <c r="D842" s="35" t="s">
        <v>360</v>
      </c>
    </row>
    <row r="843" spans="2:9" hidden="1" outlineLevel="1" x14ac:dyDescent="0.25">
      <c r="B843" s="56" t="s">
        <v>42</v>
      </c>
      <c r="C843" s="56" t="s">
        <v>361</v>
      </c>
      <c r="D843" s="56" t="s">
        <v>44</v>
      </c>
      <c r="E843" s="56">
        <v>3</v>
      </c>
      <c r="F843" s="56">
        <v>2</v>
      </c>
      <c r="G843" s="56">
        <v>1</v>
      </c>
      <c r="H843" s="56">
        <v>1</v>
      </c>
      <c r="I843" s="56">
        <v>1</v>
      </c>
    </row>
    <row r="844" spans="2:9" hidden="1" outlineLevel="1" x14ac:dyDescent="0.25">
      <c r="B844" s="35" t="e" vm="300">
        <v>#VALUE!</v>
      </c>
      <c r="C844" s="35" t="s">
        <v>302</v>
      </c>
      <c r="D844" s="35" t="s">
        <v>359</v>
      </c>
      <c r="E844" s="35">
        <v>98</v>
      </c>
      <c r="F844" s="35">
        <v>89</v>
      </c>
      <c r="G844" s="35">
        <v>31</v>
      </c>
      <c r="H844" s="35">
        <v>40</v>
      </c>
      <c r="I844" s="35">
        <v>22</v>
      </c>
    </row>
    <row r="845" spans="2:9" hidden="1" outlineLevel="1" x14ac:dyDescent="0.25">
      <c r="D845" s="35" t="s">
        <v>360</v>
      </c>
    </row>
    <row r="846" spans="2:9" hidden="1" outlineLevel="1" x14ac:dyDescent="0.25">
      <c r="B846" s="56" t="s">
        <v>42</v>
      </c>
      <c r="C846" s="56" t="s">
        <v>361</v>
      </c>
      <c r="D846" s="56" t="s">
        <v>44</v>
      </c>
      <c r="E846" s="56">
        <v>1</v>
      </c>
      <c r="F846" s="56">
        <v>1</v>
      </c>
      <c r="G846" s="56">
        <v>1</v>
      </c>
      <c r="H846" s="56">
        <v>1</v>
      </c>
      <c r="I846" s="56">
        <v>2</v>
      </c>
    </row>
    <row r="847" spans="2:9" hidden="1" outlineLevel="1" x14ac:dyDescent="0.25">
      <c r="B847" s="35" t="e" vm="301">
        <v>#VALUE!</v>
      </c>
      <c r="C847" s="35" t="s">
        <v>303</v>
      </c>
      <c r="D847" s="35" t="s">
        <v>359</v>
      </c>
      <c r="E847" s="35">
        <v>29</v>
      </c>
      <c r="F847" s="35">
        <v>28</v>
      </c>
      <c r="G847" s="35">
        <v>31</v>
      </c>
      <c r="H847" s="35">
        <v>30</v>
      </c>
      <c r="I847" s="35">
        <v>23</v>
      </c>
    </row>
    <row r="848" spans="2:9" hidden="1" outlineLevel="1" x14ac:dyDescent="0.25">
      <c r="D848" s="35" t="s">
        <v>360</v>
      </c>
    </row>
    <row r="849" spans="2:9" hidden="1" outlineLevel="1" x14ac:dyDescent="0.25">
      <c r="B849" s="56" t="s">
        <v>42</v>
      </c>
      <c r="C849" s="56" t="s">
        <v>361</v>
      </c>
      <c r="D849" s="56" t="s">
        <v>44</v>
      </c>
      <c r="E849" s="56">
        <v>1</v>
      </c>
      <c r="F849" s="56">
        <v>2</v>
      </c>
      <c r="G849" s="56">
        <v>2</v>
      </c>
      <c r="H849" s="56">
        <v>1</v>
      </c>
      <c r="I849" s="56">
        <v>1</v>
      </c>
    </row>
    <row r="850" spans="2:9" hidden="1" outlineLevel="1" x14ac:dyDescent="0.25">
      <c r="B850" s="35" t="e" vm="302">
        <v>#VALUE!</v>
      </c>
      <c r="C850" s="35" t="s">
        <v>304</v>
      </c>
      <c r="D850" s="35" t="s">
        <v>359</v>
      </c>
      <c r="E850" s="35">
        <v>13</v>
      </c>
      <c r="F850" s="35">
        <v>67</v>
      </c>
      <c r="G850" s="35">
        <v>66</v>
      </c>
      <c r="H850" s="35">
        <v>18</v>
      </c>
      <c r="I850" s="35">
        <v>11</v>
      </c>
    </row>
    <row r="851" spans="2:9" hidden="1" outlineLevel="1" x14ac:dyDescent="0.25">
      <c r="D851" s="35" t="s">
        <v>360</v>
      </c>
    </row>
    <row r="852" spans="2:9" hidden="1" outlineLevel="1" x14ac:dyDescent="0.25">
      <c r="B852" s="56" t="s">
        <v>42</v>
      </c>
      <c r="C852" s="56" t="s">
        <v>361</v>
      </c>
      <c r="D852" s="56" t="s">
        <v>44</v>
      </c>
      <c r="E852" s="56">
        <v>5</v>
      </c>
      <c r="F852" s="56">
        <v>5</v>
      </c>
      <c r="G852" s="56">
        <v>4</v>
      </c>
      <c r="H852" s="56">
        <v>3</v>
      </c>
      <c r="I852" s="56">
        <v>2</v>
      </c>
    </row>
    <row r="853" spans="2:9" hidden="1" outlineLevel="1" x14ac:dyDescent="0.25">
      <c r="B853" s="35" t="e" vm="303">
        <v>#VALUE!</v>
      </c>
      <c r="C853" s="35" t="s">
        <v>305</v>
      </c>
      <c r="D853" s="35" t="s">
        <v>359</v>
      </c>
      <c r="E853" s="35">
        <v>41</v>
      </c>
      <c r="F853" s="35">
        <v>54</v>
      </c>
      <c r="G853" s="35">
        <v>59</v>
      </c>
      <c r="H853" s="35">
        <v>63</v>
      </c>
      <c r="I853" s="35">
        <v>76</v>
      </c>
    </row>
    <row r="854" spans="2:9" hidden="1" outlineLevel="1" x14ac:dyDescent="0.25">
      <c r="D854" s="35" t="s">
        <v>360</v>
      </c>
    </row>
    <row r="855" spans="2:9" hidden="1" outlineLevel="1" x14ac:dyDescent="0.25">
      <c r="B855" s="56" t="s">
        <v>42</v>
      </c>
      <c r="C855" s="56" t="s">
        <v>361</v>
      </c>
      <c r="D855" s="56" t="s">
        <v>44</v>
      </c>
      <c r="E855" s="56">
        <v>2</v>
      </c>
      <c r="F855" s="56">
        <v>1</v>
      </c>
      <c r="G855" s="56">
        <v>2</v>
      </c>
      <c r="H855" s="56">
        <v>2</v>
      </c>
      <c r="I855" s="56">
        <v>4</v>
      </c>
    </row>
    <row r="856" spans="2:9" hidden="1" outlineLevel="1" x14ac:dyDescent="0.25">
      <c r="B856" s="35" t="e" vm="304">
        <v>#VALUE!</v>
      </c>
      <c r="C856" s="35" t="s">
        <v>306</v>
      </c>
      <c r="D856" s="35" t="s">
        <v>359</v>
      </c>
      <c r="E856" s="35">
        <v>88</v>
      </c>
      <c r="F856" s="35">
        <v>17</v>
      </c>
      <c r="G856" s="35">
        <v>64</v>
      </c>
      <c r="H856" s="35">
        <v>73</v>
      </c>
      <c r="I856" s="35">
        <v>49</v>
      </c>
    </row>
    <row r="857" spans="2:9" hidden="1" outlineLevel="1" x14ac:dyDescent="0.25">
      <c r="D857" s="35" t="s">
        <v>360</v>
      </c>
    </row>
    <row r="858" spans="2:9" hidden="1" outlineLevel="1" x14ac:dyDescent="0.25">
      <c r="B858" s="56" t="s">
        <v>42</v>
      </c>
      <c r="C858" s="56" t="s">
        <v>361</v>
      </c>
      <c r="D858" s="56" t="s">
        <v>44</v>
      </c>
      <c r="E858" s="56">
        <v>3</v>
      </c>
      <c r="F858" s="56">
        <v>3</v>
      </c>
      <c r="G858" s="56">
        <v>2</v>
      </c>
      <c r="H858" s="56">
        <v>2</v>
      </c>
      <c r="I858" s="56">
        <v>2</v>
      </c>
    </row>
    <row r="859" spans="2:9" hidden="1" outlineLevel="1" x14ac:dyDescent="0.25">
      <c r="B859" s="35" t="e" vm="305">
        <v>#VALUE!</v>
      </c>
      <c r="C859" s="35" t="s">
        <v>307</v>
      </c>
      <c r="D859" s="35" t="s">
        <v>359</v>
      </c>
      <c r="E859" s="35">
        <v>60</v>
      </c>
      <c r="F859" s="35">
        <v>85</v>
      </c>
      <c r="G859" s="35">
        <v>55</v>
      </c>
      <c r="H859" s="35">
        <v>41</v>
      </c>
      <c r="I859" s="35">
        <v>60</v>
      </c>
    </row>
    <row r="860" spans="2:9" hidden="1" outlineLevel="1" x14ac:dyDescent="0.25">
      <c r="D860" s="35" t="s">
        <v>360</v>
      </c>
    </row>
    <row r="861" spans="2:9" hidden="1" outlineLevel="1" x14ac:dyDescent="0.25">
      <c r="B861" s="56" t="s">
        <v>42</v>
      </c>
      <c r="C861" s="56" t="s">
        <v>361</v>
      </c>
      <c r="D861" s="56" t="s">
        <v>44</v>
      </c>
      <c r="E861" s="56">
        <v>2</v>
      </c>
      <c r="F861" s="56">
        <v>2</v>
      </c>
      <c r="G861" s="56">
        <v>2</v>
      </c>
      <c r="H861" s="56">
        <v>2</v>
      </c>
      <c r="I861" s="56">
        <v>2</v>
      </c>
    </row>
    <row r="862" spans="2:9" hidden="1" outlineLevel="1" x14ac:dyDescent="0.25">
      <c r="B862" s="35" t="e" vm="306">
        <v>#VALUE!</v>
      </c>
      <c r="C862" s="35" t="s">
        <v>308</v>
      </c>
      <c r="D862" s="35" t="s">
        <v>359</v>
      </c>
      <c r="E862" s="35">
        <v>55</v>
      </c>
      <c r="F862" s="35">
        <v>56</v>
      </c>
      <c r="G862" s="35">
        <v>49</v>
      </c>
      <c r="H862" s="35">
        <v>29</v>
      </c>
      <c r="I862" s="35">
        <v>66</v>
      </c>
    </row>
    <row r="863" spans="2:9" hidden="1" outlineLevel="1" x14ac:dyDescent="0.25">
      <c r="D863" s="35" t="s">
        <v>360</v>
      </c>
    </row>
    <row r="864" spans="2:9" hidden="1" outlineLevel="1" x14ac:dyDescent="0.25">
      <c r="B864" s="56" t="s">
        <v>42</v>
      </c>
      <c r="C864" s="56" t="s">
        <v>361</v>
      </c>
      <c r="D864" s="56" t="s">
        <v>44</v>
      </c>
      <c r="E864" s="56">
        <v>4</v>
      </c>
      <c r="F864" s="56">
        <v>3</v>
      </c>
      <c r="G864" s="56">
        <v>3</v>
      </c>
      <c r="H864" s="56">
        <v>3</v>
      </c>
      <c r="I864" s="56">
        <v>2</v>
      </c>
    </row>
    <row r="865" spans="2:9" hidden="1" outlineLevel="1" x14ac:dyDescent="0.25">
      <c r="B865" s="35" t="e" vm="307">
        <v>#VALUE!</v>
      </c>
      <c r="C865" s="35" t="s">
        <v>309</v>
      </c>
      <c r="D865" s="35" t="s">
        <v>359</v>
      </c>
      <c r="E865" s="35">
        <v>65</v>
      </c>
      <c r="F865" s="35">
        <v>52</v>
      </c>
      <c r="G865" s="35">
        <v>41</v>
      </c>
      <c r="H865" s="35">
        <v>64</v>
      </c>
      <c r="I865" s="35">
        <v>63</v>
      </c>
    </row>
    <row r="866" spans="2:9" hidden="1" outlineLevel="1" x14ac:dyDescent="0.25">
      <c r="D866" s="35" t="s">
        <v>360</v>
      </c>
    </row>
    <row r="867" spans="2:9" hidden="1" outlineLevel="1" x14ac:dyDescent="0.25">
      <c r="B867" s="56" t="s">
        <v>42</v>
      </c>
      <c r="C867" s="56" t="s">
        <v>361</v>
      </c>
      <c r="D867" s="56" t="s">
        <v>44</v>
      </c>
      <c r="E867" s="56">
        <v>3</v>
      </c>
      <c r="F867" s="56">
        <v>3</v>
      </c>
      <c r="G867" s="56">
        <v>2</v>
      </c>
      <c r="H867" s="56">
        <v>2</v>
      </c>
      <c r="I867" s="56">
        <v>2</v>
      </c>
    </row>
    <row r="868" spans="2:9" hidden="1" outlineLevel="1" x14ac:dyDescent="0.25">
      <c r="B868" s="35" t="e" vm="308">
        <v>#VALUE!</v>
      </c>
      <c r="C868" s="35" t="s">
        <v>310</v>
      </c>
      <c r="D868" s="35" t="s">
        <v>359</v>
      </c>
      <c r="E868" s="35">
        <v>61</v>
      </c>
      <c r="F868" s="35">
        <v>62</v>
      </c>
      <c r="G868" s="35">
        <v>40</v>
      </c>
      <c r="H868" s="35">
        <v>29</v>
      </c>
      <c r="I868" s="35">
        <v>20</v>
      </c>
    </row>
    <row r="869" spans="2:9" hidden="1" outlineLevel="1" x14ac:dyDescent="0.25">
      <c r="D869" s="35" t="s">
        <v>360</v>
      </c>
    </row>
    <row r="870" spans="2:9" hidden="1" outlineLevel="1" x14ac:dyDescent="0.25">
      <c r="B870" s="56" t="s">
        <v>42</v>
      </c>
      <c r="C870" s="56" t="s">
        <v>361</v>
      </c>
      <c r="D870" s="56" t="s">
        <v>44</v>
      </c>
      <c r="E870" s="56">
        <v>4</v>
      </c>
      <c r="F870" s="56">
        <v>3</v>
      </c>
      <c r="G870" s="56">
        <v>3</v>
      </c>
      <c r="H870" s="56">
        <v>3</v>
      </c>
      <c r="I870" s="56">
        <v>3</v>
      </c>
    </row>
    <row r="871" spans="2:9" hidden="1" outlineLevel="1" x14ac:dyDescent="0.25">
      <c r="B871" s="35" t="e" vm="309">
        <v>#VALUE!</v>
      </c>
      <c r="C871" s="35" t="s">
        <v>311</v>
      </c>
      <c r="D871" s="35" t="s">
        <v>359</v>
      </c>
      <c r="E871" s="35">
        <v>54</v>
      </c>
      <c r="F871" s="35">
        <v>43</v>
      </c>
      <c r="G871" s="35">
        <v>51</v>
      </c>
      <c r="H871" s="35">
        <v>41</v>
      </c>
      <c r="I871" s="35">
        <v>79</v>
      </c>
    </row>
    <row r="872" spans="2:9" hidden="1" outlineLevel="1" x14ac:dyDescent="0.25">
      <c r="D872" s="35" t="s">
        <v>360</v>
      </c>
    </row>
    <row r="873" spans="2:9" hidden="1" outlineLevel="1" x14ac:dyDescent="0.25">
      <c r="B873" s="56" t="s">
        <v>42</v>
      </c>
      <c r="C873" s="56" t="s">
        <v>361</v>
      </c>
      <c r="D873" s="56" t="s">
        <v>44</v>
      </c>
      <c r="E873" s="56">
        <v>6</v>
      </c>
      <c r="F873" s="56">
        <v>5</v>
      </c>
      <c r="G873" s="56">
        <v>4</v>
      </c>
      <c r="H873" s="56">
        <v>3</v>
      </c>
      <c r="I873" s="56">
        <v>3</v>
      </c>
    </row>
    <row r="874" spans="2:9" hidden="1" outlineLevel="1" x14ac:dyDescent="0.25">
      <c r="B874" s="35" t="e" vm="310">
        <v>#VALUE!</v>
      </c>
      <c r="C874" s="35" t="s">
        <v>312</v>
      </c>
      <c r="D874" s="35" t="s">
        <v>359</v>
      </c>
      <c r="E874" s="35">
        <v>43</v>
      </c>
      <c r="F874" s="35">
        <v>58</v>
      </c>
      <c r="G874" s="35">
        <v>60</v>
      </c>
      <c r="H874" s="35">
        <v>50</v>
      </c>
      <c r="I874" s="35">
        <v>81</v>
      </c>
    </row>
    <row r="875" spans="2:9" hidden="1" outlineLevel="1" x14ac:dyDescent="0.25">
      <c r="D875" s="35" t="s">
        <v>360</v>
      </c>
    </row>
    <row r="876" spans="2:9" hidden="1" outlineLevel="1" x14ac:dyDescent="0.25">
      <c r="B876" s="56" t="s">
        <v>42</v>
      </c>
      <c r="C876" s="56" t="s">
        <v>361</v>
      </c>
      <c r="D876" s="56" t="s">
        <v>44</v>
      </c>
      <c r="E876" s="56">
        <v>3</v>
      </c>
      <c r="F876" s="56">
        <v>2</v>
      </c>
      <c r="G876" s="56">
        <v>2</v>
      </c>
      <c r="H876" s="56">
        <v>3</v>
      </c>
      <c r="I876" s="56">
        <v>2</v>
      </c>
    </row>
    <row r="877" spans="2:9" hidden="1" outlineLevel="1" x14ac:dyDescent="0.25">
      <c r="B877" s="35" t="e" vm="311">
        <v>#VALUE!</v>
      </c>
      <c r="C877" s="35" t="s">
        <v>313</v>
      </c>
      <c r="D877" s="35" t="s">
        <v>359</v>
      </c>
      <c r="E877" s="35">
        <v>69</v>
      </c>
      <c r="F877" s="35">
        <v>40</v>
      </c>
      <c r="G877" s="35">
        <v>3</v>
      </c>
      <c r="H877" s="35">
        <v>53</v>
      </c>
      <c r="I877" s="35">
        <v>27</v>
      </c>
    </row>
    <row r="878" spans="2:9" hidden="1" outlineLevel="1" x14ac:dyDescent="0.25">
      <c r="D878" s="35" t="s">
        <v>360</v>
      </c>
    </row>
    <row r="879" spans="2:9" hidden="1" outlineLevel="1" x14ac:dyDescent="0.25">
      <c r="B879" s="56" t="s">
        <v>42</v>
      </c>
      <c r="C879" s="56" t="s">
        <v>361</v>
      </c>
      <c r="D879" s="56" t="s">
        <v>44</v>
      </c>
      <c r="E879" s="56">
        <v>2</v>
      </c>
      <c r="F879" s="56">
        <v>2</v>
      </c>
      <c r="G879" s="56">
        <v>3</v>
      </c>
      <c r="H879" s="56">
        <v>2</v>
      </c>
      <c r="I879" s="56">
        <v>3</v>
      </c>
    </row>
    <row r="880" spans="2:9" hidden="1" outlineLevel="1" x14ac:dyDescent="0.25">
      <c r="B880" s="35" t="e" vm="312">
        <v>#VALUE!</v>
      </c>
      <c r="C880" s="35" t="s">
        <v>314</v>
      </c>
      <c r="D880" s="35" t="s">
        <v>359</v>
      </c>
      <c r="E880" s="35">
        <v>42</v>
      </c>
      <c r="F880" s="35">
        <v>24</v>
      </c>
      <c r="G880" s="35">
        <v>62</v>
      </c>
      <c r="H880" s="35">
        <v>20</v>
      </c>
      <c r="I880" s="35">
        <v>61</v>
      </c>
    </row>
    <row r="881" spans="2:9" hidden="1" outlineLevel="1" x14ac:dyDescent="0.25">
      <c r="D881" s="35" t="s">
        <v>360</v>
      </c>
    </row>
    <row r="882" spans="2:9" hidden="1" outlineLevel="1" x14ac:dyDescent="0.25">
      <c r="B882" s="56" t="s">
        <v>42</v>
      </c>
      <c r="C882" s="56" t="s">
        <v>361</v>
      </c>
      <c r="D882" s="56" t="s">
        <v>44</v>
      </c>
      <c r="E882" s="56">
        <v>3</v>
      </c>
      <c r="F882" s="56">
        <v>3</v>
      </c>
      <c r="G882" s="56">
        <v>2</v>
      </c>
      <c r="H882" s="56">
        <v>3</v>
      </c>
      <c r="I882" s="56">
        <v>4</v>
      </c>
    </row>
    <row r="883" spans="2:9" hidden="1" outlineLevel="1" x14ac:dyDescent="0.25">
      <c r="B883" s="35" t="e" vm="313">
        <v>#VALUE!</v>
      </c>
      <c r="C883" s="35" t="s">
        <v>315</v>
      </c>
      <c r="D883" s="35" t="s">
        <v>359</v>
      </c>
      <c r="E883" s="35">
        <v>38</v>
      </c>
      <c r="F883" s="35">
        <v>68</v>
      </c>
      <c r="G883" s="35">
        <v>32</v>
      </c>
      <c r="H883" s="35">
        <v>31</v>
      </c>
      <c r="I883" s="35">
        <v>40</v>
      </c>
    </row>
    <row r="884" spans="2:9" hidden="1" outlineLevel="1" x14ac:dyDescent="0.25">
      <c r="D884" s="35" t="s">
        <v>360</v>
      </c>
    </row>
    <row r="885" spans="2:9" hidden="1" outlineLevel="1" x14ac:dyDescent="0.25">
      <c r="B885" s="56" t="s">
        <v>42</v>
      </c>
      <c r="C885" s="56" t="s">
        <v>361</v>
      </c>
      <c r="D885" s="56" t="s">
        <v>44</v>
      </c>
      <c r="E885" s="56">
        <v>2</v>
      </c>
      <c r="F885" s="56">
        <v>2</v>
      </c>
      <c r="G885" s="56">
        <v>3</v>
      </c>
      <c r="H885" s="56">
        <v>4</v>
      </c>
      <c r="I885" s="56">
        <v>4</v>
      </c>
    </row>
    <row r="886" spans="2:9" hidden="1" outlineLevel="1" x14ac:dyDescent="0.25">
      <c r="B886" s="35" t="e" vm="314">
        <v>#VALUE!</v>
      </c>
      <c r="C886" s="35" t="s">
        <v>316</v>
      </c>
      <c r="D886" s="35" t="s">
        <v>359</v>
      </c>
      <c r="E886" s="35">
        <v>52</v>
      </c>
      <c r="F886" s="35">
        <v>28</v>
      </c>
      <c r="G886" s="35">
        <v>10</v>
      </c>
      <c r="H886" s="35">
        <v>27</v>
      </c>
      <c r="I886" s="35">
        <v>51</v>
      </c>
    </row>
    <row r="887" spans="2:9" hidden="1" outlineLevel="1" x14ac:dyDescent="0.25">
      <c r="D887" s="35" t="s">
        <v>360</v>
      </c>
    </row>
    <row r="889" spans="2:9" x14ac:dyDescent="0.25">
      <c r="B889" s="57" t="s">
        <v>0</v>
      </c>
      <c r="C889" s="57" t="s">
        <v>1</v>
      </c>
      <c r="D889" s="57"/>
      <c r="E889" s="57" t="s">
        <v>43</v>
      </c>
      <c r="F889" s="57"/>
      <c r="G889" s="57"/>
      <c r="H889" s="57"/>
      <c r="I889" s="57"/>
    </row>
    <row r="890" spans="2:9" collapsed="1" x14ac:dyDescent="0.25">
      <c r="B890" s="37" t="e" vm="27">
        <v>#VALUE!</v>
      </c>
      <c r="C890" s="37" t="e" vm="28">
        <v>#VALUE!</v>
      </c>
      <c r="D890" s="37"/>
      <c r="E890" s="40">
        <v>2018</v>
      </c>
      <c r="F890" s="40">
        <v>2019</v>
      </c>
      <c r="G890" s="40">
        <v>2020</v>
      </c>
      <c r="H890" s="40">
        <v>2021</v>
      </c>
      <c r="I890" s="40">
        <v>2022</v>
      </c>
    </row>
    <row r="891" spans="2:9" hidden="1" outlineLevel="1" x14ac:dyDescent="0.25">
      <c r="B891" s="57" t="s">
        <v>42</v>
      </c>
      <c r="C891" s="57" t="s">
        <v>361</v>
      </c>
      <c r="D891" s="57" t="s">
        <v>44</v>
      </c>
      <c r="E891" s="57">
        <v>1</v>
      </c>
      <c r="F891" s="57">
        <v>1</v>
      </c>
      <c r="G891" s="57">
        <v>1</v>
      </c>
      <c r="H891" s="57">
        <v>1</v>
      </c>
      <c r="I891" s="57">
        <v>1</v>
      </c>
    </row>
    <row r="892" spans="2:9" hidden="1" outlineLevel="1" x14ac:dyDescent="0.25">
      <c r="B892" s="35" t="e" vm="315">
        <v>#VALUE!</v>
      </c>
      <c r="C892" s="35" t="s">
        <v>317</v>
      </c>
      <c r="D892" s="35" t="s">
        <v>359</v>
      </c>
      <c r="E892" s="35">
        <v>66</v>
      </c>
      <c r="F892" s="35">
        <v>63</v>
      </c>
      <c r="G892" s="35">
        <v>73</v>
      </c>
      <c r="H892" s="35">
        <v>34</v>
      </c>
      <c r="I892" s="35">
        <v>61</v>
      </c>
    </row>
    <row r="893" spans="2:9" hidden="1" outlineLevel="1" x14ac:dyDescent="0.25">
      <c r="D893" s="35" t="s">
        <v>360</v>
      </c>
    </row>
    <row r="894" spans="2:9" hidden="1" outlineLevel="1" x14ac:dyDescent="0.25">
      <c r="B894" s="57" t="s">
        <v>42</v>
      </c>
      <c r="C894" s="57" t="s">
        <v>361</v>
      </c>
      <c r="D894" s="57" t="s">
        <v>44</v>
      </c>
      <c r="E894" s="57">
        <v>1</v>
      </c>
      <c r="F894" s="57">
        <v>1</v>
      </c>
      <c r="G894" s="57">
        <v>1</v>
      </c>
      <c r="H894" s="57">
        <v>1</v>
      </c>
      <c r="I894" s="57">
        <v>1</v>
      </c>
    </row>
    <row r="895" spans="2:9" hidden="1" outlineLevel="1" x14ac:dyDescent="0.25">
      <c r="B895" s="35" t="e" vm="316">
        <v>#VALUE!</v>
      </c>
      <c r="C895" s="35" t="s">
        <v>318</v>
      </c>
      <c r="D895" s="35" t="s">
        <v>359</v>
      </c>
      <c r="E895" s="35">
        <v>60</v>
      </c>
      <c r="F895" s="35">
        <v>54</v>
      </c>
      <c r="G895" s="35">
        <v>55</v>
      </c>
      <c r="H895" s="35">
        <v>29</v>
      </c>
      <c r="I895" s="35">
        <v>73</v>
      </c>
    </row>
    <row r="896" spans="2:9" hidden="1" outlineLevel="1" x14ac:dyDescent="0.25">
      <c r="D896" s="35" t="s">
        <v>360</v>
      </c>
    </row>
    <row r="897" spans="2:9" hidden="1" outlineLevel="1" x14ac:dyDescent="0.25">
      <c r="B897" s="57" t="s">
        <v>42</v>
      </c>
      <c r="C897" s="57" t="s">
        <v>361</v>
      </c>
      <c r="D897" s="57" t="s">
        <v>44</v>
      </c>
      <c r="E897" s="57">
        <v>1</v>
      </c>
      <c r="F897" s="57">
        <v>1</v>
      </c>
      <c r="G897" s="57">
        <v>1</v>
      </c>
      <c r="H897" s="57">
        <v>1</v>
      </c>
      <c r="I897" s="57">
        <v>1</v>
      </c>
    </row>
    <row r="898" spans="2:9" hidden="1" outlineLevel="1" x14ac:dyDescent="0.25">
      <c r="B898" s="35" t="e" vm="317">
        <v>#VALUE!</v>
      </c>
      <c r="C898" s="35" t="s">
        <v>319</v>
      </c>
      <c r="D898" s="35" t="s">
        <v>359</v>
      </c>
      <c r="E898" s="35">
        <v>29</v>
      </c>
      <c r="F898" s="35">
        <v>11</v>
      </c>
      <c r="G898" s="35">
        <v>28</v>
      </c>
      <c r="H898" s="35">
        <v>17</v>
      </c>
      <c r="I898" s="35">
        <v>46</v>
      </c>
    </row>
    <row r="899" spans="2:9" hidden="1" outlineLevel="1" x14ac:dyDescent="0.25">
      <c r="D899" s="35" t="s">
        <v>360</v>
      </c>
    </row>
    <row r="900" spans="2:9" hidden="1" outlineLevel="1" x14ac:dyDescent="0.25">
      <c r="B900" s="57" t="s">
        <v>42</v>
      </c>
      <c r="C900" s="57" t="s">
        <v>361</v>
      </c>
      <c r="D900" s="57" t="s">
        <v>44</v>
      </c>
      <c r="E900" s="57">
        <v>1</v>
      </c>
      <c r="F900" s="57">
        <v>1</v>
      </c>
      <c r="G900" s="57">
        <v>1</v>
      </c>
      <c r="H900" s="57">
        <v>1</v>
      </c>
      <c r="I900" s="57">
        <v>1</v>
      </c>
    </row>
    <row r="901" spans="2:9" hidden="1" outlineLevel="1" x14ac:dyDescent="0.25">
      <c r="B901" s="35" t="e" vm="318">
        <v>#VALUE!</v>
      </c>
      <c r="C901" s="35" t="s">
        <v>320</v>
      </c>
      <c r="D901" s="35" t="s">
        <v>359</v>
      </c>
      <c r="E901" s="35">
        <v>29</v>
      </c>
      <c r="F901" s="35">
        <v>39</v>
      </c>
      <c r="G901" s="35">
        <v>41</v>
      </c>
      <c r="H901" s="35">
        <v>21</v>
      </c>
      <c r="I901" s="35">
        <v>45</v>
      </c>
    </row>
    <row r="902" spans="2:9" hidden="1" outlineLevel="1" x14ac:dyDescent="0.25">
      <c r="D902" s="35" t="s">
        <v>360</v>
      </c>
    </row>
    <row r="903" spans="2:9" hidden="1" outlineLevel="1" x14ac:dyDescent="0.25">
      <c r="B903" s="57" t="s">
        <v>42</v>
      </c>
      <c r="C903" s="57" t="s">
        <v>361</v>
      </c>
      <c r="D903" s="57" t="s">
        <v>44</v>
      </c>
      <c r="E903" s="57">
        <v>1</v>
      </c>
      <c r="F903" s="57">
        <v>1</v>
      </c>
      <c r="G903" s="57">
        <v>1</v>
      </c>
      <c r="H903" s="57">
        <v>1</v>
      </c>
      <c r="I903" s="57">
        <v>1</v>
      </c>
    </row>
    <row r="904" spans="2:9" hidden="1" outlineLevel="1" x14ac:dyDescent="0.25">
      <c r="B904" s="35" t="e" vm="319">
        <v>#VALUE!</v>
      </c>
      <c r="C904" s="35" t="s">
        <v>321</v>
      </c>
      <c r="D904" s="35" t="s">
        <v>359</v>
      </c>
      <c r="E904" s="35">
        <v>41</v>
      </c>
      <c r="F904" s="35">
        <v>52</v>
      </c>
      <c r="G904" s="35">
        <v>47</v>
      </c>
      <c r="H904" s="35">
        <v>21</v>
      </c>
      <c r="I904" s="35">
        <v>34</v>
      </c>
    </row>
    <row r="905" spans="2:9" hidden="1" outlineLevel="1" x14ac:dyDescent="0.25">
      <c r="D905" s="35" t="s">
        <v>360</v>
      </c>
    </row>
    <row r="906" spans="2:9" hidden="1" outlineLevel="1" x14ac:dyDescent="0.25">
      <c r="B906" s="57" t="s">
        <v>42</v>
      </c>
      <c r="C906" s="57" t="s">
        <v>361</v>
      </c>
      <c r="D906" s="57" t="s">
        <v>44</v>
      </c>
      <c r="E906" s="57">
        <v>1</v>
      </c>
      <c r="F906" s="57">
        <v>1</v>
      </c>
      <c r="G906" s="57">
        <v>1</v>
      </c>
      <c r="H906" s="57">
        <v>1</v>
      </c>
      <c r="I906" s="57">
        <v>1</v>
      </c>
    </row>
    <row r="907" spans="2:9" hidden="1" outlineLevel="1" x14ac:dyDescent="0.25">
      <c r="B907" s="35" t="e" vm="320">
        <v>#VALUE!</v>
      </c>
      <c r="C907" s="35" t="s">
        <v>322</v>
      </c>
      <c r="D907" s="35" t="s">
        <v>359</v>
      </c>
      <c r="E907" s="35">
        <v>20</v>
      </c>
      <c r="F907" s="35">
        <v>27</v>
      </c>
      <c r="G907" s="35">
        <v>24</v>
      </c>
      <c r="H907" s="35">
        <v>13</v>
      </c>
      <c r="I907" s="35">
        <v>17</v>
      </c>
    </row>
    <row r="908" spans="2:9" hidden="1" outlineLevel="1" x14ac:dyDescent="0.25">
      <c r="D908" s="35" t="s">
        <v>360</v>
      </c>
    </row>
    <row r="909" spans="2:9" hidden="1" outlineLevel="1" x14ac:dyDescent="0.25">
      <c r="B909" s="57" t="s">
        <v>42</v>
      </c>
      <c r="C909" s="57" t="s">
        <v>361</v>
      </c>
      <c r="D909" s="57" t="s">
        <v>44</v>
      </c>
      <c r="E909" s="57">
        <v>1</v>
      </c>
      <c r="F909" s="57">
        <v>1</v>
      </c>
      <c r="G909" s="57">
        <v>1</v>
      </c>
      <c r="H909" s="57">
        <v>1</v>
      </c>
      <c r="I909" s="57">
        <v>1</v>
      </c>
    </row>
    <row r="910" spans="2:9" hidden="1" outlineLevel="1" x14ac:dyDescent="0.25">
      <c r="B910" s="35" t="e" vm="321">
        <v>#VALUE!</v>
      </c>
      <c r="C910" s="35" t="s">
        <v>323</v>
      </c>
      <c r="D910" s="35" t="s">
        <v>359</v>
      </c>
      <c r="E910" s="35">
        <v>27</v>
      </c>
      <c r="F910" s="35">
        <v>31</v>
      </c>
      <c r="G910" s="35">
        <v>36</v>
      </c>
      <c r="H910" s="35">
        <v>13</v>
      </c>
      <c r="I910" s="35">
        <v>30</v>
      </c>
    </row>
    <row r="911" spans="2:9" hidden="1" outlineLevel="1" x14ac:dyDescent="0.25">
      <c r="D911" s="35" t="s">
        <v>360</v>
      </c>
    </row>
    <row r="912" spans="2:9" hidden="1" outlineLevel="1" x14ac:dyDescent="0.25">
      <c r="B912" s="57" t="s">
        <v>42</v>
      </c>
      <c r="C912" s="57" t="s">
        <v>361</v>
      </c>
      <c r="D912" s="57" t="s">
        <v>44</v>
      </c>
      <c r="E912" s="57">
        <v>1</v>
      </c>
      <c r="F912" s="57">
        <v>1</v>
      </c>
      <c r="G912" s="57">
        <v>1</v>
      </c>
      <c r="H912" s="57">
        <v>1</v>
      </c>
      <c r="I912" s="57">
        <v>1</v>
      </c>
    </row>
    <row r="913" spans="2:9" hidden="1" outlineLevel="1" x14ac:dyDescent="0.25">
      <c r="B913" s="35" t="e" vm="322">
        <v>#VALUE!</v>
      </c>
      <c r="C913" s="35" t="s">
        <v>324</v>
      </c>
      <c r="D913" s="35" t="s">
        <v>359</v>
      </c>
      <c r="E913" s="35">
        <v>42</v>
      </c>
      <c r="F913" s="35">
        <v>32</v>
      </c>
      <c r="G913" s="35">
        <v>12</v>
      </c>
      <c r="H913" s="35">
        <v>5</v>
      </c>
      <c r="I913" s="35">
        <v>15</v>
      </c>
    </row>
    <row r="914" spans="2:9" hidden="1" outlineLevel="1" x14ac:dyDescent="0.25">
      <c r="D914" s="35" t="s">
        <v>360</v>
      </c>
    </row>
    <row r="916" spans="2:9" x14ac:dyDescent="0.25">
      <c r="B916" s="58" t="s">
        <v>0</v>
      </c>
      <c r="C916" s="58" t="s">
        <v>1</v>
      </c>
      <c r="D916" s="58"/>
      <c r="E916" s="58" t="s">
        <v>43</v>
      </c>
      <c r="F916" s="58"/>
      <c r="G916" s="58"/>
      <c r="H916" s="58"/>
      <c r="I916" s="58"/>
    </row>
    <row r="917" spans="2:9" collapsed="1" x14ac:dyDescent="0.25">
      <c r="B917" s="37" t="e" vm="29">
        <v>#VALUE!</v>
      </c>
      <c r="C917" s="37" t="e" vm="30">
        <v>#VALUE!</v>
      </c>
      <c r="D917" s="37"/>
      <c r="E917" s="40">
        <v>2018</v>
      </c>
      <c r="F917" s="40">
        <v>2019</v>
      </c>
      <c r="G917" s="40">
        <v>2020</v>
      </c>
      <c r="H917" s="40">
        <v>2021</v>
      </c>
      <c r="I917" s="40">
        <v>2022</v>
      </c>
    </row>
    <row r="918" spans="2:9" hidden="1" outlineLevel="1" x14ac:dyDescent="0.25">
      <c r="B918" s="58" t="s">
        <v>42</v>
      </c>
      <c r="C918" s="58" t="s">
        <v>361</v>
      </c>
      <c r="D918" s="58" t="s">
        <v>44</v>
      </c>
      <c r="E918" s="58">
        <v>1</v>
      </c>
      <c r="F918" s="58">
        <v>1</v>
      </c>
      <c r="G918" s="58">
        <v>1</v>
      </c>
      <c r="H918" s="58">
        <v>1</v>
      </c>
      <c r="I918" s="58">
        <v>1</v>
      </c>
    </row>
    <row r="919" spans="2:9" hidden="1" outlineLevel="1" x14ac:dyDescent="0.25">
      <c r="B919" s="35" t="e" vm="323">
        <v>#VALUE!</v>
      </c>
      <c r="C919" s="35" t="s">
        <v>325</v>
      </c>
      <c r="D919" s="35" t="s">
        <v>359</v>
      </c>
      <c r="E919" s="35">
        <v>51</v>
      </c>
      <c r="F919" s="35">
        <v>51</v>
      </c>
      <c r="G919" s="35">
        <v>45</v>
      </c>
      <c r="H919" s="35">
        <v>68</v>
      </c>
      <c r="I919" s="35">
        <v>48</v>
      </c>
    </row>
    <row r="920" spans="2:9" hidden="1" outlineLevel="1" x14ac:dyDescent="0.25">
      <c r="D920" s="35" t="s">
        <v>360</v>
      </c>
    </row>
    <row r="921" spans="2:9" hidden="1" outlineLevel="1" x14ac:dyDescent="0.25">
      <c r="B921" s="58" t="s">
        <v>42</v>
      </c>
      <c r="C921" s="58" t="s">
        <v>361</v>
      </c>
      <c r="D921" s="58" t="s">
        <v>44</v>
      </c>
      <c r="E921" s="58">
        <v>1</v>
      </c>
      <c r="F921" s="58">
        <v>1</v>
      </c>
      <c r="G921" s="58">
        <v>1</v>
      </c>
      <c r="H921" s="58">
        <v>1</v>
      </c>
      <c r="I921" s="58">
        <v>1</v>
      </c>
    </row>
    <row r="922" spans="2:9" hidden="1" outlineLevel="1" x14ac:dyDescent="0.25">
      <c r="B922" s="35" t="e" vm="324">
        <v>#VALUE!</v>
      </c>
      <c r="C922" s="35" t="s">
        <v>326</v>
      </c>
      <c r="D922" s="35" t="s">
        <v>359</v>
      </c>
      <c r="E922" s="35">
        <v>46</v>
      </c>
      <c r="F922" s="35">
        <v>36</v>
      </c>
      <c r="G922" s="35">
        <v>35</v>
      </c>
      <c r="H922" s="35">
        <v>55</v>
      </c>
      <c r="I922" s="35">
        <v>34</v>
      </c>
    </row>
    <row r="923" spans="2:9" hidden="1" outlineLevel="1" x14ac:dyDescent="0.25">
      <c r="D923" s="35" t="s">
        <v>360</v>
      </c>
    </row>
    <row r="924" spans="2:9" hidden="1" outlineLevel="1" x14ac:dyDescent="0.25">
      <c r="B924" s="58" t="s">
        <v>42</v>
      </c>
      <c r="C924" s="58" t="s">
        <v>361</v>
      </c>
      <c r="D924" s="58" t="s">
        <v>44</v>
      </c>
      <c r="E924" s="58">
        <v>1</v>
      </c>
      <c r="F924" s="58">
        <v>1</v>
      </c>
      <c r="G924" s="58">
        <v>1</v>
      </c>
      <c r="H924" s="58">
        <v>1</v>
      </c>
      <c r="I924" s="58">
        <v>1</v>
      </c>
    </row>
    <row r="925" spans="2:9" hidden="1" outlineLevel="1" x14ac:dyDescent="0.25">
      <c r="B925" s="35" t="e" vm="325">
        <v>#VALUE!</v>
      </c>
      <c r="C925" s="35" t="s">
        <v>327</v>
      </c>
      <c r="D925" s="35" t="s">
        <v>359</v>
      </c>
      <c r="E925" s="35">
        <v>24</v>
      </c>
      <c r="F925" s="35">
        <v>29</v>
      </c>
      <c r="G925" s="35">
        <v>29</v>
      </c>
      <c r="H925" s="35">
        <v>44</v>
      </c>
      <c r="I925" s="35">
        <v>25</v>
      </c>
    </row>
    <row r="926" spans="2:9" hidden="1" outlineLevel="1" x14ac:dyDescent="0.25">
      <c r="D926" s="35" t="s">
        <v>360</v>
      </c>
    </row>
    <row r="927" spans="2:9" hidden="1" outlineLevel="1" x14ac:dyDescent="0.25">
      <c r="B927" s="58" t="s">
        <v>42</v>
      </c>
      <c r="C927" s="58" t="s">
        <v>361</v>
      </c>
      <c r="D927" s="58" t="s">
        <v>44</v>
      </c>
      <c r="E927" s="58">
        <v>1</v>
      </c>
      <c r="F927" s="58">
        <v>1</v>
      </c>
      <c r="G927" s="58">
        <v>1</v>
      </c>
      <c r="H927" s="58">
        <v>1</v>
      </c>
      <c r="I927" s="58">
        <v>1</v>
      </c>
    </row>
    <row r="928" spans="2:9" hidden="1" outlineLevel="1" x14ac:dyDescent="0.25">
      <c r="B928" s="35" t="e" vm="326">
        <v>#VALUE!</v>
      </c>
      <c r="C928" s="35" t="s">
        <v>328</v>
      </c>
      <c r="D928" s="35" t="s">
        <v>359</v>
      </c>
      <c r="E928" s="35">
        <v>25</v>
      </c>
      <c r="F928" s="35">
        <v>24</v>
      </c>
      <c r="G928" s="35">
        <v>26</v>
      </c>
      <c r="H928" s="35">
        <v>36</v>
      </c>
      <c r="I928" s="35">
        <v>34</v>
      </c>
    </row>
    <row r="929" spans="2:9" hidden="1" outlineLevel="1" x14ac:dyDescent="0.25">
      <c r="D929" s="35" t="s">
        <v>360</v>
      </c>
    </row>
    <row r="930" spans="2:9" hidden="1" outlineLevel="1" x14ac:dyDescent="0.25">
      <c r="B930" s="58" t="s">
        <v>42</v>
      </c>
      <c r="C930" s="58" t="s">
        <v>361</v>
      </c>
      <c r="D930" s="58" t="s">
        <v>44</v>
      </c>
      <c r="E930" s="58">
        <v>1</v>
      </c>
      <c r="F930" s="58">
        <v>1</v>
      </c>
      <c r="G930" s="58">
        <v>1</v>
      </c>
      <c r="H930" s="58">
        <v>1</v>
      </c>
      <c r="I930" s="58">
        <v>2</v>
      </c>
    </row>
    <row r="931" spans="2:9" hidden="1" outlineLevel="1" x14ac:dyDescent="0.25">
      <c r="B931" s="35" t="e" vm="327">
        <v>#VALUE!</v>
      </c>
      <c r="C931" s="35" t="s">
        <v>329</v>
      </c>
      <c r="D931" s="35" t="s">
        <v>359</v>
      </c>
      <c r="E931" s="35">
        <v>30</v>
      </c>
      <c r="F931" s="35">
        <v>27</v>
      </c>
      <c r="G931" s="35">
        <v>28</v>
      </c>
      <c r="H931" s="35">
        <v>26</v>
      </c>
      <c r="I931" s="35">
        <v>59</v>
      </c>
    </row>
    <row r="932" spans="2:9" hidden="1" outlineLevel="1" x14ac:dyDescent="0.25">
      <c r="D932" s="35" t="s">
        <v>360</v>
      </c>
    </row>
    <row r="933" spans="2:9" hidden="1" outlineLevel="1" x14ac:dyDescent="0.25">
      <c r="B933" s="58" t="s">
        <v>42</v>
      </c>
      <c r="C933" s="58" t="s">
        <v>361</v>
      </c>
      <c r="D933" s="58" t="s">
        <v>44</v>
      </c>
      <c r="E933" s="58">
        <v>2</v>
      </c>
      <c r="F933" s="58">
        <v>1</v>
      </c>
      <c r="G933" s="58">
        <v>1</v>
      </c>
      <c r="H933" s="58">
        <v>1</v>
      </c>
      <c r="I933" s="58">
        <v>1</v>
      </c>
    </row>
    <row r="934" spans="2:9" hidden="1" outlineLevel="1" x14ac:dyDescent="0.25">
      <c r="B934" s="35" t="e" vm="328">
        <v>#VALUE!</v>
      </c>
      <c r="C934" s="35" t="s">
        <v>330</v>
      </c>
      <c r="D934" s="35" t="s">
        <v>359</v>
      </c>
      <c r="E934" s="35">
        <v>67</v>
      </c>
      <c r="F934" s="35">
        <v>27</v>
      </c>
      <c r="G934" s="35">
        <v>17</v>
      </c>
      <c r="H934" s="35">
        <v>42</v>
      </c>
      <c r="I934" s="35">
        <v>25</v>
      </c>
    </row>
    <row r="935" spans="2:9" hidden="1" outlineLevel="1" x14ac:dyDescent="0.25">
      <c r="D935" s="35" t="s">
        <v>360</v>
      </c>
    </row>
    <row r="936" spans="2:9" hidden="1" outlineLevel="1" x14ac:dyDescent="0.25">
      <c r="B936" s="58" t="s">
        <v>42</v>
      </c>
      <c r="C936" s="58" t="s">
        <v>361</v>
      </c>
      <c r="D936" s="58" t="s">
        <v>44</v>
      </c>
      <c r="E936" s="58">
        <v>0</v>
      </c>
      <c r="F936" s="58">
        <v>2</v>
      </c>
      <c r="G936" s="58">
        <v>1</v>
      </c>
      <c r="H936" s="58">
        <v>1</v>
      </c>
      <c r="I936" s="58">
        <v>1</v>
      </c>
    </row>
    <row r="937" spans="2:9" hidden="1" outlineLevel="1" x14ac:dyDescent="0.25">
      <c r="B937" s="35" t="e" vm="329">
        <v>#VALUE!</v>
      </c>
      <c r="C937" s="35" t="s">
        <v>331</v>
      </c>
      <c r="D937" s="35" t="s">
        <v>359</v>
      </c>
      <c r="E937" s="35">
        <v>0</v>
      </c>
      <c r="F937" s="35">
        <v>60</v>
      </c>
      <c r="G937" s="35">
        <v>19</v>
      </c>
      <c r="H937" s="35">
        <v>29</v>
      </c>
      <c r="I937" s="35">
        <v>28</v>
      </c>
    </row>
    <row r="938" spans="2:9" hidden="1" outlineLevel="1" x14ac:dyDescent="0.25">
      <c r="D938" s="35" t="s">
        <v>360</v>
      </c>
    </row>
    <row r="939" spans="2:9" hidden="1" outlineLevel="1" x14ac:dyDescent="0.25">
      <c r="B939" s="58" t="s">
        <v>42</v>
      </c>
      <c r="C939" s="58" t="s">
        <v>361</v>
      </c>
      <c r="D939" s="58" t="s">
        <v>44</v>
      </c>
      <c r="E939" s="58">
        <v>2</v>
      </c>
      <c r="F939" s="58">
        <v>2</v>
      </c>
      <c r="G939" s="58">
        <v>2</v>
      </c>
      <c r="H939" s="58">
        <v>1</v>
      </c>
      <c r="I939" s="58">
        <v>1</v>
      </c>
    </row>
    <row r="940" spans="2:9" hidden="1" outlineLevel="1" x14ac:dyDescent="0.25">
      <c r="B940" s="35" t="e" vm="330">
        <v>#VALUE!</v>
      </c>
      <c r="C940" s="35" t="s">
        <v>332</v>
      </c>
      <c r="D940" s="35" t="s">
        <v>359</v>
      </c>
      <c r="E940" s="35">
        <v>21</v>
      </c>
      <c r="F940" s="35">
        <v>26</v>
      </c>
      <c r="G940" s="35">
        <v>51</v>
      </c>
      <c r="H940" s="35">
        <v>29</v>
      </c>
      <c r="I940" s="35">
        <v>35</v>
      </c>
    </row>
    <row r="941" spans="2:9" hidden="1" outlineLevel="1" x14ac:dyDescent="0.25">
      <c r="D941" s="35" t="s">
        <v>360</v>
      </c>
    </row>
    <row r="942" spans="2:9" hidden="1" outlineLevel="1" x14ac:dyDescent="0.25">
      <c r="B942" s="58" t="s">
        <v>42</v>
      </c>
      <c r="C942" s="58" t="s">
        <v>361</v>
      </c>
      <c r="D942" s="58" t="s">
        <v>44</v>
      </c>
      <c r="E942" s="58">
        <v>1</v>
      </c>
      <c r="F942" s="58">
        <v>1</v>
      </c>
      <c r="G942" s="58">
        <v>1</v>
      </c>
      <c r="H942" s="58">
        <v>2</v>
      </c>
      <c r="I942" s="58">
        <v>1</v>
      </c>
    </row>
    <row r="943" spans="2:9" hidden="1" outlineLevel="1" x14ac:dyDescent="0.25">
      <c r="B943" s="35" t="e" vm="331">
        <v>#VALUE!</v>
      </c>
      <c r="C943" s="35" t="s">
        <v>333</v>
      </c>
      <c r="D943" s="35" t="s">
        <v>359</v>
      </c>
      <c r="E943" s="35">
        <v>28</v>
      </c>
      <c r="F943" s="35">
        <v>30</v>
      </c>
      <c r="G943" s="35">
        <v>12</v>
      </c>
      <c r="H943" s="35">
        <v>58</v>
      </c>
      <c r="I943" s="35">
        <v>25</v>
      </c>
    </row>
    <row r="944" spans="2:9" hidden="1" outlineLevel="1" x14ac:dyDescent="0.25">
      <c r="D944" s="35" t="s">
        <v>360</v>
      </c>
    </row>
    <row r="945" spans="2:9" hidden="1" outlineLevel="1" x14ac:dyDescent="0.25">
      <c r="B945" s="58" t="s">
        <v>42</v>
      </c>
      <c r="C945" s="58" t="s">
        <v>361</v>
      </c>
      <c r="D945" s="58" t="s">
        <v>44</v>
      </c>
      <c r="E945" s="58">
        <v>2</v>
      </c>
      <c r="F945" s="58">
        <v>2</v>
      </c>
      <c r="G945" s="58">
        <v>2</v>
      </c>
      <c r="H945" s="58">
        <v>1</v>
      </c>
      <c r="I945" s="58">
        <v>1</v>
      </c>
    </row>
    <row r="946" spans="2:9" hidden="1" outlineLevel="1" x14ac:dyDescent="0.25">
      <c r="B946" s="35" t="e" vm="332">
        <v>#VALUE!</v>
      </c>
      <c r="C946" s="35" t="s">
        <v>334</v>
      </c>
      <c r="D946" s="35" t="s">
        <v>359</v>
      </c>
      <c r="E946" s="35">
        <v>61</v>
      </c>
      <c r="F946" s="35">
        <v>50</v>
      </c>
      <c r="G946" s="35">
        <v>49</v>
      </c>
      <c r="H946" s="35">
        <v>30</v>
      </c>
      <c r="I946" s="35">
        <v>27</v>
      </c>
    </row>
    <row r="947" spans="2:9" hidden="1" outlineLevel="1" x14ac:dyDescent="0.25">
      <c r="D947" s="35" t="s">
        <v>360</v>
      </c>
    </row>
    <row r="948" spans="2:9" hidden="1" outlineLevel="1" x14ac:dyDescent="0.25">
      <c r="B948" s="58" t="s">
        <v>42</v>
      </c>
      <c r="C948" s="58" t="s">
        <v>361</v>
      </c>
      <c r="D948" s="58" t="s">
        <v>44</v>
      </c>
      <c r="E948" s="58">
        <v>2</v>
      </c>
      <c r="F948" s="58">
        <v>2</v>
      </c>
      <c r="G948" s="58">
        <v>1</v>
      </c>
      <c r="H948" s="58">
        <v>1</v>
      </c>
      <c r="I948" s="58">
        <v>2</v>
      </c>
    </row>
    <row r="949" spans="2:9" hidden="1" outlineLevel="1" x14ac:dyDescent="0.25">
      <c r="B949" s="35" t="e" vm="333">
        <v>#VALUE!</v>
      </c>
      <c r="C949" s="35" t="s">
        <v>335</v>
      </c>
      <c r="D949" s="35" t="s">
        <v>359</v>
      </c>
      <c r="E949" s="35">
        <v>47</v>
      </c>
      <c r="F949" s="35">
        <v>54</v>
      </c>
      <c r="G949" s="35">
        <v>20</v>
      </c>
      <c r="H949" s="35">
        <v>18</v>
      </c>
      <c r="I949" s="35">
        <v>21</v>
      </c>
    </row>
    <row r="950" spans="2:9" hidden="1" outlineLevel="1" x14ac:dyDescent="0.25">
      <c r="D950" s="35" t="s">
        <v>360</v>
      </c>
    </row>
    <row r="951" spans="2:9" hidden="1" outlineLevel="1" x14ac:dyDescent="0.25">
      <c r="B951" s="58" t="s">
        <v>42</v>
      </c>
      <c r="C951" s="58" t="s">
        <v>361</v>
      </c>
      <c r="D951" s="58" t="s">
        <v>44</v>
      </c>
      <c r="E951" s="58">
        <v>0</v>
      </c>
      <c r="F951" s="58">
        <v>3</v>
      </c>
      <c r="G951" s="58">
        <v>2</v>
      </c>
      <c r="H951" s="58">
        <v>2</v>
      </c>
      <c r="I951" s="58">
        <v>2</v>
      </c>
    </row>
    <row r="952" spans="2:9" hidden="1" outlineLevel="1" x14ac:dyDescent="0.25">
      <c r="B952" s="35" t="e" vm="334">
        <v>#VALUE!</v>
      </c>
      <c r="C952" s="35" t="s">
        <v>336</v>
      </c>
      <c r="D952" s="35" t="s">
        <v>359</v>
      </c>
      <c r="E952" s="35">
        <v>0</v>
      </c>
      <c r="F952" s="35">
        <v>33</v>
      </c>
      <c r="G952" s="35">
        <v>30</v>
      </c>
      <c r="H952" s="35">
        <v>49</v>
      </c>
      <c r="I952" s="35">
        <v>59</v>
      </c>
    </row>
    <row r="953" spans="2:9" hidden="1" outlineLevel="1" x14ac:dyDescent="0.25">
      <c r="D953" s="35" t="s">
        <v>360</v>
      </c>
    </row>
    <row r="955" spans="2:9" x14ac:dyDescent="0.25">
      <c r="B955" s="59" t="s">
        <v>0</v>
      </c>
      <c r="C955" s="59" t="s">
        <v>1</v>
      </c>
      <c r="D955" s="59"/>
      <c r="E955" s="59" t="s">
        <v>43</v>
      </c>
      <c r="F955" s="59"/>
      <c r="G955" s="59"/>
      <c r="H955" s="59"/>
      <c r="I955" s="59"/>
    </row>
    <row r="956" spans="2:9" collapsed="1" x14ac:dyDescent="0.25">
      <c r="B956" s="37" t="e" vm="19">
        <v>#VALUE!</v>
      </c>
      <c r="C956" s="37" t="e" vm="20">
        <v>#VALUE!</v>
      </c>
      <c r="D956" s="37"/>
      <c r="E956" s="40">
        <v>2018</v>
      </c>
      <c r="F956" s="40">
        <v>2019</v>
      </c>
      <c r="G956" s="40">
        <v>2020</v>
      </c>
      <c r="H956" s="40">
        <v>2021</v>
      </c>
      <c r="I956" s="40">
        <v>2022</v>
      </c>
    </row>
    <row r="957" spans="2:9" hidden="1" outlineLevel="1" x14ac:dyDescent="0.25">
      <c r="B957" s="59" t="s">
        <v>42</v>
      </c>
      <c r="C957" s="59" t="s">
        <v>361</v>
      </c>
      <c r="D957" s="59" t="s">
        <v>44</v>
      </c>
      <c r="E957" s="59">
        <v>1</v>
      </c>
      <c r="F957" s="59">
        <v>1</v>
      </c>
      <c r="G957" s="59">
        <v>1</v>
      </c>
      <c r="H957" s="59">
        <v>1</v>
      </c>
      <c r="I957" s="59">
        <v>1</v>
      </c>
    </row>
    <row r="958" spans="2:9" hidden="1" outlineLevel="1" x14ac:dyDescent="0.25">
      <c r="B958" s="35" t="e" vm="335">
        <v>#VALUE!</v>
      </c>
      <c r="C958" s="35" t="s">
        <v>337</v>
      </c>
      <c r="D958" s="35" t="s">
        <v>359</v>
      </c>
      <c r="E958" s="35">
        <v>68</v>
      </c>
      <c r="F958" s="35">
        <v>66</v>
      </c>
      <c r="G958" s="35">
        <v>35</v>
      </c>
      <c r="H958" s="35">
        <v>62</v>
      </c>
      <c r="I958" s="35">
        <v>44</v>
      </c>
    </row>
    <row r="959" spans="2:9" hidden="1" outlineLevel="1" x14ac:dyDescent="0.25">
      <c r="D959" s="35" t="s">
        <v>360</v>
      </c>
    </row>
    <row r="960" spans="2:9" hidden="1" outlineLevel="1" x14ac:dyDescent="0.25">
      <c r="B960" s="59" t="s">
        <v>42</v>
      </c>
      <c r="C960" s="59" t="s">
        <v>361</v>
      </c>
      <c r="D960" s="59" t="s">
        <v>44</v>
      </c>
      <c r="E960" s="59">
        <v>1</v>
      </c>
      <c r="F960" s="59">
        <v>1</v>
      </c>
      <c r="G960" s="59">
        <v>1</v>
      </c>
      <c r="H960" s="59">
        <v>1</v>
      </c>
      <c r="I960" s="59">
        <v>1</v>
      </c>
    </row>
    <row r="961" spans="2:9" hidden="1" outlineLevel="1" x14ac:dyDescent="0.25">
      <c r="B961" s="35" t="e" vm="336">
        <v>#VALUE!</v>
      </c>
      <c r="C961" s="35" t="s">
        <v>338</v>
      </c>
      <c r="D961" s="35" t="s">
        <v>359</v>
      </c>
      <c r="E961" s="35">
        <v>55</v>
      </c>
      <c r="F961" s="35">
        <v>35</v>
      </c>
      <c r="G961" s="35">
        <v>23</v>
      </c>
      <c r="H961" s="35">
        <v>59</v>
      </c>
      <c r="I961" s="35">
        <v>60</v>
      </c>
    </row>
    <row r="962" spans="2:9" hidden="1" outlineLevel="1" x14ac:dyDescent="0.25">
      <c r="D962" s="35" t="s">
        <v>360</v>
      </c>
    </row>
    <row r="963" spans="2:9" hidden="1" outlineLevel="1" x14ac:dyDescent="0.25">
      <c r="B963" s="59" t="s">
        <v>42</v>
      </c>
      <c r="C963" s="59" t="s">
        <v>361</v>
      </c>
      <c r="D963" s="59" t="s">
        <v>44</v>
      </c>
      <c r="E963" s="59">
        <v>1</v>
      </c>
      <c r="F963" s="59">
        <v>1</v>
      </c>
      <c r="G963" s="59">
        <v>1</v>
      </c>
      <c r="H963" s="59">
        <v>1</v>
      </c>
      <c r="I963" s="59">
        <v>1</v>
      </c>
    </row>
    <row r="964" spans="2:9" hidden="1" outlineLevel="1" x14ac:dyDescent="0.25">
      <c r="B964" s="35" t="e" vm="337">
        <v>#VALUE!</v>
      </c>
      <c r="C964" s="35" t="s">
        <v>339</v>
      </c>
      <c r="D964" s="35" t="s">
        <v>359</v>
      </c>
      <c r="E964" s="35">
        <v>60</v>
      </c>
      <c r="F964" s="35">
        <v>62</v>
      </c>
      <c r="G964" s="35">
        <v>23</v>
      </c>
      <c r="H964" s="35">
        <v>46</v>
      </c>
      <c r="I964" s="35">
        <v>51</v>
      </c>
    </row>
    <row r="965" spans="2:9" hidden="1" outlineLevel="1" x14ac:dyDescent="0.25">
      <c r="D965" s="35" t="s">
        <v>360</v>
      </c>
    </row>
    <row r="966" spans="2:9" hidden="1" outlineLevel="1" x14ac:dyDescent="0.25">
      <c r="B966" s="59" t="s">
        <v>42</v>
      </c>
      <c r="C966" s="59" t="s">
        <v>361</v>
      </c>
      <c r="D966" s="59" t="s">
        <v>44</v>
      </c>
      <c r="E966" s="59">
        <v>1</v>
      </c>
      <c r="F966" s="59">
        <v>1</v>
      </c>
      <c r="G966" s="59">
        <v>1</v>
      </c>
      <c r="H966" s="59">
        <v>1</v>
      </c>
      <c r="I966" s="59">
        <v>1</v>
      </c>
    </row>
    <row r="967" spans="2:9" hidden="1" outlineLevel="1" x14ac:dyDescent="0.25">
      <c r="B967" s="35" t="e" vm="338">
        <v>#VALUE!</v>
      </c>
      <c r="C967" s="35" t="s">
        <v>340</v>
      </c>
      <c r="D967" s="35" t="s">
        <v>359</v>
      </c>
      <c r="E967" s="35">
        <v>46</v>
      </c>
      <c r="F967" s="35">
        <v>47</v>
      </c>
      <c r="G967" s="35">
        <v>29</v>
      </c>
      <c r="H967" s="35">
        <v>55</v>
      </c>
      <c r="I967" s="35">
        <v>45</v>
      </c>
    </row>
    <row r="968" spans="2:9" hidden="1" outlineLevel="1" x14ac:dyDescent="0.25">
      <c r="D968" s="35" t="s">
        <v>360</v>
      </c>
    </row>
    <row r="969" spans="2:9" hidden="1" outlineLevel="1" x14ac:dyDescent="0.25">
      <c r="B969" s="59" t="s">
        <v>42</v>
      </c>
      <c r="C969" s="59" t="s">
        <v>361</v>
      </c>
      <c r="D969" s="59" t="s">
        <v>44</v>
      </c>
      <c r="E969" s="59">
        <v>1</v>
      </c>
      <c r="F969" s="59">
        <v>1</v>
      </c>
      <c r="G969" s="59">
        <v>1</v>
      </c>
      <c r="H969" s="59">
        <v>1</v>
      </c>
      <c r="I969" s="59">
        <v>1</v>
      </c>
    </row>
    <row r="970" spans="2:9" hidden="1" outlineLevel="1" x14ac:dyDescent="0.25">
      <c r="B970" s="35" t="e" vm="339">
        <v>#VALUE!</v>
      </c>
      <c r="C970" s="35" t="s">
        <v>341</v>
      </c>
      <c r="D970" s="35" t="s">
        <v>359</v>
      </c>
      <c r="E970" s="35">
        <v>47</v>
      </c>
      <c r="F970" s="35">
        <v>46</v>
      </c>
      <c r="G970" s="35">
        <v>28</v>
      </c>
      <c r="H970" s="35">
        <v>31</v>
      </c>
      <c r="I970" s="35">
        <v>43</v>
      </c>
    </row>
    <row r="971" spans="2:9" hidden="1" outlineLevel="1" x14ac:dyDescent="0.25">
      <c r="D971" s="35" t="s">
        <v>360</v>
      </c>
    </row>
    <row r="972" spans="2:9" hidden="1" outlineLevel="1" x14ac:dyDescent="0.25">
      <c r="B972" s="59" t="s">
        <v>42</v>
      </c>
      <c r="C972" s="59" t="s">
        <v>361</v>
      </c>
      <c r="D972" s="59" t="s">
        <v>44</v>
      </c>
      <c r="E972" s="59">
        <v>1</v>
      </c>
      <c r="F972" s="59">
        <v>1</v>
      </c>
      <c r="G972" s="59">
        <v>1</v>
      </c>
      <c r="H972" s="59">
        <v>1</v>
      </c>
      <c r="I972" s="59">
        <v>1</v>
      </c>
    </row>
    <row r="973" spans="2:9" hidden="1" outlineLevel="1" x14ac:dyDescent="0.25">
      <c r="B973" s="35" t="e" vm="340">
        <v>#VALUE!</v>
      </c>
      <c r="C973" s="35" t="s">
        <v>342</v>
      </c>
      <c r="D973" s="35" t="s">
        <v>359</v>
      </c>
      <c r="E973" s="35">
        <v>18</v>
      </c>
      <c r="F973" s="35">
        <v>35</v>
      </c>
      <c r="G973" s="35">
        <v>2</v>
      </c>
      <c r="H973" s="35">
        <v>17</v>
      </c>
      <c r="I973" s="35">
        <v>29</v>
      </c>
    </row>
    <row r="974" spans="2:9" hidden="1" outlineLevel="1" x14ac:dyDescent="0.25">
      <c r="D974" s="35" t="s">
        <v>360</v>
      </c>
    </row>
    <row r="975" spans="2:9" hidden="1" outlineLevel="1" x14ac:dyDescent="0.25">
      <c r="B975" s="59" t="s">
        <v>42</v>
      </c>
      <c r="C975" s="59" t="s">
        <v>361</v>
      </c>
      <c r="D975" s="59" t="s">
        <v>44</v>
      </c>
      <c r="E975" s="59">
        <v>1</v>
      </c>
      <c r="F975" s="59">
        <v>1</v>
      </c>
      <c r="G975" s="59">
        <v>1</v>
      </c>
      <c r="H975" s="59">
        <v>1</v>
      </c>
      <c r="I975" s="59">
        <v>1</v>
      </c>
    </row>
    <row r="976" spans="2:9" hidden="1" outlineLevel="1" x14ac:dyDescent="0.25">
      <c r="B976" s="35" t="e" vm="341">
        <v>#VALUE!</v>
      </c>
      <c r="C976" s="35" t="s">
        <v>343</v>
      </c>
      <c r="D976" s="35" t="s">
        <v>359</v>
      </c>
      <c r="E976" s="35">
        <v>12</v>
      </c>
      <c r="F976" s="35">
        <v>11</v>
      </c>
      <c r="G976" s="35">
        <v>15</v>
      </c>
      <c r="H976" s="35">
        <v>37</v>
      </c>
      <c r="I976" s="35">
        <v>37</v>
      </c>
    </row>
    <row r="977" spans="2:9" hidden="1" outlineLevel="1" x14ac:dyDescent="0.25">
      <c r="D977" s="35" t="s">
        <v>360</v>
      </c>
    </row>
    <row r="978" spans="2:9" hidden="1" outlineLevel="1" x14ac:dyDescent="0.25">
      <c r="B978" s="59" t="s">
        <v>42</v>
      </c>
      <c r="C978" s="59" t="s">
        <v>361</v>
      </c>
      <c r="D978" s="59" t="s">
        <v>44</v>
      </c>
      <c r="E978" s="59">
        <v>0</v>
      </c>
      <c r="F978" s="59">
        <v>0</v>
      </c>
      <c r="G978" s="59">
        <v>0</v>
      </c>
      <c r="H978" s="59">
        <v>2</v>
      </c>
      <c r="I978" s="59">
        <v>1</v>
      </c>
    </row>
    <row r="979" spans="2:9" hidden="1" outlineLevel="1" x14ac:dyDescent="0.25">
      <c r="B979" s="35" t="e" vm="342">
        <v>#VALUE!</v>
      </c>
      <c r="C979" s="35" t="s">
        <v>344</v>
      </c>
      <c r="D979" s="35" t="s">
        <v>359</v>
      </c>
      <c r="E979" s="35">
        <v>0</v>
      </c>
      <c r="F979" s="35">
        <v>0</v>
      </c>
      <c r="G979" s="35">
        <v>0</v>
      </c>
      <c r="H979" s="35">
        <v>30</v>
      </c>
      <c r="I979" s="35">
        <v>21</v>
      </c>
    </row>
    <row r="980" spans="2:9" hidden="1" outlineLevel="1" x14ac:dyDescent="0.25">
      <c r="D980" s="35" t="s">
        <v>360</v>
      </c>
    </row>
    <row r="981" spans="2:9" hidden="1" outlineLevel="1" x14ac:dyDescent="0.25">
      <c r="B981" s="59" t="s">
        <v>42</v>
      </c>
      <c r="C981" s="59" t="s">
        <v>361</v>
      </c>
      <c r="D981" s="59" t="s">
        <v>44</v>
      </c>
      <c r="E981" s="59">
        <v>1</v>
      </c>
      <c r="F981" s="59">
        <v>1</v>
      </c>
      <c r="G981" s="59">
        <v>1</v>
      </c>
      <c r="H981" s="59">
        <v>1</v>
      </c>
      <c r="I981" s="59">
        <v>1</v>
      </c>
    </row>
    <row r="982" spans="2:9" hidden="1" outlineLevel="1" x14ac:dyDescent="0.25">
      <c r="B982" s="35" t="e" vm="343">
        <v>#VALUE!</v>
      </c>
      <c r="C982" s="35" t="s">
        <v>345</v>
      </c>
      <c r="D982" s="35" t="s">
        <v>359</v>
      </c>
      <c r="E982" s="35">
        <v>13</v>
      </c>
      <c r="F982" s="35">
        <v>19</v>
      </c>
      <c r="G982" s="35">
        <v>3</v>
      </c>
      <c r="H982" s="35">
        <v>8</v>
      </c>
      <c r="I982" s="35">
        <v>5</v>
      </c>
    </row>
    <row r="983" spans="2:9" hidden="1" outlineLevel="1" x14ac:dyDescent="0.25">
      <c r="D983" s="35" t="s">
        <v>360</v>
      </c>
    </row>
    <row r="984" spans="2:9" hidden="1" outlineLevel="1" x14ac:dyDescent="0.25">
      <c r="B984" s="59" t="s">
        <v>42</v>
      </c>
      <c r="C984" s="59" t="s">
        <v>361</v>
      </c>
      <c r="D984" s="59" t="s">
        <v>44</v>
      </c>
      <c r="E984" s="59">
        <v>0</v>
      </c>
      <c r="F984" s="59">
        <v>0</v>
      </c>
      <c r="G984" s="59">
        <v>2</v>
      </c>
      <c r="H984" s="59">
        <v>2</v>
      </c>
      <c r="I984" s="59">
        <v>1</v>
      </c>
    </row>
    <row r="985" spans="2:9" hidden="1" outlineLevel="1" x14ac:dyDescent="0.25">
      <c r="B985" s="35" t="e" vm="344">
        <v>#VALUE!</v>
      </c>
      <c r="C985" s="35" t="s">
        <v>346</v>
      </c>
      <c r="D985" s="35" t="s">
        <v>359</v>
      </c>
      <c r="E985" s="35">
        <v>0</v>
      </c>
      <c r="F985" s="35">
        <v>0</v>
      </c>
      <c r="G985" s="35">
        <v>0</v>
      </c>
      <c r="H985" s="35">
        <v>0</v>
      </c>
      <c r="I985" s="35">
        <v>35</v>
      </c>
    </row>
    <row r="986" spans="2:9" hidden="1" outlineLevel="1" x14ac:dyDescent="0.25">
      <c r="D986" s="35" t="s">
        <v>360</v>
      </c>
    </row>
  </sheetData>
  <autoFilter ref="B1:I986" xr:uid="{0DB8408C-2403-4C8A-869B-64E0BCF58035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8A127-8D65-4AA0-99E5-79FD7E4A807D}">
  <sheetPr>
    <outlinePr summaryBelow="0" summaryRight="0"/>
  </sheetPr>
  <dimension ref="B1:Q3030"/>
  <sheetViews>
    <sheetView tabSelected="1" zoomScaleNormal="100" workbookViewId="0">
      <selection activeCell="P3022" sqref="P3022"/>
    </sheetView>
  </sheetViews>
  <sheetFormatPr baseColWidth="10" defaultColWidth="11.5703125" defaultRowHeight="23.45" customHeight="1" outlineLevelRow="1" outlineLevelCol="1" x14ac:dyDescent="0.25"/>
  <cols>
    <col min="1" max="1" width="11.5703125" style="35"/>
    <col min="2" max="2" width="14.140625" style="35" bestFit="1" customWidth="1"/>
    <col min="3" max="3" width="12.28515625" style="35" customWidth="1" outlineLevel="1"/>
    <col min="4" max="4" width="11.5703125" style="35"/>
    <col min="5" max="5" width="12.28515625" style="35" customWidth="1" outlineLevel="1"/>
    <col min="6" max="6" width="15.28515625" style="75" customWidth="1" outlineLevel="1"/>
    <col min="7" max="7" width="13.140625" style="35" bestFit="1" customWidth="1"/>
    <col min="8" max="8" width="13.140625" style="35" customWidth="1" outlineLevel="1"/>
    <col min="9" max="9" width="10" style="35" bestFit="1" customWidth="1"/>
    <col min="10" max="10" width="12.7109375" style="35" bestFit="1" customWidth="1"/>
    <col min="11" max="12" width="12.140625" style="35" bestFit="1" customWidth="1"/>
    <col min="13" max="13" width="12.7109375" style="35" bestFit="1" customWidth="1"/>
    <col min="14" max="14" width="12.140625" style="35" bestFit="1" customWidth="1"/>
    <col min="15" max="15" width="15.85546875" style="35" bestFit="1" customWidth="1"/>
    <col min="16" max="16" width="16" style="35" bestFit="1" customWidth="1"/>
    <col min="17" max="17" width="17" style="34" bestFit="1" customWidth="1"/>
    <col min="18" max="16384" width="11.5703125" style="35"/>
  </cols>
  <sheetData>
    <row r="1" spans="2:17" ht="23.45" customHeight="1" x14ac:dyDescent="0.25">
      <c r="B1" s="123" t="e" vm="2">
        <v>#VALUE!</v>
      </c>
      <c r="C1" s="123"/>
      <c r="D1" s="123" t="e" vm="1">
        <v>#VALUE!</v>
      </c>
      <c r="E1" s="123"/>
    </row>
    <row r="2" spans="2:17" ht="23.45" customHeight="1" collapsed="1" x14ac:dyDescent="0.25">
      <c r="B2" s="123"/>
      <c r="C2" s="123"/>
      <c r="D2" s="123"/>
      <c r="E2" s="123"/>
    </row>
    <row r="3" spans="2:17" ht="23.45" hidden="1" customHeight="1" outlineLevel="1" x14ac:dyDescent="0.25">
      <c r="B3" s="36" t="s">
        <v>1</v>
      </c>
      <c r="C3" s="36" t="s">
        <v>371</v>
      </c>
      <c r="D3" s="36" t="s">
        <v>42</v>
      </c>
      <c r="E3" s="36" t="s">
        <v>372</v>
      </c>
      <c r="F3" s="36" t="s">
        <v>428</v>
      </c>
      <c r="G3" s="41" t="s">
        <v>43</v>
      </c>
      <c r="H3" s="41" t="s">
        <v>787</v>
      </c>
      <c r="I3" s="36" t="s">
        <v>44</v>
      </c>
      <c r="J3" s="41" t="s">
        <v>360</v>
      </c>
      <c r="K3" s="41" t="s">
        <v>359</v>
      </c>
      <c r="L3" s="41" t="s">
        <v>362</v>
      </c>
      <c r="M3" s="41" t="s">
        <v>360</v>
      </c>
      <c r="N3" s="41" t="s">
        <v>359</v>
      </c>
      <c r="O3" s="41" t="s">
        <v>363</v>
      </c>
      <c r="P3" s="41" t="s">
        <v>365</v>
      </c>
      <c r="Q3" s="41" t="s">
        <v>599</v>
      </c>
    </row>
    <row r="4" spans="2:17" ht="23.45" hidden="1" customHeight="1" outlineLevel="1" x14ac:dyDescent="0.25">
      <c r="B4" s="123" t="e" vm="2">
        <v>#VALUE!</v>
      </c>
      <c r="C4" s="35" t="s">
        <v>370</v>
      </c>
      <c r="D4" s="123" t="e" vm="31">
        <v>#VALUE!</v>
      </c>
      <c r="E4" s="35" t="s">
        <v>45</v>
      </c>
      <c r="F4" s="122" t="s">
        <v>429</v>
      </c>
      <c r="G4" s="35" t="s">
        <v>2</v>
      </c>
      <c r="H4" s="35">
        <v>2018</v>
      </c>
      <c r="I4" s="35">
        <v>1</v>
      </c>
      <c r="J4" s="35">
        <v>22</v>
      </c>
      <c r="K4" s="35">
        <v>50</v>
      </c>
      <c r="L4" s="35">
        <v>1</v>
      </c>
      <c r="M4" s="35">
        <v>10</v>
      </c>
      <c r="N4" s="35">
        <v>22</v>
      </c>
      <c r="O4" s="61">
        <f>IF(AND(L4="", M4="", N4=""), IF(AND(I4&lt;&gt;0, J4&lt;&gt;0), K4/J4 * I4^-0.95, 0), IF(OR(L4=1, L4=2),(IF(J4&lt;&gt;0, K4/J4 * I4^-0.95, 0) + IF(AND(M4&lt;&gt;0, I4&lt;&gt;0), N4/M4 * I4^-0.95 * IF(L4=1, 1, 0.913), 0)) / 2,"Fehler: K4 muss 1 oder 2 sein"))</f>
        <v>2.2363636363636363</v>
      </c>
      <c r="P4" s="61">
        <f t="array" ref="P4">((AVERAGE(IF((H4:INDEX(H:H,MATCH("PointAVG",O5:O100,0)+ROW(O4)-1)&gt;=(MAX(H4:INDEX(H:H,MATCH("PointAVG",O5:O100,0)+ROW(O4)-1))-4)),O4:INDEX(O:O,MATCH("PointAVG",O5:O100,0)+ROW(O4)-1)))) * (VLOOKUP(C4, LeagueRanking[[CCode]:[Total4]], COLUMNS(LeagueRanking[[#All],[CCode]:[Total4]]), FALSE)))</f>
        <v>43.53915158400001</v>
      </c>
      <c r="Q4" s="91">
        <f>_xlfn.RANK.EQ(P4, P:P, 0)</f>
        <v>1</v>
      </c>
    </row>
    <row r="5" spans="2:17" ht="23.45" hidden="1" customHeight="1" outlineLevel="1" x14ac:dyDescent="0.25">
      <c r="B5" s="123"/>
      <c r="C5" s="35" t="s">
        <v>370</v>
      </c>
      <c r="D5" s="123"/>
      <c r="E5" s="35" t="s">
        <v>45</v>
      </c>
      <c r="F5" s="122"/>
      <c r="G5" s="35" t="s">
        <v>3</v>
      </c>
      <c r="H5" s="35">
        <v>2019</v>
      </c>
      <c r="I5" s="35">
        <v>1</v>
      </c>
      <c r="J5" s="35">
        <v>22</v>
      </c>
      <c r="K5" s="35">
        <v>45</v>
      </c>
      <c r="L5" s="35">
        <v>1</v>
      </c>
      <c r="M5" s="35">
        <v>10</v>
      </c>
      <c r="N5" s="35">
        <v>14</v>
      </c>
      <c r="O5" s="61">
        <f t="shared" ref="O5:O10" si="0">IF(AND(L5="", M5="", N5=""), IF(AND(I5&lt;&gt;0, J5&lt;&gt;0), K5/J5 * I5^-0.95, 0), IF(OR(L5=1, L5=2),(IF(J5&lt;&gt;0, K5/J5 * I5^-0.95, 0) + IF(AND(M5&lt;&gt;0, I5&lt;&gt;0), N5/M5 * I5^-0.95 * IF(L5=1, 1, 0.913), 0)) / 2,"Fehler: K4 muss 1 oder 2 sein"))</f>
        <v>1.7227272727272727</v>
      </c>
      <c r="P5" s="61"/>
      <c r="Q5" s="92"/>
    </row>
    <row r="6" spans="2:17" ht="23.45" hidden="1" customHeight="1" outlineLevel="1" x14ac:dyDescent="0.25">
      <c r="B6" s="123"/>
      <c r="C6" s="35" t="s">
        <v>370</v>
      </c>
      <c r="D6" s="123"/>
      <c r="E6" s="35" t="s">
        <v>45</v>
      </c>
      <c r="F6" s="122"/>
      <c r="G6" s="35" t="s">
        <v>4</v>
      </c>
      <c r="H6" s="35">
        <v>2020</v>
      </c>
      <c r="I6" s="35">
        <v>1</v>
      </c>
      <c r="J6" s="35">
        <v>26</v>
      </c>
      <c r="K6" s="35">
        <v>65</v>
      </c>
      <c r="O6" s="61">
        <f t="shared" si="0"/>
        <v>2.5</v>
      </c>
      <c r="P6" s="61"/>
      <c r="Q6" s="92"/>
    </row>
    <row r="7" spans="2:17" ht="23.45" hidden="1" customHeight="1" outlineLevel="1" x14ac:dyDescent="0.25">
      <c r="B7" s="123"/>
      <c r="C7" s="35" t="s">
        <v>370</v>
      </c>
      <c r="D7" s="123"/>
      <c r="E7" s="35" t="s">
        <v>45</v>
      </c>
      <c r="F7" s="122"/>
      <c r="G7" s="35" t="s">
        <v>5</v>
      </c>
      <c r="H7" s="35">
        <v>2021</v>
      </c>
      <c r="I7" s="35">
        <v>1</v>
      </c>
      <c r="J7" s="35">
        <v>18</v>
      </c>
      <c r="K7" s="35">
        <v>45</v>
      </c>
      <c r="O7" s="61">
        <f t="shared" si="0"/>
        <v>2.5</v>
      </c>
      <c r="P7" s="61"/>
      <c r="Q7" s="92"/>
    </row>
    <row r="8" spans="2:17" ht="23.45" hidden="1" customHeight="1" outlineLevel="1" x14ac:dyDescent="0.25">
      <c r="B8" s="123"/>
      <c r="C8" s="35" t="s">
        <v>370</v>
      </c>
      <c r="D8" s="123"/>
      <c r="E8" s="35" t="s">
        <v>45</v>
      </c>
      <c r="F8" s="122"/>
      <c r="G8" s="35" t="s">
        <v>6</v>
      </c>
      <c r="H8" s="35">
        <v>2022</v>
      </c>
      <c r="I8" s="35">
        <v>1</v>
      </c>
      <c r="J8" s="35">
        <v>30</v>
      </c>
      <c r="K8" s="35">
        <v>60</v>
      </c>
      <c r="O8" s="61">
        <f t="shared" si="0"/>
        <v>2</v>
      </c>
      <c r="P8" s="61"/>
      <c r="Q8" s="92"/>
    </row>
    <row r="9" spans="2:17" ht="23.45" hidden="1" customHeight="1" outlineLevel="1" x14ac:dyDescent="0.25">
      <c r="B9" s="123"/>
      <c r="C9" s="35" t="s">
        <v>370</v>
      </c>
      <c r="D9" s="123"/>
      <c r="E9" s="35" t="s">
        <v>45</v>
      </c>
      <c r="F9" s="122"/>
      <c r="G9" s="35" t="s">
        <v>402</v>
      </c>
      <c r="H9" s="35">
        <v>2023</v>
      </c>
      <c r="I9" s="35">
        <v>1</v>
      </c>
      <c r="J9" s="35">
        <v>30</v>
      </c>
      <c r="K9" s="35">
        <v>69</v>
      </c>
      <c r="O9" s="61">
        <f t="shared" si="0"/>
        <v>2.2999999999999998</v>
      </c>
      <c r="P9" s="61"/>
      <c r="Q9" s="92"/>
    </row>
    <row r="10" spans="2:17" ht="23.45" hidden="1" customHeight="1" outlineLevel="1" x14ac:dyDescent="0.25">
      <c r="B10" s="123"/>
      <c r="C10" s="35" t="s">
        <v>370</v>
      </c>
      <c r="D10" s="123"/>
      <c r="E10" s="35" t="s">
        <v>45</v>
      </c>
      <c r="F10" s="122"/>
      <c r="G10" s="35" t="s">
        <v>779</v>
      </c>
      <c r="H10" s="35">
        <v>2024</v>
      </c>
      <c r="I10" s="35">
        <v>1</v>
      </c>
      <c r="J10" s="35">
        <v>30</v>
      </c>
      <c r="K10" s="35">
        <v>70</v>
      </c>
      <c r="O10" s="61">
        <f t="shared" si="0"/>
        <v>2.3333333333333335</v>
      </c>
      <c r="P10" s="61"/>
      <c r="Q10" s="92"/>
    </row>
    <row r="11" spans="2:17" ht="23.45" hidden="1" customHeight="1" outlineLevel="1" x14ac:dyDescent="0.25">
      <c r="B11" s="36" t="s">
        <v>1</v>
      </c>
      <c r="C11" s="36" t="s">
        <v>371</v>
      </c>
      <c r="D11" s="36" t="s">
        <v>42</v>
      </c>
      <c r="E11" s="36" t="s">
        <v>364</v>
      </c>
      <c r="F11" s="76"/>
      <c r="G11" s="41" t="s">
        <v>43</v>
      </c>
      <c r="H11" s="41" t="s">
        <v>787</v>
      </c>
      <c r="I11" s="36" t="s">
        <v>44</v>
      </c>
      <c r="J11" s="41" t="s">
        <v>360</v>
      </c>
      <c r="K11" s="41" t="s">
        <v>359</v>
      </c>
      <c r="L11" s="41" t="s">
        <v>362</v>
      </c>
      <c r="M11" s="41" t="s">
        <v>360</v>
      </c>
      <c r="N11" s="41" t="s">
        <v>359</v>
      </c>
      <c r="O11" s="41" t="s">
        <v>363</v>
      </c>
      <c r="P11" s="41" t="s">
        <v>365</v>
      </c>
      <c r="Q11" s="41" t="s">
        <v>599</v>
      </c>
    </row>
    <row r="12" spans="2:17" ht="23.45" hidden="1" customHeight="1" outlineLevel="1" x14ac:dyDescent="0.25">
      <c r="B12" s="123" t="e" vm="2">
        <v>#VALUE!</v>
      </c>
      <c r="C12" s="35" t="s">
        <v>370</v>
      </c>
      <c r="D12" s="123" t="e" vm="32">
        <v>#VALUE!</v>
      </c>
      <c r="E12" s="35" t="s">
        <v>46</v>
      </c>
      <c r="F12" s="122" t="s">
        <v>430</v>
      </c>
      <c r="G12" s="35" t="s">
        <v>2</v>
      </c>
      <c r="H12" s="35">
        <v>2018</v>
      </c>
      <c r="I12" s="35">
        <v>1</v>
      </c>
      <c r="J12" s="35">
        <v>22</v>
      </c>
      <c r="K12" s="35">
        <v>57</v>
      </c>
      <c r="L12" s="35">
        <v>1</v>
      </c>
      <c r="M12" s="35">
        <v>10</v>
      </c>
      <c r="N12" s="35">
        <v>26</v>
      </c>
      <c r="O12" s="61">
        <f t="shared" ref="O12:O18" si="1">IF(AND(L12="", M12="", N12=""), IF(AND(I12&lt;&gt;0, J12&lt;&gt;0), K12/J12 * I12^-0.95, 0), IF(OR(L12=1, L12=2),(IF(J12&lt;&gt;0, K12/J12 * I12^-0.95, 0) + IF(AND(M12&lt;&gt;0, I12&lt;&gt;0), N12/M12 * I12^-0.95 * IF(L12=1, 1, 0.913), 0)) / 2,"Fehler: K4 muss 1 oder 2 sein"))</f>
        <v>2.5954545454545457</v>
      </c>
      <c r="P12" s="61">
        <f t="array" ref="P12">((AVERAGE(IF((H12:INDEX(H:H,MATCH("PointAVG",O13:O108,0)+ROW(O12)-1)&gt;=(MAX(H12:INDEX(H:H,MATCH("PointAVG",O13:O108,0)+ROW(O12)-1))-4)),O12:INDEX(O:O,MATCH("PointAVG",O13:O108,0)+ROW(O12)-1)))) * (VLOOKUP(C12, LeagueRanking[[CCode]:[Total4]], COLUMNS(LeagueRanking[[#All],[CCode]:[Total4]]), FALSE)))</f>
        <v>43.120106043076923</v>
      </c>
      <c r="Q12" s="91">
        <f>_xlfn.RANK.EQ(P12, P:P, 0)</f>
        <v>2</v>
      </c>
    </row>
    <row r="13" spans="2:17" ht="23.45" hidden="1" customHeight="1" outlineLevel="1" x14ac:dyDescent="0.25">
      <c r="B13" s="123"/>
      <c r="C13" s="35" t="s">
        <v>370</v>
      </c>
      <c r="D13" s="123"/>
      <c r="E13" s="35" t="s">
        <v>46</v>
      </c>
      <c r="F13" s="122"/>
      <c r="G13" s="35" t="s">
        <v>3</v>
      </c>
      <c r="H13" s="35">
        <v>2019</v>
      </c>
      <c r="I13" s="35">
        <v>1</v>
      </c>
      <c r="J13" s="35">
        <v>22</v>
      </c>
      <c r="K13" s="35">
        <v>59</v>
      </c>
      <c r="L13" s="35">
        <v>1</v>
      </c>
      <c r="M13" s="35">
        <v>10</v>
      </c>
      <c r="N13" s="35">
        <v>23</v>
      </c>
      <c r="O13" s="61">
        <f t="shared" si="1"/>
        <v>2.4909090909090907</v>
      </c>
      <c r="Q13" s="92"/>
    </row>
    <row r="14" spans="2:17" ht="23.45" hidden="1" customHeight="1" outlineLevel="1" x14ac:dyDescent="0.25">
      <c r="B14" s="123"/>
      <c r="C14" s="35" t="s">
        <v>370</v>
      </c>
      <c r="D14" s="123"/>
      <c r="E14" s="35" t="s">
        <v>46</v>
      </c>
      <c r="F14" s="122"/>
      <c r="G14" s="35" t="s">
        <v>4</v>
      </c>
      <c r="H14" s="35">
        <v>2020</v>
      </c>
      <c r="I14" s="35">
        <v>1</v>
      </c>
      <c r="J14" s="35">
        <v>26</v>
      </c>
      <c r="K14" s="35">
        <v>54</v>
      </c>
      <c r="O14" s="61">
        <f t="shared" si="1"/>
        <v>2.0769230769230771</v>
      </c>
      <c r="Q14" s="92"/>
    </row>
    <row r="15" spans="2:17" ht="23.45" hidden="1" customHeight="1" outlineLevel="1" x14ac:dyDescent="0.25">
      <c r="B15" s="123"/>
      <c r="C15" s="35" t="s">
        <v>370</v>
      </c>
      <c r="D15" s="123"/>
      <c r="E15" s="35" t="s">
        <v>46</v>
      </c>
      <c r="F15" s="122"/>
      <c r="G15" s="35" t="s">
        <v>5</v>
      </c>
      <c r="H15" s="35">
        <v>2021</v>
      </c>
      <c r="I15" s="35">
        <v>1</v>
      </c>
      <c r="J15" s="35">
        <v>18</v>
      </c>
      <c r="K15" s="35">
        <v>47</v>
      </c>
      <c r="O15" s="61">
        <f t="shared" si="1"/>
        <v>2.6111111111111112</v>
      </c>
      <c r="Q15" s="92"/>
    </row>
    <row r="16" spans="2:17" ht="23.45" hidden="1" customHeight="1" outlineLevel="1" x14ac:dyDescent="0.25">
      <c r="B16" s="123"/>
      <c r="C16" s="35" t="s">
        <v>370</v>
      </c>
      <c r="D16" s="123"/>
      <c r="E16" s="35" t="s">
        <v>46</v>
      </c>
      <c r="F16" s="122"/>
      <c r="G16" s="35" t="s">
        <v>6</v>
      </c>
      <c r="H16" s="35">
        <v>2022</v>
      </c>
      <c r="I16" s="35">
        <v>1</v>
      </c>
      <c r="J16" s="35">
        <v>30</v>
      </c>
      <c r="K16" s="35">
        <v>72</v>
      </c>
      <c r="O16" s="61">
        <f t="shared" si="1"/>
        <v>2.4</v>
      </c>
      <c r="Q16" s="92"/>
    </row>
    <row r="17" spans="2:17" ht="23.45" hidden="1" customHeight="1" outlineLevel="1" x14ac:dyDescent="0.25">
      <c r="B17" s="123"/>
      <c r="C17" s="35" t="s">
        <v>370</v>
      </c>
      <c r="D17" s="123"/>
      <c r="E17" s="35" t="s">
        <v>46</v>
      </c>
      <c r="F17" s="122"/>
      <c r="G17" s="35" t="s">
        <v>402</v>
      </c>
      <c r="H17" s="35">
        <v>2023</v>
      </c>
      <c r="I17" s="35">
        <v>1</v>
      </c>
      <c r="J17" s="35">
        <v>30</v>
      </c>
      <c r="K17" s="35">
        <v>71</v>
      </c>
      <c r="O17" s="61">
        <f t="shared" si="1"/>
        <v>2.3666666666666667</v>
      </c>
      <c r="Q17" s="92"/>
    </row>
    <row r="18" spans="2:17" ht="23.45" hidden="1" customHeight="1" outlineLevel="1" x14ac:dyDescent="0.25">
      <c r="B18" s="123"/>
      <c r="C18" s="35" t="s">
        <v>370</v>
      </c>
      <c r="D18" s="123"/>
      <c r="E18" s="35" t="s">
        <v>46</v>
      </c>
      <c r="F18" s="122"/>
      <c r="G18" s="35" t="s">
        <v>779</v>
      </c>
      <c r="H18" s="35">
        <v>2024</v>
      </c>
      <c r="I18" s="35">
        <v>1</v>
      </c>
      <c r="J18" s="35">
        <v>30</v>
      </c>
      <c r="K18" s="35">
        <v>62</v>
      </c>
      <c r="O18" s="61">
        <f t="shared" si="1"/>
        <v>2.0666666666666669</v>
      </c>
      <c r="Q18" s="92"/>
    </row>
    <row r="19" spans="2:17" ht="23.45" hidden="1" customHeight="1" outlineLevel="1" x14ac:dyDescent="0.25">
      <c r="B19" s="36" t="s">
        <v>1</v>
      </c>
      <c r="C19" s="36" t="s">
        <v>371</v>
      </c>
      <c r="D19" s="36" t="s">
        <v>42</v>
      </c>
      <c r="E19" s="36" t="s">
        <v>364</v>
      </c>
      <c r="F19" s="76"/>
      <c r="G19" s="41" t="s">
        <v>43</v>
      </c>
      <c r="H19" s="41" t="s">
        <v>787</v>
      </c>
      <c r="I19" s="36" t="s">
        <v>44</v>
      </c>
      <c r="J19" s="41" t="s">
        <v>360</v>
      </c>
      <c r="K19" s="41" t="s">
        <v>359</v>
      </c>
      <c r="L19" s="41" t="s">
        <v>362</v>
      </c>
      <c r="M19" s="41" t="s">
        <v>360</v>
      </c>
      <c r="N19" s="41" t="s">
        <v>359</v>
      </c>
      <c r="O19" s="41" t="s">
        <v>363</v>
      </c>
      <c r="P19" s="41" t="s">
        <v>365</v>
      </c>
      <c r="Q19" s="41" t="s">
        <v>599</v>
      </c>
    </row>
    <row r="20" spans="2:17" ht="23.45" hidden="1" customHeight="1" outlineLevel="1" x14ac:dyDescent="0.25">
      <c r="B20" s="123" t="e" vm="2">
        <v>#VALUE!</v>
      </c>
      <c r="C20" s="35" t="s">
        <v>370</v>
      </c>
      <c r="D20" s="123" t="e" vm="33">
        <v>#VALUE!</v>
      </c>
      <c r="E20" s="35" t="s">
        <v>47</v>
      </c>
      <c r="F20" s="122" t="s">
        <v>431</v>
      </c>
      <c r="G20" s="35" t="s">
        <v>2</v>
      </c>
      <c r="H20" s="35">
        <v>2018</v>
      </c>
      <c r="I20" s="35">
        <v>1</v>
      </c>
      <c r="J20" s="35">
        <v>22</v>
      </c>
      <c r="K20" s="35">
        <v>32</v>
      </c>
      <c r="L20" s="35">
        <v>1</v>
      </c>
      <c r="M20" s="35">
        <v>10</v>
      </c>
      <c r="N20" s="35">
        <v>11</v>
      </c>
      <c r="O20" s="61">
        <f t="shared" ref="O20:O26" si="2">IF(AND(L20="", M20="", N20=""), IF(AND(I20&lt;&gt;0, J20&lt;&gt;0), K20/J20 * I20^-0.95, 0), IF(OR(L20=1, L20=2),(IF(J20&lt;&gt;0, K20/J20 * I20^-0.95, 0) + IF(AND(M20&lt;&gt;0, I20&lt;&gt;0), N20/M20 * I20^-0.95 * IF(L20=1, 1, 0.913), 0)) / 2,"Fehler: K4 muss 1 oder 2 sein"))</f>
        <v>1.2772727272727273</v>
      </c>
      <c r="P20" s="61">
        <f t="array" ref="P20">((AVERAGE(IF((H20:INDEX(H:H,MATCH("PointAVG",O21:O116,0)+ROW(O20)-1)&gt;=(MAX(H20:INDEX(H:H,MATCH("PointAVG",O21:O116,0)+ROW(O20)-1))-4)),O20:INDEX(O:O,MATCH("PointAVG",O21:O116,0)+ROW(O20)-1)))) * (VLOOKUP(C20, LeagueRanking[[CCode]:[Total4]], COLUMNS(LeagueRanking[[#All],[CCode]:[Total4]]), FALSE)))</f>
        <v>31.649134212923077</v>
      </c>
      <c r="Q20" s="91">
        <f>_xlfn.RANK.EQ(P20, P:P, 0)</f>
        <v>6</v>
      </c>
    </row>
    <row r="21" spans="2:17" ht="23.45" hidden="1" customHeight="1" outlineLevel="1" x14ac:dyDescent="0.25">
      <c r="B21" s="123"/>
      <c r="C21" s="35" t="s">
        <v>370</v>
      </c>
      <c r="D21" s="123"/>
      <c r="E21" s="35" t="s">
        <v>47</v>
      </c>
      <c r="F21" s="122"/>
      <c r="G21" s="35" t="s">
        <v>3</v>
      </c>
      <c r="H21" s="35">
        <v>2019</v>
      </c>
      <c r="I21" s="35">
        <v>1</v>
      </c>
      <c r="J21" s="35">
        <v>22</v>
      </c>
      <c r="K21" s="35">
        <v>43</v>
      </c>
      <c r="L21" s="35">
        <v>1</v>
      </c>
      <c r="M21" s="35">
        <v>10</v>
      </c>
      <c r="N21" s="35">
        <v>15</v>
      </c>
      <c r="O21" s="61">
        <f t="shared" si="2"/>
        <v>1.7272727272727273</v>
      </c>
      <c r="P21" s="61"/>
      <c r="Q21" s="92"/>
    </row>
    <row r="22" spans="2:17" ht="23.45" hidden="1" customHeight="1" outlineLevel="1" x14ac:dyDescent="0.25">
      <c r="B22" s="123"/>
      <c r="C22" s="35" t="s">
        <v>370</v>
      </c>
      <c r="D22" s="123"/>
      <c r="E22" s="35" t="s">
        <v>47</v>
      </c>
      <c r="F22" s="122"/>
      <c r="G22" s="35" t="s">
        <v>4</v>
      </c>
      <c r="H22" s="35">
        <v>2020</v>
      </c>
      <c r="I22" s="35">
        <v>1</v>
      </c>
      <c r="J22" s="35">
        <v>26</v>
      </c>
      <c r="K22" s="35">
        <v>50</v>
      </c>
      <c r="O22" s="61">
        <f t="shared" si="2"/>
        <v>1.9230769230769231</v>
      </c>
      <c r="P22" s="61"/>
      <c r="Q22" s="92"/>
    </row>
    <row r="23" spans="2:17" ht="23.45" hidden="1" customHeight="1" outlineLevel="1" x14ac:dyDescent="0.25">
      <c r="B23" s="123"/>
      <c r="C23" s="35" t="s">
        <v>370</v>
      </c>
      <c r="D23" s="123"/>
      <c r="E23" s="35" t="s">
        <v>47</v>
      </c>
      <c r="F23" s="122"/>
      <c r="G23" s="35" t="s">
        <v>5</v>
      </c>
      <c r="H23" s="35">
        <v>2021</v>
      </c>
      <c r="I23" s="35">
        <v>1</v>
      </c>
      <c r="J23" s="35">
        <v>18</v>
      </c>
      <c r="K23" s="35">
        <v>36</v>
      </c>
      <c r="O23" s="61">
        <f t="shared" si="2"/>
        <v>2</v>
      </c>
      <c r="P23" s="61"/>
      <c r="Q23" s="92"/>
    </row>
    <row r="24" spans="2:17" ht="23.45" hidden="1" customHeight="1" outlineLevel="1" x14ac:dyDescent="0.25">
      <c r="B24" s="123"/>
      <c r="C24" s="35" t="s">
        <v>370</v>
      </c>
      <c r="D24" s="123"/>
      <c r="E24" s="35" t="s">
        <v>47</v>
      </c>
      <c r="F24" s="122"/>
      <c r="G24" s="35" t="s">
        <v>6</v>
      </c>
      <c r="H24" s="35">
        <v>2022</v>
      </c>
      <c r="I24" s="35">
        <v>1</v>
      </c>
      <c r="J24" s="35">
        <v>30</v>
      </c>
      <c r="K24" s="35">
        <v>64</v>
      </c>
      <c r="O24" s="61">
        <f t="shared" si="2"/>
        <v>2.1333333333333333</v>
      </c>
      <c r="P24" s="61"/>
      <c r="Q24" s="92"/>
    </row>
    <row r="25" spans="2:17" ht="23.45" hidden="1" customHeight="1" outlineLevel="1" x14ac:dyDescent="0.25">
      <c r="B25" s="123"/>
      <c r="C25" s="35" t="s">
        <v>370</v>
      </c>
      <c r="D25" s="123"/>
      <c r="E25" s="35" t="s">
        <v>47</v>
      </c>
      <c r="F25" s="122"/>
      <c r="G25" s="35" t="s">
        <v>402</v>
      </c>
      <c r="H25" s="35">
        <v>2023</v>
      </c>
      <c r="I25" s="35">
        <v>1</v>
      </c>
      <c r="J25" s="35">
        <v>30</v>
      </c>
      <c r="K25" s="35">
        <v>32</v>
      </c>
      <c r="O25" s="61">
        <f t="shared" si="2"/>
        <v>1.0666666666666667</v>
      </c>
      <c r="P25" s="61"/>
      <c r="Q25" s="92"/>
    </row>
    <row r="26" spans="2:17" ht="23.45" hidden="1" customHeight="1" outlineLevel="1" x14ac:dyDescent="0.25">
      <c r="B26" s="123"/>
      <c r="C26" s="35" t="s">
        <v>370</v>
      </c>
      <c r="D26" s="123"/>
      <c r="E26" s="35" t="s">
        <v>47</v>
      </c>
      <c r="F26" s="122"/>
      <c r="G26" s="35" t="s">
        <v>779</v>
      </c>
      <c r="H26" s="35">
        <v>2024</v>
      </c>
      <c r="I26" s="35">
        <v>1</v>
      </c>
      <c r="J26" s="35">
        <v>30</v>
      </c>
      <c r="K26" s="35">
        <v>40</v>
      </c>
      <c r="O26" s="61">
        <f t="shared" si="2"/>
        <v>1.3333333333333333</v>
      </c>
      <c r="P26" s="61"/>
      <c r="Q26" s="92"/>
    </row>
    <row r="27" spans="2:17" ht="23.45" hidden="1" customHeight="1" outlineLevel="1" x14ac:dyDescent="0.25">
      <c r="B27" s="36" t="s">
        <v>1</v>
      </c>
      <c r="C27" s="36" t="s">
        <v>371</v>
      </c>
      <c r="D27" s="36" t="s">
        <v>42</v>
      </c>
      <c r="E27" s="36" t="s">
        <v>364</v>
      </c>
      <c r="F27" s="76"/>
      <c r="G27" s="41" t="s">
        <v>43</v>
      </c>
      <c r="H27" s="41" t="s">
        <v>787</v>
      </c>
      <c r="I27" s="36" t="s">
        <v>44</v>
      </c>
      <c r="J27" s="41" t="s">
        <v>360</v>
      </c>
      <c r="K27" s="41" t="s">
        <v>359</v>
      </c>
      <c r="L27" s="41" t="s">
        <v>362</v>
      </c>
      <c r="M27" s="41" t="s">
        <v>360</v>
      </c>
      <c r="N27" s="41" t="s">
        <v>359</v>
      </c>
      <c r="O27" s="41" t="s">
        <v>363</v>
      </c>
      <c r="P27" s="41" t="s">
        <v>365</v>
      </c>
      <c r="Q27" s="41" t="s">
        <v>599</v>
      </c>
    </row>
    <row r="28" spans="2:17" ht="23.45" hidden="1" customHeight="1" outlineLevel="1" x14ac:dyDescent="0.25">
      <c r="B28" s="123" t="e" vm="2">
        <v>#VALUE!</v>
      </c>
      <c r="C28" s="35" t="s">
        <v>370</v>
      </c>
      <c r="D28" s="123" t="e" vm="34">
        <v>#VALUE!</v>
      </c>
      <c r="E28" s="35" t="s">
        <v>48</v>
      </c>
      <c r="F28" s="122" t="s">
        <v>432</v>
      </c>
      <c r="G28" s="35" t="s">
        <v>2</v>
      </c>
      <c r="H28" s="35">
        <v>2018</v>
      </c>
      <c r="I28" s="35">
        <v>1</v>
      </c>
      <c r="J28" s="35">
        <v>22</v>
      </c>
      <c r="K28" s="35">
        <v>41</v>
      </c>
      <c r="L28" s="35">
        <v>1</v>
      </c>
      <c r="M28" s="35">
        <v>10</v>
      </c>
      <c r="N28" s="35">
        <v>8</v>
      </c>
      <c r="O28" s="61">
        <f t="shared" ref="O28:O34" si="3">IF(AND(L28="", M28="", N28=""), IF(AND(I28&lt;&gt;0, J28&lt;&gt;0), K28/J28 * I28^-0.95, 0), IF(OR(L28=1, L28=2),(IF(J28&lt;&gt;0, K28/J28 * I28^-0.95, 0) + IF(AND(M28&lt;&gt;0, I28&lt;&gt;0), N28/M28 * I28^-0.95 * IF(L28=1, 1, 0.913), 0)) / 2,"Fehler: K4 muss 1 oder 2 sein"))</f>
        <v>1.3318181818181818</v>
      </c>
      <c r="P28" s="61">
        <f t="array" ref="P28">((AVERAGE(IF((H28:INDEX(H:H,MATCH("PointAVG",O29:O124,0)+ROW(O28)-1)&gt;=(MAX(H28:INDEX(H:H,MATCH("PointAVG",O29:O124,0)+ROW(O28)-1))-4)),O28:INDEX(O:O,MATCH("PointAVG",O29:O124,0)+ROW(O28)-1)))) * (VLOOKUP(C28, LeagueRanking[[CCode]:[Total4]], COLUMNS(LeagueRanking[[#All],[CCode]:[Total4]]), FALSE)))</f>
        <v>27.669800984615382</v>
      </c>
      <c r="Q28" s="91">
        <f>_xlfn.RANK.EQ(P28, P:P, 0)</f>
        <v>14</v>
      </c>
    </row>
    <row r="29" spans="2:17" ht="23.45" hidden="1" customHeight="1" outlineLevel="1" x14ac:dyDescent="0.25">
      <c r="B29" s="123"/>
      <c r="C29" s="35" t="s">
        <v>370</v>
      </c>
      <c r="D29" s="123"/>
      <c r="E29" s="35" t="s">
        <v>48</v>
      </c>
      <c r="F29" s="122"/>
      <c r="G29" s="35" t="s">
        <v>3</v>
      </c>
      <c r="H29" s="35">
        <v>2019</v>
      </c>
      <c r="I29" s="35">
        <v>1</v>
      </c>
      <c r="J29" s="35">
        <v>22</v>
      </c>
      <c r="K29" s="35">
        <v>37</v>
      </c>
      <c r="L29" s="35">
        <v>1</v>
      </c>
      <c r="M29" s="35">
        <v>10</v>
      </c>
      <c r="N29" s="35">
        <v>12</v>
      </c>
      <c r="O29" s="61">
        <f t="shared" si="3"/>
        <v>1.4409090909090909</v>
      </c>
      <c r="P29" s="61"/>
      <c r="Q29" s="92"/>
    </row>
    <row r="30" spans="2:17" ht="23.45" hidden="1" customHeight="1" outlineLevel="1" x14ac:dyDescent="0.25">
      <c r="B30" s="123"/>
      <c r="C30" s="35" t="s">
        <v>370</v>
      </c>
      <c r="D30" s="123"/>
      <c r="E30" s="35" t="s">
        <v>48</v>
      </c>
      <c r="F30" s="122"/>
      <c r="G30" s="35" t="s">
        <v>4</v>
      </c>
      <c r="H30" s="35">
        <v>2020</v>
      </c>
      <c r="I30" s="35">
        <v>1</v>
      </c>
      <c r="J30" s="35">
        <v>26</v>
      </c>
      <c r="K30" s="35">
        <v>29</v>
      </c>
      <c r="O30" s="61">
        <f t="shared" si="3"/>
        <v>1.1153846153846154</v>
      </c>
      <c r="P30" s="61"/>
      <c r="Q30" s="92"/>
    </row>
    <row r="31" spans="2:17" ht="23.45" hidden="1" customHeight="1" outlineLevel="1" x14ac:dyDescent="0.25">
      <c r="B31" s="123"/>
      <c r="C31" s="35" t="s">
        <v>370</v>
      </c>
      <c r="D31" s="123"/>
      <c r="E31" s="35" t="s">
        <v>48</v>
      </c>
      <c r="F31" s="122"/>
      <c r="G31" s="35" t="s">
        <v>5</v>
      </c>
      <c r="H31" s="35">
        <v>2021</v>
      </c>
      <c r="I31" s="35">
        <v>1</v>
      </c>
      <c r="J31" s="35">
        <v>18</v>
      </c>
      <c r="K31" s="35">
        <v>26</v>
      </c>
      <c r="O31" s="61">
        <f t="shared" si="3"/>
        <v>1.4444444444444444</v>
      </c>
      <c r="P31" s="61"/>
      <c r="Q31" s="92"/>
    </row>
    <row r="32" spans="2:17" ht="23.45" hidden="1" customHeight="1" outlineLevel="1" x14ac:dyDescent="0.25">
      <c r="B32" s="123"/>
      <c r="C32" s="35" t="s">
        <v>370</v>
      </c>
      <c r="D32" s="123"/>
      <c r="E32" s="35" t="s">
        <v>48</v>
      </c>
      <c r="F32" s="122"/>
      <c r="G32" s="35" t="s">
        <v>6</v>
      </c>
      <c r="H32" s="35">
        <v>2022</v>
      </c>
      <c r="I32" s="35">
        <v>1</v>
      </c>
      <c r="J32" s="35">
        <v>30</v>
      </c>
      <c r="K32" s="35">
        <v>44</v>
      </c>
      <c r="O32" s="61">
        <f t="shared" si="3"/>
        <v>1.4666666666666666</v>
      </c>
      <c r="P32" s="61"/>
      <c r="Q32" s="92"/>
    </row>
    <row r="33" spans="2:17" ht="23.45" hidden="1" customHeight="1" outlineLevel="1" x14ac:dyDescent="0.25">
      <c r="B33" s="123"/>
      <c r="C33" s="35" t="s">
        <v>370</v>
      </c>
      <c r="D33" s="123"/>
      <c r="E33" s="35" t="s">
        <v>48</v>
      </c>
      <c r="F33" s="122"/>
      <c r="G33" s="35" t="s">
        <v>402</v>
      </c>
      <c r="H33" s="35">
        <v>2023</v>
      </c>
      <c r="I33" s="35">
        <v>1</v>
      </c>
      <c r="J33" s="35">
        <v>30</v>
      </c>
      <c r="K33" s="35">
        <v>34</v>
      </c>
      <c r="O33" s="61">
        <f t="shared" si="3"/>
        <v>1.1333333333333333</v>
      </c>
      <c r="P33" s="61"/>
      <c r="Q33" s="92"/>
    </row>
    <row r="34" spans="2:17" ht="23.45" hidden="1" customHeight="1" outlineLevel="1" x14ac:dyDescent="0.25">
      <c r="B34" s="123"/>
      <c r="C34" s="35" t="s">
        <v>370</v>
      </c>
      <c r="D34" s="123"/>
      <c r="E34" s="35" t="s">
        <v>48</v>
      </c>
      <c r="F34" s="122"/>
      <c r="G34" s="35" t="s">
        <v>779</v>
      </c>
      <c r="H34" s="35">
        <v>2024</v>
      </c>
      <c r="I34" s="35">
        <v>1</v>
      </c>
      <c r="J34" s="35">
        <v>30</v>
      </c>
      <c r="K34" s="35">
        <v>67</v>
      </c>
      <c r="O34" s="61">
        <f t="shared" si="3"/>
        <v>2.2333333333333334</v>
      </c>
      <c r="P34" s="61"/>
      <c r="Q34" s="92"/>
    </row>
    <row r="35" spans="2:17" ht="23.45" hidden="1" customHeight="1" outlineLevel="1" x14ac:dyDescent="0.25">
      <c r="B35" s="36" t="s">
        <v>1</v>
      </c>
      <c r="C35" s="36" t="s">
        <v>371</v>
      </c>
      <c r="D35" s="36" t="s">
        <v>42</v>
      </c>
      <c r="E35" s="36" t="s">
        <v>364</v>
      </c>
      <c r="F35" s="76"/>
      <c r="G35" s="41" t="s">
        <v>43</v>
      </c>
      <c r="H35" s="41" t="s">
        <v>787</v>
      </c>
      <c r="I35" s="36" t="s">
        <v>44</v>
      </c>
      <c r="J35" s="41" t="s">
        <v>360</v>
      </c>
      <c r="K35" s="41" t="s">
        <v>359</v>
      </c>
      <c r="L35" s="41" t="s">
        <v>362</v>
      </c>
      <c r="M35" s="41" t="s">
        <v>360</v>
      </c>
      <c r="N35" s="41" t="s">
        <v>359</v>
      </c>
      <c r="O35" s="41" t="s">
        <v>363</v>
      </c>
      <c r="P35" s="41" t="s">
        <v>365</v>
      </c>
      <c r="Q35" s="41" t="s">
        <v>599</v>
      </c>
    </row>
    <row r="36" spans="2:17" ht="23.45" hidden="1" customHeight="1" outlineLevel="1" x14ac:dyDescent="0.25">
      <c r="B36" s="123" t="e" vm="2">
        <v>#VALUE!</v>
      </c>
      <c r="C36" s="35" t="s">
        <v>370</v>
      </c>
      <c r="D36" s="123" t="e" vm="35">
        <v>#VALUE!</v>
      </c>
      <c r="E36" s="35" t="s">
        <v>49</v>
      </c>
      <c r="F36" s="122" t="s">
        <v>433</v>
      </c>
      <c r="G36" s="35" t="s">
        <v>2</v>
      </c>
      <c r="H36" s="35">
        <v>2018</v>
      </c>
      <c r="I36" s="35">
        <v>1</v>
      </c>
      <c r="J36" s="35">
        <v>22</v>
      </c>
      <c r="K36" s="35">
        <v>29</v>
      </c>
      <c r="L36" s="35">
        <v>2</v>
      </c>
      <c r="M36" s="35">
        <v>10</v>
      </c>
      <c r="N36" s="35">
        <v>13</v>
      </c>
      <c r="O36" s="61">
        <f t="shared" ref="O36:O42" si="4">IF(AND(L36="", M36="", N36=""), IF(AND(I36&lt;&gt;0, J36&lt;&gt;0), K36/J36 * I36^-0.95, 0), IF(OR(L36=1, L36=2),(IF(J36&lt;&gt;0, K36/J36 * I36^-0.95, 0) + IF(AND(M36&lt;&gt;0, I36&lt;&gt;0), N36/M36 * I36^-0.95 * IF(L36=1, 1, 0.913), 0)) / 2,"Fehler: K4 muss 1 oder 2 sein"))</f>
        <v>1.252540909090909</v>
      </c>
      <c r="P36" s="61">
        <f t="array" ref="P36">((AVERAGE(IF((H36:INDEX(H:H,MATCH("PointAVG",O37:O132,0)+ROW(O36)-1)&gt;=(MAX(H36:INDEX(H:H,MATCH("PointAVG",O37:O132,0)+ROW(O36)-1))-4)),O36:INDEX(O:O,MATCH("PointAVG",O37:O132,0)+ROW(O36)-1)))) * (VLOOKUP(C36, LeagueRanking[[CCode]:[Total4]], COLUMNS(LeagueRanking[[#All],[CCode]:[Total4]]), FALSE)))</f>
        <v>24.614927003076922</v>
      </c>
      <c r="Q36" s="91">
        <f>_xlfn.RANK.EQ(P36, P:P, 0)</f>
        <v>23</v>
      </c>
    </row>
    <row r="37" spans="2:17" ht="23.45" hidden="1" customHeight="1" outlineLevel="1" x14ac:dyDescent="0.25">
      <c r="B37" s="123"/>
      <c r="C37" s="35" t="s">
        <v>370</v>
      </c>
      <c r="D37" s="123"/>
      <c r="E37" s="35" t="s">
        <v>49</v>
      </c>
      <c r="F37" s="122"/>
      <c r="G37" s="35" t="s">
        <v>3</v>
      </c>
      <c r="H37" s="35">
        <v>2019</v>
      </c>
      <c r="I37" s="35">
        <v>1</v>
      </c>
      <c r="J37" s="35">
        <v>22</v>
      </c>
      <c r="K37" s="35">
        <v>20</v>
      </c>
      <c r="L37" s="35">
        <v>2</v>
      </c>
      <c r="M37" s="35">
        <v>10</v>
      </c>
      <c r="N37" s="35">
        <v>14</v>
      </c>
      <c r="O37" s="61">
        <f t="shared" si="4"/>
        <v>1.0936454545454546</v>
      </c>
      <c r="P37" s="61"/>
      <c r="Q37" s="92"/>
    </row>
    <row r="38" spans="2:17" ht="23.45" hidden="1" customHeight="1" outlineLevel="1" x14ac:dyDescent="0.25">
      <c r="B38" s="123"/>
      <c r="C38" s="35" t="s">
        <v>370</v>
      </c>
      <c r="D38" s="123"/>
      <c r="E38" s="35" t="s">
        <v>49</v>
      </c>
      <c r="F38" s="122"/>
      <c r="G38" s="35" t="s">
        <v>4</v>
      </c>
      <c r="H38" s="35">
        <v>2020</v>
      </c>
      <c r="I38" s="35">
        <v>1</v>
      </c>
      <c r="J38" s="35">
        <v>26</v>
      </c>
      <c r="K38" s="35">
        <v>41</v>
      </c>
      <c r="O38" s="61">
        <f t="shared" si="4"/>
        <v>1.5769230769230769</v>
      </c>
      <c r="P38" s="61"/>
      <c r="Q38" s="92"/>
    </row>
    <row r="39" spans="2:17" ht="23.45" hidden="1" customHeight="1" outlineLevel="1" x14ac:dyDescent="0.25">
      <c r="B39" s="123"/>
      <c r="C39" s="35" t="s">
        <v>370</v>
      </c>
      <c r="D39" s="123"/>
      <c r="E39" s="35" t="s">
        <v>49</v>
      </c>
      <c r="F39" s="122"/>
      <c r="G39" s="35" t="s">
        <v>5</v>
      </c>
      <c r="H39" s="35">
        <v>2021</v>
      </c>
      <c r="I39" s="35">
        <v>1</v>
      </c>
      <c r="J39" s="35">
        <v>18</v>
      </c>
      <c r="K39" s="35">
        <v>33</v>
      </c>
      <c r="O39" s="61">
        <f t="shared" si="4"/>
        <v>1.8333333333333333</v>
      </c>
      <c r="P39" s="61"/>
      <c r="Q39" s="92"/>
    </row>
    <row r="40" spans="2:17" ht="23.45" hidden="1" customHeight="1" outlineLevel="1" x14ac:dyDescent="0.25">
      <c r="B40" s="123"/>
      <c r="C40" s="35" t="s">
        <v>370</v>
      </c>
      <c r="D40" s="123"/>
      <c r="E40" s="35" t="s">
        <v>49</v>
      </c>
      <c r="F40" s="122"/>
      <c r="G40" s="35" t="s">
        <v>6</v>
      </c>
      <c r="H40" s="35">
        <v>2022</v>
      </c>
      <c r="I40" s="35">
        <v>1</v>
      </c>
      <c r="J40" s="35">
        <v>30</v>
      </c>
      <c r="K40" s="35">
        <v>35</v>
      </c>
      <c r="O40" s="61">
        <f t="shared" si="4"/>
        <v>1.1666666666666667</v>
      </c>
      <c r="P40" s="61"/>
      <c r="Q40" s="92"/>
    </row>
    <row r="41" spans="2:17" ht="23.45" hidden="1" customHeight="1" outlineLevel="1" x14ac:dyDescent="0.25">
      <c r="B41" s="123"/>
      <c r="C41" s="35" t="s">
        <v>370</v>
      </c>
      <c r="D41" s="123"/>
      <c r="E41" s="35" t="s">
        <v>49</v>
      </c>
      <c r="F41" s="122"/>
      <c r="G41" s="35" t="s">
        <v>402</v>
      </c>
      <c r="H41" s="35">
        <v>2023</v>
      </c>
      <c r="I41" s="35">
        <v>1</v>
      </c>
      <c r="J41" s="35">
        <v>30</v>
      </c>
      <c r="K41" s="35">
        <v>33</v>
      </c>
      <c r="O41" s="61">
        <f t="shared" si="4"/>
        <v>1.1000000000000001</v>
      </c>
      <c r="P41" s="61"/>
      <c r="Q41" s="92"/>
    </row>
    <row r="42" spans="2:17" ht="23.45" hidden="1" customHeight="1" outlineLevel="1" x14ac:dyDescent="0.25">
      <c r="B42" s="123"/>
      <c r="C42" s="35" t="s">
        <v>370</v>
      </c>
      <c r="D42" s="123"/>
      <c r="E42" s="35" t="s">
        <v>49</v>
      </c>
      <c r="F42" s="122"/>
      <c r="G42" s="35" t="s">
        <v>779</v>
      </c>
      <c r="H42" s="35">
        <v>2024</v>
      </c>
      <c r="I42" s="35">
        <v>1</v>
      </c>
      <c r="J42" s="35">
        <v>30</v>
      </c>
      <c r="K42" s="35">
        <v>27</v>
      </c>
      <c r="O42" s="61">
        <f t="shared" si="4"/>
        <v>0.9</v>
      </c>
      <c r="P42" s="61"/>
      <c r="Q42" s="92"/>
    </row>
    <row r="43" spans="2:17" ht="23.45" hidden="1" customHeight="1" outlineLevel="1" x14ac:dyDescent="0.25">
      <c r="B43" s="36" t="s">
        <v>1</v>
      </c>
      <c r="C43" s="36" t="s">
        <v>371</v>
      </c>
      <c r="D43" s="36" t="s">
        <v>42</v>
      </c>
      <c r="E43" s="36" t="s">
        <v>364</v>
      </c>
      <c r="F43" s="76"/>
      <c r="G43" s="41" t="s">
        <v>43</v>
      </c>
      <c r="H43" s="41" t="s">
        <v>787</v>
      </c>
      <c r="I43" s="36" t="s">
        <v>44</v>
      </c>
      <c r="J43" s="41" t="s">
        <v>360</v>
      </c>
      <c r="K43" s="41" t="s">
        <v>359</v>
      </c>
      <c r="L43" s="41" t="s">
        <v>362</v>
      </c>
      <c r="M43" s="41" t="s">
        <v>360</v>
      </c>
      <c r="N43" s="41" t="s">
        <v>359</v>
      </c>
      <c r="O43" s="41" t="s">
        <v>363</v>
      </c>
      <c r="P43" s="41" t="s">
        <v>365</v>
      </c>
      <c r="Q43" s="41" t="s">
        <v>599</v>
      </c>
    </row>
    <row r="44" spans="2:17" ht="23.45" hidden="1" customHeight="1" outlineLevel="1" x14ac:dyDescent="0.25">
      <c r="B44" s="123" t="e" vm="2">
        <v>#VALUE!</v>
      </c>
      <c r="C44" s="35" t="s">
        <v>370</v>
      </c>
      <c r="D44" s="123" t="e" vm="36">
        <v>#VALUE!</v>
      </c>
      <c r="E44" s="35" t="s">
        <v>50</v>
      </c>
      <c r="F44" s="122" t="s">
        <v>434</v>
      </c>
      <c r="G44" s="35" t="s">
        <v>2</v>
      </c>
      <c r="H44" s="35">
        <v>2018</v>
      </c>
      <c r="I44" s="35">
        <v>2</v>
      </c>
      <c r="J44" s="35">
        <v>28</v>
      </c>
      <c r="K44" s="35">
        <v>67</v>
      </c>
      <c r="O44" s="61">
        <f t="shared" ref="O44:O50" si="5">IF(AND(L44="", M44="", N44=""), IF(AND(I44&lt;&gt;0, J44&lt;&gt;0), K44/J44 * I44^-0.95, 0), IF(OR(L44=1, L44=2),(IF(J44&lt;&gt;0, K44/J44 * I44^-0.95, 0) + IF(AND(M44&lt;&gt;0, I44&lt;&gt;0), N44/M44 * I44^-0.95 * IF(L44=1, 1, 0.913), 0)) / 2,"Fehler: K4 muss 1 oder 2 sein"))</f>
        <v>1.2386205338816481</v>
      </c>
      <c r="P44" s="61">
        <f t="array" ref="P44">((AVERAGE(IF((H44:INDEX(H:H,MATCH("PointAVG",O45:O140,0)+ROW(O44)-1)&gt;=(MAX(H44:INDEX(H:H,MATCH("PointAVG",O45:O140,0)+ROW(O44)-1))-4)),O44:INDEX(O:O,MATCH("PointAVG",O45:O140,0)+ROW(O44)-1)))) * (VLOOKUP(C44, LeagueRanking[[CCode]:[Total4]], COLUMNS(LeagueRanking[[#All],[CCode]:[Total4]]), FALSE)))</f>
        <v>27.481070550153845</v>
      </c>
      <c r="Q44" s="91">
        <f>_xlfn.RANK.EQ(P44, P:P, 0)</f>
        <v>15</v>
      </c>
    </row>
    <row r="45" spans="2:17" ht="23.45" hidden="1" customHeight="1" outlineLevel="1" x14ac:dyDescent="0.25">
      <c r="B45" s="123"/>
      <c r="C45" s="35" t="s">
        <v>370</v>
      </c>
      <c r="D45" s="123"/>
      <c r="E45" s="35" t="s">
        <v>50</v>
      </c>
      <c r="F45" s="122"/>
      <c r="G45" s="35" t="s">
        <v>3</v>
      </c>
      <c r="H45" s="35">
        <v>2019</v>
      </c>
      <c r="I45" s="35">
        <v>1</v>
      </c>
      <c r="J45" s="35">
        <v>22</v>
      </c>
      <c r="K45" s="35">
        <v>25</v>
      </c>
      <c r="L45" s="35">
        <v>2</v>
      </c>
      <c r="M45" s="35">
        <v>10</v>
      </c>
      <c r="N45" s="35">
        <v>24</v>
      </c>
      <c r="O45" s="61">
        <f t="shared" si="5"/>
        <v>1.663781818181818</v>
      </c>
      <c r="P45" s="61"/>
      <c r="Q45" s="92"/>
    </row>
    <row r="46" spans="2:17" ht="23.45" hidden="1" customHeight="1" outlineLevel="1" x14ac:dyDescent="0.25">
      <c r="B46" s="123"/>
      <c r="C46" s="35" t="s">
        <v>370</v>
      </c>
      <c r="D46" s="123"/>
      <c r="E46" s="35" t="s">
        <v>50</v>
      </c>
      <c r="F46" s="122"/>
      <c r="G46" s="35" t="s">
        <v>4</v>
      </c>
      <c r="H46" s="35">
        <v>2020</v>
      </c>
      <c r="I46" s="35">
        <v>1</v>
      </c>
      <c r="J46" s="35">
        <v>26</v>
      </c>
      <c r="K46" s="35">
        <v>30</v>
      </c>
      <c r="O46" s="61">
        <f t="shared" si="5"/>
        <v>1.1538461538461537</v>
      </c>
      <c r="P46" s="61"/>
      <c r="Q46" s="92"/>
    </row>
    <row r="47" spans="2:17" ht="23.45" hidden="1" customHeight="1" outlineLevel="1" x14ac:dyDescent="0.25">
      <c r="B47" s="123"/>
      <c r="C47" s="35" t="s">
        <v>370</v>
      </c>
      <c r="D47" s="123"/>
      <c r="E47" s="35" t="s">
        <v>50</v>
      </c>
      <c r="F47" s="122"/>
      <c r="G47" s="35" t="s">
        <v>5</v>
      </c>
      <c r="H47" s="35">
        <v>2021</v>
      </c>
      <c r="I47" s="35">
        <v>1</v>
      </c>
      <c r="J47" s="35">
        <v>18</v>
      </c>
      <c r="K47" s="35">
        <v>40</v>
      </c>
      <c r="O47" s="61">
        <f t="shared" si="5"/>
        <v>2.2222222222222223</v>
      </c>
      <c r="P47" s="61"/>
      <c r="Q47" s="92"/>
    </row>
    <row r="48" spans="2:17" ht="23.45" hidden="1" customHeight="1" outlineLevel="1" x14ac:dyDescent="0.25">
      <c r="B48" s="123"/>
      <c r="C48" s="35" t="s">
        <v>370</v>
      </c>
      <c r="D48" s="123"/>
      <c r="E48" s="35" t="s">
        <v>50</v>
      </c>
      <c r="F48" s="122"/>
      <c r="G48" s="35" t="s">
        <v>6</v>
      </c>
      <c r="H48" s="35">
        <v>2022</v>
      </c>
      <c r="I48" s="35">
        <v>1</v>
      </c>
      <c r="J48" s="35">
        <v>30</v>
      </c>
      <c r="K48" s="35">
        <v>67</v>
      </c>
      <c r="O48" s="61">
        <f t="shared" si="5"/>
        <v>2.2333333333333334</v>
      </c>
      <c r="P48" s="61"/>
      <c r="Q48" s="92"/>
    </row>
    <row r="49" spans="2:17" ht="23.45" hidden="1" customHeight="1" outlineLevel="1" x14ac:dyDescent="0.25">
      <c r="B49" s="123"/>
      <c r="C49" s="35" t="s">
        <v>370</v>
      </c>
      <c r="D49" s="123"/>
      <c r="E49" s="35" t="s">
        <v>50</v>
      </c>
      <c r="F49" s="122"/>
      <c r="G49" s="35" t="s">
        <v>402</v>
      </c>
      <c r="H49" s="35">
        <v>2023</v>
      </c>
      <c r="I49" s="35">
        <v>1</v>
      </c>
      <c r="J49" s="35">
        <v>30</v>
      </c>
      <c r="K49" s="35">
        <v>52</v>
      </c>
      <c r="O49" s="61">
        <f t="shared" si="5"/>
        <v>1.7333333333333334</v>
      </c>
      <c r="P49" s="61"/>
      <c r="Q49" s="92"/>
    </row>
    <row r="50" spans="2:17" ht="23.45" hidden="1" customHeight="1" outlineLevel="1" x14ac:dyDescent="0.25">
      <c r="B50" s="123"/>
      <c r="C50" s="35" t="s">
        <v>370</v>
      </c>
      <c r="D50" s="123"/>
      <c r="E50" s="35" t="s">
        <v>50</v>
      </c>
      <c r="F50" s="122"/>
      <c r="G50" s="35" t="s">
        <v>779</v>
      </c>
      <c r="H50" s="35">
        <v>2024</v>
      </c>
      <c r="O50" s="61">
        <f t="shared" si="5"/>
        <v>0</v>
      </c>
      <c r="P50" s="61"/>
      <c r="Q50" s="92"/>
    </row>
    <row r="51" spans="2:17" ht="23.45" hidden="1" customHeight="1" outlineLevel="1" x14ac:dyDescent="0.25">
      <c r="B51" s="36" t="s">
        <v>1</v>
      </c>
      <c r="C51" s="36" t="s">
        <v>371</v>
      </c>
      <c r="D51" s="36" t="s">
        <v>42</v>
      </c>
      <c r="E51" s="36" t="s">
        <v>364</v>
      </c>
      <c r="F51" s="76"/>
      <c r="G51" s="41" t="s">
        <v>43</v>
      </c>
      <c r="H51" s="41" t="s">
        <v>787</v>
      </c>
      <c r="I51" s="36" t="s">
        <v>44</v>
      </c>
      <c r="J51" s="41" t="s">
        <v>360</v>
      </c>
      <c r="K51" s="41" t="s">
        <v>359</v>
      </c>
      <c r="L51" s="41" t="s">
        <v>362</v>
      </c>
      <c r="M51" s="41" t="s">
        <v>360</v>
      </c>
      <c r="N51" s="41" t="s">
        <v>359</v>
      </c>
      <c r="O51" s="41" t="s">
        <v>363</v>
      </c>
      <c r="P51" s="41" t="s">
        <v>365</v>
      </c>
      <c r="Q51" s="41" t="s">
        <v>599</v>
      </c>
    </row>
    <row r="52" spans="2:17" ht="23.45" hidden="1" customHeight="1" outlineLevel="1" x14ac:dyDescent="0.25">
      <c r="B52" s="123" t="e" vm="2">
        <v>#VALUE!</v>
      </c>
      <c r="C52" s="35" t="s">
        <v>370</v>
      </c>
      <c r="D52" s="123" t="e" vm="37">
        <v>#VALUE!</v>
      </c>
      <c r="E52" s="35" t="s">
        <v>51</v>
      </c>
      <c r="F52" s="122" t="s">
        <v>435</v>
      </c>
      <c r="G52" s="35" t="s">
        <v>2</v>
      </c>
      <c r="H52" s="35">
        <v>2018</v>
      </c>
      <c r="I52" s="35">
        <v>1</v>
      </c>
      <c r="J52" s="35">
        <v>22</v>
      </c>
      <c r="K52" s="35">
        <v>28</v>
      </c>
      <c r="L52" s="35">
        <v>2</v>
      </c>
      <c r="M52" s="35">
        <v>10</v>
      </c>
      <c r="N52" s="35">
        <v>13</v>
      </c>
      <c r="O52" s="61">
        <f t="shared" ref="O52:O58" si="6">IF(AND(L52="", M52="", N52=""), IF(AND(I52&lt;&gt;0, J52&lt;&gt;0), K52/J52 * I52^-0.95, 0), IF(OR(L52=1, L52=2),(IF(J52&lt;&gt;0, K52/J52 * I52^-0.95, 0) + IF(AND(M52&lt;&gt;0, I52&lt;&gt;0), N52/M52 * I52^-0.95 * IF(L52=1, 1, 0.913), 0)) / 2,"Fehler: K4 muss 1 oder 2 sein"))</f>
        <v>1.2298136363636365</v>
      </c>
      <c r="P52" s="61">
        <f t="array" ref="P52">((AVERAGE(IF((H52:INDEX(H:H,MATCH("PointAVG",O53:O148,0)+ROW(O52)-1)&gt;=(MAX(H52:INDEX(H:H,MATCH("PointAVG",O53:O148,0)+ROW(O52)-1))-4)),O52:INDEX(O:O,MATCH("PointAVG",O53:O148,0)+ROW(O52)-1)))) * (VLOOKUP(C52, LeagueRanking[[CCode]:[Total4]], COLUMNS(LeagueRanking[[#All],[CCode]:[Total4]]), FALSE)))</f>
        <v>10.668067778461538</v>
      </c>
      <c r="Q52" s="91">
        <f>_xlfn.RANK.EQ(P52, P:P, 0)</f>
        <v>173</v>
      </c>
    </row>
    <row r="53" spans="2:17" ht="23.45" hidden="1" customHeight="1" outlineLevel="1" x14ac:dyDescent="0.25">
      <c r="B53" s="123"/>
      <c r="C53" s="35" t="s">
        <v>370</v>
      </c>
      <c r="D53" s="123"/>
      <c r="E53" s="35" t="s">
        <v>51</v>
      </c>
      <c r="F53" s="122"/>
      <c r="G53" s="35" t="s">
        <v>3</v>
      </c>
      <c r="H53" s="35">
        <v>2019</v>
      </c>
      <c r="I53" s="35">
        <v>1</v>
      </c>
      <c r="J53" s="35">
        <v>22</v>
      </c>
      <c r="K53" s="35">
        <v>42</v>
      </c>
      <c r="L53" s="35">
        <v>1</v>
      </c>
      <c r="M53" s="35">
        <v>10</v>
      </c>
      <c r="N53" s="35">
        <v>14</v>
      </c>
      <c r="O53" s="61">
        <f t="shared" si="6"/>
        <v>1.6545454545454545</v>
      </c>
      <c r="P53" s="61"/>
      <c r="Q53" s="92"/>
    </row>
    <row r="54" spans="2:17" ht="23.45" hidden="1" customHeight="1" outlineLevel="1" x14ac:dyDescent="0.25">
      <c r="B54" s="123"/>
      <c r="C54" s="35" t="s">
        <v>370</v>
      </c>
      <c r="D54" s="123"/>
      <c r="E54" s="35" t="s">
        <v>51</v>
      </c>
      <c r="F54" s="122"/>
      <c r="G54" s="35" t="s">
        <v>4</v>
      </c>
      <c r="H54" s="35">
        <v>2020</v>
      </c>
      <c r="I54" s="35">
        <v>1</v>
      </c>
      <c r="J54" s="35">
        <v>26</v>
      </c>
      <c r="K54" s="35">
        <v>38</v>
      </c>
      <c r="O54" s="61">
        <f t="shared" si="6"/>
        <v>1.4615384615384615</v>
      </c>
      <c r="P54" s="61"/>
      <c r="Q54" s="92"/>
    </row>
    <row r="55" spans="2:17" ht="23.45" hidden="1" customHeight="1" outlineLevel="1" x14ac:dyDescent="0.25">
      <c r="B55" s="123"/>
      <c r="C55" s="35" t="s">
        <v>370</v>
      </c>
      <c r="D55" s="123"/>
      <c r="E55" s="35" t="s">
        <v>51</v>
      </c>
      <c r="F55" s="122"/>
      <c r="G55" s="35" t="s">
        <v>5</v>
      </c>
      <c r="H55" s="35">
        <v>2021</v>
      </c>
      <c r="I55" s="35">
        <v>1</v>
      </c>
      <c r="J55" s="35">
        <v>18</v>
      </c>
      <c r="K55" s="35">
        <v>25</v>
      </c>
      <c r="O55" s="61">
        <f t="shared" si="6"/>
        <v>1.3888888888888888</v>
      </c>
      <c r="P55" s="61"/>
      <c r="Q55" s="92"/>
    </row>
    <row r="56" spans="2:17" ht="23.45" hidden="1" customHeight="1" outlineLevel="1" x14ac:dyDescent="0.25">
      <c r="B56" s="123"/>
      <c r="C56" s="35" t="s">
        <v>370</v>
      </c>
      <c r="D56" s="123"/>
      <c r="E56" s="35" t="s">
        <v>51</v>
      </c>
      <c r="F56" s="122"/>
      <c r="G56" s="35" t="s">
        <v>6</v>
      </c>
      <c r="H56" s="35">
        <v>2022</v>
      </c>
      <c r="O56" s="61">
        <f t="shared" si="6"/>
        <v>0</v>
      </c>
      <c r="P56" s="61"/>
      <c r="Q56" s="92"/>
    </row>
    <row r="57" spans="2:17" ht="23.45" hidden="1" customHeight="1" outlineLevel="1" x14ac:dyDescent="0.25">
      <c r="B57" s="123"/>
      <c r="C57" s="35" t="s">
        <v>370</v>
      </c>
      <c r="D57" s="123"/>
      <c r="E57" s="35" t="s">
        <v>51</v>
      </c>
      <c r="F57" s="122"/>
      <c r="G57" s="35" t="s">
        <v>402</v>
      </c>
      <c r="H57" s="35">
        <v>2023</v>
      </c>
      <c r="O57" s="61">
        <f t="shared" si="6"/>
        <v>0</v>
      </c>
      <c r="P57" s="61"/>
      <c r="Q57" s="92"/>
    </row>
    <row r="58" spans="2:17" ht="23.45" hidden="1" customHeight="1" outlineLevel="1" x14ac:dyDescent="0.25">
      <c r="B58" s="123"/>
      <c r="C58" s="35" t="s">
        <v>370</v>
      </c>
      <c r="D58" s="123"/>
      <c r="E58" s="35" t="s">
        <v>51</v>
      </c>
      <c r="F58" s="122"/>
      <c r="G58" s="35" t="s">
        <v>779</v>
      </c>
      <c r="H58" s="35">
        <v>2024</v>
      </c>
      <c r="O58" s="61">
        <f t="shared" si="6"/>
        <v>0</v>
      </c>
      <c r="P58" s="61"/>
      <c r="Q58" s="92"/>
    </row>
    <row r="59" spans="2:17" ht="23.45" hidden="1" customHeight="1" outlineLevel="1" x14ac:dyDescent="0.25">
      <c r="B59" s="36" t="s">
        <v>1</v>
      </c>
      <c r="C59" s="36" t="s">
        <v>371</v>
      </c>
      <c r="D59" s="36" t="s">
        <v>42</v>
      </c>
      <c r="E59" s="36" t="s">
        <v>364</v>
      </c>
      <c r="F59" s="76"/>
      <c r="G59" s="41" t="s">
        <v>43</v>
      </c>
      <c r="H59" s="41" t="s">
        <v>787</v>
      </c>
      <c r="I59" s="36" t="s">
        <v>44</v>
      </c>
      <c r="J59" s="41" t="s">
        <v>360</v>
      </c>
      <c r="K59" s="41" t="s">
        <v>359</v>
      </c>
      <c r="L59" s="41" t="s">
        <v>362</v>
      </c>
      <c r="M59" s="41" t="s">
        <v>360</v>
      </c>
      <c r="N59" s="41" t="s">
        <v>359</v>
      </c>
      <c r="O59" s="41" t="s">
        <v>363</v>
      </c>
      <c r="P59" s="41" t="s">
        <v>365</v>
      </c>
      <c r="Q59" s="41" t="s">
        <v>599</v>
      </c>
    </row>
    <row r="60" spans="2:17" ht="23.45" hidden="1" customHeight="1" outlineLevel="1" x14ac:dyDescent="0.25">
      <c r="B60" s="123" t="e" vm="2">
        <v>#VALUE!</v>
      </c>
      <c r="C60" s="35" t="s">
        <v>370</v>
      </c>
      <c r="D60" s="123" t="e" vm="38">
        <v>#VALUE!</v>
      </c>
      <c r="E60" s="35" t="s">
        <v>52</v>
      </c>
      <c r="F60" s="122" t="s">
        <v>436</v>
      </c>
      <c r="G60" s="35" t="s">
        <v>2</v>
      </c>
      <c r="H60" s="35">
        <v>2018</v>
      </c>
      <c r="I60" s="35">
        <v>2</v>
      </c>
      <c r="J60" s="35">
        <v>28</v>
      </c>
      <c r="K60" s="35">
        <v>54</v>
      </c>
      <c r="O60" s="61">
        <f t="shared" ref="O60:O66" si="7">IF(AND(L60="", M60="", N60=""), IF(AND(I60&lt;&gt;0, J60&lt;&gt;0), K60/J60 * I60^-0.95, 0), IF(OR(L60=1, L60=2),(IF(J60&lt;&gt;0, K60/J60 * I60^-0.95, 0) + IF(AND(M60&lt;&gt;0, I60&lt;&gt;0), N60/M60 * I60^-0.95 * IF(L60=1, 1, 0.913), 0)) / 2,"Fehler: K4 muss 1 oder 2 sein"))</f>
        <v>0.99829117656132837</v>
      </c>
      <c r="P60" s="61">
        <f t="array" ref="P60">((AVERAGE(IF((H60:INDEX(H:H,MATCH("PointAVG",O61:O156,0)+ROW(O60)-1)&gt;=(MAX(H60:INDEX(H:H,MATCH("PointAVG",O61:O156,0)+ROW(O60)-1))-4)),O60:INDEX(O:O,MATCH("PointAVG",O61:O156,0)+ROW(O60)-1)))) * (VLOOKUP(C60, LeagueRanking[[CCode]:[Total4]], COLUMNS(LeagueRanking[[#All],[CCode]:[Total4]]), FALSE)))</f>
        <v>23.866402907076921</v>
      </c>
      <c r="Q60" s="91">
        <f>_xlfn.RANK.EQ(P60, P:P, 0)</f>
        <v>28</v>
      </c>
    </row>
    <row r="61" spans="2:17" ht="23.45" hidden="1" customHeight="1" outlineLevel="1" x14ac:dyDescent="0.25">
      <c r="B61" s="123"/>
      <c r="C61" s="35" t="s">
        <v>370</v>
      </c>
      <c r="D61" s="123"/>
      <c r="E61" s="35" t="s">
        <v>52</v>
      </c>
      <c r="F61" s="122"/>
      <c r="G61" s="35" t="s">
        <v>3</v>
      </c>
      <c r="H61" s="35">
        <v>2019</v>
      </c>
      <c r="I61" s="35">
        <v>1</v>
      </c>
      <c r="J61" s="35">
        <v>22</v>
      </c>
      <c r="K61" s="35">
        <v>26</v>
      </c>
      <c r="L61" s="35">
        <v>1</v>
      </c>
      <c r="M61" s="35">
        <v>10</v>
      </c>
      <c r="N61" s="35">
        <v>6</v>
      </c>
      <c r="O61" s="61">
        <f t="shared" si="7"/>
        <v>0.89090909090909087</v>
      </c>
      <c r="P61" s="61"/>
      <c r="Q61" s="92"/>
    </row>
    <row r="62" spans="2:17" ht="23.45" hidden="1" customHeight="1" outlineLevel="1" x14ac:dyDescent="0.25">
      <c r="B62" s="123"/>
      <c r="C62" s="35" t="s">
        <v>370</v>
      </c>
      <c r="D62" s="123"/>
      <c r="E62" s="35" t="s">
        <v>52</v>
      </c>
      <c r="F62" s="122"/>
      <c r="G62" s="35" t="s">
        <v>4</v>
      </c>
      <c r="H62" s="35">
        <v>2020</v>
      </c>
      <c r="I62" s="35">
        <v>1</v>
      </c>
      <c r="J62" s="35">
        <v>26</v>
      </c>
      <c r="K62" s="35">
        <v>41</v>
      </c>
      <c r="O62" s="61">
        <f t="shared" si="7"/>
        <v>1.5769230769230769</v>
      </c>
      <c r="P62" s="61"/>
      <c r="Q62" s="92"/>
    </row>
    <row r="63" spans="2:17" ht="23.45" hidden="1" customHeight="1" outlineLevel="1" x14ac:dyDescent="0.25">
      <c r="B63" s="123"/>
      <c r="C63" s="35" t="s">
        <v>370</v>
      </c>
      <c r="D63" s="123"/>
      <c r="E63" s="35" t="s">
        <v>52</v>
      </c>
      <c r="F63" s="122"/>
      <c r="G63" s="35" t="s">
        <v>5</v>
      </c>
      <c r="H63" s="35">
        <v>2021</v>
      </c>
      <c r="I63" s="35">
        <v>1</v>
      </c>
      <c r="J63" s="35">
        <v>18</v>
      </c>
      <c r="K63" s="35">
        <v>24</v>
      </c>
      <c r="O63" s="61">
        <f t="shared" si="7"/>
        <v>1.3333333333333333</v>
      </c>
      <c r="P63" s="61"/>
      <c r="Q63" s="92"/>
    </row>
    <row r="64" spans="2:17" ht="23.45" hidden="1" customHeight="1" outlineLevel="1" x14ac:dyDescent="0.25">
      <c r="B64" s="123"/>
      <c r="C64" s="35" t="s">
        <v>370</v>
      </c>
      <c r="D64" s="123"/>
      <c r="E64" s="35" t="s">
        <v>52</v>
      </c>
      <c r="F64" s="122"/>
      <c r="G64" s="35" t="s">
        <v>6</v>
      </c>
      <c r="H64" s="35">
        <v>2022</v>
      </c>
      <c r="I64" s="35">
        <v>1</v>
      </c>
      <c r="J64" s="35">
        <v>30</v>
      </c>
      <c r="K64" s="35">
        <v>36</v>
      </c>
      <c r="O64" s="61">
        <f t="shared" si="7"/>
        <v>1.2</v>
      </c>
      <c r="P64" s="61"/>
      <c r="Q64" s="92"/>
    </row>
    <row r="65" spans="2:17" ht="23.45" hidden="1" customHeight="1" outlineLevel="1" x14ac:dyDescent="0.25">
      <c r="B65" s="123"/>
      <c r="C65" s="35" t="s">
        <v>370</v>
      </c>
      <c r="D65" s="123"/>
      <c r="E65" s="35" t="s">
        <v>52</v>
      </c>
      <c r="F65" s="122"/>
      <c r="G65" s="35" t="s">
        <v>402</v>
      </c>
      <c r="H65" s="35">
        <v>2023</v>
      </c>
      <c r="I65" s="35">
        <v>1</v>
      </c>
      <c r="J65" s="35">
        <v>30</v>
      </c>
      <c r="K65" s="35">
        <v>32</v>
      </c>
      <c r="O65" s="61">
        <f t="shared" si="7"/>
        <v>1.0666666666666667</v>
      </c>
      <c r="P65" s="61"/>
      <c r="Q65" s="92"/>
    </row>
    <row r="66" spans="2:17" ht="23.45" hidden="1" customHeight="1" outlineLevel="1" x14ac:dyDescent="0.25">
      <c r="B66" s="123"/>
      <c r="C66" s="35" t="s">
        <v>370</v>
      </c>
      <c r="D66" s="123"/>
      <c r="E66" s="35" t="s">
        <v>52</v>
      </c>
      <c r="F66" s="122"/>
      <c r="G66" s="35" t="s">
        <v>779</v>
      </c>
      <c r="H66" s="35">
        <v>2024</v>
      </c>
      <c r="I66" s="35">
        <v>1</v>
      </c>
      <c r="J66" s="35">
        <v>30</v>
      </c>
      <c r="K66" s="35">
        <v>36</v>
      </c>
      <c r="O66" s="61">
        <f t="shared" si="7"/>
        <v>1.2</v>
      </c>
      <c r="P66" s="61"/>
      <c r="Q66" s="92"/>
    </row>
    <row r="67" spans="2:17" ht="23.45" hidden="1" customHeight="1" outlineLevel="1" x14ac:dyDescent="0.25">
      <c r="B67" s="36" t="s">
        <v>1</v>
      </c>
      <c r="C67" s="36" t="s">
        <v>371</v>
      </c>
      <c r="D67" s="36" t="s">
        <v>42</v>
      </c>
      <c r="E67" s="36" t="s">
        <v>364</v>
      </c>
      <c r="F67" s="76"/>
      <c r="G67" s="41" t="s">
        <v>43</v>
      </c>
      <c r="H67" s="41" t="s">
        <v>787</v>
      </c>
      <c r="I67" s="36" t="s">
        <v>44</v>
      </c>
      <c r="J67" s="41" t="s">
        <v>360</v>
      </c>
      <c r="K67" s="41" t="s">
        <v>359</v>
      </c>
      <c r="L67" s="41" t="s">
        <v>362</v>
      </c>
      <c r="M67" s="41" t="s">
        <v>360</v>
      </c>
      <c r="N67" s="41" t="s">
        <v>359</v>
      </c>
      <c r="O67" s="41" t="s">
        <v>363</v>
      </c>
      <c r="P67" s="41" t="s">
        <v>365</v>
      </c>
      <c r="Q67" s="41" t="s">
        <v>599</v>
      </c>
    </row>
    <row r="68" spans="2:17" ht="23.45" hidden="1" customHeight="1" outlineLevel="1" x14ac:dyDescent="0.25">
      <c r="B68" s="123" t="e" vm="2">
        <v>#VALUE!</v>
      </c>
      <c r="C68" s="35" t="s">
        <v>370</v>
      </c>
      <c r="D68" s="123" t="e" vm="39">
        <v>#VALUE!</v>
      </c>
      <c r="E68" s="35" t="s">
        <v>53</v>
      </c>
      <c r="F68" s="122" t="s">
        <v>437</v>
      </c>
      <c r="G68" s="35" t="s">
        <v>2</v>
      </c>
      <c r="H68" s="35">
        <v>2018</v>
      </c>
      <c r="I68" s="35">
        <v>1</v>
      </c>
      <c r="J68" s="35">
        <v>22</v>
      </c>
      <c r="K68" s="35">
        <v>30</v>
      </c>
      <c r="L68" s="35">
        <v>1</v>
      </c>
      <c r="M68" s="35">
        <v>10</v>
      </c>
      <c r="N68" s="35">
        <v>13</v>
      </c>
      <c r="O68" s="61">
        <f t="shared" ref="O68:O74" si="8">IF(AND(L68="", M68="", N68=""), IF(AND(I68&lt;&gt;0, J68&lt;&gt;0), K68/J68 * I68^-0.95, 0), IF(OR(L68=1, L68=2),(IF(J68&lt;&gt;0, K68/J68 * I68^-0.95, 0) + IF(AND(M68&lt;&gt;0, I68&lt;&gt;0), N68/M68 * I68^-0.95 * IF(L68=1, 1, 0.913), 0)) / 2,"Fehler: K4 muss 1 oder 2 sein"))</f>
        <v>1.3318181818181818</v>
      </c>
      <c r="P68" s="61">
        <f t="array" ref="P68">((AVERAGE(IF((H68:INDEX(H:H,MATCH("PointAVG",O69:O164,0)+ROW(O68)-1)&gt;=(MAX(H68:INDEX(H:H,MATCH("PointAVG",O69:O164,0)+ROW(O68)-1))-4)),O68:INDEX(O:O,MATCH("PointAVG",O69:O164,0)+ROW(O68)-1)))) * (VLOOKUP(C68, LeagueRanking[[CCode]:[Total4]], COLUMNS(LeagueRanking[[#All],[CCode]:[Total4]]), FALSE)))</f>
        <v>5.4060073599999994</v>
      </c>
      <c r="Q68" s="91">
        <f>_xlfn.RANK.EQ(P68, P:P, 0)</f>
        <v>325</v>
      </c>
    </row>
    <row r="69" spans="2:17" ht="23.45" hidden="1" customHeight="1" outlineLevel="1" x14ac:dyDescent="0.25">
      <c r="B69" s="123"/>
      <c r="C69" s="35" t="s">
        <v>370</v>
      </c>
      <c r="D69" s="123"/>
      <c r="E69" s="35" t="s">
        <v>53</v>
      </c>
      <c r="F69" s="122"/>
      <c r="G69" s="35" t="s">
        <v>3</v>
      </c>
      <c r="H69" s="35">
        <v>2019</v>
      </c>
      <c r="I69" s="35">
        <v>1</v>
      </c>
      <c r="J69" s="35">
        <v>22</v>
      </c>
      <c r="K69" s="35">
        <v>25</v>
      </c>
      <c r="L69" s="35">
        <v>2</v>
      </c>
      <c r="M69" s="35">
        <v>10</v>
      </c>
      <c r="N69" s="35">
        <v>20</v>
      </c>
      <c r="O69" s="61">
        <f t="shared" si="8"/>
        <v>1.4811818181818182</v>
      </c>
      <c r="P69" s="61"/>
      <c r="Q69" s="92"/>
    </row>
    <row r="70" spans="2:17" ht="23.45" hidden="1" customHeight="1" outlineLevel="1" x14ac:dyDescent="0.25">
      <c r="B70" s="123"/>
      <c r="C70" s="35" t="s">
        <v>370</v>
      </c>
      <c r="D70" s="123"/>
      <c r="E70" s="35" t="s">
        <v>53</v>
      </c>
      <c r="F70" s="122"/>
      <c r="G70" s="35" t="s">
        <v>4</v>
      </c>
      <c r="H70" s="35">
        <v>2020</v>
      </c>
      <c r="I70" s="35">
        <v>1</v>
      </c>
      <c r="J70" s="35">
        <v>26</v>
      </c>
      <c r="K70" s="35">
        <v>26</v>
      </c>
      <c r="O70" s="61">
        <f t="shared" si="8"/>
        <v>1</v>
      </c>
      <c r="P70" s="61"/>
      <c r="Q70" s="92"/>
    </row>
    <row r="71" spans="2:17" ht="23.45" hidden="1" customHeight="1" outlineLevel="1" x14ac:dyDescent="0.25">
      <c r="B71" s="123"/>
      <c r="C71" s="35" t="s">
        <v>370</v>
      </c>
      <c r="D71" s="123"/>
      <c r="E71" s="35" t="s">
        <v>53</v>
      </c>
      <c r="F71" s="122"/>
      <c r="G71" s="35" t="s">
        <v>5</v>
      </c>
      <c r="H71" s="35">
        <v>2021</v>
      </c>
      <c r="I71" s="35">
        <v>1</v>
      </c>
      <c r="J71" s="35">
        <v>18</v>
      </c>
      <c r="K71" s="35">
        <v>8</v>
      </c>
      <c r="O71" s="61">
        <f t="shared" si="8"/>
        <v>0.44444444444444442</v>
      </c>
      <c r="P71" s="61"/>
      <c r="Q71" s="92"/>
    </row>
    <row r="72" spans="2:17" ht="23.45" hidden="1" customHeight="1" outlineLevel="1" x14ac:dyDescent="0.25">
      <c r="B72" s="123"/>
      <c r="C72" s="35" t="s">
        <v>370</v>
      </c>
      <c r="D72" s="123"/>
      <c r="E72" s="35" t="s">
        <v>53</v>
      </c>
      <c r="F72" s="122"/>
      <c r="G72" s="35" t="s">
        <v>6</v>
      </c>
      <c r="H72" s="35">
        <v>2022</v>
      </c>
      <c r="O72" s="61">
        <f t="shared" si="8"/>
        <v>0</v>
      </c>
      <c r="P72" s="61"/>
      <c r="Q72" s="92"/>
    </row>
    <row r="73" spans="2:17" ht="23.45" hidden="1" customHeight="1" outlineLevel="1" x14ac:dyDescent="0.25">
      <c r="B73" s="123"/>
      <c r="C73" s="35" t="s">
        <v>370</v>
      </c>
      <c r="D73" s="123"/>
      <c r="E73" s="35" t="s">
        <v>53</v>
      </c>
      <c r="F73" s="122"/>
      <c r="G73" s="35" t="s">
        <v>402</v>
      </c>
      <c r="H73" s="35">
        <v>2023</v>
      </c>
      <c r="O73" s="61">
        <f t="shared" si="8"/>
        <v>0</v>
      </c>
      <c r="P73" s="61"/>
      <c r="Q73" s="92"/>
    </row>
    <row r="74" spans="2:17" ht="23.45" hidden="1" customHeight="1" outlineLevel="1" x14ac:dyDescent="0.25">
      <c r="B74" s="123"/>
      <c r="C74" s="35" t="s">
        <v>370</v>
      </c>
      <c r="D74" s="123"/>
      <c r="E74" s="35" t="s">
        <v>53</v>
      </c>
      <c r="F74" s="122"/>
      <c r="G74" s="35" t="s">
        <v>779</v>
      </c>
      <c r="H74" s="35">
        <v>2024</v>
      </c>
      <c r="O74" s="61">
        <f t="shared" si="8"/>
        <v>0</v>
      </c>
      <c r="P74" s="61"/>
      <c r="Q74" s="92"/>
    </row>
    <row r="75" spans="2:17" ht="23.45" hidden="1" customHeight="1" outlineLevel="1" x14ac:dyDescent="0.25">
      <c r="B75" s="36" t="s">
        <v>1</v>
      </c>
      <c r="C75" s="36" t="s">
        <v>371</v>
      </c>
      <c r="D75" s="36" t="s">
        <v>42</v>
      </c>
      <c r="E75" s="36" t="s">
        <v>364</v>
      </c>
      <c r="F75" s="76"/>
      <c r="G75" s="41" t="s">
        <v>43</v>
      </c>
      <c r="H75" s="41" t="s">
        <v>787</v>
      </c>
      <c r="I75" s="36" t="s">
        <v>44</v>
      </c>
      <c r="J75" s="41" t="s">
        <v>360</v>
      </c>
      <c r="K75" s="41" t="s">
        <v>359</v>
      </c>
      <c r="L75" s="41" t="s">
        <v>362</v>
      </c>
      <c r="M75" s="41" t="s">
        <v>360</v>
      </c>
      <c r="N75" s="41" t="s">
        <v>359</v>
      </c>
      <c r="O75" s="41" t="s">
        <v>363</v>
      </c>
      <c r="P75" s="41" t="s">
        <v>365</v>
      </c>
      <c r="Q75" s="41" t="s">
        <v>599</v>
      </c>
    </row>
    <row r="76" spans="2:17" ht="23.45" hidden="1" customHeight="1" outlineLevel="1" x14ac:dyDescent="0.25">
      <c r="B76" s="123" t="e" vm="2">
        <v>#VALUE!</v>
      </c>
      <c r="C76" s="35" t="s">
        <v>370</v>
      </c>
      <c r="D76" s="123" t="e" vm="40">
        <v>#VALUE!</v>
      </c>
      <c r="E76" s="35" t="s">
        <v>54</v>
      </c>
      <c r="F76" s="122" t="s">
        <v>438</v>
      </c>
      <c r="G76" s="35" t="s">
        <v>2</v>
      </c>
      <c r="H76" s="35">
        <v>2018</v>
      </c>
      <c r="I76" s="35">
        <v>1</v>
      </c>
      <c r="J76" s="35">
        <v>22</v>
      </c>
      <c r="K76" s="35">
        <v>30</v>
      </c>
      <c r="L76" s="35">
        <v>1</v>
      </c>
      <c r="M76" s="35">
        <v>10</v>
      </c>
      <c r="N76" s="35">
        <v>4</v>
      </c>
      <c r="O76" s="61">
        <f t="shared" ref="O76:O82" si="9">IF(AND(L76="", M76="", N76=""), IF(AND(I76&lt;&gt;0, J76&lt;&gt;0), K76/J76 * I76^-0.95, 0), IF(OR(L76=1, L76=2),(IF(J76&lt;&gt;0, K76/J76 * I76^-0.95, 0) + IF(AND(M76&lt;&gt;0, I76&lt;&gt;0), N76/M76 * I76^-0.95 * IF(L76=1, 1, 0.913), 0)) / 2,"Fehler: K4 muss 1 oder 2 sein"))</f>
        <v>0.88181818181818183</v>
      </c>
      <c r="P76" s="61">
        <f t="array" ref="P76">((AVERAGE(IF((H76:INDEX(H:H,MATCH("PointAVG",O77:O172,0)+ROW(O76)-1)&gt;=(MAX(H76:INDEX(H:H,MATCH("PointAVG",O77:O172,0)+ROW(O76)-1))-4)),O76:INDEX(O:O,MATCH("PointAVG",O77:O172,0)+ROW(O76)-1)))) * (VLOOKUP(C76, LeagueRanking[[CCode]:[Total4]], COLUMNS(LeagueRanking[[#All],[CCode]:[Total4]]), FALSE)))</f>
        <v>9.3309606326153851</v>
      </c>
      <c r="Q76" s="91">
        <f>_xlfn.RANK.EQ(P76, P:P, 0)</f>
        <v>212</v>
      </c>
    </row>
    <row r="77" spans="2:17" ht="23.45" hidden="1" customHeight="1" outlineLevel="1" x14ac:dyDescent="0.25">
      <c r="B77" s="123"/>
      <c r="C77" s="35" t="s">
        <v>370</v>
      </c>
      <c r="D77" s="123"/>
      <c r="E77" s="35" t="s">
        <v>54</v>
      </c>
      <c r="F77" s="122"/>
      <c r="G77" s="35" t="s">
        <v>3</v>
      </c>
      <c r="H77" s="35">
        <v>2019</v>
      </c>
      <c r="I77" s="35">
        <v>1</v>
      </c>
      <c r="J77" s="35">
        <v>22</v>
      </c>
      <c r="K77" s="35">
        <v>20</v>
      </c>
      <c r="L77" s="35">
        <v>2</v>
      </c>
      <c r="M77" s="35">
        <v>10</v>
      </c>
      <c r="N77" s="35">
        <v>4</v>
      </c>
      <c r="O77" s="61">
        <f t="shared" si="9"/>
        <v>0.63714545454545457</v>
      </c>
      <c r="P77" s="61"/>
      <c r="Q77" s="92"/>
    </row>
    <row r="78" spans="2:17" ht="23.45" hidden="1" customHeight="1" outlineLevel="1" x14ac:dyDescent="0.25">
      <c r="B78" s="123"/>
      <c r="C78" s="35" t="s">
        <v>370</v>
      </c>
      <c r="D78" s="123"/>
      <c r="E78" s="35" t="s">
        <v>54</v>
      </c>
      <c r="F78" s="122"/>
      <c r="G78" s="35" t="s">
        <v>4</v>
      </c>
      <c r="H78" s="35">
        <v>2020</v>
      </c>
      <c r="I78" s="35">
        <v>1</v>
      </c>
      <c r="J78" s="35">
        <v>26</v>
      </c>
      <c r="K78" s="35">
        <v>29</v>
      </c>
      <c r="O78" s="61">
        <f t="shared" si="9"/>
        <v>1.1153846153846154</v>
      </c>
      <c r="P78" s="61"/>
      <c r="Q78" s="92"/>
    </row>
    <row r="79" spans="2:17" ht="23.45" hidden="1" customHeight="1" outlineLevel="1" x14ac:dyDescent="0.25">
      <c r="B79" s="123"/>
      <c r="C79" s="35" t="s">
        <v>370</v>
      </c>
      <c r="D79" s="123"/>
      <c r="E79" s="35" t="s">
        <v>54</v>
      </c>
      <c r="F79" s="122"/>
      <c r="G79" s="35" t="s">
        <v>5</v>
      </c>
      <c r="H79" s="35">
        <v>2021</v>
      </c>
      <c r="I79" s="35">
        <v>1</v>
      </c>
      <c r="J79" s="35">
        <v>18</v>
      </c>
      <c r="K79" s="35">
        <v>17</v>
      </c>
      <c r="O79" s="61">
        <f t="shared" si="9"/>
        <v>0.94444444444444442</v>
      </c>
      <c r="P79" s="61"/>
      <c r="Q79" s="92"/>
    </row>
    <row r="80" spans="2:17" ht="23.45" hidden="1" customHeight="1" outlineLevel="1" x14ac:dyDescent="0.25">
      <c r="B80" s="123"/>
      <c r="C80" s="35" t="s">
        <v>370</v>
      </c>
      <c r="D80" s="123"/>
      <c r="E80" s="35" t="s">
        <v>54</v>
      </c>
      <c r="F80" s="122"/>
      <c r="G80" s="35" t="s">
        <v>6</v>
      </c>
      <c r="H80" s="35">
        <v>2022</v>
      </c>
      <c r="I80" s="35">
        <v>1</v>
      </c>
      <c r="J80" s="35">
        <v>30</v>
      </c>
      <c r="K80" s="35">
        <v>13</v>
      </c>
      <c r="O80" s="61">
        <f t="shared" si="9"/>
        <v>0.43333333333333335</v>
      </c>
      <c r="P80" s="61"/>
      <c r="Q80" s="92"/>
    </row>
    <row r="81" spans="2:17" ht="23.45" hidden="1" customHeight="1" outlineLevel="1" x14ac:dyDescent="0.25">
      <c r="B81" s="123"/>
      <c r="C81" s="35" t="s">
        <v>370</v>
      </c>
      <c r="D81" s="123"/>
      <c r="E81" s="35" t="s">
        <v>54</v>
      </c>
      <c r="F81" s="122"/>
      <c r="G81" s="35" t="s">
        <v>402</v>
      </c>
      <c r="H81" s="35">
        <v>2023</v>
      </c>
      <c r="O81" s="61">
        <f t="shared" si="9"/>
        <v>0</v>
      </c>
      <c r="P81" s="61"/>
      <c r="Q81" s="92"/>
    </row>
    <row r="82" spans="2:17" ht="23.45" hidden="1" customHeight="1" outlineLevel="1" x14ac:dyDescent="0.25">
      <c r="B82" s="123"/>
      <c r="C82" s="35" t="s">
        <v>370</v>
      </c>
      <c r="D82" s="123"/>
      <c r="E82" s="35" t="s">
        <v>54</v>
      </c>
      <c r="F82" s="122"/>
      <c r="G82" s="35" t="s">
        <v>779</v>
      </c>
      <c r="H82" s="35">
        <v>2024</v>
      </c>
      <c r="O82" s="61">
        <f t="shared" si="9"/>
        <v>0</v>
      </c>
      <c r="P82" s="61"/>
      <c r="Q82" s="92"/>
    </row>
    <row r="83" spans="2:17" ht="23.45" hidden="1" customHeight="1" outlineLevel="1" x14ac:dyDescent="0.25">
      <c r="B83" s="36" t="s">
        <v>1</v>
      </c>
      <c r="C83" s="36" t="s">
        <v>371</v>
      </c>
      <c r="D83" s="36" t="s">
        <v>42</v>
      </c>
      <c r="E83" s="36" t="s">
        <v>364</v>
      </c>
      <c r="F83" s="76"/>
      <c r="G83" s="41" t="s">
        <v>43</v>
      </c>
      <c r="H83" s="41" t="s">
        <v>787</v>
      </c>
      <c r="I83" s="36" t="s">
        <v>44</v>
      </c>
      <c r="J83" s="41" t="s">
        <v>360</v>
      </c>
      <c r="K83" s="41" t="s">
        <v>359</v>
      </c>
      <c r="L83" s="41" t="s">
        <v>362</v>
      </c>
      <c r="M83" s="41" t="s">
        <v>360</v>
      </c>
      <c r="N83" s="41" t="s">
        <v>359</v>
      </c>
      <c r="O83" s="41" t="s">
        <v>363</v>
      </c>
      <c r="P83" s="41" t="s">
        <v>365</v>
      </c>
      <c r="Q83" s="41" t="s">
        <v>599</v>
      </c>
    </row>
    <row r="84" spans="2:17" ht="23.45" hidden="1" customHeight="1" outlineLevel="1" x14ac:dyDescent="0.25">
      <c r="B84" s="123" t="e" vm="2">
        <v>#VALUE!</v>
      </c>
      <c r="C84" s="35" t="s">
        <v>370</v>
      </c>
      <c r="D84" s="123" t="e" vm="41">
        <v>#VALUE!</v>
      </c>
      <c r="E84" s="35" t="s">
        <v>75</v>
      </c>
      <c r="F84" s="124" t="s">
        <v>439</v>
      </c>
      <c r="G84" s="35" t="s">
        <v>2</v>
      </c>
      <c r="H84" s="35">
        <v>2018</v>
      </c>
      <c r="I84" s="35">
        <v>1</v>
      </c>
      <c r="J84" s="35">
        <v>22</v>
      </c>
      <c r="K84" s="35">
        <v>16</v>
      </c>
      <c r="L84" s="35">
        <v>1</v>
      </c>
      <c r="M84" s="35">
        <v>10</v>
      </c>
      <c r="N84" s="35">
        <v>15</v>
      </c>
      <c r="O84" s="61">
        <f t="shared" ref="O84:O90" si="10">IF(AND(L84="", M84="", N84=""), IF(AND(I84&lt;&gt;0, J84&lt;&gt;0), K84/J84 * I84^-0.95, 0), IF(OR(L84=1, L84=2),(IF(J84&lt;&gt;0, K84/J84 * I84^-0.95, 0) + IF(AND(M84&lt;&gt;0, I84&lt;&gt;0), N84/M84 * I84^-0.95 * IF(L84=1, 1, 0.913), 0)) / 2,"Fehler: K4 muss 1 oder 2 sein"))</f>
        <v>1.1136363636363638</v>
      </c>
      <c r="P84" s="61">
        <f t="array" ref="P84">((AVERAGE(IF((H84:INDEX(H:H,MATCH("PointAVG",O85:O180,0)+ROW(O84)-1)&gt;=(MAX(H84:INDEX(H:H,MATCH("PointAVG",O85:O180,0)+ROW(O84)-1))-4)),O84:INDEX(O:O,MATCH("PointAVG",O85:O180,0)+ROW(O84)-1)))) * (VLOOKUP(C84, LeagueRanking[[CCode]:[Total4]], COLUMNS(LeagueRanking[[#All],[CCode]:[Total4]]), FALSE)))</f>
        <v>18.077968914630951</v>
      </c>
      <c r="Q84" s="91">
        <f>_xlfn.RANK.EQ(P84, P:P, 0)</f>
        <v>65</v>
      </c>
    </row>
    <row r="85" spans="2:17" ht="23.45" hidden="1" customHeight="1" outlineLevel="1" x14ac:dyDescent="0.25">
      <c r="B85" s="123"/>
      <c r="C85" s="35" t="s">
        <v>370</v>
      </c>
      <c r="D85" s="123"/>
      <c r="E85" s="35" t="s">
        <v>75</v>
      </c>
      <c r="F85" s="124"/>
      <c r="G85" s="35" t="s">
        <v>3</v>
      </c>
      <c r="H85" s="35">
        <v>2019</v>
      </c>
      <c r="I85" s="35">
        <v>2</v>
      </c>
      <c r="J85" s="35">
        <v>30</v>
      </c>
      <c r="K85" s="35">
        <v>39</v>
      </c>
      <c r="O85" s="61">
        <f t="shared" si="10"/>
        <v>0.67292220049689544</v>
      </c>
      <c r="P85" s="61"/>
      <c r="Q85" s="92"/>
    </row>
    <row r="86" spans="2:17" ht="23.45" hidden="1" customHeight="1" outlineLevel="1" x14ac:dyDescent="0.25">
      <c r="B86" s="123"/>
      <c r="C86" s="35" t="s">
        <v>370</v>
      </c>
      <c r="D86" s="123"/>
      <c r="E86" s="35" t="s">
        <v>75</v>
      </c>
      <c r="F86" s="124"/>
      <c r="G86" s="35" t="s">
        <v>4</v>
      </c>
      <c r="H86" s="35">
        <v>2020</v>
      </c>
      <c r="I86" s="35">
        <v>2</v>
      </c>
      <c r="J86" s="35">
        <v>30</v>
      </c>
      <c r="K86" s="35">
        <v>61</v>
      </c>
      <c r="O86" s="61">
        <f t="shared" si="10"/>
        <v>1.0525193392387338</v>
      </c>
      <c r="P86" s="61"/>
      <c r="Q86" s="92"/>
    </row>
    <row r="87" spans="2:17" ht="23.45" hidden="1" customHeight="1" outlineLevel="1" x14ac:dyDescent="0.25">
      <c r="B87" s="123"/>
      <c r="C87" s="35" t="s">
        <v>370</v>
      </c>
      <c r="D87" s="123"/>
      <c r="E87" s="35" t="s">
        <v>75</v>
      </c>
      <c r="F87" s="124"/>
      <c r="G87" s="35" t="s">
        <v>5</v>
      </c>
      <c r="H87" s="35">
        <v>2021</v>
      </c>
      <c r="I87" s="35">
        <v>1</v>
      </c>
      <c r="J87" s="35">
        <v>18</v>
      </c>
      <c r="K87" s="35">
        <v>14</v>
      </c>
      <c r="O87" s="61">
        <f t="shared" si="10"/>
        <v>0.77777777777777779</v>
      </c>
      <c r="P87" s="61"/>
      <c r="Q87" s="92"/>
    </row>
    <row r="88" spans="2:17" ht="23.45" hidden="1" customHeight="1" outlineLevel="1" x14ac:dyDescent="0.25">
      <c r="B88" s="123"/>
      <c r="C88" s="35" t="s">
        <v>370</v>
      </c>
      <c r="D88" s="123"/>
      <c r="E88" s="35" t="s">
        <v>75</v>
      </c>
      <c r="F88" s="124"/>
      <c r="G88" s="35" t="s">
        <v>6</v>
      </c>
      <c r="H88" s="35">
        <v>2022</v>
      </c>
      <c r="I88" s="35">
        <v>1</v>
      </c>
      <c r="J88" s="35">
        <v>30</v>
      </c>
      <c r="K88" s="35">
        <v>35</v>
      </c>
      <c r="O88" s="61">
        <f t="shared" si="10"/>
        <v>1.1666666666666667</v>
      </c>
      <c r="P88" s="61"/>
      <c r="Q88" s="92"/>
    </row>
    <row r="89" spans="2:17" ht="23.45" hidden="1" customHeight="1" outlineLevel="1" x14ac:dyDescent="0.25">
      <c r="B89" s="123"/>
      <c r="C89" s="35" t="s">
        <v>370</v>
      </c>
      <c r="D89" s="123"/>
      <c r="E89" s="35" t="s">
        <v>75</v>
      </c>
      <c r="F89" s="124"/>
      <c r="G89" s="35" t="s">
        <v>402</v>
      </c>
      <c r="H89" s="35">
        <v>2023</v>
      </c>
      <c r="I89" s="35">
        <v>1</v>
      </c>
      <c r="J89" s="35">
        <v>30</v>
      </c>
      <c r="K89" s="35">
        <v>32</v>
      </c>
      <c r="O89" s="61">
        <f t="shared" si="10"/>
        <v>1.0666666666666667</v>
      </c>
      <c r="P89" s="61"/>
      <c r="Q89" s="92"/>
    </row>
    <row r="90" spans="2:17" ht="23.45" hidden="1" customHeight="1" outlineLevel="1" x14ac:dyDescent="0.25">
      <c r="B90" s="123"/>
      <c r="C90" s="35" t="s">
        <v>370</v>
      </c>
      <c r="D90" s="123"/>
      <c r="E90" s="35" t="s">
        <v>75</v>
      </c>
      <c r="F90" s="124"/>
      <c r="G90" s="35" t="s">
        <v>779</v>
      </c>
      <c r="H90" s="35">
        <v>2024</v>
      </c>
      <c r="I90" s="35">
        <v>1</v>
      </c>
      <c r="J90" s="35">
        <v>30</v>
      </c>
      <c r="K90" s="35">
        <v>23</v>
      </c>
      <c r="O90" s="61">
        <f t="shared" si="10"/>
        <v>0.76666666666666672</v>
      </c>
      <c r="P90" s="61"/>
      <c r="Q90" s="92"/>
    </row>
    <row r="91" spans="2:17" ht="23.45" hidden="1" customHeight="1" outlineLevel="1" x14ac:dyDescent="0.25">
      <c r="B91" s="36" t="s">
        <v>1</v>
      </c>
      <c r="C91" s="36" t="s">
        <v>371</v>
      </c>
      <c r="D91" s="36" t="s">
        <v>42</v>
      </c>
      <c r="E91" s="36" t="s">
        <v>364</v>
      </c>
      <c r="F91" s="76"/>
      <c r="G91" s="41" t="s">
        <v>43</v>
      </c>
      <c r="H91" s="41" t="s">
        <v>787</v>
      </c>
      <c r="I91" s="36" t="s">
        <v>44</v>
      </c>
      <c r="J91" s="41" t="s">
        <v>360</v>
      </c>
      <c r="K91" s="41" t="s">
        <v>359</v>
      </c>
      <c r="L91" s="41" t="s">
        <v>362</v>
      </c>
      <c r="M91" s="41" t="s">
        <v>360</v>
      </c>
      <c r="N91" s="41" t="s">
        <v>359</v>
      </c>
      <c r="O91" s="41" t="s">
        <v>363</v>
      </c>
      <c r="P91" s="41" t="s">
        <v>365</v>
      </c>
      <c r="Q91" s="41" t="s">
        <v>599</v>
      </c>
    </row>
    <row r="92" spans="2:17" ht="23.45" hidden="1" customHeight="1" outlineLevel="1" x14ac:dyDescent="0.25">
      <c r="B92" s="123" t="e" vm="2">
        <v>#VALUE!</v>
      </c>
      <c r="C92" s="35" t="s">
        <v>370</v>
      </c>
      <c r="D92" s="123" t="e" vm="42">
        <v>#VALUE!</v>
      </c>
      <c r="E92" s="35" t="s">
        <v>76</v>
      </c>
      <c r="F92" s="122" t="s">
        <v>440</v>
      </c>
      <c r="G92" s="35" t="s">
        <v>2</v>
      </c>
      <c r="H92" s="35">
        <v>2018</v>
      </c>
      <c r="I92" s="35">
        <v>2</v>
      </c>
      <c r="J92" s="35">
        <v>28</v>
      </c>
      <c r="K92" s="35">
        <v>34</v>
      </c>
      <c r="O92" s="61">
        <f t="shared" ref="O92:O98" si="11">IF(AND(L92="", M92="", N92=""), IF(AND(I92&lt;&gt;0, J92&lt;&gt;0), K92/J92 * I92^-0.95, 0), IF(OR(L92=1, L92=2),(IF(J92&lt;&gt;0, K92/J92 * I92^-0.95, 0) + IF(AND(M92&lt;&gt;0, I92&lt;&gt;0), N92/M92 * I92^-0.95 * IF(L92=1, 1, 0.913), 0)) / 2,"Fehler: K4 muss 1 oder 2 sein"))</f>
        <v>0.6285537037608363</v>
      </c>
      <c r="P92" s="61">
        <f t="array" ref="P92">((AVERAGE(IF((H92:INDEX(H:H,MATCH("PointAVG",O93:O188,0)+ROW(O92)-1)&gt;=(MAX(H92:INDEX(H:H,MATCH("PointAVG",O93:O188,0)+ROW(O92)-1))-4)),O92:INDEX(O:O,MATCH("PointAVG",O93:O188,0)+ROW(O92)-1)))) * (VLOOKUP(C92, LeagueRanking[[CCode]:[Total4]], COLUMNS(LeagueRanking[[#All],[CCode]:[Total4]]), FALSE)))</f>
        <v>22.618862747076918</v>
      </c>
      <c r="Q92" s="91">
        <f>_xlfn.RANK.EQ(P92, P:P, 0)</f>
        <v>33</v>
      </c>
    </row>
    <row r="93" spans="2:17" ht="23.45" hidden="1" customHeight="1" outlineLevel="1" x14ac:dyDescent="0.25">
      <c r="B93" s="123"/>
      <c r="C93" s="35" t="s">
        <v>370</v>
      </c>
      <c r="D93" s="123"/>
      <c r="E93" s="35" t="s">
        <v>76</v>
      </c>
      <c r="F93" s="122"/>
      <c r="G93" s="35" t="s">
        <v>3</v>
      </c>
      <c r="H93" s="35">
        <v>2019</v>
      </c>
      <c r="I93" s="35">
        <v>2</v>
      </c>
      <c r="J93" s="35">
        <v>30</v>
      </c>
      <c r="K93" s="35">
        <v>61</v>
      </c>
      <c r="O93" s="61">
        <f t="shared" si="11"/>
        <v>1.0525193392387338</v>
      </c>
      <c r="P93" s="61"/>
      <c r="Q93" s="92"/>
    </row>
    <row r="94" spans="2:17" ht="23.45" hidden="1" customHeight="1" outlineLevel="1" x14ac:dyDescent="0.25">
      <c r="B94" s="123"/>
      <c r="C94" s="35" t="s">
        <v>370</v>
      </c>
      <c r="D94" s="123"/>
      <c r="E94" s="35" t="s">
        <v>76</v>
      </c>
      <c r="F94" s="122"/>
      <c r="G94" s="35" t="s">
        <v>4</v>
      </c>
      <c r="H94" s="35">
        <v>2020</v>
      </c>
      <c r="I94" s="35">
        <v>1</v>
      </c>
      <c r="J94" s="35">
        <v>26</v>
      </c>
      <c r="K94" s="35">
        <v>28</v>
      </c>
      <c r="O94" s="61">
        <f t="shared" si="11"/>
        <v>1.0769230769230769</v>
      </c>
      <c r="P94" s="61"/>
      <c r="Q94" s="92"/>
    </row>
    <row r="95" spans="2:17" ht="23.45" hidden="1" customHeight="1" outlineLevel="1" x14ac:dyDescent="0.25">
      <c r="B95" s="123"/>
      <c r="C95" s="35" t="s">
        <v>370</v>
      </c>
      <c r="D95" s="123"/>
      <c r="E95" s="35" t="s">
        <v>76</v>
      </c>
      <c r="F95" s="122"/>
      <c r="G95" s="35" t="s">
        <v>5</v>
      </c>
      <c r="H95" s="35">
        <v>2021</v>
      </c>
      <c r="I95" s="35">
        <v>1</v>
      </c>
      <c r="J95" s="35">
        <v>18</v>
      </c>
      <c r="K95" s="35">
        <v>18</v>
      </c>
      <c r="O95" s="61">
        <f t="shared" si="11"/>
        <v>1</v>
      </c>
      <c r="P95" s="61"/>
      <c r="Q95" s="92"/>
    </row>
    <row r="96" spans="2:17" ht="23.45" hidden="1" customHeight="1" outlineLevel="1" x14ac:dyDescent="0.25">
      <c r="B96" s="123"/>
      <c r="C96" s="35" t="s">
        <v>370</v>
      </c>
      <c r="D96" s="123"/>
      <c r="E96" s="35" t="s">
        <v>76</v>
      </c>
      <c r="F96" s="122"/>
      <c r="G96" s="35" t="s">
        <v>6</v>
      </c>
      <c r="H96" s="35">
        <v>2022</v>
      </c>
      <c r="I96" s="35">
        <v>1</v>
      </c>
      <c r="J96" s="35">
        <v>30</v>
      </c>
      <c r="K96" s="35">
        <v>32</v>
      </c>
      <c r="O96" s="61">
        <f t="shared" si="11"/>
        <v>1.0666666666666667</v>
      </c>
      <c r="P96" s="61"/>
      <c r="Q96" s="92"/>
    </row>
    <row r="97" spans="2:17" ht="23.45" hidden="1" customHeight="1" outlineLevel="1" x14ac:dyDescent="0.25">
      <c r="B97" s="123"/>
      <c r="C97" s="35" t="s">
        <v>370</v>
      </c>
      <c r="D97" s="123"/>
      <c r="E97" s="35" t="s">
        <v>76</v>
      </c>
      <c r="F97" s="122"/>
      <c r="G97" s="35" t="s">
        <v>402</v>
      </c>
      <c r="H97" s="35">
        <v>2023</v>
      </c>
      <c r="I97" s="35">
        <v>1</v>
      </c>
      <c r="J97" s="35">
        <v>30</v>
      </c>
      <c r="K97" s="35">
        <v>49</v>
      </c>
      <c r="O97" s="61">
        <f t="shared" si="11"/>
        <v>1.6333333333333333</v>
      </c>
      <c r="P97" s="61"/>
      <c r="Q97" s="92"/>
    </row>
    <row r="98" spans="2:17" ht="23.45" hidden="1" customHeight="1" outlineLevel="1" x14ac:dyDescent="0.25">
      <c r="B98" s="123"/>
      <c r="C98" s="35" t="s">
        <v>370</v>
      </c>
      <c r="D98" s="123"/>
      <c r="E98" s="35" t="s">
        <v>76</v>
      </c>
      <c r="F98" s="122"/>
      <c r="G98" s="35" t="s">
        <v>779</v>
      </c>
      <c r="H98" s="35">
        <v>2024</v>
      </c>
      <c r="I98" s="35">
        <v>1</v>
      </c>
      <c r="J98" s="35">
        <v>30</v>
      </c>
      <c r="K98" s="35">
        <v>38</v>
      </c>
      <c r="O98" s="61">
        <f t="shared" si="11"/>
        <v>1.2666666666666666</v>
      </c>
      <c r="P98" s="61"/>
      <c r="Q98" s="92"/>
    </row>
    <row r="99" spans="2:17" ht="23.45" hidden="1" customHeight="1" outlineLevel="1" x14ac:dyDescent="0.25">
      <c r="B99" s="36" t="s">
        <v>1</v>
      </c>
      <c r="C99" s="36" t="s">
        <v>371</v>
      </c>
      <c r="D99" s="36" t="s">
        <v>42</v>
      </c>
      <c r="E99" s="36" t="s">
        <v>364</v>
      </c>
      <c r="F99" s="76"/>
      <c r="G99" s="41" t="s">
        <v>43</v>
      </c>
      <c r="H99" s="41" t="s">
        <v>787</v>
      </c>
      <c r="I99" s="36" t="s">
        <v>44</v>
      </c>
      <c r="J99" s="41" t="s">
        <v>360</v>
      </c>
      <c r="K99" s="41" t="s">
        <v>359</v>
      </c>
      <c r="L99" s="41" t="s">
        <v>362</v>
      </c>
      <c r="M99" s="41" t="s">
        <v>360</v>
      </c>
      <c r="N99" s="41" t="s">
        <v>359</v>
      </c>
      <c r="O99" s="41" t="s">
        <v>363</v>
      </c>
      <c r="P99" s="41" t="s">
        <v>365</v>
      </c>
      <c r="Q99" s="41" t="s">
        <v>599</v>
      </c>
    </row>
    <row r="100" spans="2:17" ht="23.45" hidden="1" customHeight="1" outlineLevel="1" x14ac:dyDescent="0.25">
      <c r="B100" s="123" t="e" vm="2">
        <v>#VALUE!</v>
      </c>
      <c r="C100" s="35" t="s">
        <v>370</v>
      </c>
      <c r="D100" s="123" t="e" vm="43">
        <v>#VALUE!</v>
      </c>
      <c r="E100" s="35" t="s">
        <v>77</v>
      </c>
      <c r="F100" s="122" t="s">
        <v>441</v>
      </c>
      <c r="G100" s="35" t="s">
        <v>2</v>
      </c>
      <c r="H100" s="35">
        <v>2018</v>
      </c>
      <c r="I100" s="35">
        <v>2</v>
      </c>
      <c r="J100" s="35">
        <v>28</v>
      </c>
      <c r="K100" s="35">
        <v>42</v>
      </c>
      <c r="O100" s="61">
        <f t="shared" ref="O100:O106" si="12">IF(AND(L100="", M100="", N100=""), IF(AND(I100&lt;&gt;0, J100&lt;&gt;0), K100/J100 * I100^-0.95, 0), IF(OR(L100=1, L100=2),(IF(J100&lt;&gt;0, K100/J100 * I100^-0.95, 0) + IF(AND(M100&lt;&gt;0, I100&lt;&gt;0), N100/M100 * I100^-0.95 * IF(L100=1, 1, 0.913), 0)) / 2,"Fehler: K4 muss 1 oder 2 sein"))</f>
        <v>0.77644869288103324</v>
      </c>
      <c r="P100" s="61">
        <f t="array" ref="P100">((AVERAGE(IF((H100:INDEX(H:H,MATCH("PointAVG",O101:O196,0)+ROW(O100)-1)&gt;=(MAX(H100:INDEX(H:H,MATCH("PointAVG",O101:O196,0)+ROW(O100)-1))-4)),O100:INDEX(O:O,MATCH("PointAVG",O101:O196,0)+ROW(O100)-1)))) * (VLOOKUP(C100, LeagueRanking[[CCode]:[Total4]], COLUMNS(LeagueRanking[[#All],[CCode]:[Total4]]), FALSE)))</f>
        <v>17.98890785165154</v>
      </c>
      <c r="Q100" s="91">
        <f>_xlfn.RANK.EQ(P100, P:P, 0)</f>
        <v>67</v>
      </c>
    </row>
    <row r="101" spans="2:17" ht="23.45" hidden="1" customHeight="1" outlineLevel="1" x14ac:dyDescent="0.25">
      <c r="B101" s="123"/>
      <c r="C101" s="35" t="s">
        <v>370</v>
      </c>
      <c r="D101" s="123"/>
      <c r="E101" s="35" t="s">
        <v>77</v>
      </c>
      <c r="F101" s="122"/>
      <c r="G101" s="35" t="s">
        <v>3</v>
      </c>
      <c r="H101" s="35">
        <v>2019</v>
      </c>
      <c r="I101" s="35">
        <v>2</v>
      </c>
      <c r="J101" s="35">
        <v>30</v>
      </c>
      <c r="K101" s="35">
        <v>60</v>
      </c>
      <c r="O101" s="61">
        <f t="shared" si="12"/>
        <v>1.0352649238413776</v>
      </c>
      <c r="P101" s="61"/>
      <c r="Q101" s="92"/>
    </row>
    <row r="102" spans="2:17" ht="23.45" hidden="1" customHeight="1" outlineLevel="1" x14ac:dyDescent="0.25">
      <c r="B102" s="123"/>
      <c r="C102" s="35" t="s">
        <v>370</v>
      </c>
      <c r="D102" s="123"/>
      <c r="E102" s="35" t="s">
        <v>77</v>
      </c>
      <c r="F102" s="122"/>
      <c r="G102" s="35" t="s">
        <v>4</v>
      </c>
      <c r="H102" s="35">
        <v>2020</v>
      </c>
      <c r="I102" s="35">
        <v>1</v>
      </c>
      <c r="J102" s="35">
        <v>26</v>
      </c>
      <c r="K102" s="35">
        <v>26</v>
      </c>
      <c r="O102" s="61">
        <f t="shared" si="12"/>
        <v>1</v>
      </c>
      <c r="P102" s="61"/>
      <c r="Q102" s="92"/>
    </row>
    <row r="103" spans="2:17" ht="23.45" hidden="1" customHeight="1" outlineLevel="1" x14ac:dyDescent="0.25">
      <c r="B103" s="123"/>
      <c r="C103" s="35" t="s">
        <v>370</v>
      </c>
      <c r="D103" s="123"/>
      <c r="E103" s="35" t="s">
        <v>77</v>
      </c>
      <c r="F103" s="122"/>
      <c r="G103" s="35" t="s">
        <v>5</v>
      </c>
      <c r="H103" s="35">
        <v>2021</v>
      </c>
      <c r="I103" s="35">
        <v>1</v>
      </c>
      <c r="J103" s="35">
        <v>18</v>
      </c>
      <c r="K103" s="35">
        <v>13</v>
      </c>
      <c r="O103" s="61">
        <f t="shared" si="12"/>
        <v>0.72222222222222221</v>
      </c>
      <c r="P103" s="61"/>
      <c r="Q103" s="92"/>
    </row>
    <row r="104" spans="2:17" ht="23.45" hidden="1" customHeight="1" outlineLevel="1" x14ac:dyDescent="0.25">
      <c r="B104" s="123"/>
      <c r="C104" s="35" t="s">
        <v>370</v>
      </c>
      <c r="D104" s="123"/>
      <c r="E104" s="35" t="s">
        <v>77</v>
      </c>
      <c r="F104" s="122"/>
      <c r="G104" s="35" t="s">
        <v>6</v>
      </c>
      <c r="H104" s="35">
        <v>2022</v>
      </c>
      <c r="I104" s="35">
        <v>1</v>
      </c>
      <c r="J104" s="35">
        <v>30</v>
      </c>
      <c r="K104" s="35">
        <v>31</v>
      </c>
      <c r="O104" s="61">
        <f t="shared" si="12"/>
        <v>1.0333333333333334</v>
      </c>
      <c r="P104" s="61"/>
      <c r="Q104" s="92"/>
    </row>
    <row r="105" spans="2:17" ht="23.45" hidden="1" customHeight="1" outlineLevel="1" x14ac:dyDescent="0.25">
      <c r="B105" s="123"/>
      <c r="C105" s="35" t="s">
        <v>370</v>
      </c>
      <c r="D105" s="123"/>
      <c r="E105" s="35" t="s">
        <v>77</v>
      </c>
      <c r="F105" s="122"/>
      <c r="G105" s="35" t="s">
        <v>402</v>
      </c>
      <c r="H105" s="35">
        <v>2023</v>
      </c>
      <c r="I105" s="35">
        <v>2</v>
      </c>
      <c r="J105" s="35">
        <v>18</v>
      </c>
      <c r="K105" s="35">
        <v>42</v>
      </c>
      <c r="L105" s="35">
        <v>1</v>
      </c>
      <c r="M105" s="35">
        <v>10</v>
      </c>
      <c r="N105" s="35">
        <v>25</v>
      </c>
      <c r="O105" s="61">
        <f t="shared" si="12"/>
        <v>1.2509451163083312</v>
      </c>
      <c r="P105" s="61"/>
      <c r="Q105" s="92"/>
    </row>
    <row r="106" spans="2:17" ht="23.45" hidden="1" customHeight="1" outlineLevel="1" x14ac:dyDescent="0.25">
      <c r="B106" s="123"/>
      <c r="C106" s="35" t="s">
        <v>370</v>
      </c>
      <c r="D106" s="123"/>
      <c r="E106" s="35" t="s">
        <v>77</v>
      </c>
      <c r="F106" s="122"/>
      <c r="G106" s="35" t="s">
        <v>779</v>
      </c>
      <c r="H106" s="35">
        <v>2024</v>
      </c>
      <c r="I106" s="35">
        <v>1</v>
      </c>
      <c r="J106" s="35">
        <v>30</v>
      </c>
      <c r="K106" s="35">
        <v>24</v>
      </c>
      <c r="O106" s="61">
        <f t="shared" si="12"/>
        <v>0.8</v>
      </c>
      <c r="P106" s="61"/>
      <c r="Q106" s="92"/>
    </row>
    <row r="107" spans="2:17" ht="23.45" hidden="1" customHeight="1" outlineLevel="1" x14ac:dyDescent="0.25">
      <c r="B107" s="36" t="s">
        <v>1</v>
      </c>
      <c r="C107" s="36" t="s">
        <v>371</v>
      </c>
      <c r="D107" s="36" t="s">
        <v>42</v>
      </c>
      <c r="E107" s="36" t="s">
        <v>364</v>
      </c>
      <c r="F107" s="76"/>
      <c r="G107" s="41" t="s">
        <v>43</v>
      </c>
      <c r="H107" s="41" t="s">
        <v>787</v>
      </c>
      <c r="I107" s="36" t="s">
        <v>44</v>
      </c>
      <c r="J107" s="41" t="s">
        <v>360</v>
      </c>
      <c r="K107" s="41" t="s">
        <v>359</v>
      </c>
      <c r="L107" s="41" t="s">
        <v>362</v>
      </c>
      <c r="M107" s="41" t="s">
        <v>360</v>
      </c>
      <c r="N107" s="41" t="s">
        <v>359</v>
      </c>
      <c r="O107" s="41" t="s">
        <v>363</v>
      </c>
      <c r="P107" s="41" t="s">
        <v>365</v>
      </c>
      <c r="Q107" s="41" t="s">
        <v>599</v>
      </c>
    </row>
    <row r="108" spans="2:17" ht="23.45" hidden="1" customHeight="1" outlineLevel="1" x14ac:dyDescent="0.25">
      <c r="B108" s="123" t="e" vm="2">
        <v>#VALUE!</v>
      </c>
      <c r="C108" s="35" t="s">
        <v>370</v>
      </c>
      <c r="D108" s="123" t="e" vm="44">
        <v>#VALUE!</v>
      </c>
      <c r="E108" s="35" t="s">
        <v>78</v>
      </c>
      <c r="F108" s="122" t="s">
        <v>442</v>
      </c>
      <c r="G108" s="35" t="s">
        <v>2</v>
      </c>
      <c r="H108" s="35">
        <v>2018</v>
      </c>
      <c r="I108" s="35">
        <v>3</v>
      </c>
      <c r="J108" s="35">
        <v>27</v>
      </c>
      <c r="K108" s="35">
        <v>49</v>
      </c>
      <c r="O108" s="61">
        <f t="shared" ref="O108:O114" si="13">IF(AND(L108="", M108="", N108=""), IF(AND(I108&lt;&gt;0, J108&lt;&gt;0), K108/J108 * I108^-0.95, 0), IF(OR(L108=1, L108=2),(IF(J108&lt;&gt;0, K108/J108 * I108^-0.95, 0) + IF(AND(M108&lt;&gt;0, I108&lt;&gt;0), N108/M108 * I108^-0.95 * IF(L108=1, 1, 0.913), 0)) / 2,"Fehler: K4 muss 1 oder 2 sein"))</f>
        <v>0.63909750764107853</v>
      </c>
      <c r="P108" s="61">
        <f t="array" ref="P108">((AVERAGE(IF((H108:INDEX(H:H,MATCH("PointAVG",O109:O204,0)+ROW(O108)-1)&gt;=(MAX(H108:INDEX(H:H,MATCH("PointAVG",O109:O204,0)+ROW(O108)-1))-4)),O108:INDEX(O:O,MATCH("PointAVG",O109:O204,0)+ROW(O108)-1)))) * (VLOOKUP(C108, LeagueRanking[[CCode]:[Total4]], COLUMNS(LeagueRanking[[#All],[CCode]:[Total4]]), FALSE)))</f>
        <v>14.625432768347975</v>
      </c>
      <c r="Q108" s="91">
        <f>_xlfn.RANK.EQ(P108, P:P, 0)</f>
        <v>99</v>
      </c>
    </row>
    <row r="109" spans="2:17" ht="23.45" hidden="1" customHeight="1" outlineLevel="1" x14ac:dyDescent="0.25">
      <c r="B109" s="123"/>
      <c r="C109" s="35" t="s">
        <v>370</v>
      </c>
      <c r="D109" s="123"/>
      <c r="E109" s="35" t="s">
        <v>78</v>
      </c>
      <c r="F109" s="122"/>
      <c r="G109" s="35" t="s">
        <v>3</v>
      </c>
      <c r="H109" s="35">
        <v>2019</v>
      </c>
      <c r="I109" s="35">
        <v>2</v>
      </c>
      <c r="J109" s="35">
        <v>30</v>
      </c>
      <c r="K109" s="35">
        <v>62</v>
      </c>
      <c r="O109" s="61">
        <f t="shared" si="13"/>
        <v>1.0697737546360904</v>
      </c>
      <c r="P109" s="61"/>
      <c r="Q109" s="92"/>
    </row>
    <row r="110" spans="2:17" ht="23.45" hidden="1" customHeight="1" outlineLevel="1" x14ac:dyDescent="0.25">
      <c r="B110" s="123"/>
      <c r="C110" s="35" t="s">
        <v>370</v>
      </c>
      <c r="D110" s="123"/>
      <c r="E110" s="35" t="s">
        <v>78</v>
      </c>
      <c r="F110" s="122"/>
      <c r="G110" s="35" t="s">
        <v>4</v>
      </c>
      <c r="H110" s="35">
        <v>2020</v>
      </c>
      <c r="I110" s="35">
        <v>1</v>
      </c>
      <c r="J110" s="35">
        <v>26</v>
      </c>
      <c r="K110" s="35">
        <v>18</v>
      </c>
      <c r="O110" s="61">
        <f t="shared" si="13"/>
        <v>0.69230769230769229</v>
      </c>
      <c r="P110" s="61"/>
      <c r="Q110" s="92"/>
    </row>
    <row r="111" spans="2:17" ht="23.45" hidden="1" customHeight="1" outlineLevel="1" x14ac:dyDescent="0.25">
      <c r="B111" s="123"/>
      <c r="C111" s="35" t="s">
        <v>370</v>
      </c>
      <c r="D111" s="123"/>
      <c r="E111" s="35" t="s">
        <v>78</v>
      </c>
      <c r="F111" s="122"/>
      <c r="G111" s="35" t="s">
        <v>5</v>
      </c>
      <c r="H111" s="35">
        <v>2021</v>
      </c>
      <c r="I111" s="35">
        <v>1</v>
      </c>
      <c r="J111" s="35">
        <v>18</v>
      </c>
      <c r="K111" s="35">
        <v>10</v>
      </c>
      <c r="O111" s="61">
        <f t="shared" si="13"/>
        <v>0.55555555555555558</v>
      </c>
      <c r="P111" s="61"/>
      <c r="Q111" s="92"/>
    </row>
    <row r="112" spans="2:17" ht="23.45" hidden="1" customHeight="1" outlineLevel="1" x14ac:dyDescent="0.25">
      <c r="B112" s="123"/>
      <c r="C112" s="35" t="s">
        <v>370</v>
      </c>
      <c r="D112" s="123"/>
      <c r="E112" s="35" t="s">
        <v>78</v>
      </c>
      <c r="F112" s="122"/>
      <c r="G112" s="35" t="s">
        <v>6</v>
      </c>
      <c r="H112" s="35">
        <v>2022</v>
      </c>
      <c r="I112" s="35">
        <v>1</v>
      </c>
      <c r="J112" s="35">
        <v>30</v>
      </c>
      <c r="K112" s="35">
        <v>36</v>
      </c>
      <c r="O112" s="61">
        <f t="shared" si="13"/>
        <v>1.2</v>
      </c>
      <c r="P112" s="61"/>
      <c r="Q112" s="92"/>
    </row>
    <row r="113" spans="2:17" ht="23.45" hidden="1" customHeight="1" outlineLevel="1" x14ac:dyDescent="0.25">
      <c r="B113" s="123"/>
      <c r="C113" s="35" t="s">
        <v>370</v>
      </c>
      <c r="D113" s="123"/>
      <c r="E113" s="35" t="s">
        <v>78</v>
      </c>
      <c r="F113" s="122"/>
      <c r="G113" s="35" t="s">
        <v>402</v>
      </c>
      <c r="H113" s="35">
        <v>2023</v>
      </c>
      <c r="I113" s="35">
        <v>1</v>
      </c>
      <c r="J113" s="35">
        <v>30</v>
      </c>
      <c r="K113" s="35">
        <v>25</v>
      </c>
      <c r="O113" s="61">
        <f t="shared" si="13"/>
        <v>0.83333333333333337</v>
      </c>
      <c r="P113" s="61"/>
      <c r="Q113" s="92"/>
    </row>
    <row r="114" spans="2:17" ht="23.45" hidden="1" customHeight="1" outlineLevel="1" x14ac:dyDescent="0.25">
      <c r="B114" s="123"/>
      <c r="C114" s="35" t="s">
        <v>370</v>
      </c>
      <c r="D114" s="123"/>
      <c r="E114" s="35" t="s">
        <v>78</v>
      </c>
      <c r="F114" s="122"/>
      <c r="G114" s="35" t="s">
        <v>779</v>
      </c>
      <c r="H114" s="35">
        <v>2024</v>
      </c>
      <c r="I114" s="35">
        <v>2</v>
      </c>
      <c r="J114" s="35">
        <v>14</v>
      </c>
      <c r="K114" s="35">
        <v>16</v>
      </c>
      <c r="L114" s="35">
        <v>2</v>
      </c>
      <c r="M114" s="35">
        <v>10</v>
      </c>
      <c r="N114" s="35">
        <v>14</v>
      </c>
      <c r="O114" s="61">
        <f t="shared" si="13"/>
        <v>0.62660888465390574</v>
      </c>
      <c r="P114" s="61"/>
      <c r="Q114" s="92"/>
    </row>
    <row r="115" spans="2:17" ht="23.45" hidden="1" customHeight="1" outlineLevel="1" x14ac:dyDescent="0.25">
      <c r="B115" s="36" t="s">
        <v>1</v>
      </c>
      <c r="C115" s="36" t="s">
        <v>371</v>
      </c>
      <c r="D115" s="36" t="s">
        <v>42</v>
      </c>
      <c r="E115" s="36" t="s">
        <v>364</v>
      </c>
      <c r="F115" s="76"/>
      <c r="G115" s="41" t="s">
        <v>43</v>
      </c>
      <c r="H115" s="41" t="s">
        <v>787</v>
      </c>
      <c r="I115" s="36" t="s">
        <v>44</v>
      </c>
      <c r="J115" s="41" t="s">
        <v>360</v>
      </c>
      <c r="K115" s="41" t="s">
        <v>359</v>
      </c>
      <c r="L115" s="41" t="s">
        <v>362</v>
      </c>
      <c r="M115" s="41" t="s">
        <v>360</v>
      </c>
      <c r="N115" s="41" t="s">
        <v>359</v>
      </c>
      <c r="O115" s="41" t="s">
        <v>363</v>
      </c>
      <c r="P115" s="41" t="s">
        <v>365</v>
      </c>
      <c r="Q115" s="41" t="s">
        <v>599</v>
      </c>
    </row>
    <row r="116" spans="2:17" ht="23.45" hidden="1" customHeight="1" outlineLevel="1" x14ac:dyDescent="0.25">
      <c r="B116" s="123" t="e" vm="2">
        <v>#VALUE!</v>
      </c>
      <c r="C116" s="35" t="s">
        <v>370</v>
      </c>
      <c r="D116" s="123" t="e" vm="45">
        <v>#VALUE!</v>
      </c>
      <c r="E116" s="35" t="s">
        <v>79</v>
      </c>
      <c r="F116" s="122" t="s">
        <v>449</v>
      </c>
      <c r="G116" s="35" t="s">
        <v>2</v>
      </c>
      <c r="H116" s="35">
        <v>2018</v>
      </c>
      <c r="I116" s="35">
        <v>3</v>
      </c>
      <c r="J116" s="35">
        <v>27</v>
      </c>
      <c r="K116" s="35">
        <v>41</v>
      </c>
      <c r="O116" s="61">
        <f t="shared" ref="O116:O122" si="14">IF(AND(L116="", M116="", N116=""), IF(AND(I116&lt;&gt;0, J116&lt;&gt;0), K116/J116 * I116^-0.95, 0), IF(OR(L116=1, L116=2),(IF(J116&lt;&gt;0, K116/J116 * I116^-0.95, 0) + IF(AND(M116&lt;&gt;0, I116&lt;&gt;0), N116/M116 * I116^-0.95 * IF(L116=1, 1, 0.913), 0)) / 2,"Fehler: K4 muss 1 oder 2 sein"))</f>
        <v>0.53475505741396367</v>
      </c>
      <c r="P116" s="61">
        <f t="array" ref="P116">((AVERAGE(IF((H116:INDEX(H:H,MATCH("PointAVG",O117:O212,0)+ROW(O116)-1)&gt;=(MAX(H116:INDEX(H:H,MATCH("PointAVG",O117:O212,0)+ROW(O116)-1))-4)),O116:INDEX(O:O,MATCH("PointAVG",O117:O212,0)+ROW(O116)-1)))) * (VLOOKUP(C116, LeagueRanking[[CCode]:[Total4]], COLUMNS(LeagueRanking[[#All],[CCode]:[Total4]]), FALSE)))</f>
        <v>18.958631023716627</v>
      </c>
      <c r="Q116" s="91">
        <f>_xlfn.RANK.EQ(P116, P:P, 0)</f>
        <v>56</v>
      </c>
    </row>
    <row r="117" spans="2:17" ht="23.45" hidden="1" customHeight="1" outlineLevel="1" x14ac:dyDescent="0.25">
      <c r="B117" s="123"/>
      <c r="C117" s="35" t="s">
        <v>370</v>
      </c>
      <c r="D117" s="123"/>
      <c r="E117" s="35" t="s">
        <v>79</v>
      </c>
      <c r="F117" s="122"/>
      <c r="G117" s="35" t="s">
        <v>3</v>
      </c>
      <c r="H117" s="35">
        <v>2019</v>
      </c>
      <c r="I117" s="35">
        <v>3</v>
      </c>
      <c r="J117" s="35">
        <v>20</v>
      </c>
      <c r="K117" s="35">
        <v>36</v>
      </c>
      <c r="O117" s="61">
        <f t="shared" si="14"/>
        <v>0.63388038512972278</v>
      </c>
      <c r="P117" s="61"/>
      <c r="Q117" s="92"/>
    </row>
    <row r="118" spans="2:17" ht="23.45" hidden="1" customHeight="1" outlineLevel="1" x14ac:dyDescent="0.25">
      <c r="B118" s="123"/>
      <c r="C118" s="35" t="s">
        <v>370</v>
      </c>
      <c r="D118" s="123"/>
      <c r="E118" s="35" t="s">
        <v>79</v>
      </c>
      <c r="F118" s="122"/>
      <c r="G118" s="35" t="s">
        <v>4</v>
      </c>
      <c r="H118" s="35">
        <v>2020</v>
      </c>
      <c r="I118" s="35">
        <v>2</v>
      </c>
      <c r="J118" s="35">
        <v>30</v>
      </c>
      <c r="K118" s="35">
        <v>36</v>
      </c>
      <c r="O118" s="61">
        <f t="shared" si="14"/>
        <v>0.62115895430482648</v>
      </c>
      <c r="P118" s="61"/>
      <c r="Q118" s="92"/>
    </row>
    <row r="119" spans="2:17" ht="23.45" hidden="1" customHeight="1" outlineLevel="1" x14ac:dyDescent="0.25">
      <c r="B119" s="123"/>
      <c r="C119" s="35" t="s">
        <v>370</v>
      </c>
      <c r="D119" s="123"/>
      <c r="E119" s="35" t="s">
        <v>79</v>
      </c>
      <c r="F119" s="122"/>
      <c r="G119" s="35" t="s">
        <v>5</v>
      </c>
      <c r="H119" s="35">
        <v>2021</v>
      </c>
      <c r="I119" s="35">
        <v>1</v>
      </c>
      <c r="J119" s="35">
        <v>18</v>
      </c>
      <c r="K119" s="35">
        <v>23</v>
      </c>
      <c r="O119" s="61">
        <f t="shared" si="14"/>
        <v>1.2777777777777777</v>
      </c>
      <c r="P119" s="61"/>
      <c r="Q119" s="92"/>
    </row>
    <row r="120" spans="2:17" ht="23.45" hidden="1" customHeight="1" outlineLevel="1" x14ac:dyDescent="0.25">
      <c r="B120" s="123"/>
      <c r="C120" s="35" t="s">
        <v>370</v>
      </c>
      <c r="D120" s="123"/>
      <c r="E120" s="35" t="s">
        <v>79</v>
      </c>
      <c r="F120" s="122"/>
      <c r="G120" s="35" t="s">
        <v>6</v>
      </c>
      <c r="H120" s="35">
        <v>2022</v>
      </c>
      <c r="I120" s="35">
        <v>1</v>
      </c>
      <c r="J120" s="35">
        <v>30</v>
      </c>
      <c r="K120" s="35">
        <v>31</v>
      </c>
      <c r="O120" s="61">
        <f t="shared" si="14"/>
        <v>1.0333333333333334</v>
      </c>
      <c r="P120" s="61"/>
      <c r="Q120" s="92"/>
    </row>
    <row r="121" spans="2:17" ht="23.45" hidden="1" customHeight="1" outlineLevel="1" x14ac:dyDescent="0.25">
      <c r="B121" s="123"/>
      <c r="C121" s="35" t="s">
        <v>370</v>
      </c>
      <c r="D121" s="123"/>
      <c r="E121" s="35" t="s">
        <v>79</v>
      </c>
      <c r="F121" s="122"/>
      <c r="G121" s="35" t="s">
        <v>402</v>
      </c>
      <c r="H121" s="35">
        <v>2023</v>
      </c>
      <c r="I121" s="35">
        <v>1</v>
      </c>
      <c r="J121" s="35">
        <v>30</v>
      </c>
      <c r="K121" s="35">
        <v>28</v>
      </c>
      <c r="O121" s="61">
        <f t="shared" si="14"/>
        <v>0.93333333333333335</v>
      </c>
      <c r="P121" s="61"/>
      <c r="Q121" s="92"/>
    </row>
    <row r="122" spans="2:17" ht="23.45" hidden="1" customHeight="1" outlineLevel="1" x14ac:dyDescent="0.25">
      <c r="B122" s="123"/>
      <c r="C122" s="35" t="s">
        <v>370</v>
      </c>
      <c r="D122" s="123"/>
      <c r="E122" s="35" t="s">
        <v>79</v>
      </c>
      <c r="F122" s="122"/>
      <c r="G122" s="35" t="s">
        <v>779</v>
      </c>
      <c r="H122" s="35">
        <v>2024</v>
      </c>
      <c r="I122" s="35">
        <v>1</v>
      </c>
      <c r="J122" s="35">
        <v>30</v>
      </c>
      <c r="K122" s="35">
        <v>36</v>
      </c>
      <c r="O122" s="61">
        <f t="shared" si="14"/>
        <v>1.2</v>
      </c>
      <c r="P122" s="61"/>
      <c r="Q122" s="92"/>
    </row>
    <row r="123" spans="2:17" ht="23.45" hidden="1" customHeight="1" outlineLevel="1" x14ac:dyDescent="0.25">
      <c r="B123" s="36" t="s">
        <v>1</v>
      </c>
      <c r="C123" s="36" t="s">
        <v>371</v>
      </c>
      <c r="D123" s="36" t="s">
        <v>42</v>
      </c>
      <c r="E123" s="36" t="s">
        <v>364</v>
      </c>
      <c r="F123" s="76"/>
      <c r="G123" s="41" t="s">
        <v>43</v>
      </c>
      <c r="H123" s="41" t="s">
        <v>787</v>
      </c>
      <c r="I123" s="36" t="s">
        <v>44</v>
      </c>
      <c r="J123" s="41" t="s">
        <v>360</v>
      </c>
      <c r="K123" s="41" t="s">
        <v>359</v>
      </c>
      <c r="L123" s="41" t="s">
        <v>362</v>
      </c>
      <c r="M123" s="41" t="s">
        <v>360</v>
      </c>
      <c r="N123" s="41" t="s">
        <v>359</v>
      </c>
      <c r="O123" s="41" t="s">
        <v>363</v>
      </c>
      <c r="P123" s="41" t="s">
        <v>365</v>
      </c>
      <c r="Q123" s="41" t="s">
        <v>599</v>
      </c>
    </row>
    <row r="124" spans="2:17" ht="23.45" hidden="1" customHeight="1" outlineLevel="1" x14ac:dyDescent="0.25">
      <c r="B124" s="123" t="e" vm="2">
        <v>#VALUE!</v>
      </c>
      <c r="C124" s="35" t="s">
        <v>370</v>
      </c>
      <c r="D124" s="123" t="e" vm="46">
        <v>#VALUE!</v>
      </c>
      <c r="E124" s="35" t="s">
        <v>80</v>
      </c>
      <c r="F124" s="124" t="s">
        <v>443</v>
      </c>
      <c r="G124" s="35" t="s">
        <v>2</v>
      </c>
      <c r="H124" s="35">
        <v>2018</v>
      </c>
      <c r="I124" s="35">
        <v>2</v>
      </c>
      <c r="J124" s="35">
        <v>28</v>
      </c>
      <c r="K124" s="35">
        <v>51</v>
      </c>
      <c r="O124" s="61">
        <f t="shared" ref="O124:O130" si="15">IF(AND(L124="", M124="", N124=""), IF(AND(I124&lt;&gt;0, J124&lt;&gt;0), K124/J124 * I124^-0.95, 0), IF(OR(L124=1, L124=2),(IF(J124&lt;&gt;0, K124/J124 * I124^-0.95, 0) + IF(AND(M124&lt;&gt;0, I124&lt;&gt;0), N124/M124 * I124^-0.95 * IF(L124=1, 1, 0.913), 0)) / 2,"Fehler: K4 muss 1 oder 2 sein"))</f>
        <v>0.94283055564125462</v>
      </c>
      <c r="P124" s="61">
        <f t="array" ref="P124">((AVERAGE(IF((H124:INDEX(H:H,MATCH("PointAVG",O125:O220,0)+ROW(O124)-1)&gt;=(MAX(H124:INDEX(H:H,MATCH("PointAVG",O125:O220,0)+ROW(O124)-1))-4)),O124:INDEX(O:O,MATCH("PointAVG",O125:O220,0)+ROW(O124)-1)))) * (VLOOKUP(C124, LeagueRanking[[CCode]:[Total4]], COLUMNS(LeagueRanking[[#All],[CCode]:[Total4]]), FALSE)))</f>
        <v>17.959851348823175</v>
      </c>
      <c r="Q124" s="91">
        <f>_xlfn.RANK.EQ(P124, P:P, 0)</f>
        <v>68</v>
      </c>
    </row>
    <row r="125" spans="2:17" ht="23.45" hidden="1" customHeight="1" outlineLevel="1" x14ac:dyDescent="0.25">
      <c r="B125" s="123"/>
      <c r="C125" s="35" t="s">
        <v>370</v>
      </c>
      <c r="D125" s="123"/>
      <c r="E125" s="35" t="s">
        <v>80</v>
      </c>
      <c r="F125" s="124"/>
      <c r="G125" s="35" t="s">
        <v>3</v>
      </c>
      <c r="H125" s="35">
        <v>2019</v>
      </c>
      <c r="I125" s="35">
        <v>2</v>
      </c>
      <c r="J125" s="35">
        <v>30</v>
      </c>
      <c r="K125" s="35">
        <v>51</v>
      </c>
      <c r="O125" s="61">
        <f t="shared" si="15"/>
        <v>0.87997518526517093</v>
      </c>
      <c r="P125" s="61"/>
      <c r="Q125" s="92"/>
    </row>
    <row r="126" spans="2:17" ht="23.45" hidden="1" customHeight="1" outlineLevel="1" x14ac:dyDescent="0.25">
      <c r="B126" s="123"/>
      <c r="C126" s="35" t="s">
        <v>370</v>
      </c>
      <c r="D126" s="123"/>
      <c r="E126" s="35" t="s">
        <v>80</v>
      </c>
      <c r="F126" s="124"/>
      <c r="G126" s="35" t="s">
        <v>4</v>
      </c>
      <c r="H126" s="35">
        <v>2020</v>
      </c>
      <c r="I126" s="35">
        <v>2</v>
      </c>
      <c r="J126" s="35">
        <v>30</v>
      </c>
      <c r="K126" s="35">
        <v>56</v>
      </c>
      <c r="O126" s="61">
        <f t="shared" si="15"/>
        <v>0.96624726225195245</v>
      </c>
      <c r="P126" s="61"/>
      <c r="Q126" s="92"/>
    </row>
    <row r="127" spans="2:17" ht="23.45" hidden="1" customHeight="1" outlineLevel="1" x14ac:dyDescent="0.25">
      <c r="B127" s="123"/>
      <c r="C127" s="35" t="s">
        <v>370</v>
      </c>
      <c r="D127" s="123"/>
      <c r="E127" s="35" t="s">
        <v>80</v>
      </c>
      <c r="F127" s="124"/>
      <c r="G127" s="35" t="s">
        <v>5</v>
      </c>
      <c r="H127" s="35">
        <v>2021</v>
      </c>
      <c r="I127" s="35">
        <v>1</v>
      </c>
      <c r="J127" s="35">
        <v>18</v>
      </c>
      <c r="K127" s="35">
        <v>19</v>
      </c>
      <c r="O127" s="61">
        <f t="shared" si="15"/>
        <v>1.0555555555555556</v>
      </c>
      <c r="P127" s="61"/>
      <c r="Q127" s="92"/>
    </row>
    <row r="128" spans="2:17" ht="23.45" hidden="1" customHeight="1" outlineLevel="1" x14ac:dyDescent="0.25">
      <c r="B128" s="123"/>
      <c r="C128" s="35" t="s">
        <v>370</v>
      </c>
      <c r="D128" s="123"/>
      <c r="E128" s="35" t="s">
        <v>80</v>
      </c>
      <c r="F128" s="124"/>
      <c r="G128" s="35" t="s">
        <v>6</v>
      </c>
      <c r="H128" s="35">
        <v>2022</v>
      </c>
      <c r="I128" s="35">
        <v>1</v>
      </c>
      <c r="J128" s="35">
        <v>30</v>
      </c>
      <c r="K128" s="35">
        <v>32</v>
      </c>
      <c r="O128" s="61">
        <f t="shared" si="15"/>
        <v>1.0666666666666667</v>
      </c>
      <c r="P128" s="61"/>
      <c r="Q128" s="92"/>
    </row>
    <row r="129" spans="2:17" ht="23.45" hidden="1" customHeight="1" outlineLevel="1" x14ac:dyDescent="0.25">
      <c r="B129" s="123"/>
      <c r="C129" s="35" t="s">
        <v>370</v>
      </c>
      <c r="D129" s="123"/>
      <c r="E129" s="35" t="s">
        <v>80</v>
      </c>
      <c r="F129" s="124"/>
      <c r="G129" s="35" t="s">
        <v>402</v>
      </c>
      <c r="H129" s="35">
        <v>2023</v>
      </c>
      <c r="I129" s="35">
        <v>1</v>
      </c>
      <c r="J129" s="35">
        <v>30</v>
      </c>
      <c r="K129" s="35">
        <v>23</v>
      </c>
      <c r="O129" s="61">
        <f t="shared" si="15"/>
        <v>0.76666666666666672</v>
      </c>
      <c r="P129" s="61"/>
      <c r="Q129" s="92"/>
    </row>
    <row r="130" spans="2:17" ht="23.45" hidden="1" customHeight="1" outlineLevel="1" x14ac:dyDescent="0.25">
      <c r="B130" s="123"/>
      <c r="C130" s="35" t="s">
        <v>370</v>
      </c>
      <c r="D130" s="123"/>
      <c r="E130" s="35" t="s">
        <v>782</v>
      </c>
      <c r="F130" s="124"/>
      <c r="G130" s="35" t="s">
        <v>779</v>
      </c>
      <c r="H130" s="35">
        <v>2024</v>
      </c>
      <c r="I130" s="35">
        <v>2</v>
      </c>
      <c r="J130" s="35">
        <v>16</v>
      </c>
      <c r="K130" s="35">
        <v>29</v>
      </c>
      <c r="L130" s="35">
        <v>1</v>
      </c>
      <c r="M130" s="35">
        <v>6</v>
      </c>
      <c r="N130" s="35">
        <v>11</v>
      </c>
      <c r="O130" s="61">
        <f t="shared" si="15"/>
        <v>0.94360084204292227</v>
      </c>
      <c r="P130" s="61"/>
      <c r="Q130" s="92"/>
    </row>
    <row r="131" spans="2:17" ht="23.45" hidden="1" customHeight="1" outlineLevel="1" x14ac:dyDescent="0.25">
      <c r="B131" s="36" t="s">
        <v>1</v>
      </c>
      <c r="C131" s="36" t="s">
        <v>371</v>
      </c>
      <c r="D131" s="36" t="s">
        <v>42</v>
      </c>
      <c r="E131" s="36" t="s">
        <v>364</v>
      </c>
      <c r="F131" s="76"/>
      <c r="G131" s="41" t="s">
        <v>43</v>
      </c>
      <c r="H131" s="41" t="s">
        <v>787</v>
      </c>
      <c r="I131" s="36" t="s">
        <v>44</v>
      </c>
      <c r="J131" s="41" t="s">
        <v>360</v>
      </c>
      <c r="K131" s="41" t="s">
        <v>359</v>
      </c>
      <c r="L131" s="41" t="s">
        <v>362</v>
      </c>
      <c r="M131" s="41" t="s">
        <v>360</v>
      </c>
      <c r="N131" s="41" t="s">
        <v>359</v>
      </c>
      <c r="O131" s="41" t="s">
        <v>363</v>
      </c>
      <c r="P131" s="41" t="s">
        <v>365</v>
      </c>
      <c r="Q131" s="41" t="s">
        <v>599</v>
      </c>
    </row>
    <row r="132" spans="2:17" ht="23.45" hidden="1" customHeight="1" outlineLevel="1" x14ac:dyDescent="0.25">
      <c r="B132" s="123" t="e" vm="2">
        <v>#VALUE!</v>
      </c>
      <c r="C132" s="35" t="s">
        <v>370</v>
      </c>
      <c r="D132" s="123" t="e" vm="47">
        <v>#VALUE!</v>
      </c>
      <c r="E132" s="35" t="s">
        <v>81</v>
      </c>
      <c r="F132" s="124" t="s">
        <v>448</v>
      </c>
      <c r="G132" s="35" t="s">
        <v>2</v>
      </c>
      <c r="H132" s="35">
        <v>2018</v>
      </c>
      <c r="I132" s="35">
        <v>3</v>
      </c>
      <c r="J132" s="35">
        <v>27</v>
      </c>
      <c r="K132" s="35">
        <v>51</v>
      </c>
      <c r="O132" s="61">
        <f t="shared" ref="O132:O138" si="16">IF(AND(L132="", M132="", N132=""), IF(AND(I132&lt;&gt;0, J132&lt;&gt;0), K132/J132 * I132^-0.95, 0), IF(OR(L132=1, L132=2),(IF(J132&lt;&gt;0, K132/J132 * I132^-0.95, 0) + IF(AND(M132&lt;&gt;0, I132&lt;&gt;0), N132/M132 * I132^-0.95 * IF(L132=1, 1, 0.913), 0)) / 2,"Fehler: K4 muss 1 oder 2 sein"))</f>
        <v>0.66518312019785719</v>
      </c>
      <c r="P132" s="61">
        <f t="array" ref="P132">((AVERAGE(IF((H132:INDEX(H:H,MATCH("PointAVG",O133:O228,0)+ROW(O132)-1)&gt;=(MAX(H132:INDEX(H:H,MATCH("PointAVG",O133:O228,0)+ROW(O132)-1))-4)),O132:INDEX(O:O,MATCH("PointAVG",O133:O228,0)+ROW(O132)-1)))) * (VLOOKUP(C132, LeagueRanking[[CCode]:[Total4]], COLUMNS(LeagueRanking[[#All],[CCode]:[Total4]]), FALSE)))</f>
        <v>25.153087564101053</v>
      </c>
      <c r="Q132" s="91">
        <f>_xlfn.RANK.EQ(P132, P:P, 0)</f>
        <v>21</v>
      </c>
    </row>
    <row r="133" spans="2:17" ht="23.45" hidden="1" customHeight="1" outlineLevel="1" x14ac:dyDescent="0.25">
      <c r="B133" s="123"/>
      <c r="C133" s="35" t="s">
        <v>370</v>
      </c>
      <c r="D133" s="123"/>
      <c r="E133" s="35" t="s">
        <v>81</v>
      </c>
      <c r="F133" s="124"/>
      <c r="G133" s="35" t="s">
        <v>3</v>
      </c>
      <c r="H133" s="35">
        <v>2019</v>
      </c>
      <c r="I133" s="35">
        <v>3</v>
      </c>
      <c r="J133" s="35">
        <v>20</v>
      </c>
      <c r="K133" s="35">
        <v>33</v>
      </c>
      <c r="O133" s="61">
        <f t="shared" si="16"/>
        <v>0.58105701970224577</v>
      </c>
      <c r="P133" s="61"/>
      <c r="Q133" s="92"/>
    </row>
    <row r="134" spans="2:17" ht="23.45" hidden="1" customHeight="1" outlineLevel="1" x14ac:dyDescent="0.25">
      <c r="B134" s="123"/>
      <c r="C134" s="35" t="s">
        <v>370</v>
      </c>
      <c r="D134" s="123"/>
      <c r="E134" s="35" t="s">
        <v>81</v>
      </c>
      <c r="F134" s="124"/>
      <c r="G134" s="35" t="s">
        <v>4</v>
      </c>
      <c r="H134" s="35">
        <v>2020</v>
      </c>
      <c r="I134" s="35">
        <v>3</v>
      </c>
      <c r="J134" s="35">
        <v>22</v>
      </c>
      <c r="K134" s="35">
        <v>50</v>
      </c>
      <c r="O134" s="61">
        <f t="shared" si="16"/>
        <v>0.80035402162843783</v>
      </c>
      <c r="P134" s="61"/>
      <c r="Q134" s="92"/>
    </row>
    <row r="135" spans="2:17" ht="23.45" hidden="1" customHeight="1" outlineLevel="1" x14ac:dyDescent="0.25">
      <c r="B135" s="123"/>
      <c r="C135" s="35" t="s">
        <v>370</v>
      </c>
      <c r="D135" s="123"/>
      <c r="E135" s="35" t="s">
        <v>81</v>
      </c>
      <c r="F135" s="124"/>
      <c r="G135" s="35" t="s">
        <v>5</v>
      </c>
      <c r="H135" s="35">
        <v>2021</v>
      </c>
      <c r="I135" s="35">
        <v>2</v>
      </c>
      <c r="J135" s="35">
        <v>20</v>
      </c>
      <c r="K135" s="35">
        <v>42</v>
      </c>
      <c r="O135" s="61">
        <f t="shared" si="16"/>
        <v>1.0870281700334465</v>
      </c>
      <c r="P135" s="61"/>
      <c r="Q135" s="92"/>
    </row>
    <row r="136" spans="2:17" ht="23.45" hidden="1" customHeight="1" outlineLevel="1" x14ac:dyDescent="0.25">
      <c r="B136" s="123"/>
      <c r="C136" s="35" t="s">
        <v>370</v>
      </c>
      <c r="D136" s="123"/>
      <c r="E136" s="35" t="s">
        <v>81</v>
      </c>
      <c r="F136" s="124"/>
      <c r="G136" s="35" t="s">
        <v>6</v>
      </c>
      <c r="H136" s="35">
        <v>2022</v>
      </c>
      <c r="I136" s="35">
        <v>1</v>
      </c>
      <c r="J136" s="35">
        <v>30</v>
      </c>
      <c r="K136" s="35">
        <v>41</v>
      </c>
      <c r="O136" s="61">
        <f t="shared" si="16"/>
        <v>1.3666666666666667</v>
      </c>
      <c r="P136" s="61"/>
      <c r="Q136" s="92"/>
    </row>
    <row r="137" spans="2:17" ht="23.45" hidden="1" customHeight="1" outlineLevel="1" x14ac:dyDescent="0.25">
      <c r="B137" s="123"/>
      <c r="C137" s="35" t="s">
        <v>370</v>
      </c>
      <c r="D137" s="123"/>
      <c r="E137" s="35" t="s">
        <v>81</v>
      </c>
      <c r="F137" s="124"/>
      <c r="G137" s="35" t="s">
        <v>402</v>
      </c>
      <c r="H137" s="35">
        <v>2023</v>
      </c>
      <c r="I137" s="35">
        <v>1</v>
      </c>
      <c r="J137" s="35">
        <v>30</v>
      </c>
      <c r="K137" s="35">
        <v>57</v>
      </c>
      <c r="O137" s="61">
        <f t="shared" si="16"/>
        <v>1.9</v>
      </c>
      <c r="P137" s="61"/>
      <c r="Q137" s="92"/>
    </row>
    <row r="138" spans="2:17" ht="23.45" hidden="1" customHeight="1" outlineLevel="1" x14ac:dyDescent="0.25">
      <c r="B138" s="123"/>
      <c r="C138" s="35" t="s">
        <v>370</v>
      </c>
      <c r="D138" s="123"/>
      <c r="E138" s="35" t="s">
        <v>81</v>
      </c>
      <c r="F138" s="124"/>
      <c r="G138" s="35" t="s">
        <v>779</v>
      </c>
      <c r="H138" s="35">
        <v>2024</v>
      </c>
      <c r="I138" s="35">
        <v>1</v>
      </c>
      <c r="J138" s="35">
        <v>30</v>
      </c>
      <c r="K138" s="35">
        <v>47</v>
      </c>
      <c r="O138" s="61">
        <f t="shared" si="16"/>
        <v>1.5666666666666667</v>
      </c>
      <c r="P138" s="61"/>
      <c r="Q138" s="92"/>
    </row>
    <row r="139" spans="2:17" ht="23.45" hidden="1" customHeight="1" outlineLevel="1" x14ac:dyDescent="0.25">
      <c r="B139" s="36" t="s">
        <v>1</v>
      </c>
      <c r="C139" s="36" t="s">
        <v>371</v>
      </c>
      <c r="D139" s="36" t="s">
        <v>42</v>
      </c>
      <c r="E139" s="36" t="s">
        <v>364</v>
      </c>
      <c r="F139" s="76"/>
      <c r="G139" s="41" t="s">
        <v>43</v>
      </c>
      <c r="H139" s="41" t="s">
        <v>787</v>
      </c>
      <c r="I139" s="36" t="s">
        <v>44</v>
      </c>
      <c r="J139" s="41" t="s">
        <v>360</v>
      </c>
      <c r="K139" s="41" t="s">
        <v>359</v>
      </c>
      <c r="L139" s="41" t="s">
        <v>362</v>
      </c>
      <c r="M139" s="41" t="s">
        <v>360</v>
      </c>
      <c r="N139" s="41" t="s">
        <v>359</v>
      </c>
      <c r="O139" s="41" t="s">
        <v>363</v>
      </c>
      <c r="P139" s="41" t="s">
        <v>365</v>
      </c>
      <c r="Q139" s="41" t="s">
        <v>599</v>
      </c>
    </row>
    <row r="140" spans="2:17" ht="23.45" hidden="1" customHeight="1" outlineLevel="1" x14ac:dyDescent="0.25">
      <c r="B140" s="123" t="e" vm="2">
        <v>#VALUE!</v>
      </c>
      <c r="C140" s="35" t="s">
        <v>370</v>
      </c>
      <c r="D140" s="123" t="e" vm="48">
        <v>#VALUE!</v>
      </c>
      <c r="E140" s="35" t="s">
        <v>82</v>
      </c>
      <c r="F140" s="122" t="s">
        <v>444</v>
      </c>
      <c r="G140" s="35" t="s">
        <v>2</v>
      </c>
      <c r="H140" s="35">
        <v>2018</v>
      </c>
      <c r="O140" s="61">
        <f t="shared" ref="O140:O146" si="17">IF(AND(L140="", M140="", N140=""), IF(AND(I140&lt;&gt;0, J140&lt;&gt;0), K140/J140 * I140^-0.95, 0), IF(OR(L140=1, L140=2),(IF(J140&lt;&gt;0, K140/J140 * I140^-0.95, 0) + IF(AND(M140&lt;&gt;0, I140&lt;&gt;0), N140/M140 * I140^-0.95 * IF(L140=1, 1, 0.913), 0)) / 2,"Fehler: K4 muss 1 oder 2 sein"))</f>
        <v>0</v>
      </c>
      <c r="P140" s="61">
        <f t="array" ref="P140">((AVERAGE(IF((H140:INDEX(H:H,MATCH("PointAVG",O141:O236,0)+ROW(O140)-1)&gt;=(MAX(H140:INDEX(H:H,MATCH("PointAVG",O141:O236,0)+ROW(O140)-1))-4)),O140:INDEX(O:O,MATCH("PointAVG",O141:O236,0)+ROW(O140)-1)))) * (VLOOKUP(C140, LeagueRanking[[CCode]:[Total4]], COLUMNS(LeagueRanking[[#All],[CCode]:[Total4]]), FALSE)))</f>
        <v>16.373059212609704</v>
      </c>
      <c r="Q140" s="91">
        <f>_xlfn.RANK.EQ(P140, P:P, 0)</f>
        <v>80</v>
      </c>
    </row>
    <row r="141" spans="2:17" ht="23.45" hidden="1" customHeight="1" outlineLevel="1" x14ac:dyDescent="0.25">
      <c r="B141" s="123"/>
      <c r="C141" s="35" t="s">
        <v>370</v>
      </c>
      <c r="D141" s="123"/>
      <c r="E141" s="35" t="s">
        <v>82</v>
      </c>
      <c r="F141" s="122"/>
      <c r="G141" s="35" t="s">
        <v>3</v>
      </c>
      <c r="H141" s="35">
        <v>2019</v>
      </c>
      <c r="O141" s="61">
        <f t="shared" si="17"/>
        <v>0</v>
      </c>
      <c r="P141" s="61"/>
      <c r="Q141" s="92"/>
    </row>
    <row r="142" spans="2:17" ht="23.45" hidden="1" customHeight="1" outlineLevel="1" x14ac:dyDescent="0.25">
      <c r="B142" s="123"/>
      <c r="C142" s="35" t="s">
        <v>370</v>
      </c>
      <c r="D142" s="123"/>
      <c r="E142" s="35" t="s">
        <v>82</v>
      </c>
      <c r="F142" s="122"/>
      <c r="G142" s="35" t="s">
        <v>4</v>
      </c>
      <c r="H142" s="35">
        <v>2020</v>
      </c>
      <c r="I142" s="35">
        <v>3</v>
      </c>
      <c r="J142" s="35">
        <v>22</v>
      </c>
      <c r="K142" s="35">
        <v>62</v>
      </c>
      <c r="O142" s="61">
        <f t="shared" si="17"/>
        <v>0.9924389868192629</v>
      </c>
      <c r="P142" s="61"/>
      <c r="Q142" s="92"/>
    </row>
    <row r="143" spans="2:17" ht="23.45" hidden="1" customHeight="1" outlineLevel="1" x14ac:dyDescent="0.25">
      <c r="B143" s="123"/>
      <c r="C143" s="35" t="s">
        <v>370</v>
      </c>
      <c r="D143" s="123"/>
      <c r="E143" s="35" t="s">
        <v>82</v>
      </c>
      <c r="F143" s="122"/>
      <c r="G143" s="35" t="s">
        <v>5</v>
      </c>
      <c r="H143" s="35">
        <v>2021</v>
      </c>
      <c r="I143" s="35">
        <v>2</v>
      </c>
      <c r="J143" s="35">
        <v>20</v>
      </c>
      <c r="K143" s="35">
        <v>53</v>
      </c>
      <c r="O143" s="61">
        <f t="shared" si="17"/>
        <v>1.3717260240898252</v>
      </c>
      <c r="P143" s="61"/>
      <c r="Q143" s="92"/>
    </row>
    <row r="144" spans="2:17" ht="23.45" hidden="1" customHeight="1" outlineLevel="1" x14ac:dyDescent="0.25">
      <c r="B144" s="123"/>
      <c r="C144" s="35" t="s">
        <v>370</v>
      </c>
      <c r="D144" s="123"/>
      <c r="E144" s="35" t="s">
        <v>82</v>
      </c>
      <c r="F144" s="122"/>
      <c r="G144" s="35" t="s">
        <v>6</v>
      </c>
      <c r="H144" s="35">
        <v>2022</v>
      </c>
      <c r="I144" s="35">
        <v>1</v>
      </c>
      <c r="J144" s="35">
        <v>30</v>
      </c>
      <c r="K144" s="35">
        <v>22</v>
      </c>
      <c r="O144" s="61">
        <f t="shared" si="17"/>
        <v>0.73333333333333328</v>
      </c>
      <c r="P144" s="61"/>
      <c r="Q144" s="92"/>
    </row>
    <row r="145" spans="2:17" ht="23.45" hidden="1" customHeight="1" outlineLevel="1" x14ac:dyDescent="0.25">
      <c r="B145" s="123"/>
      <c r="C145" s="35" t="s">
        <v>370</v>
      </c>
      <c r="D145" s="123"/>
      <c r="E145" s="35" t="s">
        <v>82</v>
      </c>
      <c r="F145" s="122"/>
      <c r="G145" s="35" t="s">
        <v>402</v>
      </c>
      <c r="H145" s="35">
        <v>2023</v>
      </c>
      <c r="I145" s="35">
        <v>2</v>
      </c>
      <c r="J145" s="35">
        <v>18</v>
      </c>
      <c r="K145" s="35">
        <v>14</v>
      </c>
      <c r="L145" s="35">
        <v>2</v>
      </c>
      <c r="M145" s="35">
        <v>10</v>
      </c>
      <c r="N145" s="35">
        <v>16</v>
      </c>
      <c r="O145" s="61">
        <f t="shared" si="17"/>
        <v>0.57938026315602786</v>
      </c>
      <c r="P145" s="61"/>
      <c r="Q145" s="92"/>
    </row>
    <row r="146" spans="2:17" ht="23.45" hidden="1" customHeight="1" outlineLevel="1" x14ac:dyDescent="0.25">
      <c r="B146" s="123"/>
      <c r="C146" s="35" t="s">
        <v>370</v>
      </c>
      <c r="D146" s="123"/>
      <c r="E146" s="35" t="s">
        <v>82</v>
      </c>
      <c r="F146" s="122"/>
      <c r="G146" s="35" t="s">
        <v>779</v>
      </c>
      <c r="H146" s="35">
        <v>2024</v>
      </c>
      <c r="I146" s="35">
        <v>2</v>
      </c>
      <c r="J146" s="35">
        <v>14</v>
      </c>
      <c r="K146" s="35">
        <v>22</v>
      </c>
      <c r="L146" s="35">
        <v>1</v>
      </c>
      <c r="M146" s="35">
        <v>8</v>
      </c>
      <c r="N146" s="35">
        <v>9</v>
      </c>
      <c r="O146" s="61">
        <f t="shared" si="17"/>
        <v>0.69787947991092869</v>
      </c>
      <c r="P146" s="61"/>
      <c r="Q146" s="92"/>
    </row>
    <row r="147" spans="2:17" ht="23.45" hidden="1" customHeight="1" outlineLevel="1" x14ac:dyDescent="0.25">
      <c r="B147" s="36" t="s">
        <v>1</v>
      </c>
      <c r="C147" s="36" t="s">
        <v>371</v>
      </c>
      <c r="D147" s="36" t="s">
        <v>42</v>
      </c>
      <c r="E147" s="36" t="s">
        <v>364</v>
      </c>
      <c r="F147" s="76"/>
      <c r="G147" s="41" t="s">
        <v>43</v>
      </c>
      <c r="H147" s="41" t="s">
        <v>787</v>
      </c>
      <c r="I147" s="36" t="s">
        <v>44</v>
      </c>
      <c r="J147" s="41" t="s">
        <v>360</v>
      </c>
      <c r="K147" s="41" t="s">
        <v>359</v>
      </c>
      <c r="L147" s="41" t="s">
        <v>362</v>
      </c>
      <c r="M147" s="41" t="s">
        <v>360</v>
      </c>
      <c r="N147" s="41" t="s">
        <v>359</v>
      </c>
      <c r="O147" s="41" t="s">
        <v>363</v>
      </c>
      <c r="P147" s="41" t="s">
        <v>365</v>
      </c>
      <c r="Q147" s="41" t="s">
        <v>599</v>
      </c>
    </row>
    <row r="148" spans="2:17" ht="23.45" hidden="1" customHeight="1" outlineLevel="1" x14ac:dyDescent="0.25">
      <c r="B148" s="123" t="e" vm="2">
        <v>#VALUE!</v>
      </c>
      <c r="C148" s="35" t="s">
        <v>370</v>
      </c>
      <c r="D148" s="123" t="e" vm="49">
        <v>#VALUE!</v>
      </c>
      <c r="E148" s="35" t="s">
        <v>83</v>
      </c>
      <c r="F148" s="122" t="s">
        <v>445</v>
      </c>
      <c r="G148" s="35" t="s">
        <v>2</v>
      </c>
      <c r="H148" s="35">
        <v>2018</v>
      </c>
      <c r="I148" s="35">
        <v>2</v>
      </c>
      <c r="J148" s="35">
        <v>28</v>
      </c>
      <c r="K148" s="35">
        <v>47</v>
      </c>
      <c r="O148" s="61">
        <f t="shared" ref="O148:O154" si="18">IF(AND(L148="", M148="", N148=""), IF(AND(I148&lt;&gt;0, J148&lt;&gt;0), K148/J148 * I148^-0.95, 0), IF(OR(L148=1, L148=2),(IF(J148&lt;&gt;0, K148/J148 * I148^-0.95, 0) + IF(AND(M148&lt;&gt;0, I148&lt;&gt;0), N148/M148 * I148^-0.95 * IF(L148=1, 1, 0.913), 0)) / 2,"Fehler: K4 muss 1 oder 2 sein"))</f>
        <v>0.8688830610811562</v>
      </c>
      <c r="P148" s="61">
        <f t="array" ref="P148">((AVERAGE(IF((H148:INDEX(H:H,MATCH("PointAVG",O149:O244,0)+ROW(O148)-1)&gt;=(MAX(H148:INDEX(H:H,MATCH("PointAVG",O149:O244,0)+ROW(O148)-1))-4)),O148:INDEX(O:O,MATCH("PointAVG",O149:O244,0)+ROW(O148)-1)))) * (VLOOKUP(C148, LeagueRanking[[CCode]:[Total4]], COLUMNS(LeagueRanking[[#All],[CCode]:[Total4]]), FALSE)))</f>
        <v>17.390302089823216</v>
      </c>
      <c r="Q148" s="91">
        <f>_xlfn.RANK.EQ(P148, P:P, 0)</f>
        <v>72</v>
      </c>
    </row>
    <row r="149" spans="2:17" ht="23.45" hidden="1" customHeight="1" outlineLevel="1" x14ac:dyDescent="0.25">
      <c r="B149" s="123"/>
      <c r="C149" s="35" t="s">
        <v>370</v>
      </c>
      <c r="D149" s="123"/>
      <c r="E149" s="35" t="s">
        <v>83</v>
      </c>
      <c r="F149" s="122"/>
      <c r="G149" s="35" t="s">
        <v>3</v>
      </c>
      <c r="H149" s="35">
        <v>2019</v>
      </c>
      <c r="I149" s="35">
        <v>2</v>
      </c>
      <c r="J149" s="35">
        <v>30</v>
      </c>
      <c r="K149" s="35">
        <v>51</v>
      </c>
      <c r="O149" s="61">
        <f t="shared" si="18"/>
        <v>0.87997518526517093</v>
      </c>
      <c r="P149" s="61"/>
      <c r="Q149" s="92"/>
    </row>
    <row r="150" spans="2:17" ht="23.45" hidden="1" customHeight="1" outlineLevel="1" x14ac:dyDescent="0.25">
      <c r="B150" s="123"/>
      <c r="C150" s="35" t="s">
        <v>370</v>
      </c>
      <c r="D150" s="123"/>
      <c r="E150" s="35" t="s">
        <v>83</v>
      </c>
      <c r="F150" s="122"/>
      <c r="G150" s="35" t="s">
        <v>4</v>
      </c>
      <c r="H150" s="35">
        <v>2020</v>
      </c>
      <c r="I150" s="35">
        <v>2</v>
      </c>
      <c r="J150" s="35">
        <v>30</v>
      </c>
      <c r="K150" s="35">
        <v>43</v>
      </c>
      <c r="O150" s="61">
        <f t="shared" si="18"/>
        <v>0.74193986208632057</v>
      </c>
      <c r="P150" s="61"/>
      <c r="Q150" s="92"/>
    </row>
    <row r="151" spans="2:17" ht="23.45" hidden="1" customHeight="1" outlineLevel="1" x14ac:dyDescent="0.25">
      <c r="B151" s="123"/>
      <c r="C151" s="35" t="s">
        <v>370</v>
      </c>
      <c r="D151" s="123"/>
      <c r="E151" s="35" t="s">
        <v>83</v>
      </c>
      <c r="F151" s="122"/>
      <c r="G151" s="35" t="s">
        <v>5</v>
      </c>
      <c r="H151" s="35">
        <v>2021</v>
      </c>
      <c r="I151" s="35">
        <v>2</v>
      </c>
      <c r="J151" s="35">
        <v>19</v>
      </c>
      <c r="K151" s="35">
        <v>33</v>
      </c>
      <c r="O151" s="61">
        <f t="shared" si="18"/>
        <v>0.89904585491488054</v>
      </c>
      <c r="P151" s="61"/>
      <c r="Q151" s="92"/>
    </row>
    <row r="152" spans="2:17" ht="23.45" hidden="1" customHeight="1" outlineLevel="1" x14ac:dyDescent="0.25">
      <c r="B152" s="123"/>
      <c r="C152" s="35" t="s">
        <v>370</v>
      </c>
      <c r="D152" s="123"/>
      <c r="E152" s="35" t="s">
        <v>83</v>
      </c>
      <c r="F152" s="122"/>
      <c r="G152" s="35" t="s">
        <v>6</v>
      </c>
      <c r="H152" s="35">
        <v>2022</v>
      </c>
      <c r="I152" s="35">
        <v>2</v>
      </c>
      <c r="J152" s="35">
        <v>14</v>
      </c>
      <c r="K152" s="35">
        <v>29</v>
      </c>
      <c r="L152" s="35">
        <v>1</v>
      </c>
      <c r="M152" s="35">
        <v>14</v>
      </c>
      <c r="N152" s="35">
        <v>29</v>
      </c>
      <c r="O152" s="61">
        <f t="shared" si="18"/>
        <v>1.0722386711214269</v>
      </c>
      <c r="P152" s="61"/>
      <c r="Q152" s="92"/>
    </row>
    <row r="153" spans="2:17" ht="23.45" hidden="1" customHeight="1" outlineLevel="1" x14ac:dyDescent="0.25">
      <c r="B153" s="123"/>
      <c r="C153" s="35" t="s">
        <v>370</v>
      </c>
      <c r="D153" s="123"/>
      <c r="E153" s="35" t="s">
        <v>83</v>
      </c>
      <c r="F153" s="122"/>
      <c r="G153" s="35" t="s">
        <v>402</v>
      </c>
      <c r="H153" s="35">
        <v>2023</v>
      </c>
      <c r="I153" s="35">
        <v>1</v>
      </c>
      <c r="J153" s="35">
        <v>30</v>
      </c>
      <c r="K153" s="35">
        <v>26</v>
      </c>
      <c r="O153" s="61">
        <f t="shared" si="18"/>
        <v>0.8666666666666667</v>
      </c>
      <c r="P153" s="61"/>
      <c r="Q153" s="92"/>
    </row>
    <row r="154" spans="2:17" ht="23.45" hidden="1" customHeight="1" outlineLevel="1" x14ac:dyDescent="0.25">
      <c r="B154" s="123"/>
      <c r="C154" s="35" t="s">
        <v>370</v>
      </c>
      <c r="D154" s="123"/>
      <c r="E154" s="35" t="s">
        <v>83</v>
      </c>
      <c r="F154" s="122"/>
      <c r="G154" s="35" t="s">
        <v>779</v>
      </c>
      <c r="H154" s="35">
        <v>2024</v>
      </c>
      <c r="I154" s="35">
        <v>1</v>
      </c>
      <c r="J154" s="35">
        <v>30</v>
      </c>
      <c r="K154" s="35">
        <v>32</v>
      </c>
      <c r="O154" s="61">
        <f t="shared" si="18"/>
        <v>1.0666666666666667</v>
      </c>
      <c r="P154" s="61"/>
      <c r="Q154" s="92"/>
    </row>
    <row r="155" spans="2:17" ht="23.45" hidden="1" customHeight="1" outlineLevel="1" x14ac:dyDescent="0.25">
      <c r="B155" s="36" t="s">
        <v>1</v>
      </c>
      <c r="C155" s="36" t="s">
        <v>371</v>
      </c>
      <c r="D155" s="36" t="s">
        <v>42</v>
      </c>
      <c r="E155" s="36" t="s">
        <v>364</v>
      </c>
      <c r="F155" s="76"/>
      <c r="G155" s="41" t="s">
        <v>43</v>
      </c>
      <c r="H155" s="41" t="s">
        <v>787</v>
      </c>
      <c r="I155" s="36" t="s">
        <v>44</v>
      </c>
      <c r="J155" s="41" t="s">
        <v>360</v>
      </c>
      <c r="K155" s="41" t="s">
        <v>359</v>
      </c>
      <c r="L155" s="41" t="s">
        <v>362</v>
      </c>
      <c r="M155" s="41" t="s">
        <v>360</v>
      </c>
      <c r="N155" s="41" t="s">
        <v>359</v>
      </c>
      <c r="O155" s="41" t="s">
        <v>363</v>
      </c>
      <c r="P155" s="41" t="s">
        <v>365</v>
      </c>
      <c r="Q155" s="41" t="s">
        <v>599</v>
      </c>
    </row>
    <row r="156" spans="2:17" ht="23.45" hidden="1" customHeight="1" outlineLevel="1" x14ac:dyDescent="0.25">
      <c r="B156" s="123" t="e" vm="2">
        <v>#VALUE!</v>
      </c>
      <c r="C156" s="35" t="s">
        <v>370</v>
      </c>
      <c r="D156" s="123" t="e" vm="50">
        <v>#VALUE!</v>
      </c>
      <c r="E156" s="35" t="s">
        <v>84</v>
      </c>
      <c r="F156" s="124" t="s">
        <v>446</v>
      </c>
      <c r="G156" s="35" t="s">
        <v>2</v>
      </c>
      <c r="H156" s="35">
        <v>2018</v>
      </c>
      <c r="I156" s="35">
        <v>2</v>
      </c>
      <c r="J156" s="35">
        <v>28</v>
      </c>
      <c r="K156" s="35">
        <v>19</v>
      </c>
      <c r="O156" s="61">
        <f t="shared" ref="O156:O162" si="19">IF(AND(L156="", M156="", N156=""), IF(AND(I156&lt;&gt;0, J156&lt;&gt;0), K156/J156 * I156^-0.95, 0), IF(OR(L156=1, L156=2),(IF(J156&lt;&gt;0, K156/J156 * I156^-0.95, 0) + IF(AND(M156&lt;&gt;0, I156&lt;&gt;0), N156/M156 * I156^-0.95 * IF(L156=1, 1, 0.913), 0)) / 2,"Fehler: K4 muss 1 oder 2 sein"))</f>
        <v>0.35125059916046741</v>
      </c>
      <c r="P156" s="61">
        <f t="array" ref="P156">((AVERAGE(IF((H156:INDEX(H:H,MATCH("PointAVG",O157:O252,0)+ROW(O156)-1)&gt;=(MAX(H156:INDEX(H:H,MATCH("PointAVG",O157:O252,0)+ROW(O156)-1))-4)),O156:INDEX(O:O,MATCH("PointAVG",O157:O252,0)+ROW(O156)-1)))) * (VLOOKUP(C156, LeagueRanking[[CCode]:[Total4]], COLUMNS(LeagueRanking[[#All],[CCode]:[Total4]]), FALSE)))</f>
        <v>10.367255611088158</v>
      </c>
      <c r="Q156" s="91">
        <f>_xlfn.RANK.EQ(P156, P:P, 0)</f>
        <v>189</v>
      </c>
    </row>
    <row r="157" spans="2:17" ht="23.45" hidden="1" customHeight="1" outlineLevel="1" x14ac:dyDescent="0.25">
      <c r="B157" s="123"/>
      <c r="C157" s="35" t="s">
        <v>370</v>
      </c>
      <c r="D157" s="123"/>
      <c r="E157" s="35" t="s">
        <v>84</v>
      </c>
      <c r="F157" s="124"/>
      <c r="G157" s="35" t="s">
        <v>3</v>
      </c>
      <c r="H157" s="35">
        <v>2019</v>
      </c>
      <c r="I157" s="35">
        <v>2</v>
      </c>
      <c r="J157" s="35">
        <v>30</v>
      </c>
      <c r="K157" s="35">
        <v>60</v>
      </c>
      <c r="O157" s="61">
        <f t="shared" si="19"/>
        <v>1.0352649238413776</v>
      </c>
      <c r="P157" s="61"/>
      <c r="Q157" s="92"/>
    </row>
    <row r="158" spans="2:17" ht="23.45" hidden="1" customHeight="1" outlineLevel="1" x14ac:dyDescent="0.25">
      <c r="B158" s="123"/>
      <c r="C158" s="35" t="s">
        <v>370</v>
      </c>
      <c r="D158" s="123"/>
      <c r="E158" s="35" t="s">
        <v>84</v>
      </c>
      <c r="F158" s="124"/>
      <c r="G158" s="35" t="s">
        <v>4</v>
      </c>
      <c r="H158" s="35">
        <v>2020</v>
      </c>
      <c r="I158" s="35">
        <v>2</v>
      </c>
      <c r="J158" s="35">
        <v>30</v>
      </c>
      <c r="K158" s="35">
        <v>52</v>
      </c>
      <c r="O158" s="61">
        <f t="shared" si="19"/>
        <v>0.89722960066252722</v>
      </c>
      <c r="P158" s="61"/>
      <c r="Q158" s="92"/>
    </row>
    <row r="159" spans="2:17" ht="23.45" hidden="1" customHeight="1" outlineLevel="1" x14ac:dyDescent="0.25">
      <c r="B159" s="123"/>
      <c r="C159" s="35" t="s">
        <v>370</v>
      </c>
      <c r="D159" s="123"/>
      <c r="E159" s="35" t="s">
        <v>84</v>
      </c>
      <c r="F159" s="124"/>
      <c r="G159" s="35" t="s">
        <v>5</v>
      </c>
      <c r="H159" s="35">
        <v>2021</v>
      </c>
      <c r="I159" s="35">
        <v>2</v>
      </c>
      <c r="J159" s="35">
        <v>20</v>
      </c>
      <c r="K159" s="35">
        <v>21</v>
      </c>
      <c r="O159" s="61">
        <f t="shared" si="19"/>
        <v>0.54351408501672327</v>
      </c>
      <c r="P159" s="61"/>
      <c r="Q159" s="92"/>
    </row>
    <row r="160" spans="2:17" ht="23.45" hidden="1" customHeight="1" outlineLevel="1" x14ac:dyDescent="0.25">
      <c r="B160" s="123"/>
      <c r="C160" s="35" t="s">
        <v>370</v>
      </c>
      <c r="D160" s="123"/>
      <c r="E160" s="35" t="s">
        <v>84</v>
      </c>
      <c r="F160" s="124"/>
      <c r="G160" s="35" t="s">
        <v>6</v>
      </c>
      <c r="H160" s="35">
        <v>2022</v>
      </c>
      <c r="O160" s="61">
        <f t="shared" si="19"/>
        <v>0</v>
      </c>
      <c r="P160" s="61"/>
      <c r="Q160" s="92"/>
    </row>
    <row r="161" spans="2:17" ht="23.45" hidden="1" customHeight="1" outlineLevel="1" x14ac:dyDescent="0.25">
      <c r="B161" s="123"/>
      <c r="C161" s="35" t="s">
        <v>370</v>
      </c>
      <c r="D161" s="123"/>
      <c r="E161" s="35" t="s">
        <v>84</v>
      </c>
      <c r="F161" s="124"/>
      <c r="G161" s="35" t="s">
        <v>402</v>
      </c>
      <c r="H161" s="35">
        <v>2023</v>
      </c>
      <c r="I161" s="35">
        <v>2</v>
      </c>
      <c r="J161" s="35">
        <v>18</v>
      </c>
      <c r="K161" s="35">
        <v>29</v>
      </c>
      <c r="L161" s="35">
        <v>1</v>
      </c>
      <c r="M161" s="35">
        <v>10</v>
      </c>
      <c r="N161" s="35">
        <v>9</v>
      </c>
      <c r="O161" s="61">
        <f t="shared" si="19"/>
        <v>0.64991631330042043</v>
      </c>
      <c r="P161" s="61"/>
      <c r="Q161" s="92"/>
    </row>
    <row r="162" spans="2:17" ht="23.45" hidden="1" customHeight="1" outlineLevel="1" x14ac:dyDescent="0.25">
      <c r="B162" s="123"/>
      <c r="C162" s="35" t="s">
        <v>370</v>
      </c>
      <c r="D162" s="123"/>
      <c r="E162" s="35" t="s">
        <v>84</v>
      </c>
      <c r="F162" s="124"/>
      <c r="G162" s="35" t="s">
        <v>779</v>
      </c>
      <c r="H162" s="35">
        <v>2024</v>
      </c>
      <c r="I162" s="35">
        <v>2</v>
      </c>
      <c r="J162" s="35">
        <v>14</v>
      </c>
      <c r="K162" s="35">
        <v>28</v>
      </c>
      <c r="L162" s="35">
        <v>1</v>
      </c>
      <c r="M162" s="35">
        <v>8</v>
      </c>
      <c r="N162" s="35">
        <v>5</v>
      </c>
      <c r="O162" s="61">
        <f t="shared" si="19"/>
        <v>0.67939260627090403</v>
      </c>
      <c r="P162" s="61"/>
      <c r="Q162" s="92"/>
    </row>
    <row r="163" spans="2:17" ht="23.45" hidden="1" customHeight="1" outlineLevel="1" x14ac:dyDescent="0.25">
      <c r="B163" s="36" t="s">
        <v>1</v>
      </c>
      <c r="C163" s="36" t="s">
        <v>371</v>
      </c>
      <c r="D163" s="36" t="s">
        <v>42</v>
      </c>
      <c r="E163" s="36" t="s">
        <v>364</v>
      </c>
      <c r="F163" s="76"/>
      <c r="G163" s="41" t="s">
        <v>43</v>
      </c>
      <c r="H163" s="41" t="s">
        <v>787</v>
      </c>
      <c r="I163" s="36" t="s">
        <v>44</v>
      </c>
      <c r="J163" s="41" t="s">
        <v>360</v>
      </c>
      <c r="K163" s="41" t="s">
        <v>359</v>
      </c>
      <c r="L163" s="41" t="s">
        <v>362</v>
      </c>
      <c r="M163" s="41" t="s">
        <v>360</v>
      </c>
      <c r="N163" s="41" t="s">
        <v>359</v>
      </c>
      <c r="O163" s="41" t="s">
        <v>363</v>
      </c>
      <c r="P163" s="41" t="s">
        <v>365</v>
      </c>
      <c r="Q163" s="41" t="s">
        <v>599</v>
      </c>
    </row>
    <row r="164" spans="2:17" ht="23.45" hidden="1" customHeight="1" outlineLevel="1" x14ac:dyDescent="0.25">
      <c r="B164" s="123" t="e" vm="2">
        <v>#VALUE!</v>
      </c>
      <c r="C164" s="35" t="s">
        <v>370</v>
      </c>
      <c r="D164" s="123" t="e" vm="51">
        <v>#VALUE!</v>
      </c>
      <c r="E164" s="35" t="s">
        <v>85</v>
      </c>
      <c r="F164" s="124" t="s">
        <v>447</v>
      </c>
      <c r="G164" s="35" t="s">
        <v>2</v>
      </c>
      <c r="H164" s="35">
        <v>2018</v>
      </c>
      <c r="I164" s="35">
        <v>2</v>
      </c>
      <c r="J164" s="35">
        <v>28</v>
      </c>
      <c r="K164" s="35">
        <v>34</v>
      </c>
      <c r="O164" s="61">
        <f t="shared" ref="O164:O170" si="20">IF(AND(L164="", M164="", N164=""), IF(AND(I164&lt;&gt;0, J164&lt;&gt;0), K164/J164 * I164^-0.95, 0), IF(OR(L164=1, L164=2),(IF(J164&lt;&gt;0, K164/J164 * I164^-0.95, 0) + IF(AND(M164&lt;&gt;0, I164&lt;&gt;0), N164/M164 * I164^-0.95 * IF(L164=1, 1, 0.913), 0)) / 2,"Fehler: K4 muss 1 oder 2 sein"))</f>
        <v>0.6285537037608363</v>
      </c>
      <c r="P164" s="61">
        <f t="array" ref="P164">((AVERAGE(IF((H164:INDEX(H:H,MATCH("PointAVG",O165:O260,0)+ROW(O164)-1)&gt;=(MAX(H164:INDEX(H:H,MATCH("PointAVG",O165:O260,0)+ROW(O164)-1))-4)),O164:INDEX(O:O,MATCH("PointAVG",O165:O260,0)+ROW(O164)-1)))) * (VLOOKUP(C164, LeagueRanking[[CCode]:[Total4]], COLUMNS(LeagueRanking[[#All],[CCode]:[Total4]]), FALSE)))</f>
        <v>12.538495888193752</v>
      </c>
      <c r="Q164" s="91">
        <f>_xlfn.RANK.EQ(P164, P:P, 0)</f>
        <v>128</v>
      </c>
    </row>
    <row r="165" spans="2:17" ht="23.45" hidden="1" customHeight="1" outlineLevel="1" x14ac:dyDescent="0.25">
      <c r="B165" s="123"/>
      <c r="C165" s="35" t="s">
        <v>370</v>
      </c>
      <c r="D165" s="123"/>
      <c r="E165" s="35" t="s">
        <v>85</v>
      </c>
      <c r="F165" s="124"/>
      <c r="G165" s="35" t="s">
        <v>3</v>
      </c>
      <c r="H165" s="35">
        <v>2019</v>
      </c>
      <c r="I165" s="35">
        <v>2</v>
      </c>
      <c r="J165" s="35">
        <v>30</v>
      </c>
      <c r="K165" s="35">
        <v>30</v>
      </c>
      <c r="O165" s="61">
        <f t="shared" si="20"/>
        <v>0.51763246192068879</v>
      </c>
      <c r="P165" s="61"/>
      <c r="Q165" s="92"/>
    </row>
    <row r="166" spans="2:17" ht="23.45" hidden="1" customHeight="1" outlineLevel="1" x14ac:dyDescent="0.25">
      <c r="B166" s="123"/>
      <c r="C166" s="35" t="s">
        <v>370</v>
      </c>
      <c r="D166" s="123"/>
      <c r="E166" s="35" t="s">
        <v>85</v>
      </c>
      <c r="F166" s="124"/>
      <c r="G166" s="35" t="s">
        <v>4</v>
      </c>
      <c r="H166" s="35">
        <v>2020</v>
      </c>
      <c r="I166" s="35">
        <v>2</v>
      </c>
      <c r="J166" s="35">
        <v>30</v>
      </c>
      <c r="K166" s="35">
        <v>30</v>
      </c>
      <c r="O166" s="61">
        <f t="shared" si="20"/>
        <v>0.51763246192068879</v>
      </c>
      <c r="P166" s="61"/>
      <c r="Q166" s="92"/>
    </row>
    <row r="167" spans="2:17" ht="23.45" hidden="1" customHeight="1" outlineLevel="1" x14ac:dyDescent="0.25">
      <c r="B167" s="123"/>
      <c r="C167" s="35" t="s">
        <v>370</v>
      </c>
      <c r="D167" s="123"/>
      <c r="E167" s="35" t="s">
        <v>85</v>
      </c>
      <c r="F167" s="124"/>
      <c r="G167" s="35" t="s">
        <v>5</v>
      </c>
      <c r="H167" s="35">
        <v>2021</v>
      </c>
      <c r="I167" s="35">
        <v>2</v>
      </c>
      <c r="J167" s="35">
        <v>20</v>
      </c>
      <c r="K167" s="35">
        <v>28</v>
      </c>
      <c r="O167" s="61">
        <f t="shared" si="20"/>
        <v>0.72468544668896429</v>
      </c>
      <c r="P167" s="61"/>
      <c r="Q167" s="92"/>
    </row>
    <row r="168" spans="2:17" ht="23.45" hidden="1" customHeight="1" outlineLevel="1" x14ac:dyDescent="0.25">
      <c r="B168" s="123"/>
      <c r="C168" s="35" t="s">
        <v>370</v>
      </c>
      <c r="D168" s="123"/>
      <c r="E168" s="35" t="s">
        <v>85</v>
      </c>
      <c r="F168" s="124"/>
      <c r="G168" s="35" t="s">
        <v>6</v>
      </c>
      <c r="H168" s="35">
        <v>2022</v>
      </c>
      <c r="I168" s="35">
        <v>2</v>
      </c>
      <c r="J168" s="35">
        <v>14</v>
      </c>
      <c r="K168" s="35">
        <v>15</v>
      </c>
      <c r="L168" s="35">
        <v>2</v>
      </c>
      <c r="M168" s="35">
        <v>14</v>
      </c>
      <c r="N168" s="35">
        <v>24</v>
      </c>
      <c r="O168" s="61">
        <f t="shared" si="20"/>
        <v>0.682387479800588</v>
      </c>
      <c r="P168" s="61"/>
      <c r="Q168" s="92"/>
    </row>
    <row r="169" spans="2:17" ht="23.45" hidden="1" customHeight="1" outlineLevel="1" x14ac:dyDescent="0.25">
      <c r="B169" s="123"/>
      <c r="C169" s="35" t="s">
        <v>370</v>
      </c>
      <c r="D169" s="123"/>
      <c r="E169" s="35" t="s">
        <v>85</v>
      </c>
      <c r="F169" s="124"/>
      <c r="G169" s="35" t="s">
        <v>402</v>
      </c>
      <c r="H169" s="35">
        <v>2023</v>
      </c>
      <c r="I169" s="35">
        <v>2</v>
      </c>
      <c r="J169" s="35">
        <v>18</v>
      </c>
      <c r="K169" s="35">
        <v>26</v>
      </c>
      <c r="L169" s="35">
        <v>1</v>
      </c>
      <c r="M169" s="35">
        <v>10</v>
      </c>
      <c r="N169" s="35">
        <v>14</v>
      </c>
      <c r="O169" s="61">
        <f t="shared" si="20"/>
        <v>0.73618839028720184</v>
      </c>
      <c r="P169" s="61"/>
      <c r="Q169" s="92"/>
    </row>
    <row r="170" spans="2:17" ht="23.45" hidden="1" customHeight="1" outlineLevel="1" x14ac:dyDescent="0.25">
      <c r="B170" s="123"/>
      <c r="C170" s="35" t="s">
        <v>370</v>
      </c>
      <c r="D170" s="123"/>
      <c r="E170" s="35" t="s">
        <v>85</v>
      </c>
      <c r="F170" s="124"/>
      <c r="G170" s="35" t="s">
        <v>779</v>
      </c>
      <c r="H170" s="35">
        <v>2024</v>
      </c>
      <c r="I170" s="35">
        <v>2</v>
      </c>
      <c r="J170" s="35">
        <v>14</v>
      </c>
      <c r="K170" s="35">
        <v>13</v>
      </c>
      <c r="L170" s="35">
        <v>2</v>
      </c>
      <c r="M170" s="35">
        <v>10</v>
      </c>
      <c r="N170" s="35">
        <v>19</v>
      </c>
      <c r="O170" s="61">
        <f t="shared" si="20"/>
        <v>0.68929787316722924</v>
      </c>
      <c r="P170" s="61"/>
      <c r="Q170" s="92"/>
    </row>
    <row r="171" spans="2:17" ht="23.45" hidden="1" customHeight="1" outlineLevel="1" x14ac:dyDescent="0.25">
      <c r="B171" s="36" t="s">
        <v>1</v>
      </c>
      <c r="C171" s="36" t="s">
        <v>371</v>
      </c>
      <c r="D171" s="36" t="s">
        <v>42</v>
      </c>
      <c r="E171" s="36" t="s">
        <v>364</v>
      </c>
      <c r="F171" s="76"/>
      <c r="G171" s="41" t="s">
        <v>43</v>
      </c>
      <c r="H171" s="41" t="s">
        <v>787</v>
      </c>
      <c r="I171" s="36" t="s">
        <v>44</v>
      </c>
      <c r="J171" s="41" t="s">
        <v>360</v>
      </c>
      <c r="K171" s="41" t="s">
        <v>359</v>
      </c>
      <c r="L171" s="41" t="s">
        <v>362</v>
      </c>
      <c r="M171" s="41" t="s">
        <v>360</v>
      </c>
      <c r="N171" s="41" t="s">
        <v>359</v>
      </c>
      <c r="O171" s="41" t="s">
        <v>363</v>
      </c>
      <c r="P171" s="41" t="s">
        <v>365</v>
      </c>
      <c r="Q171" s="41" t="s">
        <v>599</v>
      </c>
    </row>
    <row r="172" spans="2:17" ht="23.45" hidden="1" customHeight="1" outlineLevel="1" x14ac:dyDescent="0.25">
      <c r="B172" s="123" t="e" vm="2">
        <v>#VALUE!</v>
      </c>
      <c r="C172" s="35" t="s">
        <v>370</v>
      </c>
      <c r="D172" s="123" t="e" vm="52">
        <v>#VALUE!</v>
      </c>
      <c r="E172" s="35" t="s">
        <v>86</v>
      </c>
      <c r="F172" s="124" t="s">
        <v>450</v>
      </c>
      <c r="G172" s="35" t="s">
        <v>2</v>
      </c>
      <c r="H172" s="35">
        <v>2018</v>
      </c>
      <c r="I172" s="35">
        <v>2</v>
      </c>
      <c r="J172" s="35">
        <v>28</v>
      </c>
      <c r="K172" s="35">
        <v>27</v>
      </c>
      <c r="O172" s="61">
        <f t="shared" ref="O172:O178" si="21">IF(AND(L172="", M172="", N172=""), IF(AND(I172&lt;&gt;0, J172&lt;&gt;0), K172/J172 * I172^-0.95, 0), IF(OR(L172=1, L172=2),(IF(J172&lt;&gt;0, K172/J172 * I172^-0.95, 0) + IF(AND(M172&lt;&gt;0, I172&lt;&gt;0), N172/M172 * I172^-0.95 * IF(L172=1, 1, 0.913), 0)) / 2,"Fehler: K4 muss 1 oder 2 sein"))</f>
        <v>0.49914558828066419</v>
      </c>
      <c r="P172" s="61">
        <f t="array" ref="P172">((AVERAGE(IF((H172:INDEX(H:H,MATCH("PointAVG",O173:O268,0)+ROW(O172)-1)&gt;=(MAX(H172:INDEX(H:H,MATCH("PointAVG",O173:O268,0)+ROW(O172)-1))-4)),O172:INDEX(O:O,MATCH("PointAVG",O173:O268,0)+ROW(O172)-1)))) * (VLOOKUP(C172, LeagueRanking[[CCode]:[Total4]], COLUMNS(LeagueRanking[[#All],[CCode]:[Total4]]), FALSE)))</f>
        <v>9.8606074894669842</v>
      </c>
      <c r="Q172" s="91">
        <f>_xlfn.RANK.EQ(P172, P:P, 0)</f>
        <v>198</v>
      </c>
    </row>
    <row r="173" spans="2:17" ht="23.45" hidden="1" customHeight="1" outlineLevel="1" x14ac:dyDescent="0.25">
      <c r="B173" s="123"/>
      <c r="C173" s="35" t="s">
        <v>370</v>
      </c>
      <c r="D173" s="123"/>
      <c r="E173" s="35" t="s">
        <v>86</v>
      </c>
      <c r="F173" s="124"/>
      <c r="G173" s="35" t="s">
        <v>3</v>
      </c>
      <c r="H173" s="35">
        <v>2019</v>
      </c>
      <c r="I173" s="35">
        <v>2</v>
      </c>
      <c r="J173" s="35">
        <v>30</v>
      </c>
      <c r="K173" s="35">
        <v>39</v>
      </c>
      <c r="O173" s="61">
        <f t="shared" si="21"/>
        <v>0.67292220049689544</v>
      </c>
      <c r="P173" s="61"/>
      <c r="Q173" s="92"/>
    </row>
    <row r="174" spans="2:17" ht="23.45" hidden="1" customHeight="1" outlineLevel="1" x14ac:dyDescent="0.25">
      <c r="B174" s="123"/>
      <c r="C174" s="35" t="s">
        <v>370</v>
      </c>
      <c r="D174" s="123"/>
      <c r="E174" s="35" t="s">
        <v>86</v>
      </c>
      <c r="F174" s="124"/>
      <c r="G174" s="35" t="s">
        <v>4</v>
      </c>
      <c r="H174" s="35">
        <v>2020</v>
      </c>
      <c r="I174" s="35">
        <v>2</v>
      </c>
      <c r="J174" s="35">
        <v>30</v>
      </c>
      <c r="K174" s="35">
        <v>38</v>
      </c>
      <c r="O174" s="61">
        <f t="shared" si="21"/>
        <v>0.65566778509953916</v>
      </c>
      <c r="P174" s="61"/>
      <c r="Q174" s="92"/>
    </row>
    <row r="175" spans="2:17" ht="23.45" hidden="1" customHeight="1" outlineLevel="1" x14ac:dyDescent="0.25">
      <c r="B175" s="123"/>
      <c r="C175" s="35" t="s">
        <v>370</v>
      </c>
      <c r="D175" s="123"/>
      <c r="E175" s="35" t="s">
        <v>86</v>
      </c>
      <c r="F175" s="124"/>
      <c r="G175" s="35" t="s">
        <v>5</v>
      </c>
      <c r="H175" s="35">
        <v>2021</v>
      </c>
      <c r="I175" s="35">
        <v>2</v>
      </c>
      <c r="J175" s="35">
        <v>20</v>
      </c>
      <c r="K175" s="35">
        <v>29</v>
      </c>
      <c r="O175" s="61">
        <f t="shared" si="21"/>
        <v>0.75056706978499876</v>
      </c>
      <c r="P175" s="61"/>
      <c r="Q175" s="92"/>
    </row>
    <row r="176" spans="2:17" ht="23.45" hidden="1" customHeight="1" outlineLevel="1" x14ac:dyDescent="0.25">
      <c r="B176" s="123"/>
      <c r="C176" s="35" t="s">
        <v>370</v>
      </c>
      <c r="D176" s="123"/>
      <c r="E176" s="35" t="s">
        <v>86</v>
      </c>
      <c r="F176" s="124"/>
      <c r="G176" s="35" t="s">
        <v>6</v>
      </c>
      <c r="H176" s="35">
        <v>2022</v>
      </c>
      <c r="I176" s="35">
        <v>2</v>
      </c>
      <c r="J176" s="35">
        <v>14</v>
      </c>
      <c r="K176" s="35">
        <v>8</v>
      </c>
      <c r="L176" s="35">
        <v>2</v>
      </c>
      <c r="M176" s="35">
        <v>14</v>
      </c>
      <c r="N176" s="35">
        <v>11</v>
      </c>
      <c r="O176" s="61">
        <f t="shared" si="21"/>
        <v>0.33355866108696386</v>
      </c>
      <c r="P176" s="61"/>
      <c r="Q176" s="92"/>
    </row>
    <row r="177" spans="2:17" ht="23.45" hidden="1" customHeight="1" outlineLevel="1" x14ac:dyDescent="0.25">
      <c r="B177" s="123"/>
      <c r="C177" s="35" t="s">
        <v>370</v>
      </c>
      <c r="D177" s="123"/>
      <c r="E177" s="35" t="s">
        <v>86</v>
      </c>
      <c r="F177" s="124"/>
      <c r="G177" s="35" t="s">
        <v>402</v>
      </c>
      <c r="H177" s="35">
        <v>2023</v>
      </c>
      <c r="I177" s="35">
        <v>2</v>
      </c>
      <c r="J177" s="35">
        <v>18</v>
      </c>
      <c r="K177" s="35">
        <v>17</v>
      </c>
      <c r="L177" s="35">
        <v>2</v>
      </c>
      <c r="M177" s="35">
        <v>10</v>
      </c>
      <c r="N177" s="35">
        <v>6</v>
      </c>
      <c r="O177" s="61">
        <f t="shared" si="21"/>
        <v>0.38621708278262412</v>
      </c>
      <c r="P177" s="61"/>
      <c r="Q177" s="92"/>
    </row>
    <row r="178" spans="2:17" ht="23.45" hidden="1" customHeight="1" outlineLevel="1" x14ac:dyDescent="0.25">
      <c r="B178" s="123"/>
      <c r="C178" s="35" t="s">
        <v>370</v>
      </c>
      <c r="D178" s="123"/>
      <c r="E178" s="35" t="s">
        <v>86</v>
      </c>
      <c r="F178" s="124"/>
      <c r="G178" s="35" t="s">
        <v>779</v>
      </c>
      <c r="H178" s="35">
        <v>2024</v>
      </c>
      <c r="I178" s="35">
        <v>3</v>
      </c>
      <c r="J178" s="35">
        <v>18</v>
      </c>
      <c r="K178" s="35">
        <v>26</v>
      </c>
      <c r="O178" s="61">
        <f t="shared" si="21"/>
        <v>0.5086694448571849</v>
      </c>
      <c r="P178" s="61"/>
      <c r="Q178" s="92"/>
    </row>
    <row r="179" spans="2:17" ht="23.45" hidden="1" customHeight="1" outlineLevel="1" x14ac:dyDescent="0.25">
      <c r="B179" s="36" t="s">
        <v>1</v>
      </c>
      <c r="C179" s="36" t="s">
        <v>371</v>
      </c>
      <c r="D179" s="36" t="s">
        <v>42</v>
      </c>
      <c r="E179" s="36" t="s">
        <v>364</v>
      </c>
      <c r="F179" s="76"/>
      <c r="G179" s="41" t="s">
        <v>43</v>
      </c>
      <c r="H179" s="41" t="s">
        <v>787</v>
      </c>
      <c r="I179" s="36" t="s">
        <v>44</v>
      </c>
      <c r="J179" s="41" t="s">
        <v>360</v>
      </c>
      <c r="K179" s="41" t="s">
        <v>359</v>
      </c>
      <c r="L179" s="41" t="s">
        <v>362</v>
      </c>
      <c r="M179" s="41" t="s">
        <v>360</v>
      </c>
      <c r="N179" s="41" t="s">
        <v>359</v>
      </c>
      <c r="O179" s="41" t="s">
        <v>363</v>
      </c>
      <c r="P179" s="41" t="s">
        <v>365</v>
      </c>
      <c r="Q179" s="41" t="s">
        <v>599</v>
      </c>
    </row>
    <row r="180" spans="2:17" ht="23.45" hidden="1" customHeight="1" outlineLevel="1" x14ac:dyDescent="0.25">
      <c r="B180" s="123" t="e" vm="2">
        <v>#VALUE!</v>
      </c>
      <c r="C180" s="35" t="s">
        <v>370</v>
      </c>
      <c r="D180" s="123" t="e" vm="53">
        <v>#VALUE!</v>
      </c>
      <c r="E180" s="35" t="s">
        <v>87</v>
      </c>
      <c r="F180" s="122" t="s">
        <v>451</v>
      </c>
      <c r="G180" s="35" t="s">
        <v>2</v>
      </c>
      <c r="H180" s="35">
        <v>2018</v>
      </c>
      <c r="I180" s="35">
        <v>3</v>
      </c>
      <c r="J180" s="35">
        <v>27</v>
      </c>
      <c r="K180" s="35">
        <v>45</v>
      </c>
      <c r="O180" s="61">
        <f t="shared" ref="O180:O186" si="22">IF(AND(L180="", M180="", N180=""), IF(AND(I180&lt;&gt;0, J180&lt;&gt;0), K180/J180 * I180^-0.95, 0), IF(OR(L180=1, L180=2),(IF(J180&lt;&gt;0, K180/J180 * I180^-0.95, 0) + IF(AND(M180&lt;&gt;0, I180&lt;&gt;0), N180/M180 * I180^-0.95 * IF(L180=1, 1, 0.913), 0)) / 2,"Fehler: K4 muss 1 oder 2 sein"))</f>
        <v>0.5869262825275211</v>
      </c>
      <c r="P180" s="61">
        <f t="array" ref="P180">((AVERAGE(IF((H180:INDEX(H:H,MATCH("PointAVG",O181:O276,0)+ROW(O180)-1)&gt;=(MAX(H180:INDEX(H:H,MATCH("PointAVG",O181:O276,0)+ROW(O180)-1))-4)),O180:INDEX(O:O,MATCH("PointAVG",O181:O276,0)+ROW(O180)-1)))) * (VLOOKUP(C180, LeagueRanking[[CCode]:[Total4]], COLUMNS(LeagueRanking[[#All],[CCode]:[Total4]]), FALSE)))</f>
        <v>22.158409418006229</v>
      </c>
      <c r="Q180" s="91">
        <f>_xlfn.RANK.EQ(P180, P:P, 0)</f>
        <v>35</v>
      </c>
    </row>
    <row r="181" spans="2:17" ht="23.45" hidden="1" customHeight="1" outlineLevel="1" x14ac:dyDescent="0.25">
      <c r="B181" s="123"/>
      <c r="C181" s="35" t="s">
        <v>370</v>
      </c>
      <c r="D181" s="123"/>
      <c r="E181" s="35" t="s">
        <v>87</v>
      </c>
      <c r="F181" s="122"/>
      <c r="G181" s="35" t="s">
        <v>3</v>
      </c>
      <c r="H181" s="35">
        <v>2019</v>
      </c>
      <c r="I181" s="35">
        <v>3</v>
      </c>
      <c r="J181" s="35">
        <v>20</v>
      </c>
      <c r="K181" s="35">
        <v>39</v>
      </c>
      <c r="O181" s="61">
        <f t="shared" si="22"/>
        <v>0.68670375055719957</v>
      </c>
      <c r="P181" s="61"/>
      <c r="Q181" s="92"/>
    </row>
    <row r="182" spans="2:17" ht="23.45" hidden="1" customHeight="1" outlineLevel="1" x14ac:dyDescent="0.25">
      <c r="B182" s="123"/>
      <c r="C182" s="35" t="s">
        <v>370</v>
      </c>
      <c r="D182" s="123"/>
      <c r="E182" s="35" t="s">
        <v>87</v>
      </c>
      <c r="F182" s="122"/>
      <c r="G182" s="35" t="s">
        <v>4</v>
      </c>
      <c r="H182" s="35">
        <v>2020</v>
      </c>
      <c r="I182" s="35">
        <v>2</v>
      </c>
      <c r="J182" s="35">
        <v>30</v>
      </c>
      <c r="K182" s="35">
        <v>35</v>
      </c>
      <c r="O182" s="61">
        <f t="shared" si="22"/>
        <v>0.60390453890747031</v>
      </c>
      <c r="P182" s="61"/>
      <c r="Q182" s="92"/>
    </row>
    <row r="183" spans="2:17" ht="23.45" hidden="1" customHeight="1" outlineLevel="1" x14ac:dyDescent="0.25">
      <c r="B183" s="123"/>
      <c r="C183" s="35" t="s">
        <v>370</v>
      </c>
      <c r="D183" s="123"/>
      <c r="E183" s="35" t="s">
        <v>87</v>
      </c>
      <c r="F183" s="122"/>
      <c r="G183" s="35" t="s">
        <v>5</v>
      </c>
      <c r="H183" s="35">
        <v>2021</v>
      </c>
      <c r="I183" s="35">
        <v>2</v>
      </c>
      <c r="J183" s="35">
        <v>18</v>
      </c>
      <c r="K183" s="35">
        <v>25</v>
      </c>
      <c r="O183" s="61">
        <f t="shared" si="22"/>
        <v>0.71893397488984556</v>
      </c>
      <c r="P183" s="61"/>
      <c r="Q183" s="92"/>
    </row>
    <row r="184" spans="2:17" ht="23.45" hidden="1" customHeight="1" outlineLevel="1" x14ac:dyDescent="0.25">
      <c r="B184" s="123"/>
      <c r="C184" s="35" t="s">
        <v>370</v>
      </c>
      <c r="D184" s="123"/>
      <c r="E184" s="35" t="s">
        <v>87</v>
      </c>
      <c r="F184" s="122"/>
      <c r="G184" s="35" t="s">
        <v>6</v>
      </c>
      <c r="H184" s="35">
        <v>2022</v>
      </c>
      <c r="I184" s="35">
        <v>2</v>
      </c>
      <c r="J184" s="35">
        <v>14</v>
      </c>
      <c r="K184" s="35">
        <v>40</v>
      </c>
      <c r="L184" s="35">
        <v>1</v>
      </c>
      <c r="M184" s="35">
        <v>14</v>
      </c>
      <c r="N184" s="35">
        <v>32</v>
      </c>
      <c r="O184" s="61">
        <f t="shared" si="22"/>
        <v>1.3310549020817712</v>
      </c>
      <c r="P184" s="61"/>
      <c r="Q184" s="92"/>
    </row>
    <row r="185" spans="2:17" ht="23.45" hidden="1" customHeight="1" outlineLevel="1" x14ac:dyDescent="0.25">
      <c r="B185" s="123"/>
      <c r="C185" s="35" t="s">
        <v>370</v>
      </c>
      <c r="D185" s="123"/>
      <c r="E185" s="35" t="s">
        <v>87</v>
      </c>
      <c r="F185" s="122"/>
      <c r="G185" s="35" t="s">
        <v>402</v>
      </c>
      <c r="H185" s="35">
        <v>2023</v>
      </c>
      <c r="I185" s="35">
        <v>1</v>
      </c>
      <c r="J185" s="35">
        <v>30</v>
      </c>
      <c r="K185" s="35">
        <v>50</v>
      </c>
      <c r="O185" s="61">
        <f t="shared" si="22"/>
        <v>1.6666666666666667</v>
      </c>
      <c r="P185" s="61"/>
      <c r="Q185" s="92"/>
    </row>
    <row r="186" spans="2:17" ht="23.45" hidden="1" customHeight="1" outlineLevel="1" x14ac:dyDescent="0.25">
      <c r="B186" s="123"/>
      <c r="C186" s="35" t="s">
        <v>370</v>
      </c>
      <c r="D186" s="123"/>
      <c r="E186" s="35" t="s">
        <v>87</v>
      </c>
      <c r="F186" s="122"/>
      <c r="G186" s="35" t="s">
        <v>779</v>
      </c>
      <c r="H186" s="35">
        <v>2024</v>
      </c>
      <c r="I186" s="35">
        <v>1</v>
      </c>
      <c r="J186" s="35">
        <v>30</v>
      </c>
      <c r="K186" s="35">
        <v>48</v>
      </c>
      <c r="O186" s="61">
        <f t="shared" si="22"/>
        <v>1.6</v>
      </c>
      <c r="P186" s="61"/>
      <c r="Q186" s="92"/>
    </row>
    <row r="187" spans="2:17" ht="23.45" hidden="1" customHeight="1" outlineLevel="1" x14ac:dyDescent="0.25">
      <c r="B187" s="36" t="s">
        <v>1</v>
      </c>
      <c r="C187" s="36" t="s">
        <v>371</v>
      </c>
      <c r="D187" s="36" t="s">
        <v>42</v>
      </c>
      <c r="E187" s="36" t="s">
        <v>364</v>
      </c>
      <c r="F187" s="76"/>
      <c r="G187" s="41" t="s">
        <v>43</v>
      </c>
      <c r="H187" s="41" t="s">
        <v>787</v>
      </c>
      <c r="I187" s="36" t="s">
        <v>44</v>
      </c>
      <c r="J187" s="41" t="s">
        <v>360</v>
      </c>
      <c r="K187" s="41" t="s">
        <v>359</v>
      </c>
      <c r="L187" s="41" t="s">
        <v>362</v>
      </c>
      <c r="M187" s="41" t="s">
        <v>360</v>
      </c>
      <c r="N187" s="41" t="s">
        <v>359</v>
      </c>
      <c r="O187" s="41" t="s">
        <v>363</v>
      </c>
      <c r="P187" s="41" t="s">
        <v>365</v>
      </c>
      <c r="Q187" s="41" t="s">
        <v>599</v>
      </c>
    </row>
    <row r="188" spans="2:17" ht="23.45" hidden="1" customHeight="1" outlineLevel="1" x14ac:dyDescent="0.25">
      <c r="B188" s="123" t="e" vm="2">
        <v>#VALUE!</v>
      </c>
      <c r="C188" s="35" t="s">
        <v>370</v>
      </c>
      <c r="D188" s="123" t="e" vm="54">
        <v>#VALUE!</v>
      </c>
      <c r="E188" s="35" t="s">
        <v>88</v>
      </c>
      <c r="F188" s="124" t="s">
        <v>452</v>
      </c>
      <c r="G188" s="35" t="s">
        <v>2</v>
      </c>
      <c r="H188" s="35">
        <v>2018</v>
      </c>
      <c r="I188" s="35">
        <v>3</v>
      </c>
      <c r="J188" s="35">
        <v>27</v>
      </c>
      <c r="K188" s="35">
        <v>61</v>
      </c>
      <c r="O188" s="61">
        <f t="shared" ref="O188:O194" si="23">IF(AND(L188="", M188="", N188=""), IF(AND(I188&lt;&gt;0, J188&lt;&gt;0), K188/J188 * I188^-0.95, 0), IF(OR(L188=1, L188=2),(IF(J188&lt;&gt;0, K188/J188 * I188^-0.95, 0) + IF(AND(M188&lt;&gt;0, I188&lt;&gt;0), N188/M188 * I188^-0.95 * IF(L188=1, 1, 0.913), 0)) / 2,"Fehler: K4 muss 1 oder 2 sein"))</f>
        <v>0.79561118298175071</v>
      </c>
      <c r="P188" s="61">
        <f t="array" ref="P188">((AVERAGE(IF((H188:INDEX(H:H,MATCH("PointAVG",O189:O284,0)+ROW(O188)-1)&gt;=(MAX(H188:INDEX(H:H,MATCH("PointAVG",O189:O284,0)+ROW(O188)-1))-4)),O188:INDEX(O:O,MATCH("PointAVG",O189:O284,0)+ROW(O188)-1)))) * (VLOOKUP(C188, LeagueRanking[[CCode]:[Total4]], COLUMNS(LeagueRanking[[#All],[CCode]:[Total4]]), FALSE)))</f>
        <v>7.4596561248672399</v>
      </c>
      <c r="Q188" s="91">
        <f>_xlfn.RANK.EQ(P188, P:P, 0)</f>
        <v>264</v>
      </c>
    </row>
    <row r="189" spans="2:17" ht="23.45" hidden="1" customHeight="1" outlineLevel="1" x14ac:dyDescent="0.25">
      <c r="B189" s="123"/>
      <c r="C189" s="35" t="s">
        <v>370</v>
      </c>
      <c r="D189" s="123"/>
      <c r="E189" s="35" t="s">
        <v>88</v>
      </c>
      <c r="F189" s="124"/>
      <c r="G189" s="35" t="s">
        <v>3</v>
      </c>
      <c r="H189" s="35">
        <v>2019</v>
      </c>
      <c r="I189" s="35">
        <v>2</v>
      </c>
      <c r="J189" s="35">
        <v>30</v>
      </c>
      <c r="K189" s="35">
        <v>27</v>
      </c>
      <c r="O189" s="61">
        <f t="shared" si="23"/>
        <v>0.46586921572861995</v>
      </c>
      <c r="P189" s="61"/>
      <c r="Q189" s="92"/>
    </row>
    <row r="190" spans="2:17" ht="23.45" hidden="1" customHeight="1" outlineLevel="1" x14ac:dyDescent="0.25">
      <c r="B190" s="123"/>
      <c r="C190" s="35" t="s">
        <v>370</v>
      </c>
      <c r="D190" s="123"/>
      <c r="E190" s="35" t="s">
        <v>88</v>
      </c>
      <c r="F190" s="124"/>
      <c r="G190" s="35" t="s">
        <v>4</v>
      </c>
      <c r="H190" s="35">
        <v>2020</v>
      </c>
      <c r="I190" s="35">
        <v>2</v>
      </c>
      <c r="J190" s="35">
        <v>30</v>
      </c>
      <c r="K190" s="35">
        <v>24</v>
      </c>
      <c r="O190" s="61">
        <f t="shared" si="23"/>
        <v>0.41410596953655104</v>
      </c>
      <c r="P190" s="61"/>
      <c r="Q190" s="92"/>
    </row>
    <row r="191" spans="2:17" ht="23.45" hidden="1" customHeight="1" outlineLevel="1" x14ac:dyDescent="0.25">
      <c r="B191" s="123"/>
      <c r="C191" s="35" t="s">
        <v>370</v>
      </c>
      <c r="D191" s="123"/>
      <c r="E191" s="35" t="s">
        <v>88</v>
      </c>
      <c r="F191" s="124"/>
      <c r="G191" s="35" t="s">
        <v>5</v>
      </c>
      <c r="H191" s="35">
        <v>2021</v>
      </c>
      <c r="I191" s="35">
        <v>2</v>
      </c>
      <c r="J191" s="35">
        <v>20</v>
      </c>
      <c r="K191" s="35">
        <v>13</v>
      </c>
      <c r="O191" s="61">
        <f t="shared" si="23"/>
        <v>0.33646110024844772</v>
      </c>
      <c r="P191" s="61"/>
      <c r="Q191" s="92"/>
    </row>
    <row r="192" spans="2:17" ht="23.45" hidden="1" customHeight="1" outlineLevel="1" x14ac:dyDescent="0.25">
      <c r="B192" s="123"/>
      <c r="C192" s="35" t="s">
        <v>370</v>
      </c>
      <c r="D192" s="123"/>
      <c r="E192" s="35" t="s">
        <v>88</v>
      </c>
      <c r="F192" s="124"/>
      <c r="G192" s="35" t="s">
        <v>6</v>
      </c>
      <c r="H192" s="35">
        <v>2022</v>
      </c>
      <c r="I192" s="35">
        <v>2</v>
      </c>
      <c r="J192" s="35">
        <v>14</v>
      </c>
      <c r="K192" s="35">
        <v>21</v>
      </c>
      <c r="L192" s="35">
        <v>1</v>
      </c>
      <c r="M192" s="35">
        <v>14</v>
      </c>
      <c r="N192" s="35">
        <v>7</v>
      </c>
      <c r="O192" s="61">
        <f t="shared" si="23"/>
        <v>0.51763246192068879</v>
      </c>
      <c r="P192" s="61"/>
      <c r="Q192" s="92"/>
    </row>
    <row r="193" spans="2:17" ht="23.45" hidden="1" customHeight="1" outlineLevel="1" x14ac:dyDescent="0.25">
      <c r="B193" s="123"/>
      <c r="C193" s="35" t="s">
        <v>370</v>
      </c>
      <c r="D193" s="123"/>
      <c r="E193" s="35" t="s">
        <v>88</v>
      </c>
      <c r="F193" s="124"/>
      <c r="G193" s="35" t="s">
        <v>402</v>
      </c>
      <c r="H193" s="35">
        <v>2023</v>
      </c>
      <c r="I193" s="35">
        <v>2</v>
      </c>
      <c r="J193" s="35">
        <v>18</v>
      </c>
      <c r="K193" s="35">
        <v>14</v>
      </c>
      <c r="L193" s="35">
        <v>2</v>
      </c>
      <c r="M193" s="35">
        <v>10</v>
      </c>
      <c r="N193" s="35">
        <v>11</v>
      </c>
      <c r="O193" s="61">
        <f t="shared" si="23"/>
        <v>0.46123065372263061</v>
      </c>
      <c r="P193" s="61"/>
      <c r="Q193" s="92"/>
    </row>
    <row r="194" spans="2:17" ht="23.45" hidden="1" customHeight="1" outlineLevel="1" x14ac:dyDescent="0.25">
      <c r="B194" s="123"/>
      <c r="C194" s="35" t="s">
        <v>370</v>
      </c>
      <c r="D194" s="123"/>
      <c r="E194" s="35" t="s">
        <v>88</v>
      </c>
      <c r="F194" s="124"/>
      <c r="G194" s="35" t="s">
        <v>779</v>
      </c>
      <c r="H194" s="35">
        <v>2024</v>
      </c>
      <c r="I194" s="35">
        <v>2</v>
      </c>
      <c r="J194" s="35">
        <v>16</v>
      </c>
      <c r="K194" s="35">
        <v>9</v>
      </c>
      <c r="L194" s="35">
        <v>2</v>
      </c>
      <c r="M194" s="35">
        <v>10</v>
      </c>
      <c r="N194" s="35">
        <v>5</v>
      </c>
      <c r="O194" s="61">
        <f t="shared" si="23"/>
        <v>0.26373373934859096</v>
      </c>
      <c r="P194" s="61"/>
      <c r="Q194" s="92"/>
    </row>
    <row r="195" spans="2:17" ht="23.45" hidden="1" customHeight="1" outlineLevel="1" x14ac:dyDescent="0.25">
      <c r="B195" s="36" t="s">
        <v>1</v>
      </c>
      <c r="C195" s="36" t="s">
        <v>371</v>
      </c>
      <c r="D195" s="36" t="s">
        <v>42</v>
      </c>
      <c r="E195" s="36" t="s">
        <v>364</v>
      </c>
      <c r="F195" s="76"/>
      <c r="G195" s="41" t="s">
        <v>43</v>
      </c>
      <c r="H195" s="41" t="s">
        <v>787</v>
      </c>
      <c r="I195" s="36" t="s">
        <v>44</v>
      </c>
      <c r="J195" s="41" t="s">
        <v>360</v>
      </c>
      <c r="K195" s="41" t="s">
        <v>359</v>
      </c>
      <c r="L195" s="41" t="s">
        <v>362</v>
      </c>
      <c r="M195" s="41" t="s">
        <v>360</v>
      </c>
      <c r="N195" s="41" t="s">
        <v>359</v>
      </c>
      <c r="O195" s="41" t="s">
        <v>363</v>
      </c>
      <c r="P195" s="41" t="s">
        <v>365</v>
      </c>
      <c r="Q195" s="41" t="s">
        <v>599</v>
      </c>
    </row>
    <row r="196" spans="2:17" ht="23.45" hidden="1" customHeight="1" outlineLevel="1" x14ac:dyDescent="0.25">
      <c r="B196" s="123" t="e" vm="2">
        <v>#VALUE!</v>
      </c>
      <c r="C196" s="35" t="s">
        <v>370</v>
      </c>
      <c r="D196" s="123" t="e" vm="55">
        <v>#VALUE!</v>
      </c>
      <c r="E196" s="35" t="s">
        <v>89</v>
      </c>
      <c r="F196" s="122" t="s">
        <v>453</v>
      </c>
      <c r="G196" s="35" t="s">
        <v>2</v>
      </c>
      <c r="H196" s="35">
        <v>2018</v>
      </c>
      <c r="I196" s="35">
        <v>3</v>
      </c>
      <c r="J196" s="35">
        <v>27</v>
      </c>
      <c r="K196" s="35">
        <v>36</v>
      </c>
      <c r="O196" s="61">
        <f t="shared" ref="O196:O202" si="24">IF(AND(L196="", M196="", N196=""), IF(AND(I196&lt;&gt;0, J196&lt;&gt;0), K196/J196 * I196^-0.95, 0), IF(OR(L196=1, L196=2),(IF(J196&lt;&gt;0, K196/J196 * I196^-0.95, 0) + IF(AND(M196&lt;&gt;0, I196&lt;&gt;0), N196/M196 * I196^-0.95 * IF(L196=1, 1, 0.913), 0)) / 2,"Fehler: K4 muss 1 oder 2 sein"))</f>
        <v>0.46954102602201681</v>
      </c>
      <c r="P196" s="61">
        <f t="array" ref="P196">((AVERAGE(IF((H196:INDEX(H:H,MATCH("PointAVG",O197:O292,0)+ROW(O196)-1)&gt;=(MAX(H196:INDEX(H:H,MATCH("PointAVG",O197:O292,0)+ROW(O196)-1))-4)),O196:INDEX(O:O,MATCH("PointAVG",O197:O292,0)+ROW(O196)-1)))) * (VLOOKUP(C196, LeagueRanking[[CCode]:[Total4]], COLUMNS(LeagueRanking[[#All],[CCode]:[Total4]]), FALSE)))</f>
        <v>11.761587106243725</v>
      </c>
      <c r="Q196" s="91">
        <f>_xlfn.RANK.EQ(P196, P:P, 0)</f>
        <v>142</v>
      </c>
    </row>
    <row r="197" spans="2:17" ht="23.45" hidden="1" customHeight="1" outlineLevel="1" x14ac:dyDescent="0.25">
      <c r="B197" s="123"/>
      <c r="C197" s="35" t="s">
        <v>370</v>
      </c>
      <c r="D197" s="123"/>
      <c r="E197" s="35" t="s">
        <v>89</v>
      </c>
      <c r="F197" s="122"/>
      <c r="G197" s="35" t="s">
        <v>3</v>
      </c>
      <c r="H197" s="35">
        <v>2019</v>
      </c>
      <c r="I197" s="35">
        <v>3</v>
      </c>
      <c r="J197" s="35">
        <v>20</v>
      </c>
      <c r="K197" s="35">
        <v>41</v>
      </c>
      <c r="O197" s="61">
        <f t="shared" si="24"/>
        <v>0.72191932750885079</v>
      </c>
      <c r="P197" s="61"/>
      <c r="Q197" s="92"/>
    </row>
    <row r="198" spans="2:17" ht="23.45" hidden="1" customHeight="1" outlineLevel="1" x14ac:dyDescent="0.25">
      <c r="B198" s="123"/>
      <c r="C198" s="35" t="s">
        <v>370</v>
      </c>
      <c r="D198" s="123"/>
      <c r="E198" s="35" t="s">
        <v>89</v>
      </c>
      <c r="F198" s="122"/>
      <c r="G198" s="35" t="s">
        <v>4</v>
      </c>
      <c r="H198" s="35">
        <v>2020</v>
      </c>
      <c r="I198" s="35">
        <v>2</v>
      </c>
      <c r="J198" s="35">
        <v>30</v>
      </c>
      <c r="K198" s="35">
        <v>31</v>
      </c>
      <c r="O198" s="61">
        <f t="shared" si="24"/>
        <v>0.53488687731804518</v>
      </c>
      <c r="P198" s="61"/>
      <c r="Q198" s="92"/>
    </row>
    <row r="199" spans="2:17" ht="23.45" hidden="1" customHeight="1" outlineLevel="1" x14ac:dyDescent="0.25">
      <c r="B199" s="123"/>
      <c r="C199" s="35" t="s">
        <v>370</v>
      </c>
      <c r="D199" s="123"/>
      <c r="E199" s="35" t="s">
        <v>89</v>
      </c>
      <c r="F199" s="122"/>
      <c r="G199" s="35" t="s">
        <v>5</v>
      </c>
      <c r="H199" s="35">
        <v>2021</v>
      </c>
      <c r="I199" s="35">
        <v>2</v>
      </c>
      <c r="J199" s="35">
        <v>20</v>
      </c>
      <c r="K199" s="35">
        <v>29</v>
      </c>
      <c r="O199" s="61">
        <f t="shared" si="24"/>
        <v>0.75056706978499876</v>
      </c>
      <c r="P199" s="61"/>
      <c r="Q199" s="92"/>
    </row>
    <row r="200" spans="2:17" ht="23.45" hidden="1" customHeight="1" outlineLevel="1" x14ac:dyDescent="0.25">
      <c r="B200" s="123"/>
      <c r="C200" s="35" t="s">
        <v>370</v>
      </c>
      <c r="D200" s="123"/>
      <c r="E200" s="35" t="s">
        <v>89</v>
      </c>
      <c r="F200" s="122"/>
      <c r="G200" s="35" t="s">
        <v>6</v>
      </c>
      <c r="H200" s="35">
        <v>2022</v>
      </c>
      <c r="I200" s="35">
        <v>2</v>
      </c>
      <c r="J200" s="35">
        <v>14</v>
      </c>
      <c r="K200" s="35">
        <v>20</v>
      </c>
      <c r="L200" s="35">
        <v>1</v>
      </c>
      <c r="M200" s="35">
        <v>14</v>
      </c>
      <c r="N200" s="35">
        <v>8</v>
      </c>
      <c r="O200" s="61">
        <f t="shared" si="24"/>
        <v>0.51763246192068879</v>
      </c>
      <c r="P200" s="61"/>
      <c r="Q200" s="92"/>
    </row>
    <row r="201" spans="2:17" ht="23.45" hidden="1" customHeight="1" outlineLevel="1" x14ac:dyDescent="0.25">
      <c r="B201" s="123"/>
      <c r="C201" s="35" t="s">
        <v>370</v>
      </c>
      <c r="D201" s="123"/>
      <c r="E201" s="35" t="s">
        <v>89</v>
      </c>
      <c r="F201" s="122"/>
      <c r="G201" s="35" t="s">
        <v>402</v>
      </c>
      <c r="H201" s="35">
        <v>2023</v>
      </c>
      <c r="I201" s="35">
        <v>2</v>
      </c>
      <c r="J201" s="35">
        <v>18</v>
      </c>
      <c r="K201" s="35">
        <v>20</v>
      </c>
      <c r="L201" s="35">
        <v>2</v>
      </c>
      <c r="M201" s="35">
        <v>10</v>
      </c>
      <c r="N201" s="35">
        <v>16</v>
      </c>
      <c r="O201" s="61">
        <f t="shared" si="24"/>
        <v>0.66565234014280938</v>
      </c>
      <c r="P201" s="61"/>
      <c r="Q201" s="92"/>
    </row>
    <row r="202" spans="2:17" ht="23.45" hidden="1" customHeight="1" outlineLevel="1" x14ac:dyDescent="0.25">
      <c r="B202" s="123"/>
      <c r="C202" s="35" t="s">
        <v>370</v>
      </c>
      <c r="D202" s="123"/>
      <c r="E202" s="35" t="s">
        <v>89</v>
      </c>
      <c r="F202" s="122"/>
      <c r="G202" s="35" t="s">
        <v>779</v>
      </c>
      <c r="H202" s="35">
        <v>2024</v>
      </c>
      <c r="I202" s="35">
        <v>2</v>
      </c>
      <c r="J202" s="35">
        <v>14</v>
      </c>
      <c r="K202" s="35">
        <v>16</v>
      </c>
      <c r="L202" s="35">
        <v>2</v>
      </c>
      <c r="M202" s="35">
        <v>10</v>
      </c>
      <c r="N202" s="35">
        <v>16</v>
      </c>
      <c r="O202" s="61">
        <f t="shared" si="24"/>
        <v>0.67386872842726464</v>
      </c>
      <c r="P202" s="61"/>
      <c r="Q202" s="92"/>
    </row>
    <row r="203" spans="2:17" ht="23.45" hidden="1" customHeight="1" outlineLevel="1" x14ac:dyDescent="0.25">
      <c r="B203" s="36" t="s">
        <v>1</v>
      </c>
      <c r="C203" s="36" t="s">
        <v>371</v>
      </c>
      <c r="D203" s="36" t="s">
        <v>42</v>
      </c>
      <c r="E203" s="36" t="s">
        <v>364</v>
      </c>
      <c r="F203" s="76"/>
      <c r="G203" s="41" t="s">
        <v>43</v>
      </c>
      <c r="H203" s="41" t="s">
        <v>787</v>
      </c>
      <c r="I203" s="36" t="s">
        <v>44</v>
      </c>
      <c r="J203" s="41" t="s">
        <v>360</v>
      </c>
      <c r="K203" s="41" t="s">
        <v>359</v>
      </c>
      <c r="L203" s="41" t="s">
        <v>362</v>
      </c>
      <c r="M203" s="41" t="s">
        <v>360</v>
      </c>
      <c r="N203" s="41" t="s">
        <v>359</v>
      </c>
      <c r="O203" s="41" t="s">
        <v>363</v>
      </c>
      <c r="P203" s="41" t="s">
        <v>365</v>
      </c>
      <c r="Q203" s="41" t="s">
        <v>599</v>
      </c>
    </row>
    <row r="204" spans="2:17" ht="23.45" hidden="1" customHeight="1" outlineLevel="1" x14ac:dyDescent="0.25">
      <c r="B204" s="123" t="e" vm="2">
        <v>#VALUE!</v>
      </c>
      <c r="C204" s="35" t="s">
        <v>370</v>
      </c>
      <c r="D204" s="123" t="e" vm="56">
        <v>#VALUE!</v>
      </c>
      <c r="E204" s="35" t="s">
        <v>90</v>
      </c>
      <c r="F204" s="124" t="s">
        <v>454</v>
      </c>
      <c r="G204" s="35" t="s">
        <v>2</v>
      </c>
      <c r="H204" s="35">
        <v>2018</v>
      </c>
      <c r="I204" s="35">
        <v>3</v>
      </c>
      <c r="J204" s="35">
        <v>27</v>
      </c>
      <c r="K204" s="35">
        <v>56</v>
      </c>
      <c r="O204" s="61">
        <f t="shared" ref="O204:O210" si="25">IF(AND(L204="", M204="", N204=""), IF(AND(I204&lt;&gt;0, J204&lt;&gt;0), K204/J204 * I204^-0.95, 0), IF(OR(L204=1, L204=2),(IF(J204&lt;&gt;0, K204/J204 * I204^-0.95, 0) + IF(AND(M204&lt;&gt;0, I204&lt;&gt;0), N204/M204 * I204^-0.95 * IF(L204=1, 1, 0.913), 0)) / 2,"Fehler: K4 muss 1 oder 2 sein"))</f>
        <v>0.73039715158980389</v>
      </c>
      <c r="P204" s="61">
        <f t="array" ref="P204">((AVERAGE(IF((H204:INDEX(H:H,MATCH("PointAVG",O205:O300,0)+ROW(O204)-1)&gt;=(MAX(H204:INDEX(H:H,MATCH("PointAVG",O205:O300,0)+ROW(O204)-1))-4)),O204:INDEX(O:O,MATCH("PointAVG",O205:O300,0)+ROW(O204)-1)))) * (VLOOKUP(C204, LeagueRanking[[CCode]:[Total4]], COLUMNS(LeagueRanking[[#All],[CCode]:[Total4]]), FALSE)))</f>
        <v>11.970164221579459</v>
      </c>
      <c r="Q204" s="91">
        <f>_xlfn.RANK.EQ(P204, P:P, 0)</f>
        <v>137</v>
      </c>
    </row>
    <row r="205" spans="2:17" ht="23.45" hidden="1" customHeight="1" outlineLevel="1" x14ac:dyDescent="0.25">
      <c r="B205" s="123"/>
      <c r="C205" s="35" t="s">
        <v>370</v>
      </c>
      <c r="D205" s="123"/>
      <c r="E205" s="35" t="s">
        <v>90</v>
      </c>
      <c r="F205" s="124"/>
      <c r="G205" s="35" t="s">
        <v>3</v>
      </c>
      <c r="H205" s="35">
        <v>2019</v>
      </c>
      <c r="I205" s="35">
        <v>2</v>
      </c>
      <c r="J205" s="35">
        <v>30</v>
      </c>
      <c r="K205" s="35">
        <v>22</v>
      </c>
      <c r="O205" s="61">
        <f t="shared" si="25"/>
        <v>0.37959713874183842</v>
      </c>
      <c r="P205" s="61"/>
      <c r="Q205" s="92"/>
    </row>
    <row r="206" spans="2:17" ht="23.45" hidden="1" customHeight="1" outlineLevel="1" x14ac:dyDescent="0.25">
      <c r="B206" s="123"/>
      <c r="C206" s="35" t="s">
        <v>370</v>
      </c>
      <c r="D206" s="123"/>
      <c r="E206" s="35" t="s">
        <v>90</v>
      </c>
      <c r="F206" s="124"/>
      <c r="G206" s="35" t="s">
        <v>4</v>
      </c>
      <c r="H206" s="35">
        <v>2020</v>
      </c>
      <c r="I206" s="35">
        <v>3</v>
      </c>
      <c r="J206" s="35">
        <v>22</v>
      </c>
      <c r="K206" s="35">
        <v>43</v>
      </c>
      <c r="O206" s="61">
        <f t="shared" si="25"/>
        <v>0.68830445860045653</v>
      </c>
      <c r="P206" s="61"/>
      <c r="Q206" s="92"/>
    </row>
    <row r="207" spans="2:17" ht="23.45" hidden="1" customHeight="1" outlineLevel="1" x14ac:dyDescent="0.25">
      <c r="B207" s="123"/>
      <c r="C207" s="35" t="s">
        <v>370</v>
      </c>
      <c r="D207" s="123"/>
      <c r="E207" s="35" t="s">
        <v>90</v>
      </c>
      <c r="F207" s="124"/>
      <c r="G207" s="35" t="s">
        <v>5</v>
      </c>
      <c r="H207" s="35">
        <v>2021</v>
      </c>
      <c r="I207" s="35">
        <v>3</v>
      </c>
      <c r="J207" s="35">
        <v>19</v>
      </c>
      <c r="K207" s="35">
        <v>45</v>
      </c>
      <c r="O207" s="61">
        <f t="shared" si="25"/>
        <v>0.83405313832858241</v>
      </c>
      <c r="P207" s="61"/>
      <c r="Q207" s="92"/>
    </row>
    <row r="208" spans="2:17" ht="23.45" hidden="1" customHeight="1" outlineLevel="1" x14ac:dyDescent="0.25">
      <c r="B208" s="123"/>
      <c r="C208" s="35" t="s">
        <v>370</v>
      </c>
      <c r="D208" s="123"/>
      <c r="E208" s="35" t="s">
        <v>90</v>
      </c>
      <c r="F208" s="124"/>
      <c r="G208" s="35" t="s">
        <v>6</v>
      </c>
      <c r="H208" s="35">
        <v>2022</v>
      </c>
      <c r="I208" s="35">
        <v>2</v>
      </c>
      <c r="J208" s="35">
        <v>14</v>
      </c>
      <c r="K208" s="35">
        <v>20</v>
      </c>
      <c r="L208" s="35">
        <v>1</v>
      </c>
      <c r="M208" s="35">
        <v>14</v>
      </c>
      <c r="N208" s="35">
        <v>21</v>
      </c>
      <c r="O208" s="61">
        <f t="shared" si="25"/>
        <v>0.75796181924100869</v>
      </c>
      <c r="P208" s="61"/>
      <c r="Q208" s="92"/>
    </row>
    <row r="209" spans="2:17" ht="23.45" hidden="1" customHeight="1" outlineLevel="1" x14ac:dyDescent="0.25">
      <c r="B209" s="123"/>
      <c r="C209" s="35" t="s">
        <v>370</v>
      </c>
      <c r="D209" s="123"/>
      <c r="E209" s="35" t="s">
        <v>90</v>
      </c>
      <c r="F209" s="124"/>
      <c r="G209" s="35" t="s">
        <v>402</v>
      </c>
      <c r="H209" s="35">
        <v>2023</v>
      </c>
      <c r="I209" s="35">
        <v>2</v>
      </c>
      <c r="J209" s="35">
        <v>18</v>
      </c>
      <c r="K209" s="35">
        <v>25</v>
      </c>
      <c r="L209" s="35">
        <v>2</v>
      </c>
      <c r="M209" s="35">
        <v>10</v>
      </c>
      <c r="N209" s="35">
        <v>3</v>
      </c>
      <c r="O209" s="61">
        <f t="shared" si="25"/>
        <v>0.43035675310496113</v>
      </c>
      <c r="P209" s="61"/>
      <c r="Q209" s="92"/>
    </row>
    <row r="210" spans="2:17" ht="23.45" hidden="1" customHeight="1" outlineLevel="1" x14ac:dyDescent="0.25">
      <c r="B210" s="123"/>
      <c r="C210" s="35" t="s">
        <v>370</v>
      </c>
      <c r="D210" s="123"/>
      <c r="E210" s="35" t="s">
        <v>90</v>
      </c>
      <c r="F210" s="124"/>
      <c r="G210" s="35" t="s">
        <v>779</v>
      </c>
      <c r="H210" s="35">
        <v>2024</v>
      </c>
      <c r="I210" s="35">
        <v>2</v>
      </c>
      <c r="J210" s="35">
        <v>16</v>
      </c>
      <c r="K210" s="35">
        <v>17</v>
      </c>
      <c r="L210" s="35">
        <v>2</v>
      </c>
      <c r="M210" s="35">
        <v>10</v>
      </c>
      <c r="N210" s="35">
        <v>9</v>
      </c>
      <c r="O210" s="61">
        <f t="shared" si="25"/>
        <v>0.48766154237548098</v>
      </c>
      <c r="P210" s="61"/>
      <c r="Q210" s="92"/>
    </row>
    <row r="211" spans="2:17" ht="23.45" hidden="1" customHeight="1" outlineLevel="1" x14ac:dyDescent="0.25">
      <c r="B211" s="36" t="s">
        <v>1</v>
      </c>
      <c r="C211" s="36" t="s">
        <v>371</v>
      </c>
      <c r="D211" s="36" t="s">
        <v>42</v>
      </c>
      <c r="E211" s="36" t="s">
        <v>364</v>
      </c>
      <c r="F211" s="76"/>
      <c r="G211" s="41" t="s">
        <v>43</v>
      </c>
      <c r="H211" s="41" t="s">
        <v>787</v>
      </c>
      <c r="I211" s="36" t="s">
        <v>44</v>
      </c>
      <c r="J211" s="41" t="s">
        <v>360</v>
      </c>
      <c r="K211" s="41" t="s">
        <v>359</v>
      </c>
      <c r="L211" s="41" t="s">
        <v>362</v>
      </c>
      <c r="M211" s="41" t="s">
        <v>360</v>
      </c>
      <c r="N211" s="41" t="s">
        <v>359</v>
      </c>
      <c r="O211" s="41" t="s">
        <v>363</v>
      </c>
      <c r="P211" s="41" t="s">
        <v>365</v>
      </c>
      <c r="Q211" s="41" t="s">
        <v>599</v>
      </c>
    </row>
    <row r="212" spans="2:17" ht="23.45" hidden="1" customHeight="1" outlineLevel="1" x14ac:dyDescent="0.25">
      <c r="B212" s="123" t="e" vm="2">
        <v>#VALUE!</v>
      </c>
      <c r="C212" s="35" t="s">
        <v>370</v>
      </c>
      <c r="D212" s="123" t="e" vm="57">
        <v>#VALUE!</v>
      </c>
      <c r="E212" s="35" t="s">
        <v>91</v>
      </c>
      <c r="F212" s="124" t="s">
        <v>455</v>
      </c>
      <c r="G212" s="35" t="s">
        <v>2</v>
      </c>
      <c r="H212" s="35">
        <v>2018</v>
      </c>
      <c r="I212" s="35">
        <v>3</v>
      </c>
      <c r="J212" s="35">
        <v>27</v>
      </c>
      <c r="K212" s="35">
        <v>25</v>
      </c>
      <c r="O212" s="61">
        <f t="shared" ref="O212:O218" si="26">IF(AND(L212="", M212="", N212=""), IF(AND(I212&lt;&gt;0, J212&lt;&gt;0), K212/J212 * I212^-0.95, 0), IF(OR(L212=1, L212=2),(IF(J212&lt;&gt;0, K212/J212 * I212^-0.95, 0) + IF(AND(M212&lt;&gt;0, I212&lt;&gt;0), N212/M212 * I212^-0.95 * IF(L212=1, 1, 0.913), 0)) / 2,"Fehler: K4 muss 1 oder 2 sein"))</f>
        <v>0.3260701569597339</v>
      </c>
      <c r="P212" s="61">
        <f t="array" ref="P212">((AVERAGE(IF((H212:INDEX(H:H,MATCH("PointAVG",O213:O308,0)+ROW(O212)-1)&gt;=(MAX(H212:INDEX(H:H,MATCH("PointAVG",O213:O308,0)+ROW(O212)-1))-4)),O212:INDEX(O:O,MATCH("PointAVG",O213:O308,0)+ROW(O212)-1)))) * (VLOOKUP(C212, LeagueRanking[[CCode]:[Total4]], COLUMNS(LeagueRanking[[#All],[CCode]:[Total4]]), FALSE)))</f>
        <v>10.373825380723042</v>
      </c>
      <c r="Q212" s="91">
        <f>_xlfn.RANK.EQ(P212, P:P, 0)</f>
        <v>187</v>
      </c>
    </row>
    <row r="213" spans="2:17" ht="23.45" hidden="1" customHeight="1" outlineLevel="1" x14ac:dyDescent="0.25">
      <c r="B213" s="123"/>
      <c r="C213" s="35" t="s">
        <v>370</v>
      </c>
      <c r="D213" s="123"/>
      <c r="E213" s="35" t="s">
        <v>91</v>
      </c>
      <c r="F213" s="124"/>
      <c r="G213" s="35" t="s">
        <v>3</v>
      </c>
      <c r="H213" s="35">
        <v>2019</v>
      </c>
      <c r="I213" s="35">
        <v>3</v>
      </c>
      <c r="J213" s="35">
        <v>20</v>
      </c>
      <c r="K213" s="35">
        <v>29</v>
      </c>
      <c r="O213" s="61">
        <f t="shared" si="26"/>
        <v>0.51062586579894331</v>
      </c>
      <c r="P213" s="61"/>
      <c r="Q213" s="92"/>
    </row>
    <row r="214" spans="2:17" ht="23.45" hidden="1" customHeight="1" outlineLevel="1" x14ac:dyDescent="0.25">
      <c r="B214" s="123"/>
      <c r="C214" s="35" t="s">
        <v>370</v>
      </c>
      <c r="D214" s="123"/>
      <c r="E214" s="35" t="s">
        <v>91</v>
      </c>
      <c r="F214" s="124"/>
      <c r="G214" s="35" t="s">
        <v>4</v>
      </c>
      <c r="H214" s="35">
        <v>2020</v>
      </c>
      <c r="I214" s="35">
        <v>3</v>
      </c>
      <c r="J214" s="35">
        <v>24</v>
      </c>
      <c r="K214" s="35">
        <v>57</v>
      </c>
      <c r="O214" s="61">
        <f t="shared" si="26"/>
        <v>0.83636995260171743</v>
      </c>
      <c r="P214" s="61"/>
      <c r="Q214" s="92"/>
    </row>
    <row r="215" spans="2:17" ht="23.45" hidden="1" customHeight="1" outlineLevel="1" x14ac:dyDescent="0.25">
      <c r="B215" s="123"/>
      <c r="C215" s="35" t="s">
        <v>370</v>
      </c>
      <c r="D215" s="123"/>
      <c r="E215" s="35" t="s">
        <v>91</v>
      </c>
      <c r="F215" s="124"/>
      <c r="G215" s="35" t="s">
        <v>5</v>
      </c>
      <c r="H215" s="35">
        <v>2021</v>
      </c>
      <c r="I215" s="35">
        <v>2</v>
      </c>
      <c r="J215" s="35">
        <v>20</v>
      </c>
      <c r="K215" s="35">
        <v>26</v>
      </c>
      <c r="O215" s="61">
        <f t="shared" si="26"/>
        <v>0.67292220049689544</v>
      </c>
      <c r="P215" s="61"/>
      <c r="Q215" s="92"/>
    </row>
    <row r="216" spans="2:17" ht="23.45" hidden="1" customHeight="1" outlineLevel="1" x14ac:dyDescent="0.25">
      <c r="B216" s="123"/>
      <c r="C216" s="35" t="s">
        <v>370</v>
      </c>
      <c r="D216" s="123"/>
      <c r="E216" s="35" t="s">
        <v>91</v>
      </c>
      <c r="F216" s="124"/>
      <c r="G216" s="35" t="s">
        <v>6</v>
      </c>
      <c r="H216" s="35">
        <v>2022</v>
      </c>
      <c r="O216" s="61">
        <f t="shared" si="26"/>
        <v>0</v>
      </c>
      <c r="P216" s="61"/>
      <c r="Q216" s="92"/>
    </row>
    <row r="217" spans="2:17" ht="23.45" hidden="1" customHeight="1" outlineLevel="1" x14ac:dyDescent="0.25">
      <c r="B217" s="123"/>
      <c r="C217" s="35" t="s">
        <v>370</v>
      </c>
      <c r="D217" s="123"/>
      <c r="E217" s="35" t="s">
        <v>91</v>
      </c>
      <c r="F217" s="124"/>
      <c r="G217" s="35" t="s">
        <v>402</v>
      </c>
      <c r="H217" s="35">
        <v>2023</v>
      </c>
      <c r="I217" s="35">
        <v>2</v>
      </c>
      <c r="J217" s="35">
        <v>18</v>
      </c>
      <c r="K217" s="35">
        <v>20</v>
      </c>
      <c r="L217" s="35">
        <v>2</v>
      </c>
      <c r="M217" s="35">
        <v>10</v>
      </c>
      <c r="N217" s="35">
        <v>19</v>
      </c>
      <c r="O217" s="61">
        <f t="shared" si="26"/>
        <v>0.73654210580284762</v>
      </c>
      <c r="P217" s="61"/>
      <c r="Q217" s="92"/>
    </row>
    <row r="218" spans="2:17" ht="23.45" hidden="1" customHeight="1" outlineLevel="1" x14ac:dyDescent="0.25">
      <c r="B218" s="123"/>
      <c r="C218" s="35" t="s">
        <v>370</v>
      </c>
      <c r="D218" s="123"/>
      <c r="E218" s="35" t="s">
        <v>91</v>
      </c>
      <c r="F218" s="124"/>
      <c r="G218" s="35" t="s">
        <v>779</v>
      </c>
      <c r="H218" s="35">
        <v>2024</v>
      </c>
      <c r="I218" s="35">
        <v>2</v>
      </c>
      <c r="J218" s="35">
        <v>14</v>
      </c>
      <c r="K218" s="35">
        <v>8</v>
      </c>
      <c r="L218" s="35">
        <v>2</v>
      </c>
      <c r="M218" s="35">
        <v>10</v>
      </c>
      <c r="N218" s="35">
        <v>16</v>
      </c>
      <c r="O218" s="61">
        <f t="shared" si="26"/>
        <v>0.52597373930706792</v>
      </c>
      <c r="P218" s="61"/>
      <c r="Q218" s="92"/>
    </row>
    <row r="219" spans="2:17" ht="23.45" hidden="1" customHeight="1" outlineLevel="1" x14ac:dyDescent="0.25">
      <c r="B219" s="36" t="s">
        <v>1</v>
      </c>
      <c r="C219" s="36" t="s">
        <v>371</v>
      </c>
      <c r="D219" s="36" t="s">
        <v>42</v>
      </c>
      <c r="E219" s="36" t="s">
        <v>364</v>
      </c>
      <c r="F219" s="76"/>
      <c r="G219" s="41" t="s">
        <v>43</v>
      </c>
      <c r="H219" s="41" t="s">
        <v>787</v>
      </c>
      <c r="I219" s="36" t="s">
        <v>44</v>
      </c>
      <c r="J219" s="41" t="s">
        <v>360</v>
      </c>
      <c r="K219" s="41" t="s">
        <v>359</v>
      </c>
      <c r="L219" s="41" t="s">
        <v>362</v>
      </c>
      <c r="M219" s="41" t="s">
        <v>360</v>
      </c>
      <c r="N219" s="41" t="s">
        <v>359</v>
      </c>
      <c r="O219" s="41" t="s">
        <v>363</v>
      </c>
      <c r="P219" s="41" t="s">
        <v>365</v>
      </c>
      <c r="Q219" s="41" t="s">
        <v>599</v>
      </c>
    </row>
    <row r="220" spans="2:17" ht="23.45" hidden="1" customHeight="1" outlineLevel="1" x14ac:dyDescent="0.25">
      <c r="B220" s="123" t="e" vm="2">
        <v>#VALUE!</v>
      </c>
      <c r="C220" s="35" t="s">
        <v>370</v>
      </c>
      <c r="D220" s="123" t="e" vm="58">
        <v>#VALUE!</v>
      </c>
      <c r="E220" s="35" t="s">
        <v>92</v>
      </c>
      <c r="F220" s="122" t="s">
        <v>456</v>
      </c>
      <c r="G220" s="35" t="s">
        <v>2</v>
      </c>
      <c r="H220" s="35">
        <v>2018</v>
      </c>
      <c r="I220" s="35">
        <v>4</v>
      </c>
      <c r="J220" s="35">
        <v>22</v>
      </c>
      <c r="K220" s="35">
        <v>57</v>
      </c>
      <c r="O220" s="61">
        <f t="shared" ref="O220:O226" si="27">IF(AND(L220="", M220="", N220=""), IF(AND(I220&lt;&gt;0, J220&lt;&gt;0), K220/J220 * I220^-0.95, 0), IF(OR(L220=1, L220=2),(IF(J220&lt;&gt;0, K220/J220 * I220^-0.95, 0) + IF(AND(M220&lt;&gt;0, I220&lt;&gt;0), N220/M220 * I220^-0.95 * IF(L220=1, 1, 0.913), 0)) / 2,"Fehler: K4 muss 1 oder 2 sein"))</f>
        <v>0.69421690187009899</v>
      </c>
      <c r="P220" s="61">
        <f t="array" ref="P220">((AVERAGE(IF((H220:INDEX(H:H,MATCH("PointAVG",O221:O316,0)+ROW(O220)-1)&gt;=(MAX(H220:INDEX(H:H,MATCH("PointAVG",O221:O316,0)+ROW(O220)-1))-4)),O220:INDEX(O:O,MATCH("PointAVG",O221:O316,0)+ROW(O220)-1)))) * (VLOOKUP(C220, LeagueRanking[[CCode]:[Total4]], COLUMNS(LeagueRanking[[#All],[CCode]:[Total4]]), FALSE)))</f>
        <v>18.015129346812518</v>
      </c>
      <c r="Q220" s="91">
        <f>_xlfn.RANK.EQ(P220, P:P, 0)</f>
        <v>66</v>
      </c>
    </row>
    <row r="221" spans="2:17" ht="23.45" hidden="1" customHeight="1" outlineLevel="1" x14ac:dyDescent="0.25">
      <c r="B221" s="123"/>
      <c r="C221" s="35" t="s">
        <v>370</v>
      </c>
      <c r="D221" s="123"/>
      <c r="E221" s="35" t="s">
        <v>92</v>
      </c>
      <c r="F221" s="122"/>
      <c r="G221" s="35" t="s">
        <v>3</v>
      </c>
      <c r="H221" s="35">
        <v>2019</v>
      </c>
      <c r="I221" s="35">
        <v>4</v>
      </c>
      <c r="J221" s="35">
        <v>22</v>
      </c>
      <c r="K221" s="35">
        <v>55</v>
      </c>
      <c r="O221" s="61">
        <f t="shared" si="27"/>
        <v>0.66985841408518321</v>
      </c>
      <c r="P221" s="61"/>
      <c r="Q221" s="92"/>
    </row>
    <row r="222" spans="2:17" ht="23.45" hidden="1" customHeight="1" outlineLevel="1" x14ac:dyDescent="0.25">
      <c r="B222" s="123"/>
      <c r="C222" s="35" t="s">
        <v>370</v>
      </c>
      <c r="D222" s="123"/>
      <c r="E222" s="35" t="s">
        <v>92</v>
      </c>
      <c r="F222" s="122"/>
      <c r="G222" s="35" t="s">
        <v>4</v>
      </c>
      <c r="H222" s="35">
        <v>2020</v>
      </c>
      <c r="I222" s="35">
        <v>4</v>
      </c>
      <c r="J222" s="35">
        <v>20</v>
      </c>
      <c r="K222" s="35">
        <v>45</v>
      </c>
      <c r="O222" s="61">
        <f t="shared" si="27"/>
        <v>0.60287257267666483</v>
      </c>
      <c r="P222" s="61"/>
      <c r="Q222" s="92"/>
    </row>
    <row r="223" spans="2:17" ht="23.45" hidden="1" customHeight="1" outlineLevel="1" x14ac:dyDescent="0.25">
      <c r="B223" s="123"/>
      <c r="C223" s="35" t="s">
        <v>370</v>
      </c>
      <c r="D223" s="123"/>
      <c r="E223" s="35" t="s">
        <v>92</v>
      </c>
      <c r="F223" s="122"/>
      <c r="G223" s="35" t="s">
        <v>5</v>
      </c>
      <c r="H223" s="35">
        <v>2021</v>
      </c>
      <c r="I223" s="35">
        <v>3</v>
      </c>
      <c r="J223" s="35">
        <v>17</v>
      </c>
      <c r="K223" s="35">
        <v>41</v>
      </c>
      <c r="O223" s="61">
        <f t="shared" si="27"/>
        <v>0.84931685589276573</v>
      </c>
      <c r="P223" s="61"/>
      <c r="Q223" s="92"/>
    </row>
    <row r="224" spans="2:17" ht="23.45" hidden="1" customHeight="1" outlineLevel="1" x14ac:dyDescent="0.25">
      <c r="B224" s="123"/>
      <c r="C224" s="35" t="s">
        <v>370</v>
      </c>
      <c r="D224" s="123"/>
      <c r="E224" s="35" t="s">
        <v>92</v>
      </c>
      <c r="F224" s="122"/>
      <c r="G224" s="35" t="s">
        <v>6</v>
      </c>
      <c r="H224" s="35">
        <v>2022</v>
      </c>
      <c r="I224" s="35">
        <v>2</v>
      </c>
      <c r="J224" s="35">
        <v>14</v>
      </c>
      <c r="K224" s="35">
        <v>30</v>
      </c>
      <c r="L224" s="35">
        <v>1</v>
      </c>
      <c r="M224" s="35">
        <v>14</v>
      </c>
      <c r="N224" s="35">
        <v>22</v>
      </c>
      <c r="O224" s="61">
        <f t="shared" si="27"/>
        <v>0.96131742928127917</v>
      </c>
      <c r="P224" s="61"/>
      <c r="Q224" s="92"/>
    </row>
    <row r="225" spans="2:17" ht="23.45" hidden="1" customHeight="1" outlineLevel="1" x14ac:dyDescent="0.25">
      <c r="B225" s="123"/>
      <c r="C225" s="35" t="s">
        <v>370</v>
      </c>
      <c r="D225" s="123"/>
      <c r="E225" s="35" t="s">
        <v>92</v>
      </c>
      <c r="F225" s="122"/>
      <c r="G225" s="35" t="s">
        <v>402</v>
      </c>
      <c r="H225" s="35">
        <v>2023</v>
      </c>
      <c r="I225" s="35">
        <v>1</v>
      </c>
      <c r="J225" s="35">
        <v>30</v>
      </c>
      <c r="K225" s="35">
        <v>41</v>
      </c>
      <c r="O225" s="61">
        <f t="shared" si="27"/>
        <v>1.3666666666666667</v>
      </c>
      <c r="P225" s="61"/>
      <c r="Q225" s="92"/>
    </row>
    <row r="226" spans="2:17" ht="23.45" hidden="1" customHeight="1" outlineLevel="1" x14ac:dyDescent="0.25">
      <c r="B226" s="123"/>
      <c r="C226" s="35" t="s">
        <v>370</v>
      </c>
      <c r="D226" s="123"/>
      <c r="E226" s="35" t="s">
        <v>92</v>
      </c>
      <c r="F226" s="122"/>
      <c r="G226" s="35" t="s">
        <v>779</v>
      </c>
      <c r="H226" s="35">
        <v>2024</v>
      </c>
      <c r="I226" s="35">
        <v>1</v>
      </c>
      <c r="J226" s="35">
        <v>30</v>
      </c>
      <c r="K226" s="35">
        <v>31</v>
      </c>
      <c r="O226" s="61">
        <f t="shared" si="27"/>
        <v>1.0333333333333334</v>
      </c>
      <c r="P226" s="61"/>
      <c r="Q226" s="92"/>
    </row>
    <row r="227" spans="2:17" ht="23.45" hidden="1" customHeight="1" outlineLevel="1" x14ac:dyDescent="0.25">
      <c r="B227" s="36" t="s">
        <v>1</v>
      </c>
      <c r="C227" s="36" t="s">
        <v>371</v>
      </c>
      <c r="D227" s="36" t="s">
        <v>42</v>
      </c>
      <c r="E227" s="36" t="s">
        <v>364</v>
      </c>
      <c r="F227" s="76"/>
      <c r="G227" s="41" t="s">
        <v>43</v>
      </c>
      <c r="H227" s="41" t="s">
        <v>787</v>
      </c>
      <c r="I227" s="36" t="s">
        <v>44</v>
      </c>
      <c r="J227" s="41" t="s">
        <v>360</v>
      </c>
      <c r="K227" s="41" t="s">
        <v>359</v>
      </c>
      <c r="L227" s="41" t="s">
        <v>362</v>
      </c>
      <c r="M227" s="41" t="s">
        <v>360</v>
      </c>
      <c r="N227" s="41" t="s">
        <v>359</v>
      </c>
      <c r="O227" s="41" t="s">
        <v>363</v>
      </c>
      <c r="P227" s="41" t="s">
        <v>365</v>
      </c>
      <c r="Q227" s="41" t="s">
        <v>599</v>
      </c>
    </row>
    <row r="228" spans="2:17" ht="23.45" hidden="1" customHeight="1" outlineLevel="1" x14ac:dyDescent="0.25">
      <c r="B228" s="123" t="e" vm="2">
        <v>#VALUE!</v>
      </c>
      <c r="C228" s="35" t="s">
        <v>370</v>
      </c>
      <c r="D228" s="123" t="e" vm="59">
        <v>#VALUE!</v>
      </c>
      <c r="E228" s="35" t="s">
        <v>93</v>
      </c>
      <c r="F228" s="124" t="s">
        <v>457</v>
      </c>
      <c r="G228" s="35" t="s">
        <v>2</v>
      </c>
      <c r="H228" s="35">
        <v>2018</v>
      </c>
      <c r="I228" s="35">
        <v>3</v>
      </c>
      <c r="J228" s="35">
        <v>27</v>
      </c>
      <c r="K228" s="35">
        <v>21</v>
      </c>
      <c r="O228" s="61">
        <f t="shared" ref="O228:O234" si="28">IF(AND(L228="", M228="", N228=""), IF(AND(I228&lt;&gt;0, J228&lt;&gt;0), K228/J228 * I228^-0.95, 0), IF(OR(L228=1, L228=2),(IF(J228&lt;&gt;0, K228/J228 * I228^-0.95, 0) + IF(AND(M228&lt;&gt;0, I228&lt;&gt;0), N228/M228 * I228^-0.95 * IF(L228=1, 1, 0.913), 0)) / 2,"Fehler: K4 muss 1 oder 2 sein"))</f>
        <v>0.27389893184617647</v>
      </c>
      <c r="P228" s="61">
        <f t="array" ref="P228">((AVERAGE(IF((H228:INDEX(H:H,MATCH("PointAVG",O229:O324,0)+ROW(O228)-1)&gt;=(MAX(H228:INDEX(H:H,MATCH("PointAVG",O229:O324,0)+ROW(O228)-1))-4)),O228:INDEX(O:O,MATCH("PointAVG",O229:O324,0)+ROW(O228)-1)))) * (VLOOKUP(C228, LeagueRanking[[CCode]:[Total4]], COLUMNS(LeagueRanking[[#All],[CCode]:[Total4]]), FALSE)))</f>
        <v>10.983192217870904</v>
      </c>
      <c r="Q228" s="91">
        <f>_xlfn.RANK.EQ(P228, P:P, 0)</f>
        <v>167</v>
      </c>
    </row>
    <row r="229" spans="2:17" ht="23.45" hidden="1" customHeight="1" outlineLevel="1" x14ac:dyDescent="0.25">
      <c r="B229" s="123"/>
      <c r="C229" s="35" t="s">
        <v>370</v>
      </c>
      <c r="D229" s="123"/>
      <c r="E229" s="35" t="s">
        <v>93</v>
      </c>
      <c r="F229" s="124"/>
      <c r="G229" s="35" t="s">
        <v>3</v>
      </c>
      <c r="H229" s="35">
        <v>2019</v>
      </c>
      <c r="I229" s="35">
        <v>3</v>
      </c>
      <c r="J229" s="35">
        <v>20</v>
      </c>
      <c r="K229" s="35">
        <v>20</v>
      </c>
      <c r="O229" s="61">
        <f t="shared" si="28"/>
        <v>0.35215576951651262</v>
      </c>
      <c r="P229" s="61"/>
      <c r="Q229" s="92"/>
    </row>
    <row r="230" spans="2:17" ht="23.45" hidden="1" customHeight="1" outlineLevel="1" x14ac:dyDescent="0.25">
      <c r="B230" s="123"/>
      <c r="C230" s="35" t="s">
        <v>370</v>
      </c>
      <c r="D230" s="123"/>
      <c r="E230" s="35" t="s">
        <v>93</v>
      </c>
      <c r="F230" s="124"/>
      <c r="G230" s="35" t="s">
        <v>4</v>
      </c>
      <c r="H230" s="35">
        <v>2020</v>
      </c>
      <c r="I230" s="35">
        <v>3</v>
      </c>
      <c r="J230" s="35">
        <v>24</v>
      </c>
      <c r="K230" s="35">
        <v>32</v>
      </c>
      <c r="O230" s="61">
        <f t="shared" si="28"/>
        <v>0.46954102602201681</v>
      </c>
      <c r="P230" s="61"/>
      <c r="Q230" s="92"/>
    </row>
    <row r="231" spans="2:17" ht="23.45" hidden="1" customHeight="1" outlineLevel="1" x14ac:dyDescent="0.25">
      <c r="B231" s="123"/>
      <c r="C231" s="35" t="s">
        <v>370</v>
      </c>
      <c r="D231" s="123"/>
      <c r="E231" s="35" t="s">
        <v>93</v>
      </c>
      <c r="F231" s="124"/>
      <c r="G231" s="35" t="s">
        <v>5</v>
      </c>
      <c r="H231" s="35">
        <v>2021</v>
      </c>
      <c r="I231" s="35">
        <v>3</v>
      </c>
      <c r="J231" s="35">
        <v>17</v>
      </c>
      <c r="K231" s="35">
        <v>23</v>
      </c>
      <c r="O231" s="61">
        <f t="shared" si="28"/>
        <v>0.47644604111057592</v>
      </c>
      <c r="P231" s="61"/>
      <c r="Q231" s="92"/>
    </row>
    <row r="232" spans="2:17" ht="23.45" hidden="1" customHeight="1" outlineLevel="1" x14ac:dyDescent="0.25">
      <c r="B232" s="123"/>
      <c r="C232" s="35" t="s">
        <v>370</v>
      </c>
      <c r="D232" s="123"/>
      <c r="E232" s="35" t="s">
        <v>93</v>
      </c>
      <c r="F232" s="124"/>
      <c r="G232" s="35" t="s">
        <v>6</v>
      </c>
      <c r="H232" s="35">
        <v>2022</v>
      </c>
      <c r="I232" s="35">
        <v>2</v>
      </c>
      <c r="J232" s="35">
        <v>14</v>
      </c>
      <c r="K232" s="35">
        <v>9</v>
      </c>
      <c r="L232" s="35">
        <v>2</v>
      </c>
      <c r="M232" s="35">
        <v>14</v>
      </c>
      <c r="N232" s="35">
        <v>21</v>
      </c>
      <c r="O232" s="61">
        <f t="shared" si="28"/>
        <v>0.52083069106041313</v>
      </c>
      <c r="P232" s="61"/>
      <c r="Q232" s="92"/>
    </row>
    <row r="233" spans="2:17" ht="23.45" hidden="1" customHeight="1" outlineLevel="1" x14ac:dyDescent="0.25">
      <c r="B233" s="123"/>
      <c r="C233" s="35" t="s">
        <v>370</v>
      </c>
      <c r="D233" s="123"/>
      <c r="E233" s="35" t="s">
        <v>93</v>
      </c>
      <c r="F233" s="124"/>
      <c r="G233" s="35" t="s">
        <v>402</v>
      </c>
      <c r="H233" s="35">
        <v>2023</v>
      </c>
      <c r="I233" s="35">
        <v>2</v>
      </c>
      <c r="J233" s="35">
        <v>18</v>
      </c>
      <c r="K233" s="35">
        <v>21</v>
      </c>
      <c r="L233" s="35">
        <v>2</v>
      </c>
      <c r="M233" s="35">
        <v>10</v>
      </c>
      <c r="N233" s="35">
        <v>20</v>
      </c>
      <c r="O233" s="61">
        <f t="shared" si="28"/>
        <v>0.77455070718732411</v>
      </c>
      <c r="P233" s="61"/>
      <c r="Q233" s="92"/>
    </row>
    <row r="234" spans="2:17" ht="23.45" hidden="1" customHeight="1" outlineLevel="1" x14ac:dyDescent="0.25">
      <c r="B234" s="123"/>
      <c r="C234" s="35" t="s">
        <v>370</v>
      </c>
      <c r="D234" s="123"/>
      <c r="E234" s="35" t="s">
        <v>93</v>
      </c>
      <c r="F234" s="124"/>
      <c r="G234" s="35" t="s">
        <v>779</v>
      </c>
      <c r="H234" s="35">
        <v>2024</v>
      </c>
      <c r="I234" s="35">
        <v>2</v>
      </c>
      <c r="J234" s="35">
        <v>14</v>
      </c>
      <c r="K234" s="35">
        <v>20</v>
      </c>
      <c r="L234" s="35">
        <v>1</v>
      </c>
      <c r="M234" s="35">
        <v>8</v>
      </c>
      <c r="N234" s="35">
        <v>10</v>
      </c>
      <c r="O234" s="61">
        <f t="shared" si="28"/>
        <v>0.69325776150092255</v>
      </c>
      <c r="P234" s="61"/>
      <c r="Q234" s="92"/>
    </row>
    <row r="235" spans="2:17" ht="23.45" hidden="1" customHeight="1" outlineLevel="1" x14ac:dyDescent="0.25">
      <c r="B235" s="36" t="s">
        <v>1</v>
      </c>
      <c r="C235" s="36" t="s">
        <v>371</v>
      </c>
      <c r="D235" s="36" t="s">
        <v>42</v>
      </c>
      <c r="E235" s="36" t="s">
        <v>364</v>
      </c>
      <c r="F235" s="76"/>
      <c r="G235" s="41" t="s">
        <v>43</v>
      </c>
      <c r="H235" s="41" t="s">
        <v>787</v>
      </c>
      <c r="I235" s="36" t="s">
        <v>44</v>
      </c>
      <c r="J235" s="41" t="s">
        <v>360</v>
      </c>
      <c r="K235" s="41" t="s">
        <v>359</v>
      </c>
      <c r="L235" s="41" t="s">
        <v>362</v>
      </c>
      <c r="M235" s="41" t="s">
        <v>360</v>
      </c>
      <c r="N235" s="41" t="s">
        <v>359</v>
      </c>
      <c r="O235" s="41" t="s">
        <v>363</v>
      </c>
      <c r="P235" s="41" t="s">
        <v>365</v>
      </c>
      <c r="Q235" s="41" t="s">
        <v>599</v>
      </c>
    </row>
    <row r="236" spans="2:17" ht="23.45" hidden="1" customHeight="1" outlineLevel="1" x14ac:dyDescent="0.25">
      <c r="B236" s="123" t="e" vm="2">
        <v>#VALUE!</v>
      </c>
      <c r="C236" s="35" t="s">
        <v>370</v>
      </c>
      <c r="D236" s="123" t="e" vm="60">
        <v>#VALUE!</v>
      </c>
      <c r="E236" s="35" t="s">
        <v>94</v>
      </c>
      <c r="F236" s="122" t="s">
        <v>458</v>
      </c>
      <c r="G236" s="35" t="s">
        <v>2</v>
      </c>
      <c r="H236" s="35">
        <v>2018</v>
      </c>
      <c r="I236" s="35">
        <v>4</v>
      </c>
      <c r="J236" s="35">
        <v>22</v>
      </c>
      <c r="K236" s="35">
        <v>35</v>
      </c>
      <c r="O236" s="61">
        <f t="shared" ref="O236:O242" si="29">IF(AND(L236="", M236="", N236=""), IF(AND(I236&lt;&gt;0, J236&lt;&gt;0), K236/J236 * I236^-0.95, 0), IF(OR(L236=1, L236=2),(IF(J236&lt;&gt;0, K236/J236 * I236^-0.95, 0) + IF(AND(M236&lt;&gt;0, I236&lt;&gt;0), N236/M236 * I236^-0.95 * IF(L236=1, 1, 0.913), 0)) / 2,"Fehler: K4 muss 1 oder 2 sein"))</f>
        <v>0.42627353623602565</v>
      </c>
      <c r="P236" s="61">
        <f t="array" ref="P236">((AVERAGE(IF((H236:INDEX(H:H,MATCH("PointAVG",O237:O332,0)+ROW(O236)-1)&gt;=(MAX(H236:INDEX(H:H,MATCH("PointAVG",O237:O332,0)+ROW(O236)-1))-4)),O236:INDEX(O:O,MATCH("PointAVG",O237:O332,0)+ROW(O236)-1)))) * (VLOOKUP(C236, LeagueRanking[[CCode]:[Total4]], COLUMNS(LeagueRanking[[#All],[CCode]:[Total4]]), FALSE)))</f>
        <v>10.93769054660881</v>
      </c>
      <c r="Q236" s="91">
        <f>_xlfn.RANK.EQ(P236, P:P, 0)</f>
        <v>168</v>
      </c>
    </row>
    <row r="237" spans="2:17" ht="23.45" hidden="1" customHeight="1" outlineLevel="1" x14ac:dyDescent="0.25">
      <c r="B237" s="123"/>
      <c r="C237" s="35" t="s">
        <v>370</v>
      </c>
      <c r="D237" s="123"/>
      <c r="E237" s="35" t="s">
        <v>94</v>
      </c>
      <c r="F237" s="122"/>
      <c r="G237" s="35" t="s">
        <v>3</v>
      </c>
      <c r="H237" s="35">
        <v>2019</v>
      </c>
      <c r="I237" s="35">
        <v>3</v>
      </c>
      <c r="J237" s="35">
        <v>20</v>
      </c>
      <c r="K237" s="35">
        <v>31</v>
      </c>
      <c r="O237" s="61">
        <f t="shared" si="29"/>
        <v>0.54584144275059454</v>
      </c>
      <c r="P237" s="61"/>
      <c r="Q237" s="92"/>
    </row>
    <row r="238" spans="2:17" ht="23.45" hidden="1" customHeight="1" outlineLevel="1" x14ac:dyDescent="0.25">
      <c r="B238" s="123"/>
      <c r="C238" s="35" t="s">
        <v>370</v>
      </c>
      <c r="D238" s="123"/>
      <c r="E238" s="35" t="s">
        <v>94</v>
      </c>
      <c r="F238" s="122"/>
      <c r="G238" s="35" t="s">
        <v>4</v>
      </c>
      <c r="H238" s="35">
        <v>2020</v>
      </c>
      <c r="I238" s="35">
        <v>3</v>
      </c>
      <c r="J238" s="35">
        <v>24</v>
      </c>
      <c r="K238" s="35">
        <v>51</v>
      </c>
      <c r="O238" s="61">
        <f t="shared" si="29"/>
        <v>0.7483310102225893</v>
      </c>
      <c r="P238" s="61"/>
      <c r="Q238" s="92"/>
    </row>
    <row r="239" spans="2:17" ht="23.45" hidden="1" customHeight="1" outlineLevel="1" x14ac:dyDescent="0.25">
      <c r="B239" s="123"/>
      <c r="C239" s="35" t="s">
        <v>370</v>
      </c>
      <c r="D239" s="123"/>
      <c r="E239" s="35" t="s">
        <v>94</v>
      </c>
      <c r="F239" s="122"/>
      <c r="G239" s="35" t="s">
        <v>5</v>
      </c>
      <c r="H239" s="35">
        <v>2021</v>
      </c>
      <c r="I239" s="35">
        <v>3</v>
      </c>
      <c r="J239" s="35">
        <v>19</v>
      </c>
      <c r="K239" s="35">
        <v>40</v>
      </c>
      <c r="O239" s="61">
        <f t="shared" si="29"/>
        <v>0.74138056740318437</v>
      </c>
      <c r="P239" s="61"/>
      <c r="Q239" s="92"/>
    </row>
    <row r="240" spans="2:17" ht="23.45" hidden="1" customHeight="1" outlineLevel="1" x14ac:dyDescent="0.25">
      <c r="B240" s="123"/>
      <c r="C240" s="35" t="s">
        <v>370</v>
      </c>
      <c r="D240" s="123"/>
      <c r="E240" s="35" t="s">
        <v>94</v>
      </c>
      <c r="F240" s="122"/>
      <c r="G240" s="35" t="s">
        <v>6</v>
      </c>
      <c r="H240" s="35">
        <v>2022</v>
      </c>
      <c r="I240" s="35">
        <v>2</v>
      </c>
      <c r="J240" s="35">
        <v>14</v>
      </c>
      <c r="K240" s="35">
        <v>10</v>
      </c>
      <c r="L240" s="35">
        <v>2</v>
      </c>
      <c r="M240" s="35">
        <v>14</v>
      </c>
      <c r="N240" s="35">
        <v>21</v>
      </c>
      <c r="O240" s="61">
        <f t="shared" si="29"/>
        <v>0.53931756470043768</v>
      </c>
      <c r="P240" s="61"/>
      <c r="Q240" s="92"/>
    </row>
    <row r="241" spans="2:17" ht="23.45" hidden="1" customHeight="1" outlineLevel="1" x14ac:dyDescent="0.25">
      <c r="B241" s="123"/>
      <c r="C241" s="35" t="s">
        <v>370</v>
      </c>
      <c r="D241" s="123"/>
      <c r="E241" s="35" t="s">
        <v>94</v>
      </c>
      <c r="F241" s="122"/>
      <c r="G241" s="35" t="s">
        <v>402</v>
      </c>
      <c r="H241" s="35">
        <v>2023</v>
      </c>
      <c r="I241" s="35">
        <v>2</v>
      </c>
      <c r="J241" s="35">
        <v>18</v>
      </c>
      <c r="K241" s="35">
        <v>13</v>
      </c>
      <c r="L241" s="35">
        <v>2</v>
      </c>
      <c r="M241" s="35">
        <v>10</v>
      </c>
      <c r="N241" s="35">
        <v>17</v>
      </c>
      <c r="O241" s="61">
        <f t="shared" si="29"/>
        <v>0.58863150554491039</v>
      </c>
      <c r="P241" s="61"/>
      <c r="Q241" s="92"/>
    </row>
    <row r="242" spans="2:17" ht="23.45" hidden="1" customHeight="1" outlineLevel="1" x14ac:dyDescent="0.25">
      <c r="B242" s="123"/>
      <c r="C242" s="35" t="s">
        <v>370</v>
      </c>
      <c r="D242" s="123"/>
      <c r="E242" s="35" t="s">
        <v>94</v>
      </c>
      <c r="F242" s="122"/>
      <c r="G242" s="35" t="s">
        <v>779</v>
      </c>
      <c r="H242" s="35">
        <v>2024</v>
      </c>
      <c r="I242" s="35">
        <v>2</v>
      </c>
      <c r="J242" s="35">
        <v>16</v>
      </c>
      <c r="K242" s="35">
        <v>13</v>
      </c>
      <c r="L242" s="35">
        <v>2</v>
      </c>
      <c r="M242" s="35">
        <v>10</v>
      </c>
      <c r="N242" s="35">
        <v>4</v>
      </c>
      <c r="O242" s="61">
        <f t="shared" si="29"/>
        <v>0.30480787520199759</v>
      </c>
      <c r="P242" s="61"/>
      <c r="Q242" s="92"/>
    </row>
    <row r="243" spans="2:17" ht="23.45" hidden="1" customHeight="1" outlineLevel="1" x14ac:dyDescent="0.25">
      <c r="B243" s="36" t="s">
        <v>1</v>
      </c>
      <c r="C243" s="36" t="s">
        <v>371</v>
      </c>
      <c r="D243" s="36" t="s">
        <v>42</v>
      </c>
      <c r="E243" s="36" t="s">
        <v>364</v>
      </c>
      <c r="F243" s="76"/>
      <c r="G243" s="41" t="s">
        <v>43</v>
      </c>
      <c r="H243" s="41" t="s">
        <v>787</v>
      </c>
      <c r="I243" s="36" t="s">
        <v>44</v>
      </c>
      <c r="J243" s="41" t="s">
        <v>360</v>
      </c>
      <c r="K243" s="41" t="s">
        <v>359</v>
      </c>
      <c r="L243" s="41" t="s">
        <v>362</v>
      </c>
      <c r="M243" s="41" t="s">
        <v>360</v>
      </c>
      <c r="N243" s="41" t="s">
        <v>359</v>
      </c>
      <c r="O243" s="41" t="s">
        <v>363</v>
      </c>
      <c r="P243" s="41" t="s">
        <v>365</v>
      </c>
      <c r="Q243" s="41" t="s">
        <v>599</v>
      </c>
    </row>
    <row r="244" spans="2:17" ht="23.45" hidden="1" customHeight="1" outlineLevel="1" x14ac:dyDescent="0.25">
      <c r="B244" s="123" t="e" vm="2">
        <v>#VALUE!</v>
      </c>
      <c r="C244" s="35" t="s">
        <v>370</v>
      </c>
      <c r="D244" s="123" t="e" vm="61">
        <v>#VALUE!</v>
      </c>
      <c r="E244" s="35" t="s">
        <v>348</v>
      </c>
      <c r="F244" s="122" t="s">
        <v>459</v>
      </c>
      <c r="G244" s="35" t="s">
        <v>2</v>
      </c>
      <c r="H244" s="35">
        <v>2018</v>
      </c>
      <c r="I244" s="35">
        <v>5</v>
      </c>
      <c r="J244" s="35">
        <v>8</v>
      </c>
      <c r="K244" s="35">
        <v>21</v>
      </c>
      <c r="O244" s="61">
        <f t="shared" ref="O244:O250" si="30">IF(AND(L244="", M244="", N244=""), IF(AND(I244&lt;&gt;0, J244&lt;&gt;0), K244/J244 * I244^-0.95, 0), IF(OR(L244=1, L244=2),(IF(J244&lt;&gt;0, K244/J244 * I244^-0.95, 0) + IF(AND(M244&lt;&gt;0, I244&lt;&gt;0), N244/M244 * I244^-0.95 * IF(L244=1, 1, 0.913), 0)) / 2,"Fehler: K4 muss 1 oder 2 sein"))</f>
        <v>0.56899415303554335</v>
      </c>
      <c r="P244" s="61">
        <f t="array" ref="P244">((AVERAGE(IF((H244:INDEX(H:H,MATCH("PointAVG",O245:O340,0)+ROW(O244)-1)&gt;=(MAX(H244:INDEX(H:H,MATCH("PointAVG",O245:O340,0)+ROW(O244)-1))-4)),O244:INDEX(O:O,MATCH("PointAVG",O245:O340,0)+ROW(O244)-1)))) * (VLOOKUP(C244, LeagueRanking[[CCode]:[Total4]], COLUMNS(LeagueRanking[[#All],[CCode]:[Total4]]), FALSE)))</f>
        <v>9.2912958878981087</v>
      </c>
      <c r="Q244" s="91">
        <f>_xlfn.RANK.EQ(P244, P:P, 0)</f>
        <v>213</v>
      </c>
    </row>
    <row r="245" spans="2:17" ht="23.45" hidden="1" customHeight="1" outlineLevel="1" x14ac:dyDescent="0.25">
      <c r="B245" s="123"/>
      <c r="C245" s="35" t="s">
        <v>370</v>
      </c>
      <c r="D245" s="123"/>
      <c r="E245" s="35" t="s">
        <v>348</v>
      </c>
      <c r="F245" s="122"/>
      <c r="G245" s="35" t="s">
        <v>3</v>
      </c>
      <c r="H245" s="35">
        <v>2019</v>
      </c>
      <c r="I245" s="35">
        <v>4</v>
      </c>
      <c r="J245" s="35">
        <v>22</v>
      </c>
      <c r="K245" s="35">
        <v>34</v>
      </c>
      <c r="O245" s="61">
        <f>IF(AND(L245="", M245="", N245=""), IF(AND(I245&lt;&gt;0, J245&lt;&gt;0), K245/J245 * I245^-0.95, 0), IF(OR(L245=1, L245=2),(IF(J245&lt;&gt;0, K245/J245 * I245^-0.95, 0) + IF(AND(M245&lt;&gt;0, I245&lt;&gt;0), N245/M245 * I245^-0.95 * IF(L245=1, 1, 0.913), 0)) / 2,"Fehler: K4 muss 1 oder 2 sein"))</f>
        <v>0.41409429234356782</v>
      </c>
      <c r="P245" s="61"/>
      <c r="Q245" s="92"/>
    </row>
    <row r="246" spans="2:17" ht="23.45" hidden="1" customHeight="1" outlineLevel="1" x14ac:dyDescent="0.25">
      <c r="B246" s="123"/>
      <c r="C246" s="35" t="s">
        <v>370</v>
      </c>
      <c r="D246" s="123"/>
      <c r="E246" s="35" t="s">
        <v>348</v>
      </c>
      <c r="F246" s="122"/>
      <c r="G246" s="35" t="s">
        <v>4</v>
      </c>
      <c r="H246" s="35">
        <v>2020</v>
      </c>
      <c r="I246" s="35">
        <v>3</v>
      </c>
      <c r="J246" s="35">
        <v>24</v>
      </c>
      <c r="K246" s="35">
        <v>21</v>
      </c>
      <c r="O246" s="61">
        <f t="shared" si="30"/>
        <v>0.30813629832694855</v>
      </c>
      <c r="P246" s="61"/>
      <c r="Q246" s="92"/>
    </row>
    <row r="247" spans="2:17" ht="23.45" hidden="1" customHeight="1" outlineLevel="1" x14ac:dyDescent="0.25">
      <c r="B247" s="123"/>
      <c r="C247" s="35" t="s">
        <v>370</v>
      </c>
      <c r="D247" s="123"/>
      <c r="E247" s="35" t="s">
        <v>348</v>
      </c>
      <c r="F247" s="122"/>
      <c r="G247" s="35" t="s">
        <v>5</v>
      </c>
      <c r="H247" s="35">
        <v>2021</v>
      </c>
      <c r="I247" s="35">
        <v>3</v>
      </c>
      <c r="J247" s="35">
        <v>18</v>
      </c>
      <c r="K247" s="35">
        <v>20</v>
      </c>
      <c r="O247" s="61">
        <f>IF(AND(L247="", M247="", N247=""), IF(AND(I247&lt;&gt;0, J247&lt;&gt;0), K247/J247 * I247^-0.95, 0), IF(OR(L247=1, L247=2),(IF(J247&lt;&gt;0, K247/J247 * I247^-0.95, 0) + IF(AND(M247&lt;&gt;0, I247&lt;&gt;0), N247/M247 * I247^-0.95 * IF(L247=1, 1, 0.913), 0)) / 2,"Fehler: K4 muss 1 oder 2 sein"))</f>
        <v>0.39128418835168072</v>
      </c>
      <c r="P247" s="61"/>
      <c r="Q247" s="92"/>
    </row>
    <row r="248" spans="2:17" ht="23.45" hidden="1" customHeight="1" outlineLevel="1" x14ac:dyDescent="0.25">
      <c r="B248" s="123"/>
      <c r="C248" s="35" t="s">
        <v>370</v>
      </c>
      <c r="D248" s="123"/>
      <c r="E248" s="35" t="s">
        <v>348</v>
      </c>
      <c r="F248" s="122"/>
      <c r="G248" s="35" t="s">
        <v>6</v>
      </c>
      <c r="H248" s="35">
        <v>2022</v>
      </c>
      <c r="I248" s="35">
        <v>2</v>
      </c>
      <c r="J248" s="35">
        <v>14</v>
      </c>
      <c r="K248" s="35">
        <v>16</v>
      </c>
      <c r="L248" s="35">
        <v>2</v>
      </c>
      <c r="M248" s="35">
        <v>14</v>
      </c>
      <c r="N248" s="35">
        <v>19</v>
      </c>
      <c r="O248" s="61">
        <f t="shared" si="30"/>
        <v>0.61648177527390036</v>
      </c>
      <c r="P248" s="61"/>
      <c r="Q248" s="92"/>
    </row>
    <row r="249" spans="2:17" ht="23.45" hidden="1" customHeight="1" outlineLevel="1" x14ac:dyDescent="0.25">
      <c r="B249" s="123"/>
      <c r="C249" s="35" t="s">
        <v>370</v>
      </c>
      <c r="D249" s="123"/>
      <c r="E249" s="35" t="s">
        <v>348</v>
      </c>
      <c r="F249" s="122"/>
      <c r="G249" s="35" t="s">
        <v>402</v>
      </c>
      <c r="H249" s="35">
        <v>2023</v>
      </c>
      <c r="I249" s="35">
        <v>2</v>
      </c>
      <c r="J249" s="35">
        <v>18</v>
      </c>
      <c r="K249" s="35">
        <v>13</v>
      </c>
      <c r="L249" s="35">
        <v>2</v>
      </c>
      <c r="M249" s="35">
        <v>10</v>
      </c>
      <c r="N249" s="35">
        <v>10</v>
      </c>
      <c r="O249" s="61">
        <f t="shared" si="30"/>
        <v>0.4232220523381543</v>
      </c>
      <c r="P249" s="61"/>
      <c r="Q249" s="92"/>
    </row>
    <row r="250" spans="2:17" ht="23.45" hidden="1" customHeight="1" outlineLevel="1" x14ac:dyDescent="0.25">
      <c r="B250" s="123"/>
      <c r="C250" s="35" t="s">
        <v>370</v>
      </c>
      <c r="D250" s="123"/>
      <c r="E250" s="35" t="s">
        <v>348</v>
      </c>
      <c r="F250" s="122"/>
      <c r="G250" s="35" t="s">
        <v>779</v>
      </c>
      <c r="H250" s="35">
        <v>2024</v>
      </c>
      <c r="I250" s="35">
        <v>3</v>
      </c>
      <c r="J250" s="35">
        <v>18</v>
      </c>
      <c r="K250" s="35">
        <v>38</v>
      </c>
      <c r="O250" s="61">
        <f t="shared" si="30"/>
        <v>0.74343995786819328</v>
      </c>
      <c r="P250" s="61"/>
      <c r="Q250" s="92"/>
    </row>
    <row r="251" spans="2:17" ht="23.45" hidden="1" customHeight="1" outlineLevel="1" x14ac:dyDescent="0.25">
      <c r="B251" s="36" t="s">
        <v>1</v>
      </c>
      <c r="C251" s="36" t="s">
        <v>371</v>
      </c>
      <c r="D251" s="36" t="s">
        <v>42</v>
      </c>
      <c r="E251" s="36" t="s">
        <v>364</v>
      </c>
      <c r="F251" s="76"/>
      <c r="G251" s="41" t="s">
        <v>43</v>
      </c>
      <c r="H251" s="41" t="s">
        <v>787</v>
      </c>
      <c r="I251" s="36" t="s">
        <v>44</v>
      </c>
      <c r="J251" s="41" t="s">
        <v>360</v>
      </c>
      <c r="K251" s="41" t="s">
        <v>359</v>
      </c>
      <c r="L251" s="41" t="s">
        <v>362</v>
      </c>
      <c r="M251" s="41" t="s">
        <v>360</v>
      </c>
      <c r="N251" s="41" t="s">
        <v>359</v>
      </c>
      <c r="O251" s="41" t="s">
        <v>363</v>
      </c>
      <c r="P251" s="41" t="s">
        <v>365</v>
      </c>
      <c r="Q251" s="41" t="s">
        <v>599</v>
      </c>
    </row>
    <row r="252" spans="2:17" ht="23.45" hidden="1" customHeight="1" outlineLevel="1" x14ac:dyDescent="0.25">
      <c r="B252" s="123" t="e" vm="2">
        <v>#VALUE!</v>
      </c>
      <c r="C252" s="35" t="s">
        <v>370</v>
      </c>
      <c r="D252" s="123" t="e" vm="62">
        <v>#VALUE!</v>
      </c>
      <c r="E252" s="35" t="s">
        <v>96</v>
      </c>
      <c r="F252" s="122" t="s">
        <v>460</v>
      </c>
      <c r="G252" s="35" t="s">
        <v>2</v>
      </c>
      <c r="H252" s="35">
        <v>2018</v>
      </c>
      <c r="I252" s="35">
        <v>1</v>
      </c>
      <c r="J252" s="35">
        <v>22</v>
      </c>
      <c r="K252" s="35">
        <v>21</v>
      </c>
      <c r="L252" s="35">
        <v>2</v>
      </c>
      <c r="M252" s="35">
        <v>10</v>
      </c>
      <c r="N252" s="35">
        <v>12</v>
      </c>
      <c r="O252" s="61">
        <f t="shared" ref="O252:O258" si="31">IF(AND(L252="", M252="", N252=""), IF(AND(I252&lt;&gt;0, J252&lt;&gt;0), K252/J252 * I252^-0.95, 0), IF(OR(L252=1, L252=2),(IF(J252&lt;&gt;0, K252/J252 * I252^-0.95, 0) + IF(AND(M252&lt;&gt;0, I252&lt;&gt;0), N252/M252 * I252^-0.95 * IF(L252=1, 1, 0.913), 0)) / 2,"Fehler: K4 muss 1 oder 2 sein"))</f>
        <v>1.0250727272727271</v>
      </c>
      <c r="P252" s="61">
        <f t="array" ref="P252">((AVERAGE(IF((H252:INDEX(H:H,MATCH("PointAVG",O253:O348,0)+ROW(O252)-1)&gt;=(MAX(H252:INDEX(H:H,MATCH("PointAVG",O253:O348,0)+ROW(O252)-1))-4)),O252:INDEX(O:O,MATCH("PointAVG",O253:O348,0)+ROW(O252)-1)))) * (VLOOKUP(C252, LeagueRanking[[CCode]:[Total4]], COLUMNS(LeagueRanking[[#All],[CCode]:[Total4]]), FALSE)))</f>
        <v>18.361842950114905</v>
      </c>
      <c r="Q252" s="91">
        <f>_xlfn.RANK.EQ(P252, P:P, 0)</f>
        <v>61</v>
      </c>
    </row>
    <row r="253" spans="2:17" ht="23.45" hidden="1" customHeight="1" outlineLevel="1" x14ac:dyDescent="0.25">
      <c r="B253" s="123"/>
      <c r="C253" s="35" t="s">
        <v>370</v>
      </c>
      <c r="D253" s="123"/>
      <c r="E253" s="35" t="s">
        <v>96</v>
      </c>
      <c r="F253" s="122"/>
      <c r="G253" s="35" t="s">
        <v>3</v>
      </c>
      <c r="H253" s="35">
        <v>2019</v>
      </c>
      <c r="I253" s="35">
        <v>1</v>
      </c>
      <c r="J253" s="35">
        <v>22</v>
      </c>
      <c r="K253" s="35">
        <v>13</v>
      </c>
      <c r="L253" s="35">
        <v>2</v>
      </c>
      <c r="M253" s="35">
        <v>10</v>
      </c>
      <c r="N253" s="35">
        <v>2</v>
      </c>
      <c r="O253" s="61">
        <f t="shared" si="31"/>
        <v>0.38675454545454546</v>
      </c>
      <c r="P253" s="61"/>
      <c r="Q253" s="92"/>
    </row>
    <row r="254" spans="2:17" ht="23.45" hidden="1" customHeight="1" outlineLevel="1" x14ac:dyDescent="0.25">
      <c r="B254" s="123"/>
      <c r="C254" s="35" t="s">
        <v>370</v>
      </c>
      <c r="D254" s="123"/>
      <c r="E254" s="35" t="s">
        <v>96</v>
      </c>
      <c r="F254" s="122"/>
      <c r="G254" s="35" t="s">
        <v>4</v>
      </c>
      <c r="H254" s="35">
        <v>2020</v>
      </c>
      <c r="I254" s="35">
        <v>4</v>
      </c>
      <c r="J254" s="35">
        <v>16</v>
      </c>
      <c r="K254" s="35">
        <v>25</v>
      </c>
      <c r="O254" s="61">
        <f t="shared" si="31"/>
        <v>0.41866150880323949</v>
      </c>
      <c r="P254" s="61"/>
      <c r="Q254" s="92"/>
    </row>
    <row r="255" spans="2:17" ht="23.45" hidden="1" customHeight="1" outlineLevel="1" x14ac:dyDescent="0.25">
      <c r="B255" s="123"/>
      <c r="C255" s="35" t="s">
        <v>370</v>
      </c>
      <c r="D255" s="123"/>
      <c r="E255" s="35" t="s">
        <v>96</v>
      </c>
      <c r="F255" s="122"/>
      <c r="G255" s="35" t="s">
        <v>5</v>
      </c>
      <c r="H255" s="35">
        <v>2021</v>
      </c>
      <c r="I255" s="35">
        <v>3</v>
      </c>
      <c r="J255" s="35">
        <v>18</v>
      </c>
      <c r="K255" s="35">
        <v>48</v>
      </c>
      <c r="O255" s="61">
        <f t="shared" si="31"/>
        <v>0.93908205204403361</v>
      </c>
      <c r="P255" s="61"/>
      <c r="Q255" s="92"/>
    </row>
    <row r="256" spans="2:17" ht="23.45" hidden="1" customHeight="1" outlineLevel="1" x14ac:dyDescent="0.25">
      <c r="B256" s="123"/>
      <c r="C256" s="35" t="s">
        <v>370</v>
      </c>
      <c r="D256" s="123"/>
      <c r="E256" s="35" t="s">
        <v>96</v>
      </c>
      <c r="F256" s="122"/>
      <c r="G256" s="35" t="s">
        <v>6</v>
      </c>
      <c r="H256" s="35">
        <v>2022</v>
      </c>
      <c r="I256" s="35">
        <v>2</v>
      </c>
      <c r="J256" s="35">
        <v>14</v>
      </c>
      <c r="K256" s="35">
        <v>28</v>
      </c>
      <c r="L256" s="35">
        <v>1</v>
      </c>
      <c r="M256" s="35">
        <v>14</v>
      </c>
      <c r="N256" s="35">
        <v>18</v>
      </c>
      <c r="O256" s="61">
        <f t="shared" si="31"/>
        <v>0.85039618744113166</v>
      </c>
      <c r="P256" s="61"/>
      <c r="Q256" s="92"/>
    </row>
    <row r="257" spans="2:17" ht="23.45" hidden="1" customHeight="1" outlineLevel="1" x14ac:dyDescent="0.25">
      <c r="B257" s="123"/>
      <c r="C257" s="35" t="s">
        <v>370</v>
      </c>
      <c r="D257" s="123"/>
      <c r="E257" s="35" t="s">
        <v>96</v>
      </c>
      <c r="F257" s="122"/>
      <c r="G257" s="35" t="s">
        <v>402</v>
      </c>
      <c r="H257" s="35">
        <v>2023</v>
      </c>
      <c r="I257" s="35">
        <v>2</v>
      </c>
      <c r="J257" s="35">
        <v>18</v>
      </c>
      <c r="K257" s="35">
        <v>45</v>
      </c>
      <c r="L257" s="35">
        <v>1</v>
      </c>
      <c r="M257" s="35">
        <v>10</v>
      </c>
      <c r="N257" s="35">
        <v>20</v>
      </c>
      <c r="O257" s="61">
        <f t="shared" si="31"/>
        <v>1.1646730393215496</v>
      </c>
      <c r="P257" s="61"/>
      <c r="Q257" s="92"/>
    </row>
    <row r="258" spans="2:17" ht="23.45" hidden="1" customHeight="1" outlineLevel="1" x14ac:dyDescent="0.25">
      <c r="B258" s="123"/>
      <c r="C258" s="35" t="s">
        <v>370</v>
      </c>
      <c r="D258" s="123"/>
      <c r="E258" s="35" t="s">
        <v>96</v>
      </c>
      <c r="F258" s="122"/>
      <c r="G258" s="35" t="s">
        <v>779</v>
      </c>
      <c r="H258" s="35">
        <v>2024</v>
      </c>
      <c r="I258" s="35">
        <v>1</v>
      </c>
      <c r="J258" s="35">
        <v>30</v>
      </c>
      <c r="K258" s="35">
        <v>46</v>
      </c>
      <c r="O258" s="61">
        <f t="shared" si="31"/>
        <v>1.5333333333333334</v>
      </c>
      <c r="P258" s="61"/>
      <c r="Q258" s="92"/>
    </row>
    <row r="259" spans="2:17" ht="23.45" hidden="1" customHeight="1" outlineLevel="1" x14ac:dyDescent="0.25">
      <c r="B259" s="36" t="s">
        <v>1</v>
      </c>
      <c r="C259" s="36" t="s">
        <v>371</v>
      </c>
      <c r="D259" s="36" t="s">
        <v>42</v>
      </c>
      <c r="E259" s="36" t="s">
        <v>364</v>
      </c>
      <c r="F259" s="76"/>
      <c r="G259" s="41" t="s">
        <v>43</v>
      </c>
      <c r="H259" s="41" t="s">
        <v>787</v>
      </c>
      <c r="I259" s="36" t="s">
        <v>44</v>
      </c>
      <c r="J259" s="41" t="s">
        <v>360</v>
      </c>
      <c r="K259" s="41" t="s">
        <v>359</v>
      </c>
      <c r="L259" s="41" t="s">
        <v>362</v>
      </c>
      <c r="M259" s="41" t="s">
        <v>360</v>
      </c>
      <c r="N259" s="41" t="s">
        <v>359</v>
      </c>
      <c r="O259" s="41" t="s">
        <v>363</v>
      </c>
      <c r="P259" s="41" t="s">
        <v>365</v>
      </c>
      <c r="Q259" s="41" t="s">
        <v>599</v>
      </c>
    </row>
    <row r="260" spans="2:17" ht="23.45" hidden="1" customHeight="1" outlineLevel="1" x14ac:dyDescent="0.25">
      <c r="B260" s="123" t="e" vm="2">
        <v>#VALUE!</v>
      </c>
      <c r="C260" s="35" t="s">
        <v>370</v>
      </c>
      <c r="D260" s="123" t="e" vm="63">
        <v>#VALUE!</v>
      </c>
      <c r="E260" s="35" t="s">
        <v>97</v>
      </c>
      <c r="F260" s="122" t="s">
        <v>461</v>
      </c>
      <c r="G260" s="35" t="s">
        <v>2</v>
      </c>
      <c r="H260" s="35">
        <v>2018</v>
      </c>
      <c r="I260" s="35">
        <v>5</v>
      </c>
      <c r="J260" s="35">
        <v>18</v>
      </c>
      <c r="K260" s="35">
        <v>34</v>
      </c>
      <c r="O260" s="61">
        <f t="shared" ref="O260:O266" si="32">IF(AND(L260="", M260="", N260=""), IF(AND(I260&lt;&gt;0, J260&lt;&gt;0), K260/J260 * I260^-0.95, 0), IF(OR(L260=1, L260=2),(IF(J260&lt;&gt;0, K260/J260 * I260^-0.95, 0) + IF(AND(M260&lt;&gt;0, I260&lt;&gt;0), N260/M260 * I260^-0.95 * IF(L260=1, 1, 0.913), 0)) / 2,"Fehler: K4 muss 1 oder 2 sein"))</f>
        <v>0.4094349460996502</v>
      </c>
      <c r="P260" s="61">
        <f t="array" ref="P260">((AVERAGE(IF((H260:INDEX(H:H,MATCH("PointAVG",O261:O356,0)+ROW(O260)-1)&gt;=(MAX(H260:INDEX(H:H,MATCH("PointAVG",O261:O356,0)+ROW(O260)-1))-4)),O260:INDEX(O:O,MATCH("PointAVG",O261:O356,0)+ROW(O260)-1)))) * (VLOOKUP(C260, LeagueRanking[[CCode]:[Total4]], COLUMNS(LeagueRanking[[#All],[CCode]:[Total4]]), FALSE)))</f>
        <v>12.216727593323595</v>
      </c>
      <c r="Q260" s="91">
        <f>_xlfn.RANK.EQ(P260, P:P, 0)</f>
        <v>133</v>
      </c>
    </row>
    <row r="261" spans="2:17" ht="23.45" hidden="1" customHeight="1" outlineLevel="1" x14ac:dyDescent="0.25">
      <c r="B261" s="123"/>
      <c r="C261" s="35" t="s">
        <v>370</v>
      </c>
      <c r="D261" s="123"/>
      <c r="E261" s="35" t="s">
        <v>97</v>
      </c>
      <c r="F261" s="122"/>
      <c r="G261" s="35" t="s">
        <v>3</v>
      </c>
      <c r="H261" s="35">
        <v>2019</v>
      </c>
      <c r="I261" s="35">
        <v>5</v>
      </c>
      <c r="J261" s="35">
        <v>14</v>
      </c>
      <c r="K261" s="35">
        <v>31</v>
      </c>
      <c r="O261" s="61">
        <f t="shared" si="32"/>
        <v>0.47996785698236311</v>
      </c>
      <c r="P261" s="61"/>
      <c r="Q261" s="92"/>
    </row>
    <row r="262" spans="2:17" ht="23.45" hidden="1" customHeight="1" outlineLevel="1" x14ac:dyDescent="0.25">
      <c r="B262" s="123"/>
      <c r="C262" s="35" t="s">
        <v>370</v>
      </c>
      <c r="D262" s="123"/>
      <c r="E262" s="35" t="s">
        <v>97</v>
      </c>
      <c r="F262" s="122"/>
      <c r="G262" s="35" t="s">
        <v>4</v>
      </c>
      <c r="H262" s="35">
        <v>2020</v>
      </c>
      <c r="I262" s="35">
        <v>4</v>
      </c>
      <c r="J262" s="35">
        <v>22</v>
      </c>
      <c r="K262" s="35">
        <v>46</v>
      </c>
      <c r="O262" s="61">
        <f t="shared" si="32"/>
        <v>0.56024521905306235</v>
      </c>
      <c r="P262" s="61"/>
      <c r="Q262" s="92"/>
    </row>
    <row r="263" spans="2:17" ht="23.45" hidden="1" customHeight="1" outlineLevel="1" x14ac:dyDescent="0.25">
      <c r="B263" s="123"/>
      <c r="C263" s="35" t="s">
        <v>370</v>
      </c>
      <c r="D263" s="123"/>
      <c r="E263" s="35" t="s">
        <v>97</v>
      </c>
      <c r="F263" s="122"/>
      <c r="G263" s="35" t="s">
        <v>5</v>
      </c>
      <c r="H263" s="35">
        <v>2021</v>
      </c>
      <c r="I263" s="35">
        <v>3</v>
      </c>
      <c r="J263" s="35">
        <v>20</v>
      </c>
      <c r="K263" s="35">
        <v>31</v>
      </c>
      <c r="O263" s="61">
        <f t="shared" si="32"/>
        <v>0.54584144275059454</v>
      </c>
      <c r="P263" s="61"/>
      <c r="Q263" s="92"/>
    </row>
    <row r="264" spans="2:17" ht="23.45" hidden="1" customHeight="1" outlineLevel="1" x14ac:dyDescent="0.25">
      <c r="B264" s="123"/>
      <c r="C264" s="35" t="s">
        <v>370</v>
      </c>
      <c r="D264" s="123"/>
      <c r="E264" s="35" t="s">
        <v>97</v>
      </c>
      <c r="F264" s="122"/>
      <c r="G264" s="35" t="s">
        <v>6</v>
      </c>
      <c r="H264" s="35">
        <v>2022</v>
      </c>
      <c r="I264" s="35">
        <v>2</v>
      </c>
      <c r="J264" s="35">
        <v>14</v>
      </c>
      <c r="K264" s="35">
        <v>15</v>
      </c>
      <c r="L264" s="35">
        <v>2</v>
      </c>
      <c r="M264" s="35">
        <v>14</v>
      </c>
      <c r="N264" s="35">
        <v>16</v>
      </c>
      <c r="O264" s="61">
        <f t="shared" si="32"/>
        <v>0.54735935473384845</v>
      </c>
      <c r="P264" s="61"/>
      <c r="Q264" s="92"/>
    </row>
    <row r="265" spans="2:17" ht="23.45" hidden="1" customHeight="1" outlineLevel="1" x14ac:dyDescent="0.25">
      <c r="B265" s="123"/>
      <c r="C265" s="35" t="s">
        <v>370</v>
      </c>
      <c r="D265" s="123"/>
      <c r="E265" s="35" t="s">
        <v>97</v>
      </c>
      <c r="F265" s="122"/>
      <c r="G265" s="35" t="s">
        <v>402</v>
      </c>
      <c r="H265" s="35">
        <v>2023</v>
      </c>
      <c r="I265" s="35">
        <v>2</v>
      </c>
      <c r="J265" s="35">
        <v>18</v>
      </c>
      <c r="K265" s="35">
        <v>29</v>
      </c>
      <c r="L265" s="35">
        <v>1</v>
      </c>
      <c r="M265" s="35">
        <v>10</v>
      </c>
      <c r="N265" s="35">
        <v>8</v>
      </c>
      <c r="O265" s="61">
        <f t="shared" si="32"/>
        <v>0.62403469020438596</v>
      </c>
      <c r="P265" s="61"/>
      <c r="Q265" s="92"/>
    </row>
    <row r="266" spans="2:17" ht="23.45" hidden="1" customHeight="1" outlineLevel="1" x14ac:dyDescent="0.25">
      <c r="B266" s="123"/>
      <c r="C266" s="35" t="s">
        <v>370</v>
      </c>
      <c r="D266" s="123"/>
      <c r="E266" s="35" t="s">
        <v>97</v>
      </c>
      <c r="F266" s="122"/>
      <c r="G266" s="35" t="s">
        <v>779</v>
      </c>
      <c r="H266" s="35">
        <v>2024</v>
      </c>
      <c r="I266" s="35">
        <v>2</v>
      </c>
      <c r="J266" s="35">
        <v>16</v>
      </c>
      <c r="K266" s="35">
        <v>29</v>
      </c>
      <c r="L266" s="35">
        <v>1</v>
      </c>
      <c r="M266" s="35">
        <v>8</v>
      </c>
      <c r="N266" s="35">
        <v>16</v>
      </c>
      <c r="O266" s="61">
        <f t="shared" si="32"/>
        <v>0.98673688053631303</v>
      </c>
      <c r="P266" s="61"/>
      <c r="Q266" s="92"/>
    </row>
    <row r="267" spans="2:17" ht="23.45" hidden="1" customHeight="1" outlineLevel="1" x14ac:dyDescent="0.25">
      <c r="B267" s="36" t="s">
        <v>1</v>
      </c>
      <c r="C267" s="36" t="s">
        <v>371</v>
      </c>
      <c r="D267" s="36" t="s">
        <v>42</v>
      </c>
      <c r="E267" s="36" t="s">
        <v>364</v>
      </c>
      <c r="F267" s="76"/>
      <c r="G267" s="41" t="s">
        <v>43</v>
      </c>
      <c r="H267" s="41" t="s">
        <v>787</v>
      </c>
      <c r="I267" s="36" t="s">
        <v>44</v>
      </c>
      <c r="J267" s="41" t="s">
        <v>360</v>
      </c>
      <c r="K267" s="41" t="s">
        <v>359</v>
      </c>
      <c r="L267" s="41" t="s">
        <v>362</v>
      </c>
      <c r="M267" s="41" t="s">
        <v>360</v>
      </c>
      <c r="N267" s="41" t="s">
        <v>359</v>
      </c>
      <c r="O267" s="41" t="s">
        <v>363</v>
      </c>
      <c r="P267" s="41" t="s">
        <v>365</v>
      </c>
      <c r="Q267" s="41" t="s">
        <v>599</v>
      </c>
    </row>
    <row r="268" spans="2:17" ht="23.45" hidden="1" customHeight="1" outlineLevel="1" x14ac:dyDescent="0.25">
      <c r="B268" s="123" t="e" vm="2">
        <v>#VALUE!</v>
      </c>
      <c r="C268" s="35" t="s">
        <v>370</v>
      </c>
      <c r="D268" s="123" t="e" vm="64">
        <v>#VALUE!</v>
      </c>
      <c r="E268" s="35" t="s">
        <v>98</v>
      </c>
      <c r="F268" s="124" t="s">
        <v>462</v>
      </c>
      <c r="G268" s="35" t="s">
        <v>2</v>
      </c>
      <c r="H268" s="35">
        <v>2018</v>
      </c>
      <c r="I268" s="35">
        <v>5</v>
      </c>
      <c r="J268" s="35">
        <v>15</v>
      </c>
      <c r="K268" s="35">
        <v>41</v>
      </c>
      <c r="O268" s="61">
        <f t="shared" ref="O268:O274" si="33">IF(AND(L268="", M268="", N268=""), IF(AND(I268&lt;&gt;0, J268&lt;&gt;0), K268/J268 * I268^-0.95, 0), IF(OR(L268=1, L268=2),(IF(J268&lt;&gt;0, K268/J268 * I268^-0.95, 0) + IF(AND(M268&lt;&gt;0, I268&lt;&gt;0), N268/M268 * I268^-0.95 * IF(L268=1, 1, 0.913), 0)) / 2,"Fehler: K4 muss 1 oder 2 sein"))</f>
        <v>0.592476451414788</v>
      </c>
      <c r="P268" s="61">
        <f t="array" ref="P268">((AVERAGE(IF((H268:INDEX(H:H,MATCH("PointAVG",O269:O364,0)+ROW(O268)-1)&gt;=(MAX(H268:INDEX(H:H,MATCH("PointAVG",O269:O364,0)+ROW(O268)-1))-4)),O268:INDEX(O:O,MATCH("PointAVG",O269:O364,0)+ROW(O268)-1)))) * (VLOOKUP(C268, LeagueRanking[[CCode]:[Total4]], COLUMNS(LeagueRanking[[#All],[CCode]:[Total4]]), FALSE)))</f>
        <v>15.948449048271108</v>
      </c>
      <c r="Q268" s="91">
        <f>_xlfn.RANK.EQ(P268, P:P, 0)</f>
        <v>87</v>
      </c>
    </row>
    <row r="269" spans="2:17" ht="23.45" hidden="1" customHeight="1" outlineLevel="1" x14ac:dyDescent="0.25">
      <c r="B269" s="123"/>
      <c r="C269" s="35" t="s">
        <v>370</v>
      </c>
      <c r="D269" s="123"/>
      <c r="E269" s="35" t="s">
        <v>98</v>
      </c>
      <c r="F269" s="124"/>
      <c r="G269" s="35" t="s">
        <v>3</v>
      </c>
      <c r="H269" s="35">
        <v>2019</v>
      </c>
      <c r="I269" s="35">
        <v>4</v>
      </c>
      <c r="J269" s="35">
        <v>18</v>
      </c>
      <c r="K269" s="35">
        <v>39</v>
      </c>
      <c r="O269" s="61">
        <f t="shared" si="33"/>
        <v>0.58054395887382537</v>
      </c>
      <c r="P269" s="61"/>
      <c r="Q269" s="92"/>
    </row>
    <row r="270" spans="2:17" ht="23.45" hidden="1" customHeight="1" outlineLevel="1" x14ac:dyDescent="0.25">
      <c r="B270" s="123"/>
      <c r="C270" s="35" t="s">
        <v>370</v>
      </c>
      <c r="D270" s="123"/>
      <c r="E270" s="35" t="s">
        <v>98</v>
      </c>
      <c r="F270" s="124"/>
      <c r="G270" s="35" t="s">
        <v>4</v>
      </c>
      <c r="H270" s="35">
        <v>2020</v>
      </c>
      <c r="I270" s="35">
        <v>3</v>
      </c>
      <c r="J270" s="35">
        <v>24</v>
      </c>
      <c r="K270" s="35">
        <v>48</v>
      </c>
      <c r="O270" s="61">
        <f t="shared" si="33"/>
        <v>0.70431153903302524</v>
      </c>
      <c r="P270" s="61"/>
      <c r="Q270" s="92"/>
    </row>
    <row r="271" spans="2:17" ht="23.45" hidden="1" customHeight="1" outlineLevel="1" x14ac:dyDescent="0.25">
      <c r="B271" s="123"/>
      <c r="C271" s="35" t="s">
        <v>370</v>
      </c>
      <c r="D271" s="123"/>
      <c r="E271" s="35" t="s">
        <v>98</v>
      </c>
      <c r="F271" s="124"/>
      <c r="G271" s="35" t="s">
        <v>5</v>
      </c>
      <c r="H271" s="35">
        <v>2021</v>
      </c>
      <c r="I271" s="35">
        <v>3</v>
      </c>
      <c r="J271" s="35">
        <v>19</v>
      </c>
      <c r="K271" s="35">
        <v>37</v>
      </c>
      <c r="O271" s="61">
        <f t="shared" si="33"/>
        <v>0.68577702484794567</v>
      </c>
      <c r="P271" s="61"/>
      <c r="Q271" s="92"/>
    </row>
    <row r="272" spans="2:17" ht="23.45" hidden="1" customHeight="1" outlineLevel="1" x14ac:dyDescent="0.25">
      <c r="B272" s="123"/>
      <c r="C272" s="35" t="s">
        <v>370</v>
      </c>
      <c r="D272" s="123"/>
      <c r="E272" s="35" t="s">
        <v>98</v>
      </c>
      <c r="F272" s="124"/>
      <c r="G272" s="35" t="s">
        <v>6</v>
      </c>
      <c r="H272" s="35">
        <v>2022</v>
      </c>
      <c r="I272" s="35">
        <v>2</v>
      </c>
      <c r="J272" s="35">
        <v>14</v>
      </c>
      <c r="K272" s="35">
        <v>27</v>
      </c>
      <c r="L272" s="35">
        <v>1</v>
      </c>
      <c r="M272" s="35">
        <v>14</v>
      </c>
      <c r="N272" s="35">
        <v>15</v>
      </c>
      <c r="O272" s="61">
        <f t="shared" si="33"/>
        <v>0.77644869288103324</v>
      </c>
      <c r="P272" s="61"/>
      <c r="Q272" s="92"/>
    </row>
    <row r="273" spans="2:17" ht="23.45" hidden="1" customHeight="1" outlineLevel="1" x14ac:dyDescent="0.25">
      <c r="B273" s="123"/>
      <c r="C273" s="35" t="s">
        <v>370</v>
      </c>
      <c r="D273" s="123"/>
      <c r="E273" s="35" t="s">
        <v>98</v>
      </c>
      <c r="F273" s="124"/>
      <c r="G273" s="35" t="s">
        <v>402</v>
      </c>
      <c r="H273" s="35">
        <v>2023</v>
      </c>
      <c r="I273" s="35">
        <v>2</v>
      </c>
      <c r="J273" s="35">
        <v>18</v>
      </c>
      <c r="K273" s="35">
        <v>31</v>
      </c>
      <c r="L273" s="35">
        <v>1</v>
      </c>
      <c r="M273" s="35">
        <v>10</v>
      </c>
      <c r="N273" s="35">
        <v>13</v>
      </c>
      <c r="O273" s="61">
        <f t="shared" si="33"/>
        <v>0.78220016468015197</v>
      </c>
      <c r="P273" s="61"/>
      <c r="Q273" s="92"/>
    </row>
    <row r="274" spans="2:17" ht="23.45" hidden="1" customHeight="1" outlineLevel="1" x14ac:dyDescent="0.25">
      <c r="B274" s="123"/>
      <c r="C274" s="35" t="s">
        <v>370</v>
      </c>
      <c r="D274" s="123"/>
      <c r="E274" s="35" t="s">
        <v>98</v>
      </c>
      <c r="F274" s="124"/>
      <c r="G274" s="35" t="s">
        <v>779</v>
      </c>
      <c r="H274" s="35">
        <v>2024</v>
      </c>
      <c r="I274" s="35">
        <v>2</v>
      </c>
      <c r="J274" s="35">
        <v>14</v>
      </c>
      <c r="K274" s="35">
        <v>29</v>
      </c>
      <c r="L274" s="35">
        <v>1</v>
      </c>
      <c r="M274" s="35">
        <v>8</v>
      </c>
      <c r="N274" s="35">
        <v>24</v>
      </c>
      <c r="O274" s="61">
        <f t="shared" si="33"/>
        <v>1.3125680284417467</v>
      </c>
      <c r="P274" s="61"/>
      <c r="Q274" s="92"/>
    </row>
    <row r="275" spans="2:17" ht="23.45" hidden="1" customHeight="1" outlineLevel="1" x14ac:dyDescent="0.25">
      <c r="B275" s="36" t="s">
        <v>1</v>
      </c>
      <c r="C275" s="36" t="s">
        <v>371</v>
      </c>
      <c r="D275" s="36" t="s">
        <v>42</v>
      </c>
      <c r="E275" s="36" t="s">
        <v>364</v>
      </c>
      <c r="F275" s="76"/>
      <c r="G275" s="41" t="s">
        <v>43</v>
      </c>
      <c r="H275" s="41" t="s">
        <v>787</v>
      </c>
      <c r="I275" s="36" t="s">
        <v>44</v>
      </c>
      <c r="J275" s="41" t="s">
        <v>360</v>
      </c>
      <c r="K275" s="41" t="s">
        <v>359</v>
      </c>
      <c r="L275" s="41" t="s">
        <v>362</v>
      </c>
      <c r="M275" s="41" t="s">
        <v>360</v>
      </c>
      <c r="N275" s="41" t="s">
        <v>359</v>
      </c>
      <c r="O275" s="41" t="s">
        <v>363</v>
      </c>
      <c r="P275" s="41" t="s">
        <v>365</v>
      </c>
      <c r="Q275" s="41" t="s">
        <v>599</v>
      </c>
    </row>
    <row r="276" spans="2:17" ht="23.45" hidden="1" customHeight="1" outlineLevel="1" x14ac:dyDescent="0.25">
      <c r="B276" s="123" t="e" vm="2">
        <v>#VALUE!</v>
      </c>
      <c r="C276" s="35" t="s">
        <v>370</v>
      </c>
      <c r="D276" s="123" t="e" vm="65">
        <v>#VALUE!</v>
      </c>
      <c r="E276" s="35" t="s">
        <v>99</v>
      </c>
      <c r="F276" s="122" t="s">
        <v>463</v>
      </c>
      <c r="G276" s="35" t="s">
        <v>2</v>
      </c>
      <c r="H276" s="35">
        <v>2018</v>
      </c>
      <c r="I276" s="35">
        <v>4</v>
      </c>
      <c r="J276" s="35">
        <v>15</v>
      </c>
      <c r="K276" s="35">
        <v>41</v>
      </c>
      <c r="O276" s="61">
        <f t="shared" ref="O276:O282" si="34">IF(AND(L276="", M276="", N276=""), IF(AND(I276&lt;&gt;0, J276&lt;&gt;0), K276/J276 * I276^-0.95, 0), IF(OR(L276=1, L276=2),(IF(J276&lt;&gt;0, K276/J276 * I276^-0.95, 0) + IF(AND(M276&lt;&gt;0, I276&lt;&gt;0), N276/M276 * I276^-0.95 * IF(L276=1, 1, 0.913), 0)) / 2,"Fehler: K4 muss 1 oder 2 sein"))</f>
        <v>0.73237853273313369</v>
      </c>
      <c r="P276" s="61">
        <f t="array" ref="P276">((AVERAGE(IF((H276:INDEX(H:H,MATCH("PointAVG",O277:O372,0)+ROW(O276)-1)&gt;=(MAX(H276:INDEX(H:H,MATCH("PointAVG",O277:O372,0)+ROW(O276)-1))-4)),O276:INDEX(O:O,MATCH("PointAVG",O277:O372,0)+ROW(O276)-1)))) * (VLOOKUP(C276, LeagueRanking[[CCode]:[Total4]], COLUMNS(LeagueRanking[[#All],[CCode]:[Total4]]), FALSE)))</f>
        <v>12.241767899129115</v>
      </c>
      <c r="Q276" s="91">
        <f>_xlfn.RANK.EQ(P276, P:P, 0)</f>
        <v>132</v>
      </c>
    </row>
    <row r="277" spans="2:17" ht="23.45" hidden="1" customHeight="1" outlineLevel="1" x14ac:dyDescent="0.25">
      <c r="B277" s="123"/>
      <c r="C277" s="35" t="s">
        <v>370</v>
      </c>
      <c r="D277" s="123"/>
      <c r="E277" s="35" t="s">
        <v>99</v>
      </c>
      <c r="F277" s="122"/>
      <c r="G277" s="35" t="s">
        <v>3</v>
      </c>
      <c r="H277" s="35">
        <v>2019</v>
      </c>
      <c r="I277" s="35">
        <v>4</v>
      </c>
      <c r="J277" s="35">
        <v>18</v>
      </c>
      <c r="K277" s="35">
        <v>39</v>
      </c>
      <c r="O277" s="61">
        <f t="shared" si="34"/>
        <v>0.58054395887382537</v>
      </c>
      <c r="P277" s="61"/>
      <c r="Q277" s="92"/>
    </row>
    <row r="278" spans="2:17" ht="23.45" hidden="1" customHeight="1" outlineLevel="1" x14ac:dyDescent="0.25">
      <c r="B278" s="123"/>
      <c r="C278" s="35" t="s">
        <v>370</v>
      </c>
      <c r="D278" s="123"/>
      <c r="E278" s="35" t="s">
        <v>99</v>
      </c>
      <c r="F278" s="122"/>
      <c r="G278" s="35" t="s">
        <v>4</v>
      </c>
      <c r="H278" s="35">
        <v>2020</v>
      </c>
      <c r="I278" s="35">
        <v>3</v>
      </c>
      <c r="J278" s="35">
        <v>24</v>
      </c>
      <c r="K278" s="35">
        <v>48</v>
      </c>
      <c r="O278" s="61">
        <f t="shared" si="34"/>
        <v>0.70431153903302524</v>
      </c>
      <c r="P278" s="61"/>
      <c r="Q278" s="92"/>
    </row>
    <row r="279" spans="2:17" ht="23.45" hidden="1" customHeight="1" outlineLevel="1" x14ac:dyDescent="0.25">
      <c r="B279" s="123"/>
      <c r="C279" s="35" t="s">
        <v>370</v>
      </c>
      <c r="D279" s="123"/>
      <c r="E279" s="35" t="s">
        <v>99</v>
      </c>
      <c r="F279" s="122"/>
      <c r="G279" s="35" t="s">
        <v>5</v>
      </c>
      <c r="H279" s="35">
        <v>2021</v>
      </c>
      <c r="I279" s="35">
        <v>3</v>
      </c>
      <c r="J279" s="35">
        <v>19</v>
      </c>
      <c r="K279" s="35">
        <v>37</v>
      </c>
      <c r="O279" s="61">
        <f t="shared" si="34"/>
        <v>0.68577702484794567</v>
      </c>
      <c r="P279" s="61"/>
      <c r="Q279" s="92"/>
    </row>
    <row r="280" spans="2:17" ht="23.45" hidden="1" customHeight="1" outlineLevel="1" x14ac:dyDescent="0.25">
      <c r="B280" s="123"/>
      <c r="C280" s="35" t="s">
        <v>370</v>
      </c>
      <c r="D280" s="123"/>
      <c r="E280" s="35" t="s">
        <v>99</v>
      </c>
      <c r="F280" s="122"/>
      <c r="G280" s="35" t="s">
        <v>6</v>
      </c>
      <c r="H280" s="35">
        <v>2022</v>
      </c>
      <c r="I280" s="35">
        <v>2</v>
      </c>
      <c r="J280" s="35">
        <v>14</v>
      </c>
      <c r="K280" s="35">
        <v>27</v>
      </c>
      <c r="L280" s="35">
        <v>2</v>
      </c>
      <c r="M280" s="35">
        <v>14</v>
      </c>
      <c r="N280" s="35">
        <v>15</v>
      </c>
      <c r="O280" s="61">
        <f t="shared" si="34"/>
        <v>0.75232332278080105</v>
      </c>
      <c r="P280" s="61"/>
      <c r="Q280" s="92"/>
    </row>
    <row r="281" spans="2:17" ht="23.45" hidden="1" customHeight="1" outlineLevel="1" x14ac:dyDescent="0.25">
      <c r="B281" s="123"/>
      <c r="C281" s="35" t="s">
        <v>370</v>
      </c>
      <c r="D281" s="123"/>
      <c r="E281" s="35" t="s">
        <v>99</v>
      </c>
      <c r="F281" s="122"/>
      <c r="G281" s="35" t="s">
        <v>402</v>
      </c>
      <c r="H281" s="35">
        <v>2023</v>
      </c>
      <c r="I281" s="35">
        <v>2</v>
      </c>
      <c r="J281" s="35">
        <v>18</v>
      </c>
      <c r="K281" s="35">
        <v>31</v>
      </c>
      <c r="L281" s="35">
        <v>1</v>
      </c>
      <c r="M281" s="35">
        <v>10</v>
      </c>
      <c r="N281" s="35">
        <v>6</v>
      </c>
      <c r="O281" s="61">
        <f t="shared" si="34"/>
        <v>0.60102880300791084</v>
      </c>
      <c r="P281" s="61"/>
      <c r="Q281" s="92"/>
    </row>
    <row r="282" spans="2:17" ht="23.45" hidden="1" customHeight="1" outlineLevel="1" x14ac:dyDescent="0.25">
      <c r="B282" s="123"/>
      <c r="C282" s="35" t="s">
        <v>370</v>
      </c>
      <c r="D282" s="123"/>
      <c r="E282" s="35" t="s">
        <v>99</v>
      </c>
      <c r="F282" s="122"/>
      <c r="G282" s="35" t="s">
        <v>779</v>
      </c>
      <c r="H282" s="35">
        <v>2024</v>
      </c>
      <c r="I282" s="35">
        <v>2</v>
      </c>
      <c r="J282" s="35">
        <v>16</v>
      </c>
      <c r="K282" s="35">
        <v>18</v>
      </c>
      <c r="L282" s="35">
        <v>2</v>
      </c>
      <c r="M282" s="35">
        <v>10</v>
      </c>
      <c r="N282" s="35">
        <v>10</v>
      </c>
      <c r="O282" s="61">
        <f t="shared" si="34"/>
        <v>0.52746747869718191</v>
      </c>
      <c r="P282" s="61"/>
      <c r="Q282" s="92"/>
    </row>
    <row r="283" spans="2:17" ht="23.45" hidden="1" customHeight="1" outlineLevel="1" x14ac:dyDescent="0.25">
      <c r="B283" s="36" t="s">
        <v>1</v>
      </c>
      <c r="C283" s="36" t="s">
        <v>371</v>
      </c>
      <c r="D283" s="36" t="s">
        <v>42</v>
      </c>
      <c r="E283" s="36" t="s">
        <v>364</v>
      </c>
      <c r="F283" s="76"/>
      <c r="G283" s="41" t="s">
        <v>43</v>
      </c>
      <c r="H283" s="41" t="s">
        <v>787</v>
      </c>
      <c r="I283" s="36" t="s">
        <v>44</v>
      </c>
      <c r="J283" s="41" t="s">
        <v>360</v>
      </c>
      <c r="K283" s="41" t="s">
        <v>359</v>
      </c>
      <c r="L283" s="41" t="s">
        <v>362</v>
      </c>
      <c r="M283" s="41" t="s">
        <v>360</v>
      </c>
      <c r="N283" s="41" t="s">
        <v>359</v>
      </c>
      <c r="O283" s="41" t="s">
        <v>363</v>
      </c>
      <c r="P283" s="41" t="s">
        <v>365</v>
      </c>
      <c r="Q283" s="41" t="s">
        <v>599</v>
      </c>
    </row>
    <row r="284" spans="2:17" ht="23.45" hidden="1" customHeight="1" outlineLevel="1" x14ac:dyDescent="0.25">
      <c r="B284" s="123" t="e" vm="2">
        <v>#VALUE!</v>
      </c>
      <c r="C284" s="35" t="s">
        <v>370</v>
      </c>
      <c r="D284" s="123" t="e" vm="345">
        <v>#VALUE!</v>
      </c>
      <c r="E284" s="35" t="s">
        <v>403</v>
      </c>
      <c r="F284" s="122" t="s">
        <v>464</v>
      </c>
      <c r="G284" s="35" t="s">
        <v>2</v>
      </c>
      <c r="H284" s="35">
        <v>2018</v>
      </c>
      <c r="O284" s="61">
        <f t="shared" ref="O284:O290" si="35">IF(AND(L284="", M284="", N284=""), IF(AND(I284&lt;&gt;0, J284&lt;&gt;0), K284/J284 * I284^-0.95, 0), IF(OR(L284=1, L284=2),(IF(J284&lt;&gt;0, K284/J284 * I284^-0.95, 0) + IF(AND(M284&lt;&gt;0, I284&lt;&gt;0), N284/M284 * I284^-0.95 * IF(L284=1, 1, 0.913), 0)) / 2,"Fehler: K4 muss 1 oder 2 sein"))</f>
        <v>0</v>
      </c>
      <c r="P284" s="61">
        <f t="array" ref="P284">((AVERAGE(IF((H284:INDEX(H:H,MATCH("PointAVG",O285:O380,0)+ROW(O284)-1)&gt;=(MAX(H284:INDEX(H:H,MATCH("PointAVG",O285:O380,0)+ROW(O284)-1))-4)),O284:INDEX(O:O,MATCH("PointAVG",O285:O380,0)+ROW(O284)-1)))) * (VLOOKUP(C284, LeagueRanking[[CCode]:[Total4]], COLUMNS(LeagueRanking[[#All],[CCode]:[Total4]]), FALSE)))</f>
        <v>11.36890285580518</v>
      </c>
      <c r="Q284" s="91">
        <f>_xlfn.RANK.EQ(P284, P:P, 0)</f>
        <v>156</v>
      </c>
    </row>
    <row r="285" spans="2:17" ht="23.45" hidden="1" customHeight="1" outlineLevel="1" x14ac:dyDescent="0.25">
      <c r="B285" s="123"/>
      <c r="C285" s="35" t="s">
        <v>370</v>
      </c>
      <c r="D285" s="123"/>
      <c r="E285" s="35" t="s">
        <v>403</v>
      </c>
      <c r="F285" s="122"/>
      <c r="G285" s="35" t="s">
        <v>3</v>
      </c>
      <c r="H285" s="35">
        <v>2019</v>
      </c>
      <c r="O285" s="61">
        <f t="shared" si="35"/>
        <v>0</v>
      </c>
      <c r="P285" s="61"/>
      <c r="Q285" s="92"/>
    </row>
    <row r="286" spans="2:17" ht="23.45" hidden="1" customHeight="1" outlineLevel="1" x14ac:dyDescent="0.25">
      <c r="B286" s="123"/>
      <c r="C286" s="35" t="s">
        <v>370</v>
      </c>
      <c r="D286" s="123"/>
      <c r="E286" s="35" t="s">
        <v>403</v>
      </c>
      <c r="F286" s="122"/>
      <c r="G286" s="35" t="s">
        <v>4</v>
      </c>
      <c r="H286" s="35">
        <v>2020</v>
      </c>
      <c r="I286" s="35">
        <v>4</v>
      </c>
      <c r="J286" s="35">
        <v>20</v>
      </c>
      <c r="K286" s="35">
        <v>25</v>
      </c>
      <c r="O286" s="61">
        <f t="shared" si="35"/>
        <v>0.3349292070425916</v>
      </c>
      <c r="P286" s="61"/>
      <c r="Q286" s="92"/>
    </row>
    <row r="287" spans="2:17" ht="23.45" hidden="1" customHeight="1" outlineLevel="1" x14ac:dyDescent="0.25">
      <c r="B287" s="123"/>
      <c r="C287" s="35" t="s">
        <v>370</v>
      </c>
      <c r="D287" s="123"/>
      <c r="E287" s="35" t="s">
        <v>403</v>
      </c>
      <c r="F287" s="122"/>
      <c r="G287" s="35" t="s">
        <v>5</v>
      </c>
      <c r="H287" s="35">
        <v>2021</v>
      </c>
      <c r="I287" s="35">
        <v>3</v>
      </c>
      <c r="J287" s="35">
        <v>19</v>
      </c>
      <c r="K287" s="35">
        <v>46</v>
      </c>
      <c r="O287" s="61">
        <f t="shared" si="35"/>
        <v>0.85258765251366209</v>
      </c>
      <c r="P287" s="61"/>
      <c r="Q287" s="92"/>
    </row>
    <row r="288" spans="2:17" ht="23.45" hidden="1" customHeight="1" outlineLevel="1" x14ac:dyDescent="0.25">
      <c r="B288" s="123"/>
      <c r="C288" s="35" t="s">
        <v>370</v>
      </c>
      <c r="D288" s="123"/>
      <c r="E288" s="35" t="s">
        <v>403</v>
      </c>
      <c r="F288" s="122"/>
      <c r="G288" s="35" t="s">
        <v>6</v>
      </c>
      <c r="H288" s="35">
        <v>2022</v>
      </c>
      <c r="O288" s="61">
        <f t="shared" si="35"/>
        <v>0</v>
      </c>
      <c r="P288" s="61"/>
      <c r="Q288" s="92"/>
    </row>
    <row r="289" spans="2:17" ht="23.45" hidden="1" customHeight="1" outlineLevel="1" x14ac:dyDescent="0.25">
      <c r="B289" s="123"/>
      <c r="C289" s="35" t="s">
        <v>370</v>
      </c>
      <c r="D289" s="123"/>
      <c r="E289" s="35" t="s">
        <v>403</v>
      </c>
      <c r="F289" s="122"/>
      <c r="G289" s="35" t="s">
        <v>402</v>
      </c>
      <c r="H289" s="35">
        <v>2023</v>
      </c>
      <c r="I289" s="35">
        <v>2</v>
      </c>
      <c r="J289" s="35">
        <v>18</v>
      </c>
      <c r="K289" s="35">
        <v>36</v>
      </c>
      <c r="L289" s="35">
        <v>1</v>
      </c>
      <c r="M289" s="35">
        <v>10</v>
      </c>
      <c r="N289" s="35">
        <v>18</v>
      </c>
      <c r="O289" s="61">
        <f t="shared" si="35"/>
        <v>0.98350167764930874</v>
      </c>
      <c r="P289" s="61"/>
      <c r="Q289" s="92"/>
    </row>
    <row r="290" spans="2:17" ht="23.45" hidden="1" customHeight="1" outlineLevel="1" x14ac:dyDescent="0.25">
      <c r="B290" s="123"/>
      <c r="C290" s="35" t="s">
        <v>370</v>
      </c>
      <c r="D290" s="123"/>
      <c r="E290" s="35" t="s">
        <v>403</v>
      </c>
      <c r="F290" s="122"/>
      <c r="G290" s="35" t="s">
        <v>779</v>
      </c>
      <c r="H290" s="35">
        <v>2024</v>
      </c>
      <c r="I290" s="35">
        <v>1</v>
      </c>
      <c r="J290" s="35">
        <v>30</v>
      </c>
      <c r="K290" s="35">
        <v>26</v>
      </c>
      <c r="O290" s="61">
        <f t="shared" si="35"/>
        <v>0.8666666666666667</v>
      </c>
      <c r="P290" s="61"/>
      <c r="Q290" s="92"/>
    </row>
    <row r="291" spans="2:17" ht="23.45" hidden="1" customHeight="1" outlineLevel="1" x14ac:dyDescent="0.25">
      <c r="B291" s="36" t="s">
        <v>1</v>
      </c>
      <c r="C291" s="36" t="s">
        <v>371</v>
      </c>
      <c r="D291" s="36" t="s">
        <v>42</v>
      </c>
      <c r="E291" s="36" t="s">
        <v>364</v>
      </c>
      <c r="F291" s="76"/>
      <c r="G291" s="41" t="s">
        <v>43</v>
      </c>
      <c r="H291" s="41" t="s">
        <v>787</v>
      </c>
      <c r="I291" s="36" t="s">
        <v>44</v>
      </c>
      <c r="J291" s="41" t="s">
        <v>360</v>
      </c>
      <c r="K291" s="41" t="s">
        <v>359</v>
      </c>
      <c r="L291" s="41" t="s">
        <v>362</v>
      </c>
      <c r="M291" s="41" t="s">
        <v>360</v>
      </c>
      <c r="N291" s="41" t="s">
        <v>359</v>
      </c>
      <c r="O291" s="41" t="s">
        <v>363</v>
      </c>
      <c r="P291" s="41" t="s">
        <v>365</v>
      </c>
      <c r="Q291" s="41" t="s">
        <v>599</v>
      </c>
    </row>
    <row r="292" spans="2:17" ht="23.45" hidden="1" customHeight="1" outlineLevel="1" x14ac:dyDescent="0.25">
      <c r="B292" s="123" t="e" vm="2">
        <v>#VALUE!</v>
      </c>
      <c r="C292" s="35" t="s">
        <v>370</v>
      </c>
      <c r="D292" s="123" t="e" vm="346">
        <v>#VALUE!</v>
      </c>
      <c r="E292" s="35" t="s">
        <v>784</v>
      </c>
      <c r="F292" s="122" t="s">
        <v>783</v>
      </c>
      <c r="G292" s="35" t="s">
        <v>2</v>
      </c>
      <c r="H292" s="35">
        <v>2018</v>
      </c>
      <c r="O292" s="61">
        <f t="shared" ref="O292:O298" si="36">IF(AND(L292="", M292="", N292=""), IF(AND(I292&lt;&gt;0, J292&lt;&gt;0), K292/J292 * I292^-0.95, 0), IF(OR(L292=1, L292=2),(IF(J292&lt;&gt;0, K292/J292 * I292^-0.95, 0) + IF(AND(M292&lt;&gt;0, I292&lt;&gt;0), N292/M292 * I292^-0.95 * IF(L292=1, 1, 0.913), 0)) / 2,"Fehler: K4 muss 1 oder 2 sein"))</f>
        <v>0</v>
      </c>
      <c r="P292" s="61">
        <f t="array" ref="P292">((AVERAGE(IF((H292:INDEX(H:H,MATCH("PointAVG",O293:O388,0)+ROW(O292)-1)&gt;=(MAX(H292:INDEX(H:H,MATCH("PointAVG",O293:O388,0)+ROW(O292)-1))-4)),O292:INDEX(O:O,MATCH("PointAVG",O293:O388,0)+ROW(O292)-1)))) * (VLOOKUP(C292, LeagueRanking[[CCode]:[Total4]], COLUMNS(LeagueRanking[[#All],[CCode]:[Total4]]), FALSE)))</f>
        <v>13.813611511263128</v>
      </c>
      <c r="Q292" s="91">
        <f>_xlfn.RANK.EQ(P292, P:P, 0)</f>
        <v>110</v>
      </c>
    </row>
    <row r="293" spans="2:17" ht="23.45" hidden="1" customHeight="1" outlineLevel="1" x14ac:dyDescent="0.25">
      <c r="B293" s="123"/>
      <c r="C293" s="35" t="s">
        <v>370</v>
      </c>
      <c r="D293" s="123"/>
      <c r="E293" s="35" t="s">
        <v>784</v>
      </c>
      <c r="F293" s="122"/>
      <c r="G293" s="35" t="s">
        <v>3</v>
      </c>
      <c r="H293" s="35">
        <v>2019</v>
      </c>
      <c r="O293" s="61">
        <f t="shared" si="36"/>
        <v>0</v>
      </c>
      <c r="P293" s="61"/>
      <c r="Q293" s="92"/>
    </row>
    <row r="294" spans="2:17" ht="23.45" hidden="1" customHeight="1" outlineLevel="1" x14ac:dyDescent="0.25">
      <c r="B294" s="123"/>
      <c r="C294" s="35" t="s">
        <v>370</v>
      </c>
      <c r="D294" s="123"/>
      <c r="E294" s="35" t="s">
        <v>784</v>
      </c>
      <c r="F294" s="122"/>
      <c r="G294" s="35" t="s">
        <v>4</v>
      </c>
      <c r="H294" s="35">
        <v>2020</v>
      </c>
      <c r="I294" s="35">
        <v>5</v>
      </c>
      <c r="J294" s="35">
        <v>26</v>
      </c>
      <c r="K294" s="35">
        <v>69</v>
      </c>
      <c r="O294" s="61">
        <f t="shared" si="36"/>
        <v>0.57524683603593385</v>
      </c>
      <c r="P294" s="61"/>
      <c r="Q294" s="92"/>
    </row>
    <row r="295" spans="2:17" ht="23.45" hidden="1" customHeight="1" outlineLevel="1" x14ac:dyDescent="0.25">
      <c r="B295" s="123"/>
      <c r="C295" s="35" t="s">
        <v>370</v>
      </c>
      <c r="D295" s="123"/>
      <c r="E295" s="35" t="s">
        <v>784</v>
      </c>
      <c r="F295" s="122"/>
      <c r="G295" s="35" t="s">
        <v>5</v>
      </c>
      <c r="H295" s="35">
        <v>2021</v>
      </c>
      <c r="I295" s="35">
        <v>4</v>
      </c>
      <c r="J295" s="35">
        <v>9</v>
      </c>
      <c r="K295" s="35">
        <v>25</v>
      </c>
      <c r="O295" s="61">
        <f t="shared" si="36"/>
        <v>0.7442871267613147</v>
      </c>
      <c r="P295" s="61"/>
      <c r="Q295" s="92"/>
    </row>
    <row r="296" spans="2:17" ht="23.45" hidden="1" customHeight="1" outlineLevel="1" x14ac:dyDescent="0.25">
      <c r="B296" s="123"/>
      <c r="C296" s="35" t="s">
        <v>370</v>
      </c>
      <c r="D296" s="123"/>
      <c r="E296" s="35" t="s">
        <v>784</v>
      </c>
      <c r="F296" s="122"/>
      <c r="G296" s="35" t="s">
        <v>6</v>
      </c>
      <c r="H296" s="35">
        <v>2022</v>
      </c>
      <c r="I296" s="35">
        <v>3</v>
      </c>
      <c r="J296" s="35">
        <v>18</v>
      </c>
      <c r="K296" s="35">
        <v>42</v>
      </c>
      <c r="O296" s="61">
        <f t="shared" si="36"/>
        <v>0.82169679553852948</v>
      </c>
      <c r="P296" s="61"/>
      <c r="Q296" s="92"/>
    </row>
    <row r="297" spans="2:17" ht="23.45" hidden="1" customHeight="1" outlineLevel="1" x14ac:dyDescent="0.25">
      <c r="B297" s="123"/>
      <c r="C297" s="35" t="s">
        <v>370</v>
      </c>
      <c r="D297" s="123"/>
      <c r="E297" s="35" t="s">
        <v>784</v>
      </c>
      <c r="F297" s="122"/>
      <c r="G297" s="35" t="s">
        <v>402</v>
      </c>
      <c r="H297" s="35">
        <v>2023</v>
      </c>
      <c r="I297" s="35">
        <v>2</v>
      </c>
      <c r="J297" s="35">
        <v>18</v>
      </c>
      <c r="K297" s="35">
        <v>27</v>
      </c>
      <c r="L297" s="35">
        <v>1</v>
      </c>
      <c r="M297" s="35">
        <v>10</v>
      </c>
      <c r="N297" s="35">
        <v>13</v>
      </c>
      <c r="O297" s="61">
        <f t="shared" si="36"/>
        <v>0.72468544668896429</v>
      </c>
      <c r="P297" s="61"/>
      <c r="Q297" s="92"/>
    </row>
    <row r="298" spans="2:17" ht="23.45" hidden="1" customHeight="1" outlineLevel="1" x14ac:dyDescent="0.25">
      <c r="B298" s="123"/>
      <c r="C298" s="35" t="s">
        <v>370</v>
      </c>
      <c r="D298" s="123"/>
      <c r="E298" s="35" t="s">
        <v>784</v>
      </c>
      <c r="F298" s="122"/>
      <c r="G298" s="35" t="s">
        <v>779</v>
      </c>
      <c r="H298" s="35">
        <v>2024</v>
      </c>
      <c r="I298" s="35">
        <v>2</v>
      </c>
      <c r="J298" s="35">
        <v>16</v>
      </c>
      <c r="K298" s="35">
        <v>31</v>
      </c>
      <c r="L298" s="35">
        <v>1</v>
      </c>
      <c r="M298" s="35">
        <v>8</v>
      </c>
      <c r="N298" s="35">
        <v>10</v>
      </c>
      <c r="O298" s="61">
        <f t="shared" si="36"/>
        <v>0.82497673618609779</v>
      </c>
      <c r="P298" s="61"/>
      <c r="Q298" s="92"/>
    </row>
    <row r="299" spans="2:17" ht="23.45" hidden="1" customHeight="1" outlineLevel="1" x14ac:dyDescent="0.25">
      <c r="B299" s="36" t="s">
        <v>1</v>
      </c>
      <c r="C299" s="36" t="s">
        <v>371</v>
      </c>
      <c r="D299" s="36" t="s">
        <v>42</v>
      </c>
      <c r="E299" s="36" t="s">
        <v>364</v>
      </c>
      <c r="F299" s="76"/>
      <c r="G299" s="41" t="s">
        <v>43</v>
      </c>
      <c r="H299" s="41" t="s">
        <v>787</v>
      </c>
      <c r="I299" s="36" t="s">
        <v>44</v>
      </c>
      <c r="J299" s="41" t="s">
        <v>360</v>
      </c>
      <c r="K299" s="41" t="s">
        <v>359</v>
      </c>
      <c r="L299" s="41" t="s">
        <v>362</v>
      </c>
      <c r="M299" s="41" t="s">
        <v>360</v>
      </c>
      <c r="N299" s="41" t="s">
        <v>359</v>
      </c>
      <c r="O299" s="41" t="s">
        <v>363</v>
      </c>
      <c r="P299" s="41" t="s">
        <v>365</v>
      </c>
      <c r="Q299" s="41" t="s">
        <v>599</v>
      </c>
    </row>
    <row r="300" spans="2:17" ht="23.45" hidden="1" customHeight="1" outlineLevel="1" x14ac:dyDescent="0.25">
      <c r="B300" s="123" t="e" vm="2">
        <v>#VALUE!</v>
      </c>
      <c r="C300" s="35" t="s">
        <v>370</v>
      </c>
      <c r="D300" s="123" t="e" vm="347">
        <v>#VALUE!</v>
      </c>
      <c r="E300" s="35" t="s">
        <v>404</v>
      </c>
      <c r="F300" s="122" t="s">
        <v>465</v>
      </c>
      <c r="G300" s="35" t="s">
        <v>2</v>
      </c>
      <c r="H300" s="35">
        <v>2018</v>
      </c>
      <c r="I300" s="35">
        <v>4</v>
      </c>
      <c r="J300" s="35">
        <v>22</v>
      </c>
      <c r="K300" s="35">
        <v>55</v>
      </c>
      <c r="O300" s="61">
        <f t="shared" ref="O300:O306" si="37">IF(AND(L300="", M300="", N300=""), IF(AND(I300&lt;&gt;0, J300&lt;&gt;0), K300/J300 * I300^-0.95, 0), IF(OR(L300=1, L300=2),(IF(J300&lt;&gt;0, K300/J300 * I300^-0.95, 0) + IF(AND(M300&lt;&gt;0, I300&lt;&gt;0), N300/M300 * I300^-0.95 * IF(L300=1, 1, 0.913), 0)) / 2,"Fehler: K4 muss 1 oder 2 sein"))</f>
        <v>0.66985841408518321</v>
      </c>
      <c r="P300" s="61">
        <f t="array" ref="P300">((AVERAGE(IF((H300:INDEX(H:H,MATCH("PointAVG",O301:O396,0)+ROW(O300)-1)&gt;=(MAX(H300:INDEX(H:H,MATCH("PointAVG",O301:O396,0)+ROW(O300)-1))-4)),O300:INDEX(O:O,MATCH("PointAVG",O301:O396,0)+ROW(O300)-1)))) * (VLOOKUP(C300, LeagueRanking[[CCode]:[Total4]], COLUMNS(LeagueRanking[[#All],[CCode]:[Total4]]), FALSE)))</f>
        <v>9.4082839698478153</v>
      </c>
      <c r="Q300" s="91">
        <f>_xlfn.RANK.EQ(P300, P:P, 0)</f>
        <v>210</v>
      </c>
    </row>
    <row r="301" spans="2:17" ht="23.45" hidden="1" customHeight="1" outlineLevel="1" x14ac:dyDescent="0.25">
      <c r="B301" s="123"/>
      <c r="C301" s="35" t="s">
        <v>370</v>
      </c>
      <c r="D301" s="123"/>
      <c r="E301" s="35" t="s">
        <v>404</v>
      </c>
      <c r="F301" s="122"/>
      <c r="G301" s="35" t="s">
        <v>3</v>
      </c>
      <c r="H301" s="35">
        <v>2019</v>
      </c>
      <c r="I301" s="35">
        <v>4</v>
      </c>
      <c r="J301" s="35">
        <v>22</v>
      </c>
      <c r="K301" s="35">
        <v>57</v>
      </c>
      <c r="O301" s="61">
        <f t="shared" si="37"/>
        <v>0.69421690187009899</v>
      </c>
      <c r="P301" s="61"/>
      <c r="Q301" s="92"/>
    </row>
    <row r="302" spans="2:17" ht="23.45" hidden="1" customHeight="1" outlineLevel="1" x14ac:dyDescent="0.25">
      <c r="B302" s="123"/>
      <c r="C302" s="35" t="s">
        <v>370</v>
      </c>
      <c r="D302" s="123"/>
      <c r="E302" s="35" t="s">
        <v>404</v>
      </c>
      <c r="F302" s="122"/>
      <c r="G302" s="35" t="s">
        <v>4</v>
      </c>
      <c r="H302" s="35">
        <v>2020</v>
      </c>
      <c r="I302" s="35">
        <v>4</v>
      </c>
      <c r="J302" s="35">
        <v>22</v>
      </c>
      <c r="K302" s="35">
        <v>55</v>
      </c>
      <c r="O302" s="61">
        <f t="shared" si="37"/>
        <v>0.66985841408518321</v>
      </c>
      <c r="P302" s="61"/>
      <c r="Q302" s="92"/>
    </row>
    <row r="303" spans="2:17" ht="23.45" hidden="1" customHeight="1" outlineLevel="1" x14ac:dyDescent="0.25">
      <c r="B303" s="123"/>
      <c r="C303" s="35" t="s">
        <v>370</v>
      </c>
      <c r="D303" s="123"/>
      <c r="E303" s="35" t="s">
        <v>404</v>
      </c>
      <c r="F303" s="122"/>
      <c r="G303" s="35" t="s">
        <v>5</v>
      </c>
      <c r="H303" s="35">
        <v>2021</v>
      </c>
      <c r="I303" s="35">
        <v>3</v>
      </c>
      <c r="J303" s="35">
        <v>19</v>
      </c>
      <c r="K303" s="35">
        <v>27</v>
      </c>
      <c r="O303" s="61">
        <f t="shared" si="37"/>
        <v>0.50043188299714947</v>
      </c>
      <c r="P303" s="61"/>
      <c r="Q303" s="92"/>
    </row>
    <row r="304" spans="2:17" ht="23.45" hidden="1" customHeight="1" outlineLevel="1" x14ac:dyDescent="0.25">
      <c r="B304" s="123"/>
      <c r="C304" s="35" t="s">
        <v>370</v>
      </c>
      <c r="D304" s="123"/>
      <c r="E304" s="35" t="s">
        <v>404</v>
      </c>
      <c r="F304" s="122"/>
      <c r="G304" s="35" t="s">
        <v>6</v>
      </c>
      <c r="H304" s="35">
        <v>2022</v>
      </c>
      <c r="O304" s="61">
        <f t="shared" si="37"/>
        <v>0</v>
      </c>
      <c r="P304" s="61"/>
      <c r="Q304" s="92"/>
    </row>
    <row r="305" spans="2:17" ht="23.45" hidden="1" customHeight="1" outlineLevel="1" x14ac:dyDescent="0.25">
      <c r="B305" s="123"/>
      <c r="C305" s="35" t="s">
        <v>370</v>
      </c>
      <c r="D305" s="123"/>
      <c r="E305" s="35" t="s">
        <v>404</v>
      </c>
      <c r="F305" s="122"/>
      <c r="G305" s="35" t="s">
        <v>402</v>
      </c>
      <c r="H305" s="35">
        <v>2023</v>
      </c>
      <c r="I305" s="35">
        <v>2</v>
      </c>
      <c r="J305" s="35">
        <v>18</v>
      </c>
      <c r="K305" s="35">
        <v>30</v>
      </c>
      <c r="L305" s="35">
        <v>1</v>
      </c>
      <c r="M305" s="35">
        <v>10</v>
      </c>
      <c r="N305" s="35">
        <v>9</v>
      </c>
      <c r="O305" s="61">
        <f t="shared" si="37"/>
        <v>0.66429499279821735</v>
      </c>
      <c r="P305" s="61"/>
      <c r="Q305" s="92"/>
    </row>
    <row r="306" spans="2:17" ht="23.45" hidden="1" customHeight="1" outlineLevel="1" x14ac:dyDescent="0.25">
      <c r="B306" s="123"/>
      <c r="C306" s="35" t="s">
        <v>370</v>
      </c>
      <c r="D306" s="123"/>
      <c r="E306" s="35" t="s">
        <v>404</v>
      </c>
      <c r="F306" s="122"/>
      <c r="G306" s="35" t="s">
        <v>779</v>
      </c>
      <c r="H306" s="35">
        <v>2024</v>
      </c>
      <c r="I306" s="35">
        <v>2</v>
      </c>
      <c r="J306" s="35">
        <v>16</v>
      </c>
      <c r="K306" s="35">
        <v>23</v>
      </c>
      <c r="L306" s="35">
        <v>2</v>
      </c>
      <c r="M306" s="35">
        <v>10</v>
      </c>
      <c r="N306" s="35">
        <v>13</v>
      </c>
      <c r="O306" s="61">
        <f t="shared" si="37"/>
        <v>0.67923731653232788</v>
      </c>
      <c r="P306" s="61"/>
      <c r="Q306" s="92"/>
    </row>
    <row r="307" spans="2:17" ht="23.45" hidden="1" customHeight="1" outlineLevel="1" x14ac:dyDescent="0.25">
      <c r="B307" s="36" t="s">
        <v>1</v>
      </c>
      <c r="C307" s="36" t="s">
        <v>371</v>
      </c>
      <c r="D307" s="36" t="s">
        <v>42</v>
      </c>
      <c r="E307" s="36" t="s">
        <v>364</v>
      </c>
      <c r="F307" s="76"/>
      <c r="G307" s="41" t="s">
        <v>43</v>
      </c>
      <c r="H307" s="41" t="s">
        <v>787</v>
      </c>
      <c r="I307" s="36" t="s">
        <v>44</v>
      </c>
      <c r="J307" s="41" t="s">
        <v>360</v>
      </c>
      <c r="K307" s="41" t="s">
        <v>359</v>
      </c>
      <c r="L307" s="41" t="s">
        <v>362</v>
      </c>
      <c r="M307" s="41" t="s">
        <v>360</v>
      </c>
      <c r="N307" s="41" t="s">
        <v>359</v>
      </c>
      <c r="O307" s="41" t="s">
        <v>363</v>
      </c>
      <c r="P307" s="41" t="s">
        <v>365</v>
      </c>
      <c r="Q307" s="41" t="s">
        <v>599</v>
      </c>
    </row>
    <row r="308" spans="2:17" ht="23.45" hidden="1" customHeight="1" outlineLevel="1" x14ac:dyDescent="0.25">
      <c r="B308" s="123" t="e" vm="2">
        <v>#VALUE!</v>
      </c>
      <c r="C308" s="35" t="s">
        <v>370</v>
      </c>
      <c r="D308" s="123" t="e" vm="348">
        <v>#VALUE!</v>
      </c>
      <c r="E308" s="35" t="s">
        <v>405</v>
      </c>
      <c r="F308" s="122" t="s">
        <v>466</v>
      </c>
      <c r="G308" s="35" t="s">
        <v>2</v>
      </c>
      <c r="H308" s="35">
        <v>2018</v>
      </c>
      <c r="I308" s="35">
        <v>6</v>
      </c>
      <c r="J308" s="35">
        <v>22</v>
      </c>
      <c r="K308" s="35">
        <v>38</v>
      </c>
      <c r="O308" s="61">
        <f t="shared" ref="O308:O313" si="38">IF(AND(L308="", M308="", N308=""), IF(AND(I308&lt;&gt;0, J308&lt;&gt;0), K308/J308 * I308^-0.95, 0), IF(OR(L308=1, L308=2),(IF(J308&lt;&gt;0, K308/J308 * I308^-0.95, 0) + IF(AND(M308&lt;&gt;0, I308&lt;&gt;0), N308/M308 * I308^-0.95 * IF(L308=1, 1, 0.913), 0)) / 2,"Fehler: K4 muss 1 oder 2 sein"))</f>
        <v>0.31485980919397588</v>
      </c>
      <c r="P308" s="61">
        <f t="array" ref="P308">((AVERAGE(IF((H308:INDEX(H:H,MATCH("PointAVG",O309:O404,0)+ROW(O308)-1)&gt;=(MAX(H308:INDEX(H:H,MATCH("PointAVG",O309:O404,0)+ROW(O308)-1))-4)),O308:INDEX(O:O,MATCH("PointAVG",O309:O404,0)+ROW(O308)-1)))) * (VLOOKUP(C308, LeagueRanking[[CCode]:[Total4]], COLUMNS(LeagueRanking[[#All],[CCode]:[Total4]]), FALSE)))</f>
        <v>6.7508173528347033</v>
      </c>
      <c r="Q308" s="91">
        <f>_xlfn.RANK.EQ(P308, P:P, 0)</f>
        <v>288</v>
      </c>
    </row>
    <row r="309" spans="2:17" ht="23.45" hidden="1" customHeight="1" outlineLevel="1" x14ac:dyDescent="0.25">
      <c r="B309" s="123"/>
      <c r="C309" s="35" t="s">
        <v>370</v>
      </c>
      <c r="D309" s="123"/>
      <c r="E309" s="35" t="s">
        <v>405</v>
      </c>
      <c r="F309" s="122"/>
      <c r="G309" s="35" t="s">
        <v>3</v>
      </c>
      <c r="H309" s="35">
        <v>2019</v>
      </c>
      <c r="I309" s="35">
        <v>5</v>
      </c>
      <c r="J309" s="35">
        <v>14</v>
      </c>
      <c r="K309" s="35">
        <v>24</v>
      </c>
      <c r="O309" s="61">
        <f t="shared" si="38"/>
        <v>0.37158801830892624</v>
      </c>
      <c r="P309" s="61"/>
      <c r="Q309" s="92"/>
    </row>
    <row r="310" spans="2:17" ht="23.45" hidden="1" customHeight="1" outlineLevel="1" x14ac:dyDescent="0.25">
      <c r="B310" s="123"/>
      <c r="C310" s="35" t="s">
        <v>370</v>
      </c>
      <c r="D310" s="123"/>
      <c r="E310" s="35" t="s">
        <v>405</v>
      </c>
      <c r="F310" s="122"/>
      <c r="G310" s="35" t="s">
        <v>4</v>
      </c>
      <c r="H310" s="35">
        <v>2020</v>
      </c>
      <c r="I310" s="35">
        <v>5</v>
      </c>
      <c r="J310" s="35">
        <v>14</v>
      </c>
      <c r="K310" s="35">
        <v>36</v>
      </c>
      <c r="O310" s="61">
        <f t="shared" si="38"/>
        <v>0.55738202746338938</v>
      </c>
      <c r="P310" s="61"/>
      <c r="Q310" s="92"/>
    </row>
    <row r="311" spans="2:17" ht="23.45" hidden="1" customHeight="1" outlineLevel="1" x14ac:dyDescent="0.25">
      <c r="B311" s="123"/>
      <c r="C311" s="35" t="s">
        <v>370</v>
      </c>
      <c r="D311" s="123"/>
      <c r="E311" s="35" t="s">
        <v>405</v>
      </c>
      <c r="F311" s="122"/>
      <c r="G311" s="35" t="s">
        <v>5</v>
      </c>
      <c r="H311" s="35">
        <v>2021</v>
      </c>
      <c r="O311" s="61">
        <f t="shared" si="38"/>
        <v>0</v>
      </c>
      <c r="P311" s="61"/>
      <c r="Q311" s="92"/>
    </row>
    <row r="312" spans="2:17" ht="23.45" hidden="1" customHeight="1" outlineLevel="1" x14ac:dyDescent="0.25">
      <c r="B312" s="123"/>
      <c r="C312" s="35" t="s">
        <v>370</v>
      </c>
      <c r="D312" s="123"/>
      <c r="E312" s="35" t="s">
        <v>405</v>
      </c>
      <c r="F312" s="122"/>
      <c r="G312" s="35" t="s">
        <v>6</v>
      </c>
      <c r="H312" s="35">
        <v>2022</v>
      </c>
      <c r="I312" s="35">
        <v>3</v>
      </c>
      <c r="J312" s="35">
        <v>17</v>
      </c>
      <c r="K312" s="35">
        <v>32</v>
      </c>
      <c r="O312" s="61">
        <f t="shared" si="38"/>
        <v>0.66288144850167086</v>
      </c>
      <c r="P312" s="61"/>
      <c r="Q312" s="92"/>
    </row>
    <row r="313" spans="2:17" ht="23.45" hidden="1" customHeight="1" outlineLevel="1" x14ac:dyDescent="0.25">
      <c r="B313" s="123"/>
      <c r="C313" s="35" t="s">
        <v>370</v>
      </c>
      <c r="D313" s="123"/>
      <c r="E313" s="35" t="s">
        <v>405</v>
      </c>
      <c r="F313" s="122"/>
      <c r="G313" s="35" t="s">
        <v>402</v>
      </c>
      <c r="H313" s="35">
        <v>2023</v>
      </c>
      <c r="I313" s="35">
        <v>2</v>
      </c>
      <c r="J313" s="35">
        <v>18</v>
      </c>
      <c r="K313" s="35">
        <v>11</v>
      </c>
      <c r="L313" s="35">
        <v>2</v>
      </c>
      <c r="M313" s="35">
        <v>10</v>
      </c>
      <c r="N313" s="35">
        <v>18</v>
      </c>
      <c r="O313" s="61">
        <f t="shared" si="38"/>
        <v>0.58350406843599611</v>
      </c>
      <c r="P313" s="61"/>
      <c r="Q313" s="92"/>
    </row>
    <row r="314" spans="2:17" ht="23.45" hidden="1" customHeight="1" outlineLevel="1" x14ac:dyDescent="0.25">
      <c r="B314" s="123"/>
      <c r="C314" s="35" t="s">
        <v>370</v>
      </c>
      <c r="D314" s="123"/>
      <c r="E314" s="35" t="s">
        <v>405</v>
      </c>
      <c r="F314" s="122"/>
      <c r="G314" s="35" t="s">
        <v>779</v>
      </c>
      <c r="H314" s="35">
        <v>2024</v>
      </c>
      <c r="O314" s="61"/>
      <c r="P314" s="61"/>
      <c r="Q314" s="92"/>
    </row>
    <row r="315" spans="2:17" ht="23.45" hidden="1" customHeight="1" outlineLevel="1" x14ac:dyDescent="0.25">
      <c r="B315" s="36" t="s">
        <v>1</v>
      </c>
      <c r="C315" s="36" t="s">
        <v>371</v>
      </c>
      <c r="D315" s="36" t="s">
        <v>42</v>
      </c>
      <c r="E315" s="36" t="s">
        <v>364</v>
      </c>
      <c r="F315" s="76"/>
      <c r="G315" s="41" t="s">
        <v>43</v>
      </c>
      <c r="H315" s="41" t="s">
        <v>787</v>
      </c>
      <c r="I315" s="36" t="s">
        <v>44</v>
      </c>
      <c r="J315" s="41" t="s">
        <v>360</v>
      </c>
      <c r="K315" s="41" t="s">
        <v>359</v>
      </c>
      <c r="L315" s="41" t="s">
        <v>362</v>
      </c>
      <c r="M315" s="41" t="s">
        <v>360</v>
      </c>
      <c r="N315" s="41" t="s">
        <v>359</v>
      </c>
      <c r="O315" s="41" t="s">
        <v>363</v>
      </c>
      <c r="P315" s="41" t="s">
        <v>365</v>
      </c>
      <c r="Q315" s="41" t="s">
        <v>599</v>
      </c>
    </row>
    <row r="316" spans="2:17" ht="23.45" hidden="1" customHeight="1" outlineLevel="1" x14ac:dyDescent="0.25">
      <c r="B316" s="123" t="e" vm="2">
        <v>#VALUE!</v>
      </c>
      <c r="C316" s="35" t="s">
        <v>370</v>
      </c>
      <c r="D316" s="123" t="e" vm="349">
        <v>#VALUE!</v>
      </c>
      <c r="E316" s="35" t="s">
        <v>426</v>
      </c>
      <c r="F316" s="122" t="s">
        <v>467</v>
      </c>
      <c r="G316" s="35" t="s">
        <v>2</v>
      </c>
      <c r="H316" s="35">
        <v>2018</v>
      </c>
      <c r="O316" s="61">
        <f t="shared" ref="O316:O321" si="39">IF(AND(L316="", M316="", N316=""), IF(AND(I316&lt;&gt;0, J316&lt;&gt;0), K316/J316 * I316^-0.95, 0), IF(OR(L316=1, L316=2),(IF(J316&lt;&gt;0, K316/J316 * I316^-0.95, 0) + IF(AND(M316&lt;&gt;0, I316&lt;&gt;0), N316/M316 * I316^-0.95 * IF(L316=1, 1, 0.913), 0)) / 2,"Fehler: K4 muss 1 oder 2 sein"))</f>
        <v>0</v>
      </c>
      <c r="P316" s="61">
        <f t="array" ref="P316">((AVERAGE(IF((H316:INDEX(H:H,MATCH("PointAVG",O317:O412,0)+ROW(O316)-1)&gt;=(MAX(H316:INDEX(H:H,MATCH("PointAVG",O317:O412,0)+ROW(O316)-1))-4)),O316:INDEX(O:O,MATCH("PointAVG",O317:O412,0)+ROW(O316)-1)))) * (VLOOKUP(C316, LeagueRanking[[CCode]:[Total4]], COLUMNS(LeagueRanking[[#All],[CCode]:[Total4]]), FALSE)))</f>
        <v>9.6281418102480032</v>
      </c>
      <c r="Q316" s="91">
        <f>_xlfn.RANK.EQ(P316, P:P, 0)</f>
        <v>202</v>
      </c>
    </row>
    <row r="317" spans="2:17" ht="23.45" hidden="1" customHeight="1" outlineLevel="1" x14ac:dyDescent="0.25">
      <c r="B317" s="123"/>
      <c r="C317" s="35" t="s">
        <v>370</v>
      </c>
      <c r="D317" s="123"/>
      <c r="E317" s="35" t="s">
        <v>426</v>
      </c>
      <c r="F317" s="122"/>
      <c r="G317" s="35" t="s">
        <v>3</v>
      </c>
      <c r="H317" s="35">
        <v>2019</v>
      </c>
      <c r="I317" s="35">
        <v>6</v>
      </c>
      <c r="J317" s="35">
        <v>22</v>
      </c>
      <c r="K317" s="35">
        <v>62</v>
      </c>
      <c r="O317" s="61">
        <f t="shared" si="39"/>
        <v>0.51371863605332913</v>
      </c>
      <c r="P317" s="61"/>
      <c r="Q317" s="92"/>
    </row>
    <row r="318" spans="2:17" ht="23.45" hidden="1" customHeight="1" outlineLevel="1" x14ac:dyDescent="0.25">
      <c r="B318" s="123"/>
      <c r="C318" s="35" t="s">
        <v>370</v>
      </c>
      <c r="D318" s="123"/>
      <c r="E318" s="35" t="s">
        <v>426</v>
      </c>
      <c r="F318" s="122"/>
      <c r="G318" s="35" t="s">
        <v>4</v>
      </c>
      <c r="H318" s="35">
        <v>2020</v>
      </c>
      <c r="I318" s="35">
        <v>5</v>
      </c>
      <c r="J318" s="35">
        <v>26</v>
      </c>
      <c r="K318" s="35">
        <v>60</v>
      </c>
      <c r="O318" s="61">
        <f t="shared" si="39"/>
        <v>0.50021464003124683</v>
      </c>
      <c r="P318" s="61"/>
      <c r="Q318" s="92"/>
    </row>
    <row r="319" spans="2:17" ht="23.45" hidden="1" customHeight="1" outlineLevel="1" x14ac:dyDescent="0.25">
      <c r="B319" s="123"/>
      <c r="C319" s="35" t="s">
        <v>370</v>
      </c>
      <c r="D319" s="123"/>
      <c r="E319" s="35" t="s">
        <v>426</v>
      </c>
      <c r="F319" s="122"/>
      <c r="G319" s="35" t="s">
        <v>5</v>
      </c>
      <c r="H319" s="35">
        <v>2021</v>
      </c>
      <c r="I319" s="35">
        <v>5</v>
      </c>
      <c r="J319" s="35">
        <v>22</v>
      </c>
      <c r="K319" s="35">
        <v>61</v>
      </c>
      <c r="O319" s="61">
        <f t="shared" si="39"/>
        <v>0.60101546900724068</v>
      </c>
      <c r="P319" s="61"/>
      <c r="Q319" s="92"/>
    </row>
    <row r="320" spans="2:17" ht="23.45" hidden="1" customHeight="1" outlineLevel="1" x14ac:dyDescent="0.25">
      <c r="B320" s="123"/>
      <c r="C320" s="35" t="s">
        <v>370</v>
      </c>
      <c r="D320" s="123"/>
      <c r="E320" s="35" t="s">
        <v>426</v>
      </c>
      <c r="F320" s="122"/>
      <c r="G320" s="35" t="s">
        <v>6</v>
      </c>
      <c r="H320" s="35">
        <v>2022</v>
      </c>
      <c r="I320" s="35">
        <v>4</v>
      </c>
      <c r="J320" s="35">
        <v>14</v>
      </c>
      <c r="K320" s="35">
        <v>33</v>
      </c>
      <c r="O320" s="61">
        <f t="shared" si="39"/>
        <v>0.63158079042317272</v>
      </c>
      <c r="P320" s="61"/>
      <c r="Q320" s="92"/>
    </row>
    <row r="321" spans="2:17" ht="23.45" hidden="1" customHeight="1" outlineLevel="1" x14ac:dyDescent="0.25">
      <c r="B321" s="123"/>
      <c r="C321" s="35" t="s">
        <v>370</v>
      </c>
      <c r="D321" s="123"/>
      <c r="E321" s="35" t="s">
        <v>426</v>
      </c>
      <c r="F321" s="122"/>
      <c r="G321" s="35" t="s">
        <v>402</v>
      </c>
      <c r="H321" s="35">
        <v>2023</v>
      </c>
      <c r="I321" s="35">
        <v>3</v>
      </c>
      <c r="J321" s="35">
        <v>26</v>
      </c>
      <c r="K321" s="35">
        <v>62</v>
      </c>
      <c r="O321" s="61">
        <f t="shared" si="39"/>
        <v>0.8397560657701455</v>
      </c>
      <c r="P321" s="61"/>
      <c r="Q321" s="92"/>
    </row>
    <row r="322" spans="2:17" ht="23.45" hidden="1" customHeight="1" outlineLevel="1" x14ac:dyDescent="0.25">
      <c r="B322" s="123"/>
      <c r="C322" s="35" t="s">
        <v>370</v>
      </c>
      <c r="D322" s="123"/>
      <c r="E322" s="35" t="s">
        <v>426</v>
      </c>
      <c r="F322" s="122"/>
      <c r="G322" s="35" t="s">
        <v>779</v>
      </c>
      <c r="H322" s="35">
        <v>2024</v>
      </c>
      <c r="O322" s="61"/>
      <c r="P322" s="61"/>
      <c r="Q322" s="92"/>
    </row>
    <row r="323" spans="2:17" ht="23.45" hidden="1" customHeight="1" outlineLevel="1" x14ac:dyDescent="0.25">
      <c r="B323" s="36" t="s">
        <v>1</v>
      </c>
      <c r="C323" s="36" t="s">
        <v>371</v>
      </c>
      <c r="D323" s="36" t="s">
        <v>42</v>
      </c>
      <c r="E323" s="36" t="s">
        <v>364</v>
      </c>
      <c r="F323" s="76"/>
      <c r="G323" s="41" t="s">
        <v>43</v>
      </c>
      <c r="H323" s="41" t="s">
        <v>787</v>
      </c>
      <c r="I323" s="36" t="s">
        <v>44</v>
      </c>
      <c r="J323" s="41" t="s">
        <v>360</v>
      </c>
      <c r="K323" s="41" t="s">
        <v>359</v>
      </c>
      <c r="L323" s="41" t="s">
        <v>362</v>
      </c>
      <c r="M323" s="41" t="s">
        <v>360</v>
      </c>
      <c r="N323" s="41" t="s">
        <v>359</v>
      </c>
      <c r="O323" s="41" t="s">
        <v>363</v>
      </c>
      <c r="P323" s="41" t="s">
        <v>365</v>
      </c>
      <c r="Q323" s="41" t="s">
        <v>599</v>
      </c>
    </row>
    <row r="324" spans="2:17" ht="23.45" hidden="1" customHeight="1" outlineLevel="1" x14ac:dyDescent="0.25">
      <c r="B324" s="123" t="e" vm="2">
        <v>#VALUE!</v>
      </c>
      <c r="C324" s="35" t="s">
        <v>370</v>
      </c>
      <c r="D324" s="123" t="e" vm="350">
        <v>#VALUE!</v>
      </c>
      <c r="E324" s="35" t="s">
        <v>406</v>
      </c>
      <c r="F324" s="122" t="s">
        <v>468</v>
      </c>
      <c r="G324" s="35" t="s">
        <v>2</v>
      </c>
      <c r="H324" s="35">
        <v>2018</v>
      </c>
      <c r="O324" s="61">
        <f t="shared" ref="O324:O330" si="40">IF(AND(L324="", M324="", N324=""), IF(AND(I324&lt;&gt;0, J324&lt;&gt;0), K324/J324 * I324^-0.95, 0), IF(OR(L324=1, L324=2),(IF(J324&lt;&gt;0, K324/J324 * I324^-0.95, 0) + IF(AND(M324&lt;&gt;0, I324&lt;&gt;0), N324/M324 * I324^-0.95 * IF(L324=1, 1, 0.913), 0)) / 2,"Fehler: K4 muss 1 oder 2 sein"))</f>
        <v>0</v>
      </c>
      <c r="P324" s="61">
        <f t="array" ref="P324">((AVERAGE(IF((H324:INDEX(H:H,MATCH("PointAVG",O325:O420,0)+ROW(O324)-1)&gt;=(MAX(H324:INDEX(H:H,MATCH("PointAVG",O325:O420,0)+ROW(O324)-1))-4)),O324:INDEX(O:O,MATCH("PointAVG",O325:O420,0)+ROW(O324)-1)))) * (VLOOKUP(C324, LeagueRanking[[CCode]:[Total4]], COLUMNS(LeagueRanking[[#All],[CCode]:[Total4]]), FALSE)))</f>
        <v>5.8891276794872471</v>
      </c>
      <c r="Q324" s="91">
        <f>_xlfn.RANK.EQ(P324, P:P, 0)</f>
        <v>315</v>
      </c>
    </row>
    <row r="325" spans="2:17" ht="23.45" hidden="1" customHeight="1" outlineLevel="1" x14ac:dyDescent="0.25">
      <c r="B325" s="123"/>
      <c r="C325" s="35" t="s">
        <v>370</v>
      </c>
      <c r="D325" s="123"/>
      <c r="E325" s="35" t="s">
        <v>406</v>
      </c>
      <c r="F325" s="122"/>
      <c r="G325" s="35" t="s">
        <v>3</v>
      </c>
      <c r="H325" s="35">
        <v>2019</v>
      </c>
      <c r="O325" s="61">
        <f t="shared" si="40"/>
        <v>0</v>
      </c>
      <c r="P325" s="61"/>
      <c r="Q325" s="92"/>
    </row>
    <row r="326" spans="2:17" ht="23.45" hidden="1" customHeight="1" outlineLevel="1" x14ac:dyDescent="0.25">
      <c r="B326" s="123"/>
      <c r="C326" s="35" t="s">
        <v>370</v>
      </c>
      <c r="D326" s="123"/>
      <c r="E326" s="35" t="s">
        <v>406</v>
      </c>
      <c r="F326" s="122"/>
      <c r="G326" s="35" t="s">
        <v>4</v>
      </c>
      <c r="H326" s="35">
        <v>2020</v>
      </c>
      <c r="O326" s="61">
        <f t="shared" si="40"/>
        <v>0</v>
      </c>
      <c r="P326" s="61"/>
      <c r="Q326" s="92"/>
    </row>
    <row r="327" spans="2:17" ht="23.45" hidden="1" customHeight="1" outlineLevel="1" x14ac:dyDescent="0.25">
      <c r="B327" s="123"/>
      <c r="C327" s="35" t="s">
        <v>370</v>
      </c>
      <c r="D327" s="123"/>
      <c r="E327" s="35" t="s">
        <v>406</v>
      </c>
      <c r="F327" s="122"/>
      <c r="G327" s="35" t="s">
        <v>5</v>
      </c>
      <c r="H327" s="35">
        <v>2021</v>
      </c>
      <c r="I327" s="35">
        <v>4</v>
      </c>
      <c r="J327" s="35">
        <v>9</v>
      </c>
      <c r="K327" s="35">
        <v>4</v>
      </c>
      <c r="O327" s="61">
        <f t="shared" si="40"/>
        <v>0.11908594028181034</v>
      </c>
      <c r="P327" s="61"/>
      <c r="Q327" s="92"/>
    </row>
    <row r="328" spans="2:17" ht="23.45" hidden="1" customHeight="1" outlineLevel="1" x14ac:dyDescent="0.25">
      <c r="B328" s="123"/>
      <c r="C328" s="35" t="s">
        <v>370</v>
      </c>
      <c r="D328" s="123"/>
      <c r="E328" s="35" t="s">
        <v>406</v>
      </c>
      <c r="F328" s="122"/>
      <c r="G328" s="35" t="s">
        <v>6</v>
      </c>
      <c r="H328" s="35">
        <v>2022</v>
      </c>
      <c r="O328" s="61">
        <f t="shared" si="40"/>
        <v>0</v>
      </c>
      <c r="P328" s="61"/>
      <c r="Q328" s="92"/>
    </row>
    <row r="329" spans="2:17" ht="23.45" hidden="1" customHeight="1" outlineLevel="1" x14ac:dyDescent="0.25">
      <c r="B329" s="123"/>
      <c r="C329" s="35" t="s">
        <v>370</v>
      </c>
      <c r="D329" s="123"/>
      <c r="E329" s="35" t="s">
        <v>406</v>
      </c>
      <c r="F329" s="122"/>
      <c r="G329" s="35" t="s">
        <v>402</v>
      </c>
      <c r="H329" s="35">
        <v>2023</v>
      </c>
      <c r="I329" s="35">
        <v>3</v>
      </c>
      <c r="J329" s="35">
        <v>26</v>
      </c>
      <c r="K329" s="35">
        <v>62</v>
      </c>
      <c r="O329" s="61">
        <f t="shared" si="40"/>
        <v>0.8397560657701455</v>
      </c>
      <c r="P329" s="61"/>
      <c r="Q329" s="92"/>
    </row>
    <row r="330" spans="2:17" ht="23.45" hidden="1" customHeight="1" outlineLevel="1" x14ac:dyDescent="0.25">
      <c r="B330" s="123"/>
      <c r="C330" s="35" t="s">
        <v>370</v>
      </c>
      <c r="D330" s="123"/>
      <c r="E330" s="35" t="s">
        <v>406</v>
      </c>
      <c r="F330" s="122"/>
      <c r="G330" s="35" t="s">
        <v>779</v>
      </c>
      <c r="H330" s="35">
        <v>2024</v>
      </c>
      <c r="I330" s="35">
        <v>2</v>
      </c>
      <c r="J330" s="35">
        <v>16</v>
      </c>
      <c r="K330" s="35">
        <v>28</v>
      </c>
      <c r="L330" s="35">
        <v>1</v>
      </c>
      <c r="M330" s="35">
        <v>8</v>
      </c>
      <c r="N330" s="35">
        <v>5</v>
      </c>
      <c r="O330" s="61">
        <f t="shared" si="40"/>
        <v>0.614688548530818</v>
      </c>
      <c r="P330" s="61"/>
      <c r="Q330" s="92"/>
    </row>
    <row r="331" spans="2:17" ht="23.45" hidden="1" customHeight="1" outlineLevel="1" x14ac:dyDescent="0.25">
      <c r="B331" s="36" t="s">
        <v>1</v>
      </c>
      <c r="C331" s="36" t="s">
        <v>371</v>
      </c>
      <c r="D331" s="36" t="s">
        <v>42</v>
      </c>
      <c r="E331" s="36" t="s">
        <v>364</v>
      </c>
      <c r="F331" s="76"/>
      <c r="G331" s="41" t="s">
        <v>43</v>
      </c>
      <c r="H331" s="41" t="s">
        <v>787</v>
      </c>
      <c r="I331" s="36" t="s">
        <v>44</v>
      </c>
      <c r="J331" s="41" t="s">
        <v>360</v>
      </c>
      <c r="K331" s="41" t="s">
        <v>359</v>
      </c>
      <c r="L331" s="41" t="s">
        <v>362</v>
      </c>
      <c r="M331" s="41" t="s">
        <v>360</v>
      </c>
      <c r="N331" s="41" t="s">
        <v>359</v>
      </c>
      <c r="O331" s="41" t="s">
        <v>363</v>
      </c>
      <c r="P331" s="41" t="s">
        <v>365</v>
      </c>
      <c r="Q331" s="41" t="s">
        <v>599</v>
      </c>
    </row>
    <row r="332" spans="2:17" ht="23.45" hidden="1" customHeight="1" outlineLevel="1" x14ac:dyDescent="0.25">
      <c r="B332" s="123" t="e" vm="2">
        <v>#VALUE!</v>
      </c>
      <c r="C332" s="35" t="s">
        <v>370</v>
      </c>
      <c r="D332" s="123" t="e" vm="351">
        <v>#VALUE!</v>
      </c>
      <c r="E332" s="35" t="s">
        <v>407</v>
      </c>
      <c r="F332" s="122" t="s">
        <v>469</v>
      </c>
      <c r="G332" s="35" t="s">
        <v>2</v>
      </c>
      <c r="H332" s="35">
        <v>2018</v>
      </c>
      <c r="I332" s="35">
        <v>5</v>
      </c>
      <c r="J332" s="35">
        <v>15</v>
      </c>
      <c r="K332" s="35">
        <v>37</v>
      </c>
      <c r="O332" s="61">
        <f t="shared" ref="O332:O337" si="41">IF(AND(L332="", M332="", N332=""), IF(AND(I332&lt;&gt;0, J332&lt;&gt;0), K332/J332 * I332^-0.95, 0), IF(OR(L332=1, L332=2),(IF(J332&lt;&gt;0, K332/J332 * I332^-0.95, 0) + IF(AND(M332&lt;&gt;0, I332&lt;&gt;0), N332/M332 * I332^-0.95 * IF(L332=1, 1, 0.913), 0)) / 2,"Fehler: K4 muss 1 oder 2 sein"))</f>
        <v>0.53467387078895501</v>
      </c>
      <c r="P332" s="61">
        <f t="array" ref="P332">((AVERAGE(IF((H332:INDEX(H:H,MATCH("PointAVG",O333:O428,0)+ROW(O332)-1)&gt;=(MAX(H332:INDEX(H:H,MATCH("PointAVG",O333:O428,0)+ROW(O332)-1))-4)),O332:INDEX(O:O,MATCH("PointAVG",O333:O428,0)+ROW(O332)-1)))) * (VLOOKUP(C332, LeagueRanking[[CCode]:[Total4]], COLUMNS(LeagueRanking[[#All],[CCode]:[Total4]]), FALSE)))</f>
        <v>7.4315020690823523</v>
      </c>
      <c r="Q332" s="91">
        <f>_xlfn.RANK.EQ(P332, P:P, 0)</f>
        <v>265</v>
      </c>
    </row>
    <row r="333" spans="2:17" ht="23.45" hidden="1" customHeight="1" outlineLevel="1" x14ac:dyDescent="0.25">
      <c r="B333" s="123"/>
      <c r="C333" s="35" t="s">
        <v>370</v>
      </c>
      <c r="D333" s="123"/>
      <c r="E333" s="35" t="s">
        <v>407</v>
      </c>
      <c r="F333" s="122"/>
      <c r="G333" s="35" t="s">
        <v>3</v>
      </c>
      <c r="H333" s="35">
        <v>2019</v>
      </c>
      <c r="I333" s="35">
        <v>5</v>
      </c>
      <c r="J333" s="35">
        <v>14</v>
      </c>
      <c r="K333" s="35">
        <v>31</v>
      </c>
      <c r="O333" s="61">
        <f t="shared" si="41"/>
        <v>0.47996785698236311</v>
      </c>
      <c r="P333" s="61"/>
      <c r="Q333" s="92"/>
    </row>
    <row r="334" spans="2:17" ht="23.45" hidden="1" customHeight="1" outlineLevel="1" x14ac:dyDescent="0.25">
      <c r="B334" s="123"/>
      <c r="C334" s="35" t="s">
        <v>370</v>
      </c>
      <c r="D334" s="123"/>
      <c r="E334" s="35" t="s">
        <v>407</v>
      </c>
      <c r="F334" s="122"/>
      <c r="G334" s="35" t="s">
        <v>4</v>
      </c>
      <c r="H334" s="35">
        <v>2020</v>
      </c>
      <c r="I334" s="35">
        <v>5</v>
      </c>
      <c r="J334" s="35">
        <v>16</v>
      </c>
      <c r="K334" s="35">
        <v>13</v>
      </c>
      <c r="O334" s="61">
        <f t="shared" si="41"/>
        <v>0.17611723784433483</v>
      </c>
      <c r="P334" s="61"/>
      <c r="Q334" s="92"/>
    </row>
    <row r="335" spans="2:17" ht="23.45" hidden="1" customHeight="1" outlineLevel="1" x14ac:dyDescent="0.25">
      <c r="B335" s="123"/>
      <c r="C335" s="35" t="s">
        <v>370</v>
      </c>
      <c r="D335" s="123"/>
      <c r="E335" s="35" t="s">
        <v>407</v>
      </c>
      <c r="F335" s="122"/>
      <c r="G335" s="35" t="s">
        <v>5</v>
      </c>
      <c r="H335" s="35">
        <v>2021</v>
      </c>
      <c r="I335" s="35">
        <v>4</v>
      </c>
      <c r="J335" s="35">
        <v>9</v>
      </c>
      <c r="K335" s="35">
        <v>12</v>
      </c>
      <c r="O335" s="61">
        <f t="shared" si="41"/>
        <v>0.35725782084543101</v>
      </c>
      <c r="P335" s="61"/>
      <c r="Q335" s="92"/>
    </row>
    <row r="336" spans="2:17" ht="23.45" hidden="1" customHeight="1" outlineLevel="1" x14ac:dyDescent="0.25">
      <c r="B336" s="123"/>
      <c r="C336" s="35" t="s">
        <v>370</v>
      </c>
      <c r="D336" s="123"/>
      <c r="E336" s="35" t="s">
        <v>407</v>
      </c>
      <c r="F336" s="122"/>
      <c r="G336" s="35" t="s">
        <v>6</v>
      </c>
      <c r="H336" s="35">
        <v>2022</v>
      </c>
      <c r="I336" s="35">
        <v>3</v>
      </c>
      <c r="J336" s="35">
        <v>18</v>
      </c>
      <c r="K336" s="35">
        <v>32</v>
      </c>
      <c r="O336" s="61">
        <f t="shared" si="41"/>
        <v>0.62605470136268904</v>
      </c>
      <c r="P336" s="61"/>
      <c r="Q336" s="92"/>
    </row>
    <row r="337" spans="2:17" ht="23.45" hidden="1" customHeight="1" outlineLevel="1" x14ac:dyDescent="0.25">
      <c r="B337" s="123"/>
      <c r="C337" s="35" t="s">
        <v>370</v>
      </c>
      <c r="D337" s="123"/>
      <c r="E337" s="35" t="s">
        <v>407</v>
      </c>
      <c r="F337" s="122"/>
      <c r="G337" s="35" t="s">
        <v>402</v>
      </c>
      <c r="H337" s="35">
        <v>2023</v>
      </c>
      <c r="I337" s="35">
        <v>3</v>
      </c>
      <c r="J337" s="35">
        <v>26</v>
      </c>
      <c r="K337" s="35">
        <v>61</v>
      </c>
      <c r="O337" s="61">
        <f t="shared" si="41"/>
        <v>0.82621161309643354</v>
      </c>
      <c r="P337" s="61"/>
      <c r="Q337" s="92"/>
    </row>
    <row r="338" spans="2:17" ht="23.45" hidden="1" customHeight="1" outlineLevel="1" x14ac:dyDescent="0.25">
      <c r="B338" s="123"/>
      <c r="C338" s="35" t="s">
        <v>370</v>
      </c>
      <c r="D338" s="123"/>
      <c r="E338" s="35" t="s">
        <v>407</v>
      </c>
      <c r="F338" s="122"/>
      <c r="G338" s="35" t="s">
        <v>779</v>
      </c>
      <c r="H338" s="35">
        <v>2024</v>
      </c>
      <c r="O338" s="61"/>
      <c r="P338" s="61"/>
      <c r="Q338" s="92"/>
    </row>
    <row r="339" spans="2:17" ht="23.45" hidden="1" customHeight="1" outlineLevel="1" x14ac:dyDescent="0.25">
      <c r="B339" s="36" t="s">
        <v>1</v>
      </c>
      <c r="C339" s="36" t="s">
        <v>371</v>
      </c>
      <c r="D339" s="36" t="s">
        <v>42</v>
      </c>
      <c r="E339" s="36" t="s">
        <v>364</v>
      </c>
      <c r="F339" s="76"/>
      <c r="G339" s="41" t="s">
        <v>43</v>
      </c>
      <c r="H339" s="41" t="s">
        <v>787</v>
      </c>
      <c r="I339" s="36" t="s">
        <v>44</v>
      </c>
      <c r="J339" s="41" t="s">
        <v>360</v>
      </c>
      <c r="K339" s="41" t="s">
        <v>359</v>
      </c>
      <c r="L339" s="41" t="s">
        <v>362</v>
      </c>
      <c r="M339" s="41" t="s">
        <v>360</v>
      </c>
      <c r="N339" s="41" t="s">
        <v>359</v>
      </c>
      <c r="O339" s="41" t="s">
        <v>363</v>
      </c>
      <c r="P339" s="41" t="s">
        <v>365</v>
      </c>
      <c r="Q339" s="41" t="s">
        <v>599</v>
      </c>
    </row>
    <row r="340" spans="2:17" ht="23.45" hidden="1" customHeight="1" outlineLevel="1" x14ac:dyDescent="0.25">
      <c r="B340" s="123" t="e" vm="2">
        <v>#VALUE!</v>
      </c>
      <c r="C340" s="35" t="s">
        <v>370</v>
      </c>
      <c r="D340" s="123" t="e" vm="352">
        <v>#VALUE!</v>
      </c>
      <c r="E340" s="35" t="s">
        <v>786</v>
      </c>
      <c r="F340" s="122" t="s">
        <v>785</v>
      </c>
      <c r="G340" s="35" t="s">
        <v>2</v>
      </c>
      <c r="H340" s="35">
        <v>2018</v>
      </c>
      <c r="I340" s="35">
        <v>6</v>
      </c>
      <c r="J340" s="35">
        <v>22</v>
      </c>
      <c r="K340" s="35">
        <v>41</v>
      </c>
      <c r="O340" s="61">
        <f t="shared" ref="O340:O346" si="42">IF(AND(L340="", M340="", N340=""), IF(AND(I340&lt;&gt;0, J340&lt;&gt;0), K340/J340 * I340^-0.95, 0), IF(OR(L340=1, L340=2),(IF(J340&lt;&gt;0, K340/J340 * I340^-0.95, 0) + IF(AND(M340&lt;&gt;0, I340&lt;&gt;0), N340/M340 * I340^-0.95 * IF(L340=1, 1, 0.913), 0)) / 2,"Fehler: K4 muss 1 oder 2 sein"))</f>
        <v>0.339717162551395</v>
      </c>
      <c r="P340" s="61">
        <f t="array" ref="P340">((AVERAGE(IF((H340:INDEX(H:H,MATCH("PointAVG",O341:O436,0)+ROW(O340)-1)&gt;=(MAX(H340:INDEX(H:H,MATCH("PointAVG",O341:O436,0)+ROW(O340)-1))-4)),O340:INDEX(O:O,MATCH("PointAVG",O341:O436,0)+ROW(O340)-1)))) * (VLOOKUP(C340, LeagueRanking[[CCode]:[Total4]], COLUMNS(LeagueRanking[[#All],[CCode]:[Total4]]), FALSE)))</f>
        <v>6.8493379823057943</v>
      </c>
      <c r="Q340" s="91">
        <f>_xlfn.RANK.EQ(P340, P:P, 0)</f>
        <v>286</v>
      </c>
    </row>
    <row r="341" spans="2:17" ht="23.45" hidden="1" customHeight="1" outlineLevel="1" x14ac:dyDescent="0.25">
      <c r="B341" s="123"/>
      <c r="C341" s="35" t="s">
        <v>370</v>
      </c>
      <c r="D341" s="123"/>
      <c r="E341" s="35" t="s">
        <v>786</v>
      </c>
      <c r="F341" s="122"/>
      <c r="G341" s="35" t="s">
        <v>3</v>
      </c>
      <c r="H341" s="35">
        <v>2019</v>
      </c>
      <c r="I341" s="35">
        <v>5</v>
      </c>
      <c r="J341" s="35">
        <v>18</v>
      </c>
      <c r="K341" s="35">
        <v>21</v>
      </c>
      <c r="O341" s="61">
        <f t="shared" si="42"/>
        <v>0.25288629023801928</v>
      </c>
      <c r="P341" s="61"/>
      <c r="Q341" s="92"/>
    </row>
    <row r="342" spans="2:17" ht="23.45" hidden="1" customHeight="1" outlineLevel="1" x14ac:dyDescent="0.25">
      <c r="B342" s="123"/>
      <c r="C342" s="35" t="s">
        <v>370</v>
      </c>
      <c r="D342" s="123"/>
      <c r="E342" s="35" t="s">
        <v>786</v>
      </c>
      <c r="F342" s="122"/>
      <c r="G342" s="35" t="s">
        <v>4</v>
      </c>
      <c r="H342" s="35">
        <v>2020</v>
      </c>
      <c r="I342" s="35">
        <v>5</v>
      </c>
      <c r="J342" s="35">
        <v>20</v>
      </c>
      <c r="K342" s="35">
        <v>19</v>
      </c>
      <c r="O342" s="61">
        <f t="shared" si="42"/>
        <v>0.20592169347952996</v>
      </c>
      <c r="P342" s="61"/>
      <c r="Q342" s="92"/>
    </row>
    <row r="343" spans="2:17" ht="23.45" hidden="1" customHeight="1" outlineLevel="1" x14ac:dyDescent="0.25">
      <c r="B343" s="123"/>
      <c r="C343" s="35" t="s">
        <v>370</v>
      </c>
      <c r="D343" s="123"/>
      <c r="E343" s="35" t="s">
        <v>786</v>
      </c>
      <c r="F343" s="122"/>
      <c r="G343" s="35" t="s">
        <v>5</v>
      </c>
      <c r="H343" s="35">
        <v>2021</v>
      </c>
      <c r="O343" s="61">
        <f t="shared" si="42"/>
        <v>0</v>
      </c>
      <c r="P343" s="61"/>
      <c r="Q343" s="92"/>
    </row>
    <row r="344" spans="2:17" ht="23.45" hidden="1" customHeight="1" outlineLevel="1" x14ac:dyDescent="0.25">
      <c r="B344" s="123"/>
      <c r="C344" s="35" t="s">
        <v>370</v>
      </c>
      <c r="D344" s="123"/>
      <c r="E344" s="35" t="s">
        <v>786</v>
      </c>
      <c r="F344" s="122"/>
      <c r="G344" s="35" t="s">
        <v>6</v>
      </c>
      <c r="H344" s="35">
        <v>2022</v>
      </c>
      <c r="I344" s="35">
        <v>5</v>
      </c>
      <c r="J344" s="35">
        <v>22</v>
      </c>
      <c r="K344" s="35">
        <v>44</v>
      </c>
      <c r="O344" s="61">
        <f t="shared" si="42"/>
        <v>0.43351935469374731</v>
      </c>
      <c r="P344" s="61"/>
      <c r="Q344" s="92"/>
    </row>
    <row r="345" spans="2:17" ht="23.45" hidden="1" customHeight="1" outlineLevel="1" x14ac:dyDescent="0.25">
      <c r="B345" s="123"/>
      <c r="C345" s="35" t="s">
        <v>370</v>
      </c>
      <c r="D345" s="123"/>
      <c r="E345" s="35" t="s">
        <v>786</v>
      </c>
      <c r="F345" s="122"/>
      <c r="G345" s="35" t="s">
        <v>402</v>
      </c>
      <c r="H345" s="35">
        <v>2023</v>
      </c>
      <c r="I345" s="35">
        <v>4</v>
      </c>
      <c r="J345" s="35">
        <v>20</v>
      </c>
      <c r="K345" s="35">
        <v>29</v>
      </c>
      <c r="O345" s="61">
        <f t="shared" si="42"/>
        <v>0.38851788016940625</v>
      </c>
      <c r="P345" s="61"/>
      <c r="Q345" s="92"/>
    </row>
    <row r="346" spans="2:17" ht="23.45" hidden="1" customHeight="1" outlineLevel="1" x14ac:dyDescent="0.25">
      <c r="B346" s="123"/>
      <c r="C346" s="35" t="s">
        <v>370</v>
      </c>
      <c r="D346" s="123"/>
      <c r="E346" s="35" t="s">
        <v>786</v>
      </c>
      <c r="F346" s="122"/>
      <c r="G346" s="35" t="s">
        <v>779</v>
      </c>
      <c r="H346" s="35">
        <v>2024</v>
      </c>
      <c r="I346" s="35">
        <v>3</v>
      </c>
      <c r="J346" s="35">
        <v>18</v>
      </c>
      <c r="K346" s="35">
        <v>41</v>
      </c>
      <c r="O346" s="61">
        <f t="shared" si="42"/>
        <v>0.8021325861209454</v>
      </c>
      <c r="P346" s="61"/>
      <c r="Q346" s="92"/>
    </row>
    <row r="347" spans="2:17" ht="23.45" customHeight="1" x14ac:dyDescent="0.25">
      <c r="B347" s="123" t="e" vm="4">
        <v>#VALUE!</v>
      </c>
      <c r="C347" s="123"/>
      <c r="D347" s="123" t="e" vm="3">
        <v>#VALUE!</v>
      </c>
      <c r="E347" s="123"/>
      <c r="G347" s="62"/>
      <c r="H347" s="62"/>
      <c r="O347" s="61"/>
    </row>
    <row r="348" spans="2:17" ht="23.45" customHeight="1" collapsed="1" x14ac:dyDescent="0.25">
      <c r="B348" s="123"/>
      <c r="C348" s="123"/>
      <c r="D348" s="123"/>
      <c r="E348" s="123"/>
      <c r="G348" s="62"/>
      <c r="H348" s="62"/>
      <c r="O348" s="61"/>
    </row>
    <row r="349" spans="2:17" ht="23.45" hidden="1" customHeight="1" outlineLevel="1" x14ac:dyDescent="0.25">
      <c r="B349" s="44" t="s">
        <v>1</v>
      </c>
      <c r="C349" s="44" t="s">
        <v>371</v>
      </c>
      <c r="D349" s="44" t="s">
        <v>42</v>
      </c>
      <c r="E349" s="44" t="s">
        <v>364</v>
      </c>
      <c r="F349" s="77"/>
      <c r="G349" s="44" t="s">
        <v>43</v>
      </c>
      <c r="H349" s="44" t="s">
        <v>787</v>
      </c>
      <c r="I349" s="44" t="s">
        <v>44</v>
      </c>
      <c r="J349" s="44" t="s">
        <v>360</v>
      </c>
      <c r="K349" s="44" t="s">
        <v>359</v>
      </c>
      <c r="L349" s="44" t="s">
        <v>362</v>
      </c>
      <c r="M349" s="44" t="s">
        <v>360</v>
      </c>
      <c r="N349" s="44" t="s">
        <v>359</v>
      </c>
      <c r="O349" s="44" t="s">
        <v>363</v>
      </c>
      <c r="P349" s="44" t="s">
        <v>365</v>
      </c>
      <c r="Q349" s="44" t="s">
        <v>599</v>
      </c>
    </row>
    <row r="350" spans="2:17" ht="23.45" hidden="1" customHeight="1" outlineLevel="1" x14ac:dyDescent="0.25">
      <c r="B350" s="123" t="e" vm="4">
        <v>#VALUE!</v>
      </c>
      <c r="C350" s="35" t="s">
        <v>283</v>
      </c>
      <c r="D350" s="123" t="e" vm="66">
        <v>#VALUE!</v>
      </c>
      <c r="E350" s="35" t="s">
        <v>55</v>
      </c>
      <c r="F350" s="124" t="s">
        <v>470</v>
      </c>
      <c r="G350" s="35" t="s">
        <v>2</v>
      </c>
      <c r="H350" s="35">
        <v>2018</v>
      </c>
      <c r="I350" s="35">
        <v>1</v>
      </c>
      <c r="J350" s="35">
        <v>30</v>
      </c>
      <c r="K350" s="35">
        <v>64</v>
      </c>
      <c r="O350" s="61">
        <f t="shared" ref="O350:O356" si="43">IF(AND(L350="", M350="", N350=""), IF(AND(I350&lt;&gt;0, J350&lt;&gt;0), K350/J350 * I350^-0.95, 0), IF(OR(L350=1, L350=2),(IF(J350&lt;&gt;0, K350/J350 * I350^-0.95, 0) + IF(AND(M350&lt;&gt;0, I350&lt;&gt;0), N350/M350 * I350^-0.95 * IF(L350=1, 1, 0.913), 0)) / 2,"Fehler: K4 muss 1 oder 2 sein"))</f>
        <v>2.1333333333333333</v>
      </c>
      <c r="P350" s="61">
        <f t="array" ref="P350">((AVERAGE(IF((H350:INDEX(H:H,MATCH("PointAVG",O351:O446,0)+ROW(O350)-1)&gt;=(MAX(H350:INDEX(H:H,MATCH("PointAVG",O351:O446,0)+ROW(O350)-1))-4)),O350:INDEX(O:O,MATCH("PointAVG",O351:O446,0)+ROW(O350)-1)))) * (VLOOKUP(C350, LeagueRanking[[CCode]:[Total4]], COLUMNS(LeagueRanking[[#All],[CCode]:[Total4]]), FALSE)))</f>
        <v>38.607861831999998</v>
      </c>
      <c r="Q350" s="91">
        <f>_xlfn.RANK.EQ(P350, P:P, 0)</f>
        <v>3</v>
      </c>
    </row>
    <row r="351" spans="2:17" ht="23.45" hidden="1" customHeight="1" outlineLevel="1" x14ac:dyDescent="0.25">
      <c r="B351" s="123"/>
      <c r="C351" s="35" t="s">
        <v>283</v>
      </c>
      <c r="D351" s="123"/>
      <c r="E351" s="35" t="s">
        <v>55</v>
      </c>
      <c r="F351" s="124"/>
      <c r="G351" s="35" t="s">
        <v>3</v>
      </c>
      <c r="H351" s="35">
        <v>2019</v>
      </c>
      <c r="I351" s="35">
        <v>1</v>
      </c>
      <c r="J351" s="35">
        <v>30</v>
      </c>
      <c r="K351" s="35">
        <v>72</v>
      </c>
      <c r="O351" s="61">
        <f t="shared" si="43"/>
        <v>2.4</v>
      </c>
      <c r="Q351" s="92"/>
    </row>
    <row r="352" spans="2:17" ht="23.45" hidden="1" customHeight="1" outlineLevel="1" x14ac:dyDescent="0.25">
      <c r="B352" s="123"/>
      <c r="C352" s="35" t="s">
        <v>283</v>
      </c>
      <c r="D352" s="123"/>
      <c r="E352" s="35" t="s">
        <v>55</v>
      </c>
      <c r="F352" s="124"/>
      <c r="G352" s="35" t="s">
        <v>4</v>
      </c>
      <c r="H352" s="35">
        <v>2020</v>
      </c>
      <c r="I352" s="35">
        <v>1</v>
      </c>
      <c r="J352" s="35">
        <v>30</v>
      </c>
      <c r="K352" s="35">
        <v>65</v>
      </c>
      <c r="O352" s="61">
        <f t="shared" si="43"/>
        <v>2.1666666666666665</v>
      </c>
      <c r="Q352" s="92"/>
    </row>
    <row r="353" spans="2:17" ht="23.45" hidden="1" customHeight="1" outlineLevel="1" x14ac:dyDescent="0.25">
      <c r="B353" s="123"/>
      <c r="C353" s="35" t="s">
        <v>283</v>
      </c>
      <c r="D353" s="123"/>
      <c r="E353" s="35" t="s">
        <v>55</v>
      </c>
      <c r="F353" s="124"/>
      <c r="G353" s="35" t="s">
        <v>5</v>
      </c>
      <c r="H353" s="35">
        <v>2021</v>
      </c>
      <c r="I353" s="35">
        <v>1</v>
      </c>
      <c r="J353" s="35">
        <v>30</v>
      </c>
      <c r="K353" s="35">
        <v>65</v>
      </c>
      <c r="O353" s="61">
        <f t="shared" si="43"/>
        <v>2.1666666666666665</v>
      </c>
      <c r="Q353" s="92"/>
    </row>
    <row r="354" spans="2:17" ht="23.45" hidden="1" customHeight="1" outlineLevel="1" x14ac:dyDescent="0.25">
      <c r="B354" s="123"/>
      <c r="C354" s="35" t="s">
        <v>283</v>
      </c>
      <c r="D354" s="123"/>
      <c r="E354" s="35" t="s">
        <v>55</v>
      </c>
      <c r="F354" s="124"/>
      <c r="G354" s="35" t="s">
        <v>6</v>
      </c>
      <c r="H354" s="35">
        <v>2022</v>
      </c>
      <c r="I354" s="35">
        <v>1</v>
      </c>
      <c r="J354" s="35">
        <v>30</v>
      </c>
      <c r="K354" s="35">
        <v>70</v>
      </c>
      <c r="O354" s="61">
        <f t="shared" si="43"/>
        <v>2.3333333333333335</v>
      </c>
      <c r="Q354" s="92"/>
    </row>
    <row r="355" spans="2:17" ht="23.45" hidden="1" customHeight="1" outlineLevel="1" x14ac:dyDescent="0.25">
      <c r="B355" s="123"/>
      <c r="C355" s="35" t="s">
        <v>283</v>
      </c>
      <c r="D355" s="123"/>
      <c r="E355" s="35" t="s">
        <v>55</v>
      </c>
      <c r="F355" s="124"/>
      <c r="G355" s="35" t="s">
        <v>402</v>
      </c>
      <c r="H355" s="35">
        <v>2023</v>
      </c>
      <c r="I355" s="35">
        <v>1</v>
      </c>
      <c r="J355" s="35">
        <v>30</v>
      </c>
      <c r="K355" s="35">
        <v>57</v>
      </c>
      <c r="O355" s="61">
        <f t="shared" si="43"/>
        <v>1.9</v>
      </c>
      <c r="Q355" s="92"/>
    </row>
    <row r="356" spans="2:17" ht="23.45" hidden="1" customHeight="1" outlineLevel="1" x14ac:dyDescent="0.25">
      <c r="B356" s="123"/>
      <c r="C356" s="35" t="s">
        <v>283</v>
      </c>
      <c r="D356" s="123"/>
      <c r="E356" s="35" t="s">
        <v>55</v>
      </c>
      <c r="F356" s="124"/>
      <c r="G356" s="63" t="s">
        <v>779</v>
      </c>
      <c r="H356" s="35">
        <v>2024</v>
      </c>
      <c r="I356" s="35">
        <v>1</v>
      </c>
      <c r="J356" s="35">
        <v>30</v>
      </c>
      <c r="K356" s="35">
        <v>66</v>
      </c>
      <c r="O356" s="61">
        <f t="shared" si="43"/>
        <v>2.2000000000000002</v>
      </c>
      <c r="Q356" s="92"/>
    </row>
    <row r="357" spans="2:17" ht="23.45" hidden="1" customHeight="1" outlineLevel="1" x14ac:dyDescent="0.25">
      <c r="B357" s="44" t="s">
        <v>1</v>
      </c>
      <c r="C357" s="44" t="s">
        <v>371</v>
      </c>
      <c r="D357" s="44" t="s">
        <v>42</v>
      </c>
      <c r="E357" s="44" t="s">
        <v>364</v>
      </c>
      <c r="F357" s="77"/>
      <c r="G357" s="44" t="s">
        <v>43</v>
      </c>
      <c r="H357" s="44" t="s">
        <v>787</v>
      </c>
      <c r="I357" s="44" t="s">
        <v>44</v>
      </c>
      <c r="J357" s="44" t="s">
        <v>360</v>
      </c>
      <c r="K357" s="44" t="s">
        <v>359</v>
      </c>
      <c r="L357" s="44" t="s">
        <v>362</v>
      </c>
      <c r="M357" s="44" t="s">
        <v>360</v>
      </c>
      <c r="N357" s="44" t="s">
        <v>359</v>
      </c>
      <c r="O357" s="44" t="s">
        <v>363</v>
      </c>
      <c r="P357" s="44" t="s">
        <v>365</v>
      </c>
      <c r="Q357" s="44" t="s">
        <v>599</v>
      </c>
    </row>
    <row r="358" spans="2:17" ht="23.45" hidden="1" customHeight="1" outlineLevel="1" x14ac:dyDescent="0.25">
      <c r="B358" s="123" t="e" vm="4">
        <v>#VALUE!</v>
      </c>
      <c r="C358" s="35" t="s">
        <v>283</v>
      </c>
      <c r="D358" s="123" t="e" vm="67">
        <v>#VALUE!</v>
      </c>
      <c r="E358" s="35" t="s">
        <v>56</v>
      </c>
      <c r="F358" s="122" t="s">
        <v>471</v>
      </c>
      <c r="G358" s="35" t="s">
        <v>2</v>
      </c>
      <c r="H358" s="35">
        <v>2018</v>
      </c>
      <c r="I358" s="35">
        <v>1</v>
      </c>
      <c r="J358" s="35">
        <v>30</v>
      </c>
      <c r="K358" s="35">
        <v>56</v>
      </c>
      <c r="O358" s="61">
        <f t="shared" ref="O358:O364" si="44">IF(AND(L358="", M358="", N358=""), IF(AND(I358&lt;&gt;0, J358&lt;&gt;0), K358/J358 * I358^-0.95, 0), IF(OR(L358=1, L358=2),(IF(J358&lt;&gt;0, K358/J358 * I358^-0.95, 0) + IF(AND(M358&lt;&gt;0, I358&lt;&gt;0), N358/M358 * I358^-0.95 * IF(L358=1, 1, 0.913), 0)) / 2,"Fehler: K4 muss 1 oder 2 sein"))</f>
        <v>1.8666666666666667</v>
      </c>
      <c r="P358" s="61">
        <f t="array" ref="P358">((AVERAGE(IF((H358:INDEX(H:H,MATCH("PointAVG",O359:O454,0)+ROW(O358)-1)&gt;=(MAX(H358:INDEX(H:H,MATCH("PointAVG",O359:O454,0)+ROW(O358)-1))-4)),O358:INDEX(O:O,MATCH("PointAVG",O359:O454,0)+ROW(O358)-1)))) * (VLOOKUP(C358, LeagueRanking[[CCode]:[Total4]], COLUMNS(LeagueRanking[[#All],[CCode]:[Total4]]), FALSE)))</f>
        <v>30.479890919999999</v>
      </c>
      <c r="Q358" s="91">
        <f>_xlfn.RANK.EQ(P358, P:P, 0)</f>
        <v>10</v>
      </c>
    </row>
    <row r="359" spans="2:17" ht="23.45" hidden="1" customHeight="1" outlineLevel="1" x14ac:dyDescent="0.25">
      <c r="B359" s="123"/>
      <c r="C359" s="35" t="s">
        <v>283</v>
      </c>
      <c r="D359" s="123"/>
      <c r="E359" s="35" t="s">
        <v>56</v>
      </c>
      <c r="F359" s="122"/>
      <c r="G359" s="35" t="s">
        <v>3</v>
      </c>
      <c r="H359" s="35">
        <v>2019</v>
      </c>
      <c r="I359" s="35">
        <v>1</v>
      </c>
      <c r="J359" s="35">
        <v>30</v>
      </c>
      <c r="K359" s="35">
        <v>57</v>
      </c>
      <c r="O359" s="61">
        <f t="shared" si="44"/>
        <v>1.9</v>
      </c>
      <c r="Q359" s="92"/>
    </row>
    <row r="360" spans="2:17" ht="23.45" hidden="1" customHeight="1" outlineLevel="1" x14ac:dyDescent="0.25">
      <c r="B360" s="123"/>
      <c r="C360" s="35" t="s">
        <v>283</v>
      </c>
      <c r="D360" s="123"/>
      <c r="E360" s="35" t="s">
        <v>56</v>
      </c>
      <c r="F360" s="122"/>
      <c r="G360" s="35" t="s">
        <v>4</v>
      </c>
      <c r="H360" s="35">
        <v>2020</v>
      </c>
      <c r="I360" s="35">
        <v>1</v>
      </c>
      <c r="J360" s="35">
        <v>30</v>
      </c>
      <c r="K360" s="35">
        <v>56</v>
      </c>
      <c r="O360" s="61">
        <f t="shared" si="44"/>
        <v>1.8666666666666667</v>
      </c>
      <c r="Q360" s="92"/>
    </row>
    <row r="361" spans="2:17" ht="23.45" hidden="1" customHeight="1" outlineLevel="1" x14ac:dyDescent="0.25">
      <c r="B361" s="123"/>
      <c r="C361" s="35" t="s">
        <v>283</v>
      </c>
      <c r="D361" s="123"/>
      <c r="E361" s="35" t="s">
        <v>56</v>
      </c>
      <c r="F361" s="122"/>
      <c r="G361" s="35" t="s">
        <v>5</v>
      </c>
      <c r="H361" s="35">
        <v>2021</v>
      </c>
      <c r="I361" s="35">
        <v>1</v>
      </c>
      <c r="J361" s="35">
        <v>30</v>
      </c>
      <c r="K361" s="35">
        <v>48</v>
      </c>
      <c r="O361" s="61">
        <f t="shared" si="44"/>
        <v>1.6</v>
      </c>
      <c r="Q361" s="92"/>
    </row>
    <row r="362" spans="2:17" ht="23.45" hidden="1" customHeight="1" outlineLevel="1" x14ac:dyDescent="0.25">
      <c r="B362" s="123"/>
      <c r="C362" s="35" t="s">
        <v>283</v>
      </c>
      <c r="D362" s="123"/>
      <c r="E362" s="35" t="s">
        <v>56</v>
      </c>
      <c r="F362" s="122"/>
      <c r="G362" s="35" t="s">
        <v>6</v>
      </c>
      <c r="H362" s="35">
        <v>2022</v>
      </c>
      <c r="I362" s="35">
        <v>1</v>
      </c>
      <c r="J362" s="35">
        <v>30</v>
      </c>
      <c r="K362" s="35">
        <v>45</v>
      </c>
      <c r="O362" s="61">
        <f t="shared" si="44"/>
        <v>1.5</v>
      </c>
      <c r="Q362" s="92"/>
    </row>
    <row r="363" spans="2:17" ht="23.45" hidden="1" customHeight="1" outlineLevel="1" x14ac:dyDescent="0.25">
      <c r="B363" s="123"/>
      <c r="C363" s="35" t="s">
        <v>283</v>
      </c>
      <c r="D363" s="123"/>
      <c r="E363" s="35" t="s">
        <v>56</v>
      </c>
      <c r="F363" s="122"/>
      <c r="G363" s="35" t="s">
        <v>402</v>
      </c>
      <c r="H363" s="35">
        <v>2023</v>
      </c>
      <c r="I363" s="35">
        <v>1</v>
      </c>
      <c r="J363" s="35">
        <v>30</v>
      </c>
      <c r="K363" s="35">
        <v>53</v>
      </c>
      <c r="O363" s="61">
        <f t="shared" si="44"/>
        <v>1.7666666666666666</v>
      </c>
      <c r="Q363" s="92"/>
    </row>
    <row r="364" spans="2:17" ht="23.45" hidden="1" customHeight="1" outlineLevel="1" x14ac:dyDescent="0.25">
      <c r="B364" s="123"/>
      <c r="C364" s="35" t="s">
        <v>283</v>
      </c>
      <c r="D364" s="123"/>
      <c r="F364" s="122"/>
      <c r="G364" s="63" t="s">
        <v>779</v>
      </c>
      <c r="H364" s="35">
        <v>2024</v>
      </c>
      <c r="I364" s="35">
        <v>1</v>
      </c>
      <c r="J364" s="35">
        <v>30</v>
      </c>
      <c r="K364" s="35">
        <v>53</v>
      </c>
      <c r="O364" s="61">
        <f t="shared" si="44"/>
        <v>1.7666666666666666</v>
      </c>
      <c r="Q364" s="92"/>
    </row>
    <row r="365" spans="2:17" ht="23.45" hidden="1" customHeight="1" outlineLevel="1" x14ac:dyDescent="0.25">
      <c r="B365" s="44" t="s">
        <v>1</v>
      </c>
      <c r="C365" s="44" t="s">
        <v>371</v>
      </c>
      <c r="D365" s="44" t="s">
        <v>42</v>
      </c>
      <c r="E365" s="44" t="s">
        <v>364</v>
      </c>
      <c r="F365" s="77"/>
      <c r="G365" s="44" t="s">
        <v>43</v>
      </c>
      <c r="H365" s="44" t="s">
        <v>787</v>
      </c>
      <c r="I365" s="44" t="s">
        <v>44</v>
      </c>
      <c r="J365" s="44" t="s">
        <v>360</v>
      </c>
      <c r="K365" s="44" t="s">
        <v>359</v>
      </c>
      <c r="L365" s="44" t="s">
        <v>362</v>
      </c>
      <c r="M365" s="44" t="s">
        <v>360</v>
      </c>
      <c r="N365" s="44" t="s">
        <v>359</v>
      </c>
      <c r="O365" s="44" t="s">
        <v>363</v>
      </c>
      <c r="P365" s="44" t="s">
        <v>365</v>
      </c>
      <c r="Q365" s="44" t="s">
        <v>599</v>
      </c>
    </row>
    <row r="366" spans="2:17" ht="23.45" hidden="1" customHeight="1" outlineLevel="1" x14ac:dyDescent="0.25">
      <c r="B366" s="123" t="e" vm="4">
        <v>#VALUE!</v>
      </c>
      <c r="C366" s="35" t="s">
        <v>283</v>
      </c>
      <c r="D366" s="123" t="e" vm="68">
        <v>#VALUE!</v>
      </c>
      <c r="E366" s="35" t="s">
        <v>207</v>
      </c>
      <c r="F366" s="122" t="s">
        <v>472</v>
      </c>
      <c r="G366" s="35" t="s">
        <v>2</v>
      </c>
      <c r="H366" s="35">
        <v>2018</v>
      </c>
      <c r="I366" s="35">
        <v>1</v>
      </c>
      <c r="J366" s="35">
        <v>30</v>
      </c>
      <c r="K366" s="35">
        <v>51</v>
      </c>
      <c r="O366" s="61">
        <f t="shared" ref="O366:O372" si="45">IF(AND(L366="", M366="", N366=""), IF(AND(I366&lt;&gt;0, J366&lt;&gt;0), K366/J366 * I366^-0.95, 0), IF(OR(L366=1, L366=2),(IF(J366&lt;&gt;0, K366/J366 * I366^-0.95, 0) + IF(AND(M366&lt;&gt;0, I366&lt;&gt;0), N366/M366 * I366^-0.95 * IF(L366=1, 1, 0.913), 0)) / 2,"Fehler: K4 muss 1 oder 2 sein"))</f>
        <v>1.7</v>
      </c>
      <c r="P366" s="61">
        <f t="array" ref="P366">((AVERAGE(IF((H366:INDEX(H:H,MATCH("PointAVG",O367:O462,0)+ROW(O366)-1)&gt;=(MAX(H366:INDEX(H:H,MATCH("PointAVG",O367:O462,0)+ROW(O366)-1))-4)),O366:INDEX(O:O,MATCH("PointAVG",O367:O462,0)+ROW(O366)-1)))) * (VLOOKUP(C366, LeagueRanking[[CCode]:[Total4]], COLUMNS(LeagueRanking[[#All],[CCode]:[Total4]]), FALSE)))</f>
        <v>31.675180760000003</v>
      </c>
      <c r="Q366" s="91">
        <f>_xlfn.RANK.EQ(P366, P:P, 0)</f>
        <v>5</v>
      </c>
    </row>
    <row r="367" spans="2:17" ht="23.45" hidden="1" customHeight="1" outlineLevel="1" x14ac:dyDescent="0.25">
      <c r="B367" s="123"/>
      <c r="C367" s="35" t="s">
        <v>283</v>
      </c>
      <c r="D367" s="123"/>
      <c r="E367" s="35" t="s">
        <v>207</v>
      </c>
      <c r="F367" s="122"/>
      <c r="G367" s="35" t="s">
        <v>3</v>
      </c>
      <c r="H367" s="35">
        <v>2019</v>
      </c>
      <c r="I367" s="35">
        <v>1</v>
      </c>
      <c r="J367" s="35">
        <v>30</v>
      </c>
      <c r="K367" s="35">
        <v>50</v>
      </c>
      <c r="O367" s="61">
        <f t="shared" si="45"/>
        <v>1.6666666666666667</v>
      </c>
      <c r="Q367" s="92"/>
    </row>
    <row r="368" spans="2:17" ht="23.45" hidden="1" customHeight="1" outlineLevel="1" x14ac:dyDescent="0.25">
      <c r="B368" s="123"/>
      <c r="C368" s="35" t="s">
        <v>283</v>
      </c>
      <c r="D368" s="123"/>
      <c r="E368" s="35" t="s">
        <v>207</v>
      </c>
      <c r="F368" s="122"/>
      <c r="G368" s="35" t="s">
        <v>4</v>
      </c>
      <c r="H368" s="35">
        <v>2020</v>
      </c>
      <c r="I368" s="35">
        <v>1</v>
      </c>
      <c r="J368" s="35">
        <v>30</v>
      </c>
      <c r="K368" s="35">
        <v>50</v>
      </c>
      <c r="O368" s="61">
        <f t="shared" si="45"/>
        <v>1.6666666666666667</v>
      </c>
      <c r="Q368" s="92"/>
    </row>
    <row r="369" spans="2:17" ht="23.45" hidden="1" customHeight="1" outlineLevel="1" x14ac:dyDescent="0.25">
      <c r="B369" s="123"/>
      <c r="C369" s="35" t="s">
        <v>283</v>
      </c>
      <c r="D369" s="123"/>
      <c r="E369" s="35" t="s">
        <v>207</v>
      </c>
      <c r="F369" s="122"/>
      <c r="G369" s="35" t="s">
        <v>5</v>
      </c>
      <c r="H369" s="35">
        <v>2021</v>
      </c>
      <c r="I369" s="35">
        <v>1</v>
      </c>
      <c r="J369" s="35">
        <v>30</v>
      </c>
      <c r="K369" s="35">
        <v>50</v>
      </c>
      <c r="O369" s="61">
        <f t="shared" si="45"/>
        <v>1.6666666666666667</v>
      </c>
      <c r="Q369" s="92"/>
    </row>
    <row r="370" spans="2:17" ht="23.45" hidden="1" customHeight="1" outlineLevel="1" x14ac:dyDescent="0.25">
      <c r="B370" s="123"/>
      <c r="C370" s="35" t="s">
        <v>283</v>
      </c>
      <c r="D370" s="123"/>
      <c r="E370" s="35" t="s">
        <v>207</v>
      </c>
      <c r="F370" s="122"/>
      <c r="G370" s="35" t="s">
        <v>6</v>
      </c>
      <c r="H370" s="35">
        <v>2022</v>
      </c>
      <c r="I370" s="35">
        <v>1</v>
      </c>
      <c r="J370" s="35">
        <v>30</v>
      </c>
      <c r="K370" s="35">
        <v>58</v>
      </c>
      <c r="O370" s="61">
        <f t="shared" si="45"/>
        <v>1.9333333333333333</v>
      </c>
      <c r="Q370" s="92"/>
    </row>
    <row r="371" spans="2:17" ht="23.45" hidden="1" customHeight="1" outlineLevel="1" x14ac:dyDescent="0.25">
      <c r="B371" s="123"/>
      <c r="C371" s="35" t="s">
        <v>283</v>
      </c>
      <c r="D371" s="123"/>
      <c r="E371" s="35" t="s">
        <v>207</v>
      </c>
      <c r="F371" s="122"/>
      <c r="G371" s="35" t="s">
        <v>402</v>
      </c>
      <c r="H371" s="35">
        <v>2023</v>
      </c>
      <c r="I371" s="35">
        <v>1</v>
      </c>
      <c r="J371" s="35">
        <v>30</v>
      </c>
      <c r="K371" s="35">
        <v>48</v>
      </c>
      <c r="O371" s="61">
        <f t="shared" si="45"/>
        <v>1.6</v>
      </c>
      <c r="Q371" s="92"/>
    </row>
    <row r="372" spans="2:17" ht="23.45" hidden="1" customHeight="1" outlineLevel="1" x14ac:dyDescent="0.25">
      <c r="B372" s="123"/>
      <c r="C372" s="35" t="s">
        <v>283</v>
      </c>
      <c r="D372" s="123"/>
      <c r="E372" s="35" t="s">
        <v>207</v>
      </c>
      <c r="F372" s="122"/>
      <c r="G372" s="63" t="s">
        <v>779</v>
      </c>
      <c r="H372" s="35">
        <v>2024</v>
      </c>
      <c r="I372" s="35">
        <v>1</v>
      </c>
      <c r="J372" s="35">
        <v>30</v>
      </c>
      <c r="K372" s="35">
        <v>59</v>
      </c>
      <c r="O372" s="61">
        <f t="shared" si="45"/>
        <v>1.9666666666666666</v>
      </c>
      <c r="Q372" s="92"/>
    </row>
    <row r="373" spans="2:17" ht="23.45" hidden="1" customHeight="1" outlineLevel="1" x14ac:dyDescent="0.25">
      <c r="B373" s="44" t="s">
        <v>1</v>
      </c>
      <c r="C373" s="44" t="s">
        <v>371</v>
      </c>
      <c r="D373" s="44" t="s">
        <v>42</v>
      </c>
      <c r="E373" s="44" t="s">
        <v>364</v>
      </c>
      <c r="F373" s="77"/>
      <c r="G373" s="44" t="s">
        <v>43</v>
      </c>
      <c r="H373" s="44" t="s">
        <v>787</v>
      </c>
      <c r="I373" s="44" t="s">
        <v>44</v>
      </c>
      <c r="J373" s="44" t="s">
        <v>360</v>
      </c>
      <c r="K373" s="44" t="s">
        <v>359</v>
      </c>
      <c r="L373" s="44" t="s">
        <v>362</v>
      </c>
      <c r="M373" s="44" t="s">
        <v>360</v>
      </c>
      <c r="N373" s="44" t="s">
        <v>359</v>
      </c>
      <c r="O373" s="44" t="s">
        <v>363</v>
      </c>
      <c r="P373" s="44" t="s">
        <v>365</v>
      </c>
      <c r="Q373" s="44" t="s">
        <v>599</v>
      </c>
    </row>
    <row r="374" spans="2:17" ht="23.45" hidden="1" customHeight="1" outlineLevel="1" x14ac:dyDescent="0.25">
      <c r="B374" s="123" t="e" vm="4">
        <v>#VALUE!</v>
      </c>
      <c r="C374" s="35" t="s">
        <v>283</v>
      </c>
      <c r="D374" s="123" t="e" vm="69">
        <v>#VALUE!</v>
      </c>
      <c r="E374" s="35" t="s">
        <v>57</v>
      </c>
      <c r="F374" s="122" t="s">
        <v>473</v>
      </c>
      <c r="G374" s="35" t="s">
        <v>2</v>
      </c>
      <c r="H374" s="35">
        <v>2018</v>
      </c>
      <c r="I374" s="35">
        <v>1</v>
      </c>
      <c r="J374" s="35">
        <v>30</v>
      </c>
      <c r="K374" s="35">
        <v>56</v>
      </c>
      <c r="O374" s="61">
        <f t="shared" ref="O374:O380" si="46">IF(AND(L374="", M374="", N374=""), IF(AND(I374&lt;&gt;0, J374&lt;&gt;0), K374/J374 * I374^-0.95, 0), IF(OR(L374=1, L374=2),(IF(J374&lt;&gt;0, K374/J374 * I374^-0.95, 0) + IF(AND(M374&lt;&gt;0, I374&lt;&gt;0), N374/M374 * I374^-0.95 * IF(L374=1, 1, 0.913), 0)) / 2,"Fehler: K4 muss 1 oder 2 sein"))</f>
        <v>1.8666666666666667</v>
      </c>
      <c r="P374" s="61">
        <f t="array" ref="P374">((AVERAGE(IF((H374:INDEX(H:H,MATCH("PointAVG",O375:O470,0)+ROW(O374)-1)&gt;=(MAX(H374:INDEX(H:H,MATCH("PointAVG",O375:O470,0)+ROW(O374)-1))-4)),O374:INDEX(O:O,MATCH("PointAVG",O375:O470,0)+ROW(O374)-1)))) * (VLOOKUP(C374, LeagueRanking[[CCode]:[Total4]], COLUMNS(LeagueRanking[[#All],[CCode]:[Total4]]), FALSE)))</f>
        <v>31.316593808000004</v>
      </c>
      <c r="Q374" s="91">
        <f>_xlfn.RANK.EQ(P374, P:P, 0)</f>
        <v>7</v>
      </c>
    </row>
    <row r="375" spans="2:17" ht="23.45" hidden="1" customHeight="1" outlineLevel="1" x14ac:dyDescent="0.25">
      <c r="B375" s="123"/>
      <c r="C375" s="35" t="s">
        <v>283</v>
      </c>
      <c r="D375" s="123"/>
      <c r="E375" s="35" t="s">
        <v>57</v>
      </c>
      <c r="F375" s="122"/>
      <c r="G375" s="35" t="s">
        <v>3</v>
      </c>
      <c r="H375" s="35">
        <v>2019</v>
      </c>
      <c r="I375" s="35">
        <v>1</v>
      </c>
      <c r="J375" s="35">
        <v>30</v>
      </c>
      <c r="K375" s="35">
        <v>52</v>
      </c>
      <c r="O375" s="61">
        <f t="shared" si="46"/>
        <v>1.7333333333333334</v>
      </c>
      <c r="Q375" s="92"/>
    </row>
    <row r="376" spans="2:17" ht="23.45" hidden="1" customHeight="1" outlineLevel="1" x14ac:dyDescent="0.25">
      <c r="B376" s="123"/>
      <c r="C376" s="35" t="s">
        <v>283</v>
      </c>
      <c r="D376" s="123"/>
      <c r="E376" s="35" t="s">
        <v>57</v>
      </c>
      <c r="F376" s="122"/>
      <c r="G376" s="35" t="s">
        <v>4</v>
      </c>
      <c r="H376" s="35">
        <v>2020</v>
      </c>
      <c r="I376" s="35">
        <v>1</v>
      </c>
      <c r="J376" s="35">
        <v>30</v>
      </c>
      <c r="K376" s="35">
        <v>41</v>
      </c>
      <c r="O376" s="61">
        <f t="shared" si="46"/>
        <v>1.3666666666666667</v>
      </c>
      <c r="Q376" s="92"/>
    </row>
    <row r="377" spans="2:17" ht="23.45" hidden="1" customHeight="1" outlineLevel="1" x14ac:dyDescent="0.25">
      <c r="B377" s="123"/>
      <c r="C377" s="35" t="s">
        <v>283</v>
      </c>
      <c r="D377" s="123"/>
      <c r="E377" s="35" t="s">
        <v>57</v>
      </c>
      <c r="F377" s="122"/>
      <c r="G377" s="35" t="s">
        <v>5</v>
      </c>
      <c r="H377" s="35">
        <v>2021</v>
      </c>
      <c r="I377" s="35">
        <v>1</v>
      </c>
      <c r="J377" s="35">
        <v>30</v>
      </c>
      <c r="K377" s="35">
        <v>50</v>
      </c>
      <c r="O377" s="61">
        <f t="shared" si="46"/>
        <v>1.6666666666666667</v>
      </c>
      <c r="Q377" s="92"/>
    </row>
    <row r="378" spans="2:17" ht="23.45" hidden="1" customHeight="1" outlineLevel="1" x14ac:dyDescent="0.25">
      <c r="B378" s="123"/>
      <c r="C378" s="35" t="s">
        <v>283</v>
      </c>
      <c r="D378" s="123"/>
      <c r="E378" s="35" t="s">
        <v>57</v>
      </c>
      <c r="F378" s="122"/>
      <c r="G378" s="35" t="s">
        <v>6</v>
      </c>
      <c r="H378" s="35">
        <v>2022</v>
      </c>
      <c r="I378" s="35">
        <v>1</v>
      </c>
      <c r="J378" s="35">
        <v>30</v>
      </c>
      <c r="K378" s="35">
        <v>48</v>
      </c>
      <c r="O378" s="61">
        <f t="shared" si="46"/>
        <v>1.6</v>
      </c>
      <c r="Q378" s="92"/>
    </row>
    <row r="379" spans="2:17" ht="23.45" hidden="1" customHeight="1" outlineLevel="1" x14ac:dyDescent="0.25">
      <c r="B379" s="123"/>
      <c r="C379" s="35" t="s">
        <v>283</v>
      </c>
      <c r="D379" s="123"/>
      <c r="E379" s="35" t="s">
        <v>57</v>
      </c>
      <c r="F379" s="122"/>
      <c r="G379" s="35" t="s">
        <v>402</v>
      </c>
      <c r="H379" s="35">
        <v>2023</v>
      </c>
      <c r="I379" s="35">
        <v>1</v>
      </c>
      <c r="J379" s="35">
        <v>30</v>
      </c>
      <c r="K379" s="35">
        <v>56</v>
      </c>
      <c r="O379" s="61">
        <f t="shared" si="46"/>
        <v>1.8666666666666667</v>
      </c>
      <c r="Q379" s="92"/>
    </row>
    <row r="380" spans="2:17" ht="23.45" hidden="1" customHeight="1" outlineLevel="1" x14ac:dyDescent="0.25">
      <c r="B380" s="123"/>
      <c r="C380" s="35" t="s">
        <v>283</v>
      </c>
      <c r="D380" s="123"/>
      <c r="E380" s="35" t="s">
        <v>57</v>
      </c>
      <c r="F380" s="122"/>
      <c r="G380" s="63" t="s">
        <v>779</v>
      </c>
      <c r="H380" s="35">
        <v>2024</v>
      </c>
      <c r="I380" s="35">
        <v>1</v>
      </c>
      <c r="J380" s="35">
        <v>30</v>
      </c>
      <c r="K380" s="35">
        <v>67</v>
      </c>
      <c r="O380" s="61">
        <f t="shared" si="46"/>
        <v>2.2333333333333334</v>
      </c>
      <c r="Q380" s="92"/>
    </row>
    <row r="381" spans="2:17" ht="23.45" hidden="1" customHeight="1" outlineLevel="1" x14ac:dyDescent="0.25">
      <c r="B381" s="44" t="s">
        <v>1</v>
      </c>
      <c r="C381" s="44" t="s">
        <v>371</v>
      </c>
      <c r="D381" s="44" t="s">
        <v>42</v>
      </c>
      <c r="E381" s="44" t="s">
        <v>364</v>
      </c>
      <c r="F381" s="77"/>
      <c r="G381" s="44" t="s">
        <v>43</v>
      </c>
      <c r="H381" s="44" t="s">
        <v>787</v>
      </c>
      <c r="I381" s="44" t="s">
        <v>44</v>
      </c>
      <c r="J381" s="44" t="s">
        <v>360</v>
      </c>
      <c r="K381" s="44" t="s">
        <v>359</v>
      </c>
      <c r="L381" s="44" t="s">
        <v>362</v>
      </c>
      <c r="M381" s="44" t="s">
        <v>360</v>
      </c>
      <c r="N381" s="44" t="s">
        <v>359</v>
      </c>
      <c r="O381" s="44" t="s">
        <v>363</v>
      </c>
      <c r="P381" s="44" t="s">
        <v>365</v>
      </c>
      <c r="Q381" s="44" t="s">
        <v>599</v>
      </c>
    </row>
    <row r="382" spans="2:17" ht="23.45" hidden="1" customHeight="1" outlineLevel="1" x14ac:dyDescent="0.25">
      <c r="B382" s="123" t="e" vm="4">
        <v>#VALUE!</v>
      </c>
      <c r="C382" s="35" t="s">
        <v>283</v>
      </c>
      <c r="D382" s="123" t="e" vm="70">
        <v>#VALUE!</v>
      </c>
      <c r="E382" s="35" t="s">
        <v>347</v>
      </c>
      <c r="F382" s="122" t="s">
        <v>474</v>
      </c>
      <c r="G382" s="35" t="s">
        <v>2</v>
      </c>
      <c r="H382" s="35">
        <v>2018</v>
      </c>
      <c r="I382" s="35">
        <v>1</v>
      </c>
      <c r="J382" s="35">
        <v>30</v>
      </c>
      <c r="K382" s="35">
        <v>49</v>
      </c>
      <c r="O382" s="61">
        <f t="shared" ref="O382:O388" si="47">IF(AND(L382="", M382="", N382=""), IF(AND(I382&lt;&gt;0, J382&lt;&gt;0), K382/J382 * I382^-0.95, 0), IF(OR(L382=1, L382=2),(IF(J382&lt;&gt;0, K382/J382 * I382^-0.95, 0) + IF(AND(M382&lt;&gt;0, I382&lt;&gt;0), N382/M382 * I382^-0.95 * IF(L382=1, 1, 0.913), 0)) / 2,"Fehler: K4 muss 1 oder 2 sein"))</f>
        <v>1.6333333333333333</v>
      </c>
      <c r="P382" s="61">
        <f t="array" ref="P382">((AVERAGE(IF((H382:INDEX(H:H,MATCH("PointAVG",O383:O478,0)+ROW(O382)-1)&gt;=(MAX(H382:INDEX(H:H,MATCH("PointAVG",O383:O478,0)+ROW(O382)-1))-4)),O382:INDEX(O:O,MATCH("PointAVG",O383:O478,0)+ROW(O382)-1)))) * (VLOOKUP(C382, LeagueRanking[[CCode]:[Total4]], COLUMNS(LeagueRanking[[#All],[CCode]:[Total4]]), FALSE)))</f>
        <v>30.599419903999998</v>
      </c>
      <c r="Q382" s="91">
        <f>_xlfn.RANK.EQ(P382, P:P, 0)</f>
        <v>9</v>
      </c>
    </row>
    <row r="383" spans="2:17" ht="23.45" hidden="1" customHeight="1" outlineLevel="1" x14ac:dyDescent="0.25">
      <c r="B383" s="123"/>
      <c r="C383" s="35" t="s">
        <v>283</v>
      </c>
      <c r="D383" s="123"/>
      <c r="E383" s="35" t="s">
        <v>347</v>
      </c>
      <c r="F383" s="122"/>
      <c r="G383" s="35" t="s">
        <v>3</v>
      </c>
      <c r="H383" s="35">
        <v>2019</v>
      </c>
      <c r="I383" s="35">
        <v>1</v>
      </c>
      <c r="J383" s="35">
        <v>30</v>
      </c>
      <c r="K383" s="35">
        <v>39</v>
      </c>
      <c r="O383" s="61">
        <f t="shared" si="47"/>
        <v>1.3</v>
      </c>
      <c r="Q383" s="92"/>
    </row>
    <row r="384" spans="2:17" ht="23.45" hidden="1" customHeight="1" outlineLevel="1" x14ac:dyDescent="0.25">
      <c r="B384" s="123"/>
      <c r="C384" s="35" t="s">
        <v>283</v>
      </c>
      <c r="D384" s="123"/>
      <c r="E384" s="35" t="s">
        <v>347</v>
      </c>
      <c r="F384" s="122"/>
      <c r="G384" s="35" t="s">
        <v>4</v>
      </c>
      <c r="H384" s="35">
        <v>2020</v>
      </c>
      <c r="I384" s="35">
        <v>1</v>
      </c>
      <c r="J384" s="35">
        <v>30</v>
      </c>
      <c r="K384" s="35">
        <v>57</v>
      </c>
      <c r="O384" s="61">
        <f t="shared" si="47"/>
        <v>1.9</v>
      </c>
      <c r="Q384" s="92"/>
    </row>
    <row r="385" spans="2:17" ht="23.45" hidden="1" customHeight="1" outlineLevel="1" x14ac:dyDescent="0.25">
      <c r="B385" s="123"/>
      <c r="C385" s="35" t="s">
        <v>283</v>
      </c>
      <c r="D385" s="123"/>
      <c r="E385" s="35" t="s">
        <v>347</v>
      </c>
      <c r="F385" s="122"/>
      <c r="G385" s="35" t="s">
        <v>5</v>
      </c>
      <c r="H385" s="35">
        <v>2021</v>
      </c>
      <c r="I385" s="35">
        <v>1</v>
      </c>
      <c r="J385" s="35">
        <v>30</v>
      </c>
      <c r="K385" s="35">
        <v>38</v>
      </c>
      <c r="O385" s="61">
        <f t="shared" si="47"/>
        <v>1.2666666666666666</v>
      </c>
      <c r="Q385" s="92"/>
    </row>
    <row r="386" spans="2:17" ht="23.45" hidden="1" customHeight="1" outlineLevel="1" x14ac:dyDescent="0.25">
      <c r="B386" s="123"/>
      <c r="C386" s="35" t="s">
        <v>283</v>
      </c>
      <c r="D386" s="123"/>
      <c r="E386" s="35" t="s">
        <v>347</v>
      </c>
      <c r="F386" s="122"/>
      <c r="G386" s="35" t="s">
        <v>6</v>
      </c>
      <c r="H386" s="35">
        <v>2022</v>
      </c>
      <c r="I386" s="35">
        <v>1</v>
      </c>
      <c r="J386" s="35">
        <v>30</v>
      </c>
      <c r="K386" s="35">
        <v>54</v>
      </c>
      <c r="O386" s="61">
        <f t="shared" si="47"/>
        <v>1.8</v>
      </c>
      <c r="Q386" s="92"/>
    </row>
    <row r="387" spans="2:17" ht="23.45" hidden="1" customHeight="1" outlineLevel="1" x14ac:dyDescent="0.25">
      <c r="B387" s="123"/>
      <c r="C387" s="35" t="s">
        <v>283</v>
      </c>
      <c r="D387" s="123"/>
      <c r="E387" s="35" t="s">
        <v>347</v>
      </c>
      <c r="F387" s="122"/>
      <c r="G387" s="35" t="s">
        <v>402</v>
      </c>
      <c r="H387" s="35">
        <v>2023</v>
      </c>
      <c r="I387" s="35">
        <v>1</v>
      </c>
      <c r="J387" s="35">
        <v>30</v>
      </c>
      <c r="K387" s="35">
        <v>50</v>
      </c>
      <c r="O387" s="61">
        <f t="shared" si="47"/>
        <v>1.6666666666666667</v>
      </c>
      <c r="Q387" s="92"/>
    </row>
    <row r="388" spans="2:17" ht="23.45" hidden="1" customHeight="1" outlineLevel="1" x14ac:dyDescent="0.25">
      <c r="B388" s="123"/>
      <c r="C388" s="35" t="s">
        <v>283</v>
      </c>
      <c r="D388" s="123"/>
      <c r="E388" s="35" t="s">
        <v>347</v>
      </c>
      <c r="F388" s="122"/>
      <c r="G388" s="63" t="s">
        <v>779</v>
      </c>
      <c r="H388" s="35">
        <v>2024</v>
      </c>
      <c r="I388" s="35">
        <v>1</v>
      </c>
      <c r="J388" s="35">
        <v>30</v>
      </c>
      <c r="K388" s="35">
        <v>57</v>
      </c>
      <c r="O388" s="61">
        <f t="shared" si="47"/>
        <v>1.9</v>
      </c>
      <c r="Q388" s="92"/>
    </row>
    <row r="389" spans="2:17" ht="23.45" hidden="1" customHeight="1" outlineLevel="1" x14ac:dyDescent="0.25">
      <c r="B389" s="44" t="s">
        <v>1</v>
      </c>
      <c r="C389" s="44" t="s">
        <v>371</v>
      </c>
      <c r="D389" s="44" t="s">
        <v>42</v>
      </c>
      <c r="E389" s="44" t="s">
        <v>364</v>
      </c>
      <c r="F389" s="77"/>
      <c r="G389" s="44" t="s">
        <v>43</v>
      </c>
      <c r="H389" s="44" t="s">
        <v>787</v>
      </c>
      <c r="I389" s="44" t="s">
        <v>44</v>
      </c>
      <c r="J389" s="44" t="s">
        <v>360</v>
      </c>
      <c r="K389" s="44" t="s">
        <v>359</v>
      </c>
      <c r="L389" s="44" t="s">
        <v>362</v>
      </c>
      <c r="M389" s="44" t="s">
        <v>360</v>
      </c>
      <c r="N389" s="44" t="s">
        <v>359</v>
      </c>
      <c r="O389" s="44" t="s">
        <v>363</v>
      </c>
      <c r="P389" s="44" t="s">
        <v>365</v>
      </c>
      <c r="Q389" s="44" t="s">
        <v>599</v>
      </c>
    </row>
    <row r="390" spans="2:17" ht="23.45" hidden="1" customHeight="1" outlineLevel="1" x14ac:dyDescent="0.25">
      <c r="B390" s="123" t="e" vm="4">
        <v>#VALUE!</v>
      </c>
      <c r="C390" s="35" t="s">
        <v>283</v>
      </c>
      <c r="D390" s="123" t="e" vm="71">
        <v>#VALUE!</v>
      </c>
      <c r="E390" s="35" t="s">
        <v>59</v>
      </c>
      <c r="F390" s="122" t="s">
        <v>475</v>
      </c>
      <c r="G390" s="35" t="s">
        <v>2</v>
      </c>
      <c r="H390" s="35">
        <v>2018</v>
      </c>
      <c r="I390" s="35">
        <v>1</v>
      </c>
      <c r="J390" s="35">
        <v>30</v>
      </c>
      <c r="K390" s="35">
        <v>33</v>
      </c>
      <c r="O390" s="61">
        <f t="shared" ref="O390:O396" si="48">IF(AND(L390="", M390="", N390=""), IF(AND(I390&lt;&gt;0, J390&lt;&gt;0), K390/J390 * I390^-0.95, 0), IF(OR(L390=1, L390=2),(IF(J390&lt;&gt;0, K390/J390 * I390^-0.95, 0) + IF(AND(M390&lt;&gt;0, I390&lt;&gt;0), N390/M390 * I390^-0.95 * IF(L390=1, 1, 0.913), 0)) / 2,"Fehler: K4 muss 1 oder 2 sein"))</f>
        <v>1.1000000000000001</v>
      </c>
      <c r="P390" s="61">
        <f t="array" ref="P390">((AVERAGE(IF((H390:INDEX(H:H,MATCH("PointAVG",O391:O486,0)+ROW(O390)-1)&gt;=(MAX(H390:INDEX(H:H,MATCH("PointAVG",O391:O486,0)+ROW(O390)-1))-4)),O390:INDEX(O:O,MATCH("PointAVG",O391:O486,0)+ROW(O390)-1)))) * (VLOOKUP(C390, LeagueRanking[[CCode]:[Total4]], COLUMNS(LeagueRanking[[#All],[CCode]:[Total4]]), FALSE)))</f>
        <v>31.077535840000003</v>
      </c>
      <c r="Q390" s="91">
        <f>_xlfn.RANK.EQ(P390, P:P, 0)</f>
        <v>8</v>
      </c>
    </row>
    <row r="391" spans="2:17" ht="23.45" hidden="1" customHeight="1" outlineLevel="1" x14ac:dyDescent="0.25">
      <c r="B391" s="123"/>
      <c r="C391" s="35" t="s">
        <v>283</v>
      </c>
      <c r="D391" s="123"/>
      <c r="E391" s="35" t="s">
        <v>59</v>
      </c>
      <c r="F391" s="122"/>
      <c r="G391" s="35" t="s">
        <v>3</v>
      </c>
      <c r="H391" s="35">
        <v>2019</v>
      </c>
      <c r="I391" s="35">
        <v>1</v>
      </c>
      <c r="J391" s="35">
        <v>30</v>
      </c>
      <c r="K391" s="35">
        <v>41</v>
      </c>
      <c r="O391" s="61">
        <f t="shared" si="48"/>
        <v>1.3666666666666667</v>
      </c>
      <c r="Q391" s="92"/>
    </row>
    <row r="392" spans="2:17" ht="23.45" hidden="1" customHeight="1" outlineLevel="1" x14ac:dyDescent="0.25">
      <c r="B392" s="123"/>
      <c r="C392" s="35" t="s">
        <v>283</v>
      </c>
      <c r="D392" s="123"/>
      <c r="E392" s="35" t="s">
        <v>59</v>
      </c>
      <c r="F392" s="122"/>
      <c r="G392" s="35" t="s">
        <v>4</v>
      </c>
      <c r="H392" s="35">
        <v>2020</v>
      </c>
      <c r="I392" s="35">
        <v>1</v>
      </c>
      <c r="J392" s="35">
        <v>30</v>
      </c>
      <c r="K392" s="35">
        <v>50</v>
      </c>
      <c r="O392" s="61">
        <f t="shared" si="48"/>
        <v>1.6666666666666667</v>
      </c>
      <c r="Q392" s="92"/>
    </row>
    <row r="393" spans="2:17" ht="23.45" hidden="1" customHeight="1" outlineLevel="1" x14ac:dyDescent="0.25">
      <c r="B393" s="123"/>
      <c r="C393" s="35" t="s">
        <v>283</v>
      </c>
      <c r="D393" s="123"/>
      <c r="E393" s="35" t="s">
        <v>59</v>
      </c>
      <c r="F393" s="122"/>
      <c r="G393" s="35" t="s">
        <v>5</v>
      </c>
      <c r="H393" s="35">
        <v>2021</v>
      </c>
      <c r="I393" s="35">
        <v>1</v>
      </c>
      <c r="J393" s="35">
        <v>30</v>
      </c>
      <c r="K393" s="35">
        <v>53</v>
      </c>
      <c r="O393" s="61">
        <f t="shared" si="48"/>
        <v>1.7666666666666666</v>
      </c>
      <c r="Q393" s="92"/>
    </row>
    <row r="394" spans="2:17" ht="23.45" hidden="1" customHeight="1" outlineLevel="1" x14ac:dyDescent="0.25">
      <c r="B394" s="123"/>
      <c r="C394" s="35" t="s">
        <v>283</v>
      </c>
      <c r="D394" s="123"/>
      <c r="E394" s="35" t="s">
        <v>59</v>
      </c>
      <c r="F394" s="122"/>
      <c r="G394" s="35" t="s">
        <v>6</v>
      </c>
      <c r="H394" s="35">
        <v>2022</v>
      </c>
      <c r="I394" s="35">
        <v>1</v>
      </c>
      <c r="J394" s="35">
        <v>30</v>
      </c>
      <c r="K394" s="35">
        <v>45</v>
      </c>
      <c r="O394" s="61">
        <f t="shared" si="48"/>
        <v>1.5</v>
      </c>
      <c r="Q394" s="92"/>
    </row>
    <row r="395" spans="2:17" ht="23.45" hidden="1" customHeight="1" outlineLevel="1" x14ac:dyDescent="0.25">
      <c r="B395" s="123"/>
      <c r="C395" s="35" t="s">
        <v>283</v>
      </c>
      <c r="D395" s="123"/>
      <c r="E395" s="35" t="s">
        <v>59</v>
      </c>
      <c r="F395" s="122"/>
      <c r="G395" s="35" t="s">
        <v>402</v>
      </c>
      <c r="H395" s="35">
        <v>2023</v>
      </c>
      <c r="I395" s="35">
        <v>1</v>
      </c>
      <c r="J395" s="35">
        <v>30</v>
      </c>
      <c r="K395" s="35">
        <v>56</v>
      </c>
      <c r="O395" s="61">
        <f t="shared" si="48"/>
        <v>1.8666666666666667</v>
      </c>
      <c r="Q395" s="92"/>
    </row>
    <row r="396" spans="2:17" ht="23.45" hidden="1" customHeight="1" outlineLevel="1" x14ac:dyDescent="0.25">
      <c r="B396" s="123"/>
      <c r="C396" s="35" t="s">
        <v>283</v>
      </c>
      <c r="D396" s="123"/>
      <c r="E396" s="35" t="s">
        <v>59</v>
      </c>
      <c r="F396" s="122"/>
      <c r="G396" s="63" t="s">
        <v>779</v>
      </c>
      <c r="H396" s="35">
        <v>2024</v>
      </c>
      <c r="I396" s="35">
        <v>1</v>
      </c>
      <c r="J396" s="35">
        <v>30</v>
      </c>
      <c r="K396" s="35">
        <v>56</v>
      </c>
      <c r="O396" s="61">
        <f t="shared" si="48"/>
        <v>1.8666666666666667</v>
      </c>
      <c r="Q396" s="92"/>
    </row>
    <row r="397" spans="2:17" ht="23.45" hidden="1" customHeight="1" outlineLevel="1" x14ac:dyDescent="0.25">
      <c r="B397" s="44" t="s">
        <v>1</v>
      </c>
      <c r="C397" s="44" t="s">
        <v>371</v>
      </c>
      <c r="D397" s="44" t="s">
        <v>42</v>
      </c>
      <c r="E397" s="44" t="s">
        <v>364</v>
      </c>
      <c r="F397" s="77"/>
      <c r="G397" s="44" t="s">
        <v>43</v>
      </c>
      <c r="H397" s="44" t="s">
        <v>787</v>
      </c>
      <c r="I397" s="44" t="s">
        <v>44</v>
      </c>
      <c r="J397" s="44" t="s">
        <v>360</v>
      </c>
      <c r="K397" s="44" t="s">
        <v>359</v>
      </c>
      <c r="L397" s="44" t="s">
        <v>362</v>
      </c>
      <c r="M397" s="44" t="s">
        <v>360</v>
      </c>
      <c r="N397" s="44" t="s">
        <v>359</v>
      </c>
      <c r="O397" s="44" t="s">
        <v>363</v>
      </c>
      <c r="P397" s="44" t="s">
        <v>365</v>
      </c>
      <c r="Q397" s="44" t="s">
        <v>599</v>
      </c>
    </row>
    <row r="398" spans="2:17" ht="23.45" hidden="1" customHeight="1" outlineLevel="1" x14ac:dyDescent="0.25">
      <c r="B398" s="123" t="e" vm="4">
        <v>#VALUE!</v>
      </c>
      <c r="C398" s="35" t="s">
        <v>283</v>
      </c>
      <c r="D398" s="123" t="e" vm="72">
        <v>#VALUE!</v>
      </c>
      <c r="E398" s="35" t="s">
        <v>60</v>
      </c>
      <c r="F398" s="122" t="s">
        <v>476</v>
      </c>
      <c r="G398" s="35" t="s">
        <v>2</v>
      </c>
      <c r="H398" s="35">
        <v>2018</v>
      </c>
      <c r="I398" s="35">
        <v>1</v>
      </c>
      <c r="J398" s="35">
        <v>30</v>
      </c>
      <c r="K398" s="35">
        <v>41</v>
      </c>
      <c r="O398" s="61">
        <f t="shared" ref="O398:O404" si="49">IF(AND(L398="", M398="", N398=""), IF(AND(I398&lt;&gt;0, J398&lt;&gt;0), K398/J398 * I398^-0.95, 0), IF(OR(L398=1, L398=2),(IF(J398&lt;&gt;0, K398/J398 * I398^-0.95, 0) + IF(AND(M398&lt;&gt;0, I398&lt;&gt;0), N398/M398 * I398^-0.95 * IF(L398=1, 1, 0.913), 0)) / 2,"Fehler: K4 muss 1 oder 2 sein"))</f>
        <v>1.3666666666666667</v>
      </c>
      <c r="P398" s="61">
        <f t="array" ref="P398">((AVERAGE(IF((H398:INDEX(H:H,MATCH("PointAVG",O399:O494,0)+ROW(O398)-1)&gt;=(MAX(H398:INDEX(H:H,MATCH("PointAVG",O399:O494,0)+ROW(O398)-1))-4)),O398:INDEX(O:O,MATCH("PointAVG",O399:O494,0)+ROW(O398)-1)))) * (VLOOKUP(C398, LeagueRanking[[CCode]:[Total4]], COLUMNS(LeagueRanking[[#All],[CCode]:[Total4]]), FALSE)))</f>
        <v>25.818260543999997</v>
      </c>
      <c r="Q398" s="91">
        <f>_xlfn.RANK.EQ(P398, P:P, 0)</f>
        <v>19</v>
      </c>
    </row>
    <row r="399" spans="2:17" ht="23.45" hidden="1" customHeight="1" outlineLevel="1" x14ac:dyDescent="0.25">
      <c r="B399" s="123"/>
      <c r="C399" s="35" t="s">
        <v>283</v>
      </c>
      <c r="D399" s="123"/>
      <c r="E399" s="35" t="s">
        <v>60</v>
      </c>
      <c r="F399" s="122"/>
      <c r="G399" s="35" t="s">
        <v>3</v>
      </c>
      <c r="H399" s="35">
        <v>2019</v>
      </c>
      <c r="I399" s="35">
        <v>1</v>
      </c>
      <c r="J399" s="35">
        <v>30</v>
      </c>
      <c r="K399" s="35">
        <v>45</v>
      </c>
      <c r="O399" s="61">
        <f t="shared" si="49"/>
        <v>1.5</v>
      </c>
      <c r="Q399" s="92"/>
    </row>
    <row r="400" spans="2:17" ht="23.45" hidden="1" customHeight="1" outlineLevel="1" x14ac:dyDescent="0.25">
      <c r="B400" s="123"/>
      <c r="C400" s="35" t="s">
        <v>283</v>
      </c>
      <c r="D400" s="123"/>
      <c r="E400" s="35" t="s">
        <v>60</v>
      </c>
      <c r="F400" s="122"/>
      <c r="G400" s="35" t="s">
        <v>4</v>
      </c>
      <c r="H400" s="35">
        <v>2020</v>
      </c>
      <c r="I400" s="35">
        <v>1</v>
      </c>
      <c r="J400" s="35">
        <v>30</v>
      </c>
      <c r="K400" s="35">
        <v>43</v>
      </c>
      <c r="O400" s="61">
        <f t="shared" si="49"/>
        <v>1.4333333333333333</v>
      </c>
      <c r="Q400" s="92"/>
    </row>
    <row r="401" spans="2:17" ht="23.45" hidden="1" customHeight="1" outlineLevel="1" x14ac:dyDescent="0.25">
      <c r="B401" s="123"/>
      <c r="C401" s="35" t="s">
        <v>283</v>
      </c>
      <c r="D401" s="123"/>
      <c r="E401" s="35" t="s">
        <v>60</v>
      </c>
      <c r="F401" s="122"/>
      <c r="G401" s="35" t="s">
        <v>5</v>
      </c>
      <c r="H401" s="35">
        <v>2021</v>
      </c>
      <c r="I401" s="35">
        <v>1</v>
      </c>
      <c r="J401" s="35">
        <v>30</v>
      </c>
      <c r="K401" s="35">
        <v>38</v>
      </c>
      <c r="O401" s="61">
        <f t="shared" si="49"/>
        <v>1.2666666666666666</v>
      </c>
      <c r="Q401" s="92"/>
    </row>
    <row r="402" spans="2:17" ht="23.45" hidden="1" customHeight="1" outlineLevel="1" x14ac:dyDescent="0.25">
      <c r="B402" s="123"/>
      <c r="C402" s="35" t="s">
        <v>283</v>
      </c>
      <c r="D402" s="123"/>
      <c r="E402" s="35" t="s">
        <v>60</v>
      </c>
      <c r="F402" s="122"/>
      <c r="G402" s="35" t="s">
        <v>6</v>
      </c>
      <c r="H402" s="35">
        <v>2022</v>
      </c>
      <c r="I402" s="35">
        <v>1</v>
      </c>
      <c r="J402" s="35">
        <v>30</v>
      </c>
      <c r="K402" s="35">
        <v>53</v>
      </c>
      <c r="O402" s="61">
        <f t="shared" si="49"/>
        <v>1.7666666666666666</v>
      </c>
      <c r="Q402" s="92"/>
    </row>
    <row r="403" spans="2:17" ht="23.45" hidden="1" customHeight="1" outlineLevel="1" x14ac:dyDescent="0.25">
      <c r="B403" s="123"/>
      <c r="C403" s="35" t="s">
        <v>283</v>
      </c>
      <c r="D403" s="123"/>
      <c r="E403" s="35" t="s">
        <v>60</v>
      </c>
      <c r="F403" s="122"/>
      <c r="G403" s="35" t="s">
        <v>402</v>
      </c>
      <c r="H403" s="35">
        <v>2023</v>
      </c>
      <c r="I403" s="35">
        <v>1</v>
      </c>
      <c r="J403" s="35">
        <v>30</v>
      </c>
      <c r="K403" s="35">
        <v>43</v>
      </c>
      <c r="O403" s="61">
        <f t="shared" si="49"/>
        <v>1.4333333333333333</v>
      </c>
      <c r="Q403" s="92"/>
    </row>
    <row r="404" spans="2:17" ht="23.45" hidden="1" customHeight="1" outlineLevel="1" x14ac:dyDescent="0.25">
      <c r="B404" s="123"/>
      <c r="C404" s="35" t="s">
        <v>283</v>
      </c>
      <c r="D404" s="123"/>
      <c r="E404" s="35" t="s">
        <v>60</v>
      </c>
      <c r="F404" s="122"/>
      <c r="G404" s="63" t="s">
        <v>779</v>
      </c>
      <c r="H404" s="35">
        <v>2024</v>
      </c>
      <c r="I404" s="35">
        <v>1</v>
      </c>
      <c r="J404" s="35">
        <v>30</v>
      </c>
      <c r="K404" s="35">
        <v>39</v>
      </c>
      <c r="O404" s="61">
        <f t="shared" si="49"/>
        <v>1.3</v>
      </c>
      <c r="Q404" s="92"/>
    </row>
    <row r="405" spans="2:17" ht="23.45" hidden="1" customHeight="1" outlineLevel="1" x14ac:dyDescent="0.25">
      <c r="B405" s="44" t="s">
        <v>1</v>
      </c>
      <c r="C405" s="44" t="s">
        <v>371</v>
      </c>
      <c r="D405" s="44" t="s">
        <v>42</v>
      </c>
      <c r="E405" s="44" t="s">
        <v>364</v>
      </c>
      <c r="F405" s="77"/>
      <c r="G405" s="44" t="s">
        <v>43</v>
      </c>
      <c r="H405" s="44" t="s">
        <v>787</v>
      </c>
      <c r="I405" s="44" t="s">
        <v>44</v>
      </c>
      <c r="J405" s="44" t="s">
        <v>360</v>
      </c>
      <c r="K405" s="44" t="s">
        <v>359</v>
      </c>
      <c r="L405" s="44" t="s">
        <v>362</v>
      </c>
      <c r="M405" s="44" t="s">
        <v>360</v>
      </c>
      <c r="N405" s="44" t="s">
        <v>359</v>
      </c>
      <c r="O405" s="44" t="s">
        <v>363</v>
      </c>
      <c r="P405" s="44" t="s">
        <v>365</v>
      </c>
      <c r="Q405" s="44" t="s">
        <v>599</v>
      </c>
    </row>
    <row r="406" spans="2:17" ht="23.45" hidden="1" customHeight="1" outlineLevel="1" x14ac:dyDescent="0.25">
      <c r="B406" s="123" t="e" vm="4">
        <v>#VALUE!</v>
      </c>
      <c r="C406" s="35" t="s">
        <v>283</v>
      </c>
      <c r="D406" s="123" t="e" vm="73">
        <v>#VALUE!</v>
      </c>
      <c r="E406" s="35" t="s">
        <v>61</v>
      </c>
      <c r="F406" s="122" t="s">
        <v>477</v>
      </c>
      <c r="G406" s="35" t="s">
        <v>2</v>
      </c>
      <c r="H406" s="35">
        <v>2018</v>
      </c>
      <c r="I406" s="35">
        <v>1</v>
      </c>
      <c r="J406" s="35">
        <v>30</v>
      </c>
      <c r="K406" s="35">
        <v>42</v>
      </c>
      <c r="O406" s="61">
        <f t="shared" ref="O406:O412" si="50">IF(AND(L406="", M406="", N406=""), IF(AND(I406&lt;&gt;0, J406&lt;&gt;0), K406/J406 * I406^-0.95, 0), IF(OR(L406=1, L406=2),(IF(J406&lt;&gt;0, K406/J406 * I406^-0.95, 0) + IF(AND(M406&lt;&gt;0, I406&lt;&gt;0), N406/M406 * I406^-0.95 * IF(L406=1, 1, 0.913), 0)) / 2,"Fehler: K4 muss 1 oder 2 sein"))</f>
        <v>1.4</v>
      </c>
      <c r="P406" s="61">
        <f t="array" ref="P406">((AVERAGE(IF((H406:INDEX(H:H,MATCH("PointAVG",O407:O502,0)+ROW(O406)-1)&gt;=(MAX(H406:INDEX(H:H,MATCH("PointAVG",O407:O502,0)+ROW(O406)-1))-4)),O406:INDEX(O:O,MATCH("PointAVG",O407:O502,0)+ROW(O406)-1)))) * (VLOOKUP(C406, LeagueRanking[[CCode]:[Total4]], COLUMNS(LeagueRanking[[#All],[CCode]:[Total4]]), FALSE)))</f>
        <v>22.949564928000001</v>
      </c>
      <c r="Q406" s="91">
        <f>_xlfn.RANK.EQ(P406, P:P, 0)</f>
        <v>32</v>
      </c>
    </row>
    <row r="407" spans="2:17" ht="23.45" hidden="1" customHeight="1" outlineLevel="1" x14ac:dyDescent="0.25">
      <c r="B407" s="123"/>
      <c r="C407" s="35" t="s">
        <v>283</v>
      </c>
      <c r="D407" s="123"/>
      <c r="E407" s="35" t="s">
        <v>61</v>
      </c>
      <c r="F407" s="122"/>
      <c r="G407" s="35" t="s">
        <v>3</v>
      </c>
      <c r="H407" s="35">
        <v>2019</v>
      </c>
      <c r="I407" s="35">
        <v>1</v>
      </c>
      <c r="J407" s="35">
        <v>30</v>
      </c>
      <c r="K407" s="35">
        <v>31</v>
      </c>
      <c r="O407" s="61">
        <f t="shared" si="50"/>
        <v>1.0333333333333334</v>
      </c>
      <c r="Q407" s="92"/>
    </row>
    <row r="408" spans="2:17" ht="23.45" hidden="1" customHeight="1" outlineLevel="1" x14ac:dyDescent="0.25">
      <c r="B408" s="123"/>
      <c r="C408" s="35" t="s">
        <v>283</v>
      </c>
      <c r="D408" s="123"/>
      <c r="E408" s="35" t="s">
        <v>61</v>
      </c>
      <c r="F408" s="122"/>
      <c r="G408" s="35" t="s">
        <v>4</v>
      </c>
      <c r="H408" s="35">
        <v>2020</v>
      </c>
      <c r="I408" s="35">
        <v>1</v>
      </c>
      <c r="J408" s="35">
        <v>30</v>
      </c>
      <c r="K408" s="35">
        <v>40</v>
      </c>
      <c r="O408" s="61">
        <f t="shared" si="50"/>
        <v>1.3333333333333333</v>
      </c>
      <c r="Q408" s="92"/>
    </row>
    <row r="409" spans="2:17" ht="23.45" hidden="1" customHeight="1" outlineLevel="1" x14ac:dyDescent="0.25">
      <c r="B409" s="123"/>
      <c r="C409" s="35" t="s">
        <v>283</v>
      </c>
      <c r="D409" s="123"/>
      <c r="E409" s="35" t="s">
        <v>61</v>
      </c>
      <c r="F409" s="122"/>
      <c r="G409" s="35" t="s">
        <v>5</v>
      </c>
      <c r="H409" s="35">
        <v>2021</v>
      </c>
      <c r="I409" s="35">
        <v>1</v>
      </c>
      <c r="J409" s="35">
        <v>30</v>
      </c>
      <c r="K409" s="35">
        <v>42</v>
      </c>
      <c r="O409" s="61">
        <f t="shared" si="50"/>
        <v>1.4</v>
      </c>
      <c r="Q409" s="92"/>
    </row>
    <row r="410" spans="2:17" ht="23.45" hidden="1" customHeight="1" outlineLevel="1" x14ac:dyDescent="0.25">
      <c r="B410" s="123"/>
      <c r="C410" s="35" t="s">
        <v>283</v>
      </c>
      <c r="D410" s="123"/>
      <c r="E410" s="35" t="s">
        <v>61</v>
      </c>
      <c r="F410" s="122"/>
      <c r="G410" s="35" t="s">
        <v>6</v>
      </c>
      <c r="H410" s="35">
        <v>2022</v>
      </c>
      <c r="I410" s="35">
        <v>1</v>
      </c>
      <c r="J410" s="35">
        <v>30</v>
      </c>
      <c r="K410" s="35">
        <v>50</v>
      </c>
      <c r="O410" s="61">
        <f t="shared" si="50"/>
        <v>1.6666666666666667</v>
      </c>
      <c r="Q410" s="92"/>
    </row>
    <row r="411" spans="2:17" ht="23.45" hidden="1" customHeight="1" outlineLevel="1" x14ac:dyDescent="0.25">
      <c r="B411" s="123"/>
      <c r="C411" s="35" t="s">
        <v>283</v>
      </c>
      <c r="D411" s="123"/>
      <c r="E411" s="35" t="s">
        <v>61</v>
      </c>
      <c r="F411" s="122"/>
      <c r="G411" s="35" t="s">
        <v>402</v>
      </c>
      <c r="H411" s="35">
        <v>2023</v>
      </c>
      <c r="I411" s="35">
        <v>1</v>
      </c>
      <c r="J411" s="35">
        <v>30</v>
      </c>
      <c r="K411" s="35">
        <v>35</v>
      </c>
      <c r="O411" s="61">
        <f t="shared" si="50"/>
        <v>1.1666666666666667</v>
      </c>
      <c r="Q411" s="92"/>
    </row>
    <row r="412" spans="2:17" ht="23.45" hidden="1" customHeight="1" outlineLevel="1" x14ac:dyDescent="0.25">
      <c r="B412" s="123"/>
      <c r="C412" s="35" t="s">
        <v>283</v>
      </c>
      <c r="D412" s="123"/>
      <c r="E412" s="35" t="s">
        <v>61</v>
      </c>
      <c r="F412" s="122"/>
      <c r="G412" s="63" t="s">
        <v>779</v>
      </c>
      <c r="H412" s="35">
        <v>2024</v>
      </c>
      <c r="I412" s="35">
        <v>1</v>
      </c>
      <c r="J412" s="35">
        <v>30</v>
      </c>
      <c r="K412" s="35">
        <v>25</v>
      </c>
      <c r="O412" s="61">
        <f t="shared" si="50"/>
        <v>0.83333333333333337</v>
      </c>
      <c r="Q412" s="92"/>
    </row>
    <row r="413" spans="2:17" ht="23.45" hidden="1" customHeight="1" outlineLevel="1" x14ac:dyDescent="0.25">
      <c r="B413" s="44" t="s">
        <v>1</v>
      </c>
      <c r="C413" s="44" t="s">
        <v>371</v>
      </c>
      <c r="D413" s="44" t="s">
        <v>42</v>
      </c>
      <c r="E413" s="44" t="s">
        <v>364</v>
      </c>
      <c r="F413" s="77"/>
      <c r="G413" s="44" t="s">
        <v>43</v>
      </c>
      <c r="H413" s="44" t="s">
        <v>787</v>
      </c>
      <c r="I413" s="44" t="s">
        <v>44</v>
      </c>
      <c r="J413" s="44" t="s">
        <v>360</v>
      </c>
      <c r="K413" s="44" t="s">
        <v>359</v>
      </c>
      <c r="L413" s="44" t="s">
        <v>362</v>
      </c>
      <c r="M413" s="44" t="s">
        <v>360</v>
      </c>
      <c r="N413" s="44" t="s">
        <v>359</v>
      </c>
      <c r="O413" s="44" t="s">
        <v>363</v>
      </c>
      <c r="P413" s="44" t="s">
        <v>365</v>
      </c>
      <c r="Q413" s="44" t="s">
        <v>599</v>
      </c>
    </row>
    <row r="414" spans="2:17" ht="23.45" hidden="1" customHeight="1" outlineLevel="1" x14ac:dyDescent="0.25">
      <c r="B414" s="123" t="e" vm="4">
        <v>#VALUE!</v>
      </c>
      <c r="C414" s="35" t="s">
        <v>283</v>
      </c>
      <c r="D414" s="123" t="e" vm="74">
        <v>#VALUE!</v>
      </c>
      <c r="E414" s="35" t="s">
        <v>62</v>
      </c>
      <c r="F414" s="122" t="s">
        <v>478</v>
      </c>
      <c r="G414" s="35" t="s">
        <v>2</v>
      </c>
      <c r="H414" s="35">
        <v>2018</v>
      </c>
      <c r="I414" s="35">
        <v>2</v>
      </c>
      <c r="J414" s="35">
        <v>38</v>
      </c>
      <c r="K414" s="35">
        <v>69</v>
      </c>
      <c r="O414" s="61">
        <f t="shared" ref="O414:O420" si="51">IF(AND(L414="", M414="", N414=""), IF(AND(I414&lt;&gt;0, J414&lt;&gt;0), K414/J414 * I414^-0.95, 0), IF(OR(L414=1, L414=2),(IF(J414&lt;&gt;0, K414/J414 * I414^-0.95, 0) + IF(AND(M414&lt;&gt;0, I414&lt;&gt;0), N414/M414 * I414^-0.95 * IF(L414=1, 1, 0.913), 0)) / 2,"Fehler: K4 muss 1 oder 2 sein"))</f>
        <v>0.93991157559282967</v>
      </c>
      <c r="P414" s="61">
        <f t="array" ref="P414">((AVERAGE(IF((H414:INDEX(H:H,MATCH("PointAVG",O415:O510,0)+ROW(O414)-1)&gt;=(MAX(H414:INDEX(H:H,MATCH("PointAVG",O415:O510,0)+ROW(O414)-1))-4)),O414:INDEX(O:O,MATCH("PointAVG",O415:O510,0)+ROW(O414)-1)))) * (VLOOKUP(C414, LeagueRanking[[CCode]:[Total4]], COLUMNS(LeagueRanking[[#All],[CCode]:[Total4]]), FALSE)))</f>
        <v>23.551258048192519</v>
      </c>
      <c r="Q414" s="91">
        <f>_xlfn.RANK.EQ(P414, P:P, 0)</f>
        <v>30</v>
      </c>
    </row>
    <row r="415" spans="2:17" ht="23.45" hidden="1" customHeight="1" outlineLevel="1" x14ac:dyDescent="0.25">
      <c r="B415" s="123"/>
      <c r="C415" s="35" t="s">
        <v>283</v>
      </c>
      <c r="D415" s="123"/>
      <c r="E415" s="35" t="s">
        <v>62</v>
      </c>
      <c r="F415" s="122"/>
      <c r="G415" s="35" t="s">
        <v>3</v>
      </c>
      <c r="H415" s="35">
        <v>2019</v>
      </c>
      <c r="I415" s="35">
        <v>1</v>
      </c>
      <c r="J415" s="35">
        <v>30</v>
      </c>
      <c r="K415" s="35">
        <v>33</v>
      </c>
      <c r="O415" s="61">
        <f t="shared" si="51"/>
        <v>1.1000000000000001</v>
      </c>
      <c r="Q415" s="92"/>
    </row>
    <row r="416" spans="2:17" ht="23.45" hidden="1" customHeight="1" outlineLevel="1" x14ac:dyDescent="0.25">
      <c r="B416" s="123"/>
      <c r="C416" s="35" t="s">
        <v>283</v>
      </c>
      <c r="D416" s="123"/>
      <c r="E416" s="35" t="s">
        <v>62</v>
      </c>
      <c r="F416" s="122"/>
      <c r="G416" s="35" t="s">
        <v>4</v>
      </c>
      <c r="H416" s="35">
        <v>2020</v>
      </c>
      <c r="I416" s="35">
        <v>1</v>
      </c>
      <c r="J416" s="35">
        <v>30</v>
      </c>
      <c r="K416" s="35">
        <v>53</v>
      </c>
      <c r="O416" s="61">
        <f t="shared" si="51"/>
        <v>1.7666666666666666</v>
      </c>
      <c r="Q416" s="92"/>
    </row>
    <row r="417" spans="2:17" ht="23.45" hidden="1" customHeight="1" outlineLevel="1" x14ac:dyDescent="0.25">
      <c r="B417" s="123"/>
      <c r="C417" s="35" t="s">
        <v>283</v>
      </c>
      <c r="D417" s="123"/>
      <c r="E417" s="35" t="s">
        <v>62</v>
      </c>
      <c r="F417" s="122"/>
      <c r="G417" s="35" t="s">
        <v>5</v>
      </c>
      <c r="H417" s="35">
        <v>2021</v>
      </c>
      <c r="I417" s="35">
        <v>1</v>
      </c>
      <c r="J417" s="35">
        <v>30</v>
      </c>
      <c r="K417" s="35">
        <v>56</v>
      </c>
      <c r="O417" s="61">
        <f t="shared" si="51"/>
        <v>1.8666666666666667</v>
      </c>
      <c r="Q417" s="92"/>
    </row>
    <row r="418" spans="2:17" ht="23.45" hidden="1" customHeight="1" outlineLevel="1" x14ac:dyDescent="0.25">
      <c r="B418" s="123"/>
      <c r="C418" s="35" t="s">
        <v>283</v>
      </c>
      <c r="D418" s="123"/>
      <c r="E418" s="35" t="s">
        <v>62</v>
      </c>
      <c r="F418" s="122"/>
      <c r="G418" s="35" t="s">
        <v>6</v>
      </c>
      <c r="H418" s="35">
        <v>2022</v>
      </c>
      <c r="I418" s="35">
        <v>1</v>
      </c>
      <c r="J418" s="35">
        <v>30</v>
      </c>
      <c r="K418" s="35">
        <v>38</v>
      </c>
      <c r="O418" s="61">
        <f t="shared" si="51"/>
        <v>1.2666666666666666</v>
      </c>
      <c r="Q418" s="92"/>
    </row>
    <row r="419" spans="2:17" ht="23.45" hidden="1" customHeight="1" outlineLevel="1" x14ac:dyDescent="0.25">
      <c r="B419" s="123"/>
      <c r="C419" s="35" t="s">
        <v>283</v>
      </c>
      <c r="D419" s="123"/>
      <c r="E419" s="35" t="s">
        <v>62</v>
      </c>
      <c r="F419" s="122"/>
      <c r="G419" s="35" t="s">
        <v>402</v>
      </c>
      <c r="H419" s="35">
        <v>2023</v>
      </c>
      <c r="I419" s="35">
        <v>1</v>
      </c>
      <c r="J419" s="35">
        <v>30</v>
      </c>
      <c r="K419" s="35">
        <v>24</v>
      </c>
      <c r="O419" s="61">
        <f t="shared" si="51"/>
        <v>0.8</v>
      </c>
      <c r="Q419" s="92"/>
    </row>
    <row r="420" spans="2:17" ht="23.45" hidden="1" customHeight="1" outlineLevel="1" x14ac:dyDescent="0.25">
      <c r="B420" s="123"/>
      <c r="C420" s="35" t="s">
        <v>283</v>
      </c>
      <c r="D420" s="123"/>
      <c r="E420" s="35" t="s">
        <v>62</v>
      </c>
      <c r="F420" s="122"/>
      <c r="G420" s="63" t="s">
        <v>779</v>
      </c>
      <c r="H420" s="35">
        <v>2024</v>
      </c>
      <c r="I420" s="35">
        <v>2</v>
      </c>
      <c r="J420" s="35">
        <v>34</v>
      </c>
      <c r="K420" s="35">
        <v>57</v>
      </c>
      <c r="O420" s="61">
        <f t="shared" si="51"/>
        <v>0.8677955979258607</v>
      </c>
      <c r="Q420" s="92"/>
    </row>
    <row r="421" spans="2:17" ht="23.45" hidden="1" customHeight="1" outlineLevel="1" x14ac:dyDescent="0.25">
      <c r="B421" s="44" t="s">
        <v>1</v>
      </c>
      <c r="C421" s="44" t="s">
        <v>371</v>
      </c>
      <c r="D421" s="44" t="s">
        <v>42</v>
      </c>
      <c r="E421" s="44" t="s">
        <v>364</v>
      </c>
      <c r="F421" s="77"/>
      <c r="G421" s="44" t="s">
        <v>43</v>
      </c>
      <c r="H421" s="44" t="s">
        <v>787</v>
      </c>
      <c r="I421" s="44" t="s">
        <v>44</v>
      </c>
      <c r="J421" s="44" t="s">
        <v>360</v>
      </c>
      <c r="K421" s="44" t="s">
        <v>359</v>
      </c>
      <c r="L421" s="44" t="s">
        <v>362</v>
      </c>
      <c r="M421" s="44" t="s">
        <v>360</v>
      </c>
      <c r="N421" s="44" t="s">
        <v>359</v>
      </c>
      <c r="O421" s="44" t="s">
        <v>363</v>
      </c>
      <c r="P421" s="44" t="s">
        <v>365</v>
      </c>
      <c r="Q421" s="44" t="s">
        <v>599</v>
      </c>
    </row>
    <row r="422" spans="2:17" ht="23.45" hidden="1" customHeight="1" outlineLevel="1" x14ac:dyDescent="0.25">
      <c r="B422" s="123" t="e" vm="4">
        <v>#VALUE!</v>
      </c>
      <c r="C422" s="35" t="s">
        <v>283</v>
      </c>
      <c r="D422" s="123" t="e" vm="75">
        <v>#VALUE!</v>
      </c>
      <c r="E422" s="35" t="s">
        <v>63</v>
      </c>
      <c r="F422" s="122" t="s">
        <v>479</v>
      </c>
      <c r="G422" s="35" t="s">
        <v>2</v>
      </c>
      <c r="H422" s="35">
        <v>2018</v>
      </c>
      <c r="I422" s="35">
        <v>1</v>
      </c>
      <c r="J422" s="35">
        <v>30</v>
      </c>
      <c r="K422" s="35">
        <v>38</v>
      </c>
      <c r="O422" s="61">
        <f t="shared" ref="O422:O428" si="52">IF(AND(L422="", M422="", N422=""), IF(AND(I422&lt;&gt;0, J422&lt;&gt;0), K422/J422 * I422^-0.95, 0), IF(OR(L422=1, L422=2),(IF(J422&lt;&gt;0, K422/J422 * I422^-0.95, 0) + IF(AND(M422&lt;&gt;0, I422&lt;&gt;0), N422/M422 * I422^-0.95 * IF(L422=1, 1, 0.913), 0)) / 2,"Fehler: K4 muss 1 oder 2 sein"))</f>
        <v>1.2666666666666666</v>
      </c>
      <c r="P422" s="61">
        <f t="array" ref="P422">((AVERAGE(IF((H422:INDEX(H:H,MATCH("PointAVG",O423:O518,0)+ROW(O422)-1)&gt;=(MAX(H422:INDEX(H:H,MATCH("PointAVG",O423:O518,0)+ROW(O422)-1))-4)),O422:INDEX(O:O,MATCH("PointAVG",O423:O518,0)+ROW(O422)-1)))) * (VLOOKUP(C422, LeagueRanking[[CCode]:[Total4]], COLUMNS(LeagueRanking[[#All],[CCode]:[Total4]]), FALSE)))</f>
        <v>19.118342683708047</v>
      </c>
      <c r="Q422" s="91">
        <f>_xlfn.RANK.EQ(P422, P:P, 0)</f>
        <v>54</v>
      </c>
    </row>
    <row r="423" spans="2:17" ht="23.45" hidden="1" customHeight="1" outlineLevel="1" x14ac:dyDescent="0.25">
      <c r="B423" s="123"/>
      <c r="C423" s="35" t="s">
        <v>283</v>
      </c>
      <c r="D423" s="123"/>
      <c r="E423" s="35" t="s">
        <v>63</v>
      </c>
      <c r="F423" s="122"/>
      <c r="G423" s="35" t="s">
        <v>3</v>
      </c>
      <c r="H423" s="35">
        <v>2019</v>
      </c>
      <c r="I423" s="35">
        <v>1</v>
      </c>
      <c r="J423" s="35">
        <v>30</v>
      </c>
      <c r="K423" s="35">
        <v>35</v>
      </c>
      <c r="O423" s="61">
        <f t="shared" si="52"/>
        <v>1.1666666666666667</v>
      </c>
      <c r="Q423" s="92"/>
    </row>
    <row r="424" spans="2:17" ht="23.45" hidden="1" customHeight="1" outlineLevel="1" x14ac:dyDescent="0.25">
      <c r="B424" s="123"/>
      <c r="C424" s="35" t="s">
        <v>283</v>
      </c>
      <c r="D424" s="123"/>
      <c r="E424" s="35" t="s">
        <v>63</v>
      </c>
      <c r="F424" s="122"/>
      <c r="G424" s="35" t="s">
        <v>4</v>
      </c>
      <c r="H424" s="35">
        <v>2020</v>
      </c>
      <c r="I424" s="35">
        <v>1</v>
      </c>
      <c r="J424" s="35">
        <v>30</v>
      </c>
      <c r="K424" s="35">
        <v>34</v>
      </c>
      <c r="O424" s="61">
        <f t="shared" si="52"/>
        <v>1.1333333333333333</v>
      </c>
      <c r="Q424" s="92"/>
    </row>
    <row r="425" spans="2:17" ht="23.45" hidden="1" customHeight="1" outlineLevel="1" x14ac:dyDescent="0.25">
      <c r="B425" s="123"/>
      <c r="C425" s="35" t="s">
        <v>283</v>
      </c>
      <c r="D425" s="123"/>
      <c r="E425" s="35" t="s">
        <v>63</v>
      </c>
      <c r="F425" s="122"/>
      <c r="G425" s="35" t="s">
        <v>5</v>
      </c>
      <c r="H425" s="35">
        <v>2021</v>
      </c>
      <c r="I425" s="35">
        <v>1</v>
      </c>
      <c r="J425" s="35">
        <v>30</v>
      </c>
      <c r="K425" s="35">
        <v>33</v>
      </c>
      <c r="O425" s="61">
        <f t="shared" si="52"/>
        <v>1.1000000000000001</v>
      </c>
      <c r="Q425" s="92"/>
    </row>
    <row r="426" spans="2:17" ht="23.45" hidden="1" customHeight="1" outlineLevel="1" x14ac:dyDescent="0.25">
      <c r="B426" s="123"/>
      <c r="C426" s="35" t="s">
        <v>283</v>
      </c>
      <c r="D426" s="123"/>
      <c r="E426" s="35" t="s">
        <v>63</v>
      </c>
      <c r="F426" s="122"/>
      <c r="G426" s="35" t="s">
        <v>6</v>
      </c>
      <c r="H426" s="35">
        <v>2022</v>
      </c>
      <c r="I426" s="35">
        <v>1</v>
      </c>
      <c r="J426" s="35">
        <v>30</v>
      </c>
      <c r="K426" s="35">
        <v>36</v>
      </c>
      <c r="O426" s="61">
        <f t="shared" si="52"/>
        <v>1.2</v>
      </c>
      <c r="Q426" s="92"/>
    </row>
    <row r="427" spans="2:17" ht="23.45" hidden="1" customHeight="1" outlineLevel="1" x14ac:dyDescent="0.25">
      <c r="B427" s="123"/>
      <c r="C427" s="35" t="s">
        <v>283</v>
      </c>
      <c r="D427" s="123"/>
      <c r="E427" s="35" t="s">
        <v>63</v>
      </c>
      <c r="F427" s="122"/>
      <c r="G427" s="35" t="s">
        <v>402</v>
      </c>
      <c r="H427" s="35">
        <v>2023</v>
      </c>
      <c r="I427" s="35">
        <v>1</v>
      </c>
      <c r="J427" s="35">
        <v>30</v>
      </c>
      <c r="K427" s="35">
        <v>30</v>
      </c>
      <c r="O427" s="61">
        <f t="shared" si="52"/>
        <v>1</v>
      </c>
      <c r="Q427" s="92"/>
    </row>
    <row r="428" spans="2:17" ht="23.45" hidden="1" customHeight="1" outlineLevel="1" x14ac:dyDescent="0.25">
      <c r="B428" s="123"/>
      <c r="C428" s="35" t="s">
        <v>283</v>
      </c>
      <c r="D428" s="123"/>
      <c r="E428" s="35" t="s">
        <v>63</v>
      </c>
      <c r="F428" s="122"/>
      <c r="G428" s="63" t="s">
        <v>779</v>
      </c>
      <c r="H428" s="35">
        <v>2024</v>
      </c>
      <c r="I428" s="35">
        <v>2</v>
      </c>
      <c r="J428" s="35">
        <v>34</v>
      </c>
      <c r="K428" s="35">
        <v>59</v>
      </c>
      <c r="O428" s="61">
        <f t="shared" si="52"/>
        <v>0.89824456627413651</v>
      </c>
      <c r="Q428" s="92"/>
    </row>
    <row r="429" spans="2:17" ht="23.45" hidden="1" customHeight="1" outlineLevel="1" x14ac:dyDescent="0.25">
      <c r="B429" s="44" t="s">
        <v>1</v>
      </c>
      <c r="C429" s="44" t="s">
        <v>371</v>
      </c>
      <c r="D429" s="44" t="s">
        <v>42</v>
      </c>
      <c r="E429" s="44" t="s">
        <v>364</v>
      </c>
      <c r="F429" s="77"/>
      <c r="G429" s="44" t="s">
        <v>43</v>
      </c>
      <c r="H429" s="44" t="s">
        <v>787</v>
      </c>
      <c r="I429" s="44" t="s">
        <v>44</v>
      </c>
      <c r="J429" s="44" t="s">
        <v>360</v>
      </c>
      <c r="K429" s="44" t="s">
        <v>359</v>
      </c>
      <c r="L429" s="44" t="s">
        <v>362</v>
      </c>
      <c r="M429" s="44" t="s">
        <v>360</v>
      </c>
      <c r="N429" s="44" t="s">
        <v>359</v>
      </c>
      <c r="O429" s="44" t="s">
        <v>363</v>
      </c>
      <c r="P429" s="44" t="s">
        <v>365</v>
      </c>
      <c r="Q429" s="44" t="s">
        <v>599</v>
      </c>
    </row>
    <row r="430" spans="2:17" ht="23.45" hidden="1" customHeight="1" outlineLevel="1" x14ac:dyDescent="0.25">
      <c r="B430" s="123" t="e" vm="4">
        <v>#VALUE!</v>
      </c>
      <c r="C430" s="35" t="s">
        <v>283</v>
      </c>
      <c r="D430" s="123" t="e" vm="76">
        <v>#VALUE!</v>
      </c>
      <c r="E430" s="35" t="s">
        <v>64</v>
      </c>
      <c r="F430" s="122" t="s">
        <v>480</v>
      </c>
      <c r="G430" s="35" t="s">
        <v>2</v>
      </c>
      <c r="H430" s="35">
        <v>2018</v>
      </c>
      <c r="I430" s="35">
        <v>1</v>
      </c>
      <c r="J430" s="35">
        <v>30</v>
      </c>
      <c r="K430" s="35">
        <v>36</v>
      </c>
      <c r="O430" s="61">
        <f t="shared" ref="O430:O436" si="53">IF(AND(L430="", M430="", N430=""), IF(AND(I430&lt;&gt;0, J430&lt;&gt;0), K430/J430 * I430^-0.95, 0), IF(OR(L430=1, L430=2),(IF(J430&lt;&gt;0, K430/J430 * I430^-0.95, 0) + IF(AND(M430&lt;&gt;0, I430&lt;&gt;0), N430/M430 * I430^-0.95 * IF(L430=1, 1, 0.913), 0)) / 2,"Fehler: K4 muss 1 oder 2 sein"))</f>
        <v>1.2</v>
      </c>
      <c r="P430" s="61">
        <f t="array" ref="P430">((AVERAGE(IF((H430:INDEX(H:H,MATCH("PointAVG",O431:O526,0)+ROW(O430)-1)&gt;=(MAX(H430:INDEX(H:H,MATCH("PointAVG",O431:O526,0)+ROW(O430)-1))-4)),O430:INDEX(O:O,MATCH("PointAVG",O431:O526,0)+ROW(O430)-1)))) * (VLOOKUP(C430, LeagueRanking[[CCode]:[Total4]], COLUMNS(LeagueRanking[[#All],[CCode]:[Total4]]), FALSE)))</f>
        <v>23.96731624528568</v>
      </c>
      <c r="Q430" s="91">
        <f>_xlfn.RANK.EQ(P430, P:P, 0)</f>
        <v>27</v>
      </c>
    </row>
    <row r="431" spans="2:17" ht="23.45" hidden="1" customHeight="1" outlineLevel="1" x14ac:dyDescent="0.25">
      <c r="B431" s="123"/>
      <c r="C431" s="35" t="s">
        <v>283</v>
      </c>
      <c r="D431" s="123"/>
      <c r="E431" s="35" t="s">
        <v>64</v>
      </c>
      <c r="F431" s="122"/>
      <c r="G431" s="35" t="s">
        <v>3</v>
      </c>
      <c r="H431" s="35">
        <v>2019</v>
      </c>
      <c r="I431" s="35">
        <v>1</v>
      </c>
      <c r="J431" s="35">
        <v>30</v>
      </c>
      <c r="K431" s="35">
        <v>35</v>
      </c>
      <c r="O431" s="61">
        <f t="shared" si="53"/>
        <v>1.1666666666666667</v>
      </c>
      <c r="Q431" s="92"/>
    </row>
    <row r="432" spans="2:17" ht="23.45" hidden="1" customHeight="1" outlineLevel="1" x14ac:dyDescent="0.25">
      <c r="B432" s="123"/>
      <c r="C432" s="35" t="s">
        <v>283</v>
      </c>
      <c r="D432" s="123"/>
      <c r="E432" s="35" t="s">
        <v>64</v>
      </c>
      <c r="F432" s="122"/>
      <c r="G432" s="35" t="s">
        <v>4</v>
      </c>
      <c r="H432" s="35">
        <v>2020</v>
      </c>
      <c r="I432" s="35">
        <v>1</v>
      </c>
      <c r="J432" s="35">
        <v>30</v>
      </c>
      <c r="K432" s="35">
        <v>53</v>
      </c>
      <c r="O432" s="61">
        <f t="shared" si="53"/>
        <v>1.7666666666666666</v>
      </c>
      <c r="Q432" s="92"/>
    </row>
    <row r="433" spans="2:17" ht="23.45" hidden="1" customHeight="1" outlineLevel="1" x14ac:dyDescent="0.25">
      <c r="B433" s="123"/>
      <c r="C433" s="35" t="s">
        <v>283</v>
      </c>
      <c r="D433" s="123"/>
      <c r="E433" s="35" t="s">
        <v>64</v>
      </c>
      <c r="F433" s="122"/>
      <c r="G433" s="35" t="s">
        <v>5</v>
      </c>
      <c r="H433" s="35">
        <v>2021</v>
      </c>
      <c r="I433" s="35">
        <v>1</v>
      </c>
      <c r="J433" s="35">
        <v>30</v>
      </c>
      <c r="K433" s="35">
        <v>29</v>
      </c>
      <c r="O433" s="61">
        <f t="shared" si="53"/>
        <v>0.96666666666666667</v>
      </c>
      <c r="Q433" s="92"/>
    </row>
    <row r="434" spans="2:17" ht="23.45" hidden="1" customHeight="1" outlineLevel="1" x14ac:dyDescent="0.25">
      <c r="B434" s="123"/>
      <c r="C434" s="35" t="s">
        <v>283</v>
      </c>
      <c r="D434" s="123"/>
      <c r="E434" s="35" t="s">
        <v>64</v>
      </c>
      <c r="F434" s="122"/>
      <c r="G434" s="35" t="s">
        <v>6</v>
      </c>
      <c r="H434" s="35">
        <v>2022</v>
      </c>
      <c r="I434" s="35">
        <v>2</v>
      </c>
      <c r="J434" s="35">
        <v>34</v>
      </c>
      <c r="K434" s="35">
        <v>69</v>
      </c>
      <c r="O434" s="61">
        <f t="shared" si="53"/>
        <v>1.0504894080155154</v>
      </c>
      <c r="Q434" s="92"/>
    </row>
    <row r="435" spans="2:17" ht="23.45" hidden="1" customHeight="1" outlineLevel="1" x14ac:dyDescent="0.25">
      <c r="B435" s="123"/>
      <c r="C435" s="35" t="s">
        <v>283</v>
      </c>
      <c r="D435" s="123"/>
      <c r="E435" s="35" t="s">
        <v>64</v>
      </c>
      <c r="F435" s="122"/>
      <c r="G435" s="35" t="s">
        <v>402</v>
      </c>
      <c r="H435" s="35">
        <v>2023</v>
      </c>
      <c r="I435" s="35">
        <v>1</v>
      </c>
      <c r="J435" s="35">
        <v>30</v>
      </c>
      <c r="K435" s="35">
        <v>42</v>
      </c>
      <c r="O435" s="61">
        <f t="shared" si="53"/>
        <v>1.4</v>
      </c>
      <c r="Q435" s="92"/>
    </row>
    <row r="436" spans="2:17" ht="23.45" hidden="1" customHeight="1" outlineLevel="1" x14ac:dyDescent="0.25">
      <c r="B436" s="123"/>
      <c r="C436" s="35" t="s">
        <v>283</v>
      </c>
      <c r="D436" s="123"/>
      <c r="E436" s="35" t="s">
        <v>64</v>
      </c>
      <c r="F436" s="122"/>
      <c r="G436" s="63" t="s">
        <v>779</v>
      </c>
      <c r="H436" s="35">
        <v>2024</v>
      </c>
      <c r="I436" s="35">
        <v>1</v>
      </c>
      <c r="J436" s="35">
        <v>30</v>
      </c>
      <c r="K436" s="35">
        <v>45</v>
      </c>
      <c r="O436" s="61">
        <f t="shared" si="53"/>
        <v>1.5</v>
      </c>
      <c r="Q436" s="92"/>
    </row>
    <row r="437" spans="2:17" ht="23.45" hidden="1" customHeight="1" outlineLevel="1" x14ac:dyDescent="0.25">
      <c r="B437" s="44" t="s">
        <v>1</v>
      </c>
      <c r="C437" s="44" t="s">
        <v>371</v>
      </c>
      <c r="D437" s="44" t="s">
        <v>42</v>
      </c>
      <c r="E437" s="44" t="s">
        <v>364</v>
      </c>
      <c r="F437" s="77"/>
      <c r="G437" s="44" t="s">
        <v>43</v>
      </c>
      <c r="H437" s="44" t="s">
        <v>787</v>
      </c>
      <c r="I437" s="44" t="s">
        <v>44</v>
      </c>
      <c r="J437" s="44" t="s">
        <v>360</v>
      </c>
      <c r="K437" s="44" t="s">
        <v>359</v>
      </c>
      <c r="L437" s="44" t="s">
        <v>362</v>
      </c>
      <c r="M437" s="44" t="s">
        <v>360</v>
      </c>
      <c r="N437" s="44" t="s">
        <v>359</v>
      </c>
      <c r="O437" s="44" t="s">
        <v>363</v>
      </c>
      <c r="P437" s="44" t="s">
        <v>365</v>
      </c>
      <c r="Q437" s="44" t="s">
        <v>599</v>
      </c>
    </row>
    <row r="438" spans="2:17" ht="23.45" hidden="1" customHeight="1" outlineLevel="1" x14ac:dyDescent="0.25">
      <c r="B438" s="123" t="e" vm="4">
        <v>#VALUE!</v>
      </c>
      <c r="C438" s="35" t="s">
        <v>283</v>
      </c>
      <c r="D438" s="123" t="e" vm="77">
        <v>#VALUE!</v>
      </c>
      <c r="E438" s="35" t="s">
        <v>65</v>
      </c>
      <c r="F438" s="124" t="s">
        <v>481</v>
      </c>
      <c r="G438" s="35" t="s">
        <v>2</v>
      </c>
      <c r="H438" s="35">
        <v>2018</v>
      </c>
      <c r="I438" s="35">
        <v>1</v>
      </c>
      <c r="J438" s="35">
        <v>30</v>
      </c>
      <c r="K438" s="35">
        <v>28</v>
      </c>
      <c r="O438" s="61">
        <f t="shared" ref="O438:O444" si="54">IF(AND(L438="", M438="", N438=""), IF(AND(I438&lt;&gt;0, J438&lt;&gt;0), K438/J438 * I438^-0.95, 0), IF(OR(L438=1, L438=2),(IF(J438&lt;&gt;0, K438/J438 * I438^-0.95, 0) + IF(AND(M438&lt;&gt;0, I438&lt;&gt;0), N438/M438 * I438^-0.95 * IF(L438=1, 1, 0.913), 0)) / 2,"Fehler: K4 muss 1 oder 2 sein"))</f>
        <v>0.93333333333333335</v>
      </c>
      <c r="P438" s="61">
        <f t="array" ref="P438">((AVERAGE(IF((H438:INDEX(H:H,MATCH("PointAVG",O439:O534,0)+ROW(O438)-1)&gt;=(MAX(H438:INDEX(H:H,MATCH("PointAVG",O439:O534,0)+ROW(O438)-1))-4)),O438:INDEX(O:O,MATCH("PointAVG",O439:O534,0)+ROW(O438)-1)))) * (VLOOKUP(C438, LeagueRanking[[CCode]:[Total4]], COLUMNS(LeagueRanking[[#All],[CCode]:[Total4]]), FALSE)))</f>
        <v>21.675802487527616</v>
      </c>
      <c r="Q438" s="91">
        <f>_xlfn.RANK.EQ(P438, P:P, 0)</f>
        <v>38</v>
      </c>
    </row>
    <row r="439" spans="2:17" ht="23.45" hidden="1" customHeight="1" outlineLevel="1" x14ac:dyDescent="0.25">
      <c r="B439" s="123"/>
      <c r="C439" s="35" t="s">
        <v>283</v>
      </c>
      <c r="D439" s="123"/>
      <c r="E439" s="35" t="s">
        <v>65</v>
      </c>
      <c r="F439" s="124"/>
      <c r="G439" s="35" t="s">
        <v>3</v>
      </c>
      <c r="H439" s="35">
        <v>2019</v>
      </c>
      <c r="I439" s="35">
        <v>1</v>
      </c>
      <c r="J439" s="35">
        <v>30</v>
      </c>
      <c r="K439" s="35">
        <v>31</v>
      </c>
      <c r="O439" s="61">
        <f t="shared" si="54"/>
        <v>1.0333333333333334</v>
      </c>
      <c r="Q439" s="92"/>
    </row>
    <row r="440" spans="2:17" ht="23.45" hidden="1" customHeight="1" outlineLevel="1" x14ac:dyDescent="0.25">
      <c r="B440" s="123"/>
      <c r="C440" s="35" t="s">
        <v>283</v>
      </c>
      <c r="D440" s="123"/>
      <c r="E440" s="35" t="s">
        <v>65</v>
      </c>
      <c r="F440" s="124"/>
      <c r="G440" s="35" t="s">
        <v>4</v>
      </c>
      <c r="H440" s="35">
        <v>2020</v>
      </c>
      <c r="I440" s="35">
        <v>2</v>
      </c>
      <c r="J440" s="35">
        <v>42</v>
      </c>
      <c r="K440" s="35">
        <v>101</v>
      </c>
      <c r="O440" s="61">
        <f t="shared" si="54"/>
        <v>1.2447828250949897</v>
      </c>
      <c r="Q440" s="92"/>
    </row>
    <row r="441" spans="2:17" ht="23.45" hidden="1" customHeight="1" outlineLevel="1" x14ac:dyDescent="0.25">
      <c r="B441" s="123"/>
      <c r="C441" s="35" t="s">
        <v>283</v>
      </c>
      <c r="D441" s="123"/>
      <c r="E441" s="35" t="s">
        <v>65</v>
      </c>
      <c r="F441" s="124"/>
      <c r="G441" s="35" t="s">
        <v>5</v>
      </c>
      <c r="H441" s="35">
        <v>2021</v>
      </c>
      <c r="I441" s="35">
        <v>1</v>
      </c>
      <c r="J441" s="35">
        <v>30</v>
      </c>
      <c r="K441" s="35">
        <v>41</v>
      </c>
      <c r="O441" s="61">
        <f t="shared" si="54"/>
        <v>1.3666666666666667</v>
      </c>
      <c r="Q441" s="92"/>
    </row>
    <row r="442" spans="2:17" ht="23.45" hidden="1" customHeight="1" outlineLevel="1" x14ac:dyDescent="0.25">
      <c r="B442" s="123"/>
      <c r="C442" s="35" t="s">
        <v>283</v>
      </c>
      <c r="D442" s="123"/>
      <c r="E442" s="35" t="s">
        <v>65</v>
      </c>
      <c r="F442" s="124"/>
      <c r="G442" s="35" t="s">
        <v>6</v>
      </c>
      <c r="H442" s="35">
        <v>2022</v>
      </c>
      <c r="I442" s="35">
        <v>1</v>
      </c>
      <c r="J442" s="35">
        <v>30</v>
      </c>
      <c r="K442" s="35">
        <v>32</v>
      </c>
      <c r="O442" s="61">
        <f t="shared" si="54"/>
        <v>1.0666666666666667</v>
      </c>
      <c r="Q442" s="92"/>
    </row>
    <row r="443" spans="2:17" ht="23.45" hidden="1" customHeight="1" outlineLevel="1" x14ac:dyDescent="0.25">
      <c r="B443" s="123"/>
      <c r="C443" s="35" t="s">
        <v>283</v>
      </c>
      <c r="D443" s="123"/>
      <c r="E443" s="35" t="s">
        <v>65</v>
      </c>
      <c r="F443" s="124"/>
      <c r="G443" s="35" t="s">
        <v>402</v>
      </c>
      <c r="H443" s="35">
        <v>2023</v>
      </c>
      <c r="I443" s="35">
        <v>1</v>
      </c>
      <c r="J443" s="35">
        <v>30</v>
      </c>
      <c r="K443" s="35">
        <v>40</v>
      </c>
      <c r="O443" s="61">
        <f t="shared" si="54"/>
        <v>1.3333333333333333</v>
      </c>
      <c r="Q443" s="92"/>
    </row>
    <row r="444" spans="2:17" ht="23.45" hidden="1" customHeight="1" outlineLevel="1" x14ac:dyDescent="0.25">
      <c r="B444" s="123"/>
      <c r="C444" s="35" t="s">
        <v>283</v>
      </c>
      <c r="D444" s="123"/>
      <c r="E444" s="35" t="s">
        <v>65</v>
      </c>
      <c r="F444" s="124"/>
      <c r="G444" s="63" t="s">
        <v>779</v>
      </c>
      <c r="H444" s="35">
        <v>2024</v>
      </c>
      <c r="I444" s="35">
        <v>1</v>
      </c>
      <c r="J444" s="35">
        <v>30</v>
      </c>
      <c r="K444" s="35">
        <v>31</v>
      </c>
      <c r="O444" s="61">
        <f t="shared" si="54"/>
        <v>1.0333333333333334</v>
      </c>
      <c r="Q444" s="92"/>
    </row>
    <row r="445" spans="2:17" ht="23.45" hidden="1" customHeight="1" outlineLevel="1" x14ac:dyDescent="0.25">
      <c r="B445" s="44" t="s">
        <v>1</v>
      </c>
      <c r="C445" s="44" t="s">
        <v>371</v>
      </c>
      <c r="D445" s="44" t="s">
        <v>42</v>
      </c>
      <c r="E445" s="44" t="s">
        <v>364</v>
      </c>
      <c r="F445" s="77"/>
      <c r="G445" s="44" t="s">
        <v>43</v>
      </c>
      <c r="H445" s="44" t="s">
        <v>787</v>
      </c>
      <c r="I445" s="44" t="s">
        <v>44</v>
      </c>
      <c r="J445" s="44" t="s">
        <v>360</v>
      </c>
      <c r="K445" s="44" t="s">
        <v>359</v>
      </c>
      <c r="L445" s="44" t="s">
        <v>362</v>
      </c>
      <c r="M445" s="44" t="s">
        <v>360</v>
      </c>
      <c r="N445" s="44" t="s">
        <v>359</v>
      </c>
      <c r="O445" s="44" t="s">
        <v>363</v>
      </c>
      <c r="P445" s="44" t="s">
        <v>365</v>
      </c>
      <c r="Q445" s="44" t="s">
        <v>599</v>
      </c>
    </row>
    <row r="446" spans="2:17" ht="23.45" hidden="1" customHeight="1" outlineLevel="1" x14ac:dyDescent="0.25">
      <c r="B446" s="123" t="e" vm="4">
        <v>#VALUE!</v>
      </c>
      <c r="C446" s="35" t="s">
        <v>283</v>
      </c>
      <c r="D446" s="123" t="e" vm="78">
        <v>#VALUE!</v>
      </c>
      <c r="E446" s="35" t="s">
        <v>355</v>
      </c>
      <c r="F446" s="122" t="s">
        <v>482</v>
      </c>
      <c r="G446" s="35" t="s">
        <v>2</v>
      </c>
      <c r="H446" s="35">
        <v>2018</v>
      </c>
      <c r="I446" s="35">
        <v>1</v>
      </c>
      <c r="J446" s="35">
        <v>30</v>
      </c>
      <c r="K446" s="35">
        <v>46</v>
      </c>
      <c r="O446" s="61">
        <f t="shared" ref="O446:O452" si="55">IF(AND(L446="", M446="", N446=""), IF(AND(I446&lt;&gt;0, J446&lt;&gt;0), K446/J446 * I446^-0.95, 0), IF(OR(L446=1, L446=2),(IF(J446&lt;&gt;0, K446/J446 * I446^-0.95, 0) + IF(AND(M446&lt;&gt;0, I446&lt;&gt;0), N446/M446 * I446^-0.95 * IF(L446=1, 1, 0.913), 0)) / 2,"Fehler: K4 muss 1 oder 2 sein"))</f>
        <v>1.5333333333333334</v>
      </c>
      <c r="P446" s="61">
        <f t="array" ref="P446">((AVERAGE(IF((H446:INDEX(H:H,MATCH("PointAVG",O447:O542,0)+ROW(O446)-1)&gt;=(MAX(H446:INDEX(H:H,MATCH("PointAVG",O447:O542,0)+ROW(O446)-1))-4)),O446:INDEX(O:O,MATCH("PointAVG",O447:O542,0)+ROW(O446)-1)))) * (VLOOKUP(C446, LeagueRanking[[CCode]:[Total4]], COLUMNS(LeagueRanking[[#All],[CCode]:[Total4]]), FALSE)))</f>
        <v>12.977576148813599</v>
      </c>
      <c r="Q446" s="91">
        <f>_xlfn.RANK.EQ(P446, P:P, 0)</f>
        <v>124</v>
      </c>
    </row>
    <row r="447" spans="2:17" ht="23.45" hidden="1" customHeight="1" outlineLevel="1" x14ac:dyDescent="0.25">
      <c r="B447" s="123"/>
      <c r="C447" s="35" t="s">
        <v>283</v>
      </c>
      <c r="D447" s="123"/>
      <c r="E447" s="35" t="s">
        <v>355</v>
      </c>
      <c r="F447" s="122"/>
      <c r="G447" s="35" t="s">
        <v>3</v>
      </c>
      <c r="H447" s="35">
        <v>2019</v>
      </c>
      <c r="I447" s="35">
        <v>1</v>
      </c>
      <c r="J447" s="35">
        <v>30</v>
      </c>
      <c r="K447" s="35">
        <v>38</v>
      </c>
      <c r="O447" s="61">
        <f t="shared" si="55"/>
        <v>1.2666666666666666</v>
      </c>
      <c r="Q447" s="92"/>
    </row>
    <row r="448" spans="2:17" ht="23.45" hidden="1" customHeight="1" outlineLevel="1" x14ac:dyDescent="0.25">
      <c r="B448" s="123"/>
      <c r="C448" s="35" t="s">
        <v>283</v>
      </c>
      <c r="D448" s="123"/>
      <c r="E448" s="35" t="s">
        <v>355</v>
      </c>
      <c r="F448" s="122"/>
      <c r="G448" s="35" t="s">
        <v>4</v>
      </c>
      <c r="H448" s="35">
        <v>2020</v>
      </c>
      <c r="I448" s="35">
        <v>1</v>
      </c>
      <c r="J448" s="35">
        <v>30</v>
      </c>
      <c r="K448" s="35">
        <v>23</v>
      </c>
      <c r="O448" s="61">
        <f t="shared" si="55"/>
        <v>0.76666666666666672</v>
      </c>
      <c r="Q448" s="92"/>
    </row>
    <row r="449" spans="2:17" ht="23.45" hidden="1" customHeight="1" outlineLevel="1" x14ac:dyDescent="0.25">
      <c r="B449" s="123"/>
      <c r="C449" s="35" t="s">
        <v>283</v>
      </c>
      <c r="D449" s="123"/>
      <c r="E449" s="35" t="s">
        <v>355</v>
      </c>
      <c r="F449" s="122"/>
      <c r="G449" s="35" t="s">
        <v>5</v>
      </c>
      <c r="H449" s="35">
        <v>2021</v>
      </c>
      <c r="I449" s="35">
        <v>1</v>
      </c>
      <c r="J449" s="35">
        <v>30</v>
      </c>
      <c r="K449" s="35">
        <v>23</v>
      </c>
      <c r="O449" s="61">
        <f t="shared" si="55"/>
        <v>0.76666666666666672</v>
      </c>
      <c r="Q449" s="92"/>
    </row>
    <row r="450" spans="2:17" ht="23.45" hidden="1" customHeight="1" outlineLevel="1" x14ac:dyDescent="0.25">
      <c r="B450" s="123"/>
      <c r="C450" s="35" t="s">
        <v>283</v>
      </c>
      <c r="D450" s="123"/>
      <c r="E450" s="35" t="s">
        <v>355</v>
      </c>
      <c r="F450" s="122"/>
      <c r="G450" s="35" t="s">
        <v>6</v>
      </c>
      <c r="H450" s="35">
        <v>2022</v>
      </c>
      <c r="I450" s="35">
        <v>2</v>
      </c>
      <c r="J450" s="35">
        <v>34</v>
      </c>
      <c r="K450" s="35">
        <v>41</v>
      </c>
      <c r="O450" s="61">
        <f t="shared" si="55"/>
        <v>0.62420385113965404</v>
      </c>
      <c r="Q450" s="92"/>
    </row>
    <row r="451" spans="2:17" ht="23.45" hidden="1" customHeight="1" outlineLevel="1" x14ac:dyDescent="0.25">
      <c r="B451" s="123"/>
      <c r="C451" s="35" t="s">
        <v>283</v>
      </c>
      <c r="D451" s="123"/>
      <c r="E451" s="35" t="s">
        <v>355</v>
      </c>
      <c r="F451" s="122"/>
      <c r="G451" s="35" t="s">
        <v>402</v>
      </c>
      <c r="H451" s="35">
        <v>2023</v>
      </c>
      <c r="I451" s="35">
        <v>2</v>
      </c>
      <c r="J451" s="35">
        <v>34</v>
      </c>
      <c r="K451" s="35">
        <v>55</v>
      </c>
      <c r="O451" s="61">
        <f t="shared" si="55"/>
        <v>0.83734662957758488</v>
      </c>
      <c r="Q451" s="92"/>
    </row>
    <row r="452" spans="2:17" ht="23.45" hidden="1" customHeight="1" outlineLevel="1" x14ac:dyDescent="0.25">
      <c r="B452" s="123"/>
      <c r="C452" s="35" t="s">
        <v>283</v>
      </c>
      <c r="D452" s="123"/>
      <c r="E452" s="35" t="s">
        <v>355</v>
      </c>
      <c r="F452" s="122"/>
      <c r="G452" s="63" t="s">
        <v>779</v>
      </c>
      <c r="H452" s="35">
        <v>2024</v>
      </c>
      <c r="I452" s="35">
        <v>2</v>
      </c>
      <c r="J452" s="35">
        <v>34</v>
      </c>
      <c r="K452" s="35">
        <v>41</v>
      </c>
      <c r="O452" s="61">
        <f t="shared" si="55"/>
        <v>0.62420385113965404</v>
      </c>
      <c r="Q452" s="92"/>
    </row>
    <row r="453" spans="2:17" ht="23.45" hidden="1" customHeight="1" outlineLevel="1" x14ac:dyDescent="0.25">
      <c r="B453" s="44" t="s">
        <v>1</v>
      </c>
      <c r="C453" s="44" t="s">
        <v>371</v>
      </c>
      <c r="D453" s="44" t="s">
        <v>42</v>
      </c>
      <c r="E453" s="44" t="s">
        <v>364</v>
      </c>
      <c r="F453" s="77"/>
      <c r="G453" s="44" t="s">
        <v>43</v>
      </c>
      <c r="H453" s="44" t="s">
        <v>787</v>
      </c>
      <c r="I453" s="44" t="s">
        <v>44</v>
      </c>
      <c r="J453" s="44" t="s">
        <v>360</v>
      </c>
      <c r="K453" s="44" t="s">
        <v>359</v>
      </c>
      <c r="L453" s="44" t="s">
        <v>362</v>
      </c>
      <c r="M453" s="44" t="s">
        <v>360</v>
      </c>
      <c r="N453" s="44" t="s">
        <v>359</v>
      </c>
      <c r="O453" s="44" t="s">
        <v>363</v>
      </c>
      <c r="P453" s="44" t="s">
        <v>365</v>
      </c>
      <c r="Q453" s="44" t="s">
        <v>599</v>
      </c>
    </row>
    <row r="454" spans="2:17" ht="23.45" hidden="1" customHeight="1" outlineLevel="1" x14ac:dyDescent="0.25">
      <c r="B454" s="123" t="e" vm="4">
        <v>#VALUE!</v>
      </c>
      <c r="C454" s="35" t="s">
        <v>283</v>
      </c>
      <c r="D454" s="123" t="e" vm="79">
        <v>#VALUE!</v>
      </c>
      <c r="E454" s="35" t="s">
        <v>67</v>
      </c>
      <c r="F454" s="122" t="s">
        <v>483</v>
      </c>
      <c r="G454" s="35" t="s">
        <v>2</v>
      </c>
      <c r="H454" s="35">
        <v>2018</v>
      </c>
      <c r="I454" s="35">
        <v>1</v>
      </c>
      <c r="J454" s="35">
        <v>30</v>
      </c>
      <c r="K454" s="35">
        <v>26</v>
      </c>
      <c r="O454" s="61">
        <f t="shared" ref="O454:O460" si="56">IF(AND(L454="", M454="", N454=""), IF(AND(I454&lt;&gt;0, J454&lt;&gt;0), K454/J454 * I454^-0.95, 0), IF(OR(L454=1, L454=2),(IF(J454&lt;&gt;0, K454/J454 * I454^-0.95, 0) + IF(AND(M454&lt;&gt;0, I454&lt;&gt;0), N454/M454 * I454^-0.95 * IF(L454=1, 1, 0.913), 0)) / 2,"Fehler: K4 muss 1 oder 2 sein"))</f>
        <v>0.8666666666666667</v>
      </c>
      <c r="P454" s="61">
        <f t="array" ref="P454">((AVERAGE(IF((H454:INDEX(H:H,MATCH("PointAVG",O455:O550,0)+ROW(O454)-1)&gt;=(MAX(H454:INDEX(H:H,MATCH("PointAVG",O455:O550,0)+ROW(O454)-1))-4)),O454:INDEX(O:O,MATCH("PointAVG",O455:O550,0)+ROW(O454)-1)))) * (VLOOKUP(C454, LeagueRanking[[CCode]:[Total4]], COLUMNS(LeagueRanking[[#All],[CCode]:[Total4]]), FALSE)))</f>
        <v>12.476776513239324</v>
      </c>
      <c r="Q454" s="91">
        <f>_xlfn.RANK.EQ(P454, P:P, 0)</f>
        <v>129</v>
      </c>
    </row>
    <row r="455" spans="2:17" ht="23.45" hidden="1" customHeight="1" outlineLevel="1" x14ac:dyDescent="0.25">
      <c r="B455" s="123"/>
      <c r="C455" s="35" t="s">
        <v>283</v>
      </c>
      <c r="D455" s="123"/>
      <c r="E455" s="35" t="s">
        <v>67</v>
      </c>
      <c r="F455" s="122"/>
      <c r="G455" s="35" t="s">
        <v>3</v>
      </c>
      <c r="H455" s="35">
        <v>2019</v>
      </c>
      <c r="I455" s="35">
        <v>1</v>
      </c>
      <c r="J455" s="35">
        <v>30</v>
      </c>
      <c r="K455" s="35">
        <v>38</v>
      </c>
      <c r="O455" s="61">
        <f t="shared" si="56"/>
        <v>1.2666666666666666</v>
      </c>
      <c r="Q455" s="92"/>
    </row>
    <row r="456" spans="2:17" ht="23.45" hidden="1" customHeight="1" outlineLevel="1" x14ac:dyDescent="0.25">
      <c r="B456" s="123"/>
      <c r="C456" s="35" t="s">
        <v>283</v>
      </c>
      <c r="D456" s="123"/>
      <c r="E456" s="35" t="s">
        <v>67</v>
      </c>
      <c r="F456" s="122"/>
      <c r="G456" s="35" t="s">
        <v>4</v>
      </c>
      <c r="H456" s="35">
        <v>2020</v>
      </c>
      <c r="I456" s="35">
        <v>1</v>
      </c>
      <c r="J456" s="35">
        <v>30</v>
      </c>
      <c r="K456" s="35">
        <v>25</v>
      </c>
      <c r="O456" s="61">
        <f t="shared" si="56"/>
        <v>0.83333333333333337</v>
      </c>
      <c r="Q456" s="92"/>
    </row>
    <row r="457" spans="2:17" ht="23.45" hidden="1" customHeight="1" outlineLevel="1" x14ac:dyDescent="0.25">
      <c r="B457" s="123"/>
      <c r="C457" s="35" t="s">
        <v>283</v>
      </c>
      <c r="D457" s="123"/>
      <c r="E457" s="35" t="s">
        <v>67</v>
      </c>
      <c r="F457" s="122"/>
      <c r="G457" s="35" t="s">
        <v>5</v>
      </c>
      <c r="H457" s="35">
        <v>2021</v>
      </c>
      <c r="I457" s="35">
        <v>1</v>
      </c>
      <c r="J457" s="35">
        <v>30</v>
      </c>
      <c r="K457" s="35">
        <v>30</v>
      </c>
      <c r="O457" s="61">
        <f t="shared" si="56"/>
        <v>1</v>
      </c>
      <c r="Q457" s="92"/>
    </row>
    <row r="458" spans="2:17" ht="23.45" hidden="1" customHeight="1" outlineLevel="1" x14ac:dyDescent="0.25">
      <c r="B458" s="123"/>
      <c r="C458" s="35" t="s">
        <v>283</v>
      </c>
      <c r="D458" s="123"/>
      <c r="E458" s="35" t="s">
        <v>67</v>
      </c>
      <c r="F458" s="122"/>
      <c r="G458" s="35" t="s">
        <v>6</v>
      </c>
      <c r="H458" s="35">
        <v>2022</v>
      </c>
      <c r="I458" s="35">
        <v>2</v>
      </c>
      <c r="J458" s="35">
        <v>34</v>
      </c>
      <c r="K458" s="35">
        <v>32</v>
      </c>
      <c r="O458" s="61">
        <f t="shared" si="56"/>
        <v>0.48718349357241297</v>
      </c>
      <c r="Q458" s="92"/>
    </row>
    <row r="459" spans="2:17" ht="23.45" hidden="1" customHeight="1" outlineLevel="1" x14ac:dyDescent="0.25">
      <c r="B459" s="123"/>
      <c r="C459" s="35" t="s">
        <v>283</v>
      </c>
      <c r="D459" s="123"/>
      <c r="E459" s="35" t="s">
        <v>67</v>
      </c>
      <c r="F459" s="122"/>
      <c r="G459" s="35" t="s">
        <v>402</v>
      </c>
      <c r="H459" s="35">
        <v>2023</v>
      </c>
      <c r="I459" s="112">
        <v>3</v>
      </c>
      <c r="J459" s="112">
        <v>18</v>
      </c>
      <c r="K459" s="112">
        <v>31</v>
      </c>
      <c r="L459" s="112">
        <v>1</v>
      </c>
      <c r="M459" s="112">
        <v>18</v>
      </c>
      <c r="N459" s="112">
        <v>33</v>
      </c>
      <c r="O459" s="61">
        <f t="shared" si="56"/>
        <v>0.62605470136268915</v>
      </c>
      <c r="Q459" s="92"/>
    </row>
    <row r="460" spans="2:17" ht="23.45" hidden="1" customHeight="1" outlineLevel="1" x14ac:dyDescent="0.25">
      <c r="B460" s="123"/>
      <c r="C460" s="35" t="s">
        <v>283</v>
      </c>
      <c r="D460" s="123"/>
      <c r="E460" s="35" t="s">
        <v>67</v>
      </c>
      <c r="F460" s="122"/>
      <c r="G460" s="63" t="s">
        <v>779</v>
      </c>
      <c r="H460" s="35">
        <v>2024</v>
      </c>
      <c r="I460" s="35">
        <v>2</v>
      </c>
      <c r="J460" s="35">
        <v>34</v>
      </c>
      <c r="K460" s="35">
        <v>35</v>
      </c>
      <c r="O460" s="61">
        <f t="shared" si="56"/>
        <v>0.53285694609482659</v>
      </c>
      <c r="Q460" s="92"/>
    </row>
    <row r="461" spans="2:17" ht="23.45" hidden="1" customHeight="1" outlineLevel="1" x14ac:dyDescent="0.25">
      <c r="B461" s="44" t="s">
        <v>1</v>
      </c>
      <c r="C461" s="44" t="s">
        <v>371</v>
      </c>
      <c r="D461" s="44" t="s">
        <v>42</v>
      </c>
      <c r="E461" s="44" t="s">
        <v>364</v>
      </c>
      <c r="F461" s="77"/>
      <c r="G461" s="44" t="s">
        <v>43</v>
      </c>
      <c r="H461" s="44" t="s">
        <v>787</v>
      </c>
      <c r="I461" s="44" t="s">
        <v>44</v>
      </c>
      <c r="J461" s="44" t="s">
        <v>360</v>
      </c>
      <c r="K461" s="44" t="s">
        <v>359</v>
      </c>
      <c r="L461" s="44" t="s">
        <v>362</v>
      </c>
      <c r="M461" s="44" t="s">
        <v>360</v>
      </c>
      <c r="N461" s="44" t="s">
        <v>359</v>
      </c>
      <c r="O461" s="44" t="s">
        <v>363</v>
      </c>
      <c r="P461" s="44" t="s">
        <v>365</v>
      </c>
      <c r="Q461" s="44" t="s">
        <v>599</v>
      </c>
    </row>
    <row r="462" spans="2:17" ht="23.45" hidden="1" customHeight="1" outlineLevel="1" x14ac:dyDescent="0.25">
      <c r="B462" s="123" t="e" vm="4">
        <v>#VALUE!</v>
      </c>
      <c r="C462" s="35" t="s">
        <v>283</v>
      </c>
      <c r="D462" s="123" t="e" vm="80">
        <v>#VALUE!</v>
      </c>
      <c r="E462" s="35" t="s">
        <v>68</v>
      </c>
      <c r="F462" s="122" t="s">
        <v>484</v>
      </c>
      <c r="G462" s="35" t="s">
        <v>2</v>
      </c>
      <c r="H462" s="35">
        <v>2018</v>
      </c>
      <c r="I462" s="35">
        <v>1</v>
      </c>
      <c r="J462" s="35">
        <v>30</v>
      </c>
      <c r="K462" s="35">
        <v>43</v>
      </c>
      <c r="O462" s="61">
        <f t="shared" ref="O462:O468" si="57">IF(AND(L462="", M462="", N462=""), IF(AND(I462&lt;&gt;0, J462&lt;&gt;0), K462/J462 * I462^-0.95, 0), IF(OR(L462=1, L462=2),(IF(J462&lt;&gt;0, K462/J462 * I462^-0.95, 0) + IF(AND(M462&lt;&gt;0, I462&lt;&gt;0), N462/M462 * I462^-0.95 * IF(L462=1, 1, 0.913), 0)) / 2,"Fehler: K4 muss 1 oder 2 sein"))</f>
        <v>1.4333333333333333</v>
      </c>
      <c r="P462" s="61">
        <f t="array" ref="P462">((AVERAGE(IF((H462:INDEX(H:H,MATCH("PointAVG",O463:O558,0)+ROW(O462)-1)&gt;=(MAX(H462:INDEX(H:H,MATCH("PointAVG",O463:O558,0)+ROW(O462)-1))-4)),O462:INDEX(O:O,MATCH("PointAVG",O463:O558,0)+ROW(O462)-1)))) * (VLOOKUP(C462, LeagueRanking[[CCode]:[Total4]], COLUMNS(LeagueRanking[[#All],[CCode]:[Total4]]), FALSE)))</f>
        <v>19.243683018300278</v>
      </c>
      <c r="Q462" s="91">
        <f>_xlfn.RANK.EQ(P462, P:P, 0)</f>
        <v>53</v>
      </c>
    </row>
    <row r="463" spans="2:17" ht="23.45" hidden="1" customHeight="1" outlineLevel="1" x14ac:dyDescent="0.25">
      <c r="B463" s="123"/>
      <c r="C463" s="35" t="s">
        <v>283</v>
      </c>
      <c r="D463" s="123"/>
      <c r="E463" s="35" t="s">
        <v>68</v>
      </c>
      <c r="F463" s="122"/>
      <c r="G463" s="35" t="s">
        <v>3</v>
      </c>
      <c r="H463" s="35">
        <v>2019</v>
      </c>
      <c r="I463" s="35">
        <v>1</v>
      </c>
      <c r="J463" s="35">
        <v>30</v>
      </c>
      <c r="K463" s="35">
        <v>27</v>
      </c>
      <c r="O463" s="61">
        <f t="shared" si="57"/>
        <v>0.9</v>
      </c>
      <c r="Q463" s="92"/>
    </row>
    <row r="464" spans="2:17" ht="23.45" hidden="1" customHeight="1" outlineLevel="1" x14ac:dyDescent="0.25">
      <c r="B464" s="123"/>
      <c r="C464" s="35" t="s">
        <v>283</v>
      </c>
      <c r="D464" s="123"/>
      <c r="E464" s="35" t="s">
        <v>68</v>
      </c>
      <c r="F464" s="122"/>
      <c r="G464" s="35" t="s">
        <v>4</v>
      </c>
      <c r="H464" s="35">
        <v>2020</v>
      </c>
      <c r="I464" s="35">
        <v>2</v>
      </c>
      <c r="J464" s="35">
        <v>42</v>
      </c>
      <c r="K464" s="35">
        <v>94</v>
      </c>
      <c r="O464" s="61">
        <f t="shared" si="57"/>
        <v>1.1585107481082082</v>
      </c>
      <c r="Q464" s="92"/>
    </row>
    <row r="465" spans="2:17" ht="23.45" hidden="1" customHeight="1" outlineLevel="1" x14ac:dyDescent="0.25">
      <c r="B465" s="123"/>
      <c r="C465" s="35" t="s">
        <v>283</v>
      </c>
      <c r="D465" s="123"/>
      <c r="E465" s="35" t="s">
        <v>68</v>
      </c>
      <c r="F465" s="122"/>
      <c r="G465" s="35" t="s">
        <v>5</v>
      </c>
      <c r="H465" s="35">
        <v>2021</v>
      </c>
      <c r="I465" s="35">
        <v>2</v>
      </c>
      <c r="J465" s="35">
        <v>38</v>
      </c>
      <c r="K465" s="35">
        <v>74</v>
      </c>
      <c r="O465" s="61">
        <f t="shared" si="57"/>
        <v>1.0080211100560783</v>
      </c>
      <c r="Q465" s="92"/>
    </row>
    <row r="466" spans="2:17" ht="23.45" hidden="1" customHeight="1" outlineLevel="1" x14ac:dyDescent="0.25">
      <c r="B466" s="123"/>
      <c r="C466" s="35" t="s">
        <v>283</v>
      </c>
      <c r="D466" s="123"/>
      <c r="E466" s="35" t="s">
        <v>68</v>
      </c>
      <c r="F466" s="122"/>
      <c r="G466" s="35" t="s">
        <v>6</v>
      </c>
      <c r="H466" s="35">
        <v>2022</v>
      </c>
      <c r="I466" s="35">
        <v>1</v>
      </c>
      <c r="J466" s="35">
        <v>30</v>
      </c>
      <c r="K466" s="35">
        <v>46</v>
      </c>
      <c r="O466" s="61">
        <f t="shared" si="57"/>
        <v>1.5333333333333334</v>
      </c>
      <c r="Q466" s="92"/>
    </row>
    <row r="467" spans="2:17" ht="23.45" hidden="1" customHeight="1" outlineLevel="1" x14ac:dyDescent="0.25">
      <c r="B467" s="123"/>
      <c r="C467" s="35" t="s">
        <v>283</v>
      </c>
      <c r="D467" s="123"/>
      <c r="E467" s="35" t="s">
        <v>68</v>
      </c>
      <c r="F467" s="122"/>
      <c r="G467" s="35" t="s">
        <v>402</v>
      </c>
      <c r="H467" s="35">
        <v>2023</v>
      </c>
      <c r="I467" s="35">
        <v>1</v>
      </c>
      <c r="J467" s="35">
        <v>30</v>
      </c>
      <c r="K467" s="35">
        <v>31</v>
      </c>
      <c r="O467" s="61">
        <f t="shared" si="57"/>
        <v>1.0333333333333334</v>
      </c>
      <c r="Q467" s="92"/>
    </row>
    <row r="468" spans="2:17" ht="23.45" hidden="1" customHeight="1" outlineLevel="1" x14ac:dyDescent="0.25">
      <c r="B468" s="123"/>
      <c r="C468" s="35" t="s">
        <v>283</v>
      </c>
      <c r="D468" s="123"/>
      <c r="E468" s="35" t="s">
        <v>68</v>
      </c>
      <c r="F468" s="122"/>
      <c r="G468" s="63" t="s">
        <v>779</v>
      </c>
      <c r="H468" s="35">
        <v>2024</v>
      </c>
      <c r="I468" s="35">
        <v>1</v>
      </c>
      <c r="J468" s="35">
        <v>30</v>
      </c>
      <c r="K468" s="35">
        <v>19</v>
      </c>
      <c r="O468" s="61">
        <f t="shared" si="57"/>
        <v>0.6333333333333333</v>
      </c>
      <c r="Q468" s="92"/>
    </row>
    <row r="469" spans="2:17" ht="23.45" hidden="1" customHeight="1" outlineLevel="1" x14ac:dyDescent="0.25">
      <c r="B469" s="44" t="s">
        <v>1</v>
      </c>
      <c r="C469" s="44" t="s">
        <v>371</v>
      </c>
      <c r="D469" s="44" t="s">
        <v>42</v>
      </c>
      <c r="E469" s="44" t="s">
        <v>364</v>
      </c>
      <c r="F469" s="77"/>
      <c r="G469" s="44" t="s">
        <v>43</v>
      </c>
      <c r="H469" s="44" t="s">
        <v>787</v>
      </c>
      <c r="I469" s="44" t="s">
        <v>44</v>
      </c>
      <c r="J469" s="44" t="s">
        <v>360</v>
      </c>
      <c r="K469" s="44" t="s">
        <v>359</v>
      </c>
      <c r="L469" s="44" t="s">
        <v>362</v>
      </c>
      <c r="M469" s="44" t="s">
        <v>360</v>
      </c>
      <c r="N469" s="44" t="s">
        <v>359</v>
      </c>
      <c r="O469" s="44" t="s">
        <v>363</v>
      </c>
      <c r="P469" s="44" t="s">
        <v>365</v>
      </c>
      <c r="Q469" s="44" t="s">
        <v>599</v>
      </c>
    </row>
    <row r="470" spans="2:17" ht="23.45" hidden="1" customHeight="1" outlineLevel="1" x14ac:dyDescent="0.25">
      <c r="B470" s="123" t="e" vm="4">
        <v>#VALUE!</v>
      </c>
      <c r="C470" s="35" t="s">
        <v>283</v>
      </c>
      <c r="D470" s="123" t="e" vm="81">
        <v>#VALUE!</v>
      </c>
      <c r="E470" s="35" t="s">
        <v>69</v>
      </c>
      <c r="F470" s="122" t="s">
        <v>485</v>
      </c>
      <c r="G470" s="35" t="s">
        <v>2</v>
      </c>
      <c r="H470" s="35">
        <v>2018</v>
      </c>
      <c r="I470" s="35">
        <v>2</v>
      </c>
      <c r="J470" s="35">
        <v>38</v>
      </c>
      <c r="K470" s="35">
        <v>53</v>
      </c>
      <c r="O470" s="61">
        <f t="shared" ref="O470:O476" si="58">IF(AND(L470="", M470="", N470=""), IF(AND(I470&lt;&gt;0, J470&lt;&gt;0), K470/J470 * I470^-0.95, 0), IF(OR(L470=1, L470=2),(IF(J470&lt;&gt;0, K470/J470 * I470^-0.95, 0) + IF(AND(M470&lt;&gt;0, I470&lt;&gt;0), N470/M470 * I470^-0.95 * IF(L470=1, 1, 0.913), 0)) / 2,"Fehler: K4 muss 1 oder 2 sein"))</f>
        <v>0.72196106531043436</v>
      </c>
      <c r="P470" s="61">
        <f t="array" ref="P470">((AVERAGE(IF((H470:INDEX(H:H,MATCH("PointAVG",O471:O566,0)+ROW(O470)-1)&gt;=(MAX(H470:INDEX(H:H,MATCH("PointAVG",O471:O566,0)+ROW(O470)-1))-4)),O470:INDEX(O:O,MATCH("PointAVG",O471:O566,0)+ROW(O470)-1)))) * (VLOOKUP(C470, LeagueRanking[[CCode]:[Total4]], COLUMNS(LeagueRanking[[#All],[CCode]:[Total4]]), FALSE)))</f>
        <v>18.424732924012389</v>
      </c>
      <c r="Q470" s="91">
        <f>_xlfn.RANK.EQ(P470, P:P, 0)</f>
        <v>60</v>
      </c>
    </row>
    <row r="471" spans="2:17" ht="23.45" hidden="1" customHeight="1" outlineLevel="1" x14ac:dyDescent="0.25">
      <c r="B471" s="123"/>
      <c r="C471" s="35" t="s">
        <v>283</v>
      </c>
      <c r="D471" s="123"/>
      <c r="E471" s="35" t="s">
        <v>69</v>
      </c>
      <c r="F471" s="122"/>
      <c r="G471" s="35" t="s">
        <v>3</v>
      </c>
      <c r="H471" s="35">
        <v>2019</v>
      </c>
      <c r="I471" s="35">
        <v>2</v>
      </c>
      <c r="J471" s="35">
        <v>27</v>
      </c>
      <c r="K471" s="35">
        <v>54</v>
      </c>
      <c r="O471" s="61">
        <f t="shared" si="58"/>
        <v>1.0352649238413776</v>
      </c>
      <c r="Q471" s="92"/>
    </row>
    <row r="472" spans="2:17" ht="23.45" hidden="1" customHeight="1" outlineLevel="1" x14ac:dyDescent="0.25">
      <c r="B472" s="123"/>
      <c r="C472" s="35" t="s">
        <v>283</v>
      </c>
      <c r="D472" s="123"/>
      <c r="E472" s="35" t="s">
        <v>69</v>
      </c>
      <c r="F472" s="122"/>
      <c r="G472" s="35" t="s">
        <v>4</v>
      </c>
      <c r="H472" s="35">
        <v>2020</v>
      </c>
      <c r="I472" s="35">
        <v>1</v>
      </c>
      <c r="J472" s="35">
        <v>30</v>
      </c>
      <c r="K472" s="35">
        <v>45</v>
      </c>
      <c r="O472" s="61">
        <f t="shared" si="58"/>
        <v>1.5</v>
      </c>
      <c r="Q472" s="92"/>
    </row>
    <row r="473" spans="2:17" ht="23.45" hidden="1" customHeight="1" outlineLevel="1" x14ac:dyDescent="0.25">
      <c r="B473" s="123"/>
      <c r="C473" s="35" t="s">
        <v>283</v>
      </c>
      <c r="D473" s="123"/>
      <c r="E473" s="35" t="s">
        <v>69</v>
      </c>
      <c r="F473" s="122"/>
      <c r="G473" s="35" t="s">
        <v>5</v>
      </c>
      <c r="H473" s="35">
        <v>2021</v>
      </c>
      <c r="I473" s="35">
        <v>1</v>
      </c>
      <c r="J473" s="35">
        <v>30</v>
      </c>
      <c r="K473" s="35">
        <v>32</v>
      </c>
      <c r="O473" s="61">
        <f t="shared" si="58"/>
        <v>1.0666666666666667</v>
      </c>
      <c r="Q473" s="92"/>
    </row>
    <row r="474" spans="2:17" ht="23.45" hidden="1" customHeight="1" outlineLevel="1" x14ac:dyDescent="0.25">
      <c r="B474" s="123"/>
      <c r="C474" s="35" t="s">
        <v>283</v>
      </c>
      <c r="D474" s="123"/>
      <c r="E474" s="35" t="s">
        <v>69</v>
      </c>
      <c r="F474" s="122"/>
      <c r="G474" s="35" t="s">
        <v>6</v>
      </c>
      <c r="H474" s="35">
        <v>2022</v>
      </c>
      <c r="I474" s="35">
        <v>1</v>
      </c>
      <c r="J474" s="35">
        <v>30</v>
      </c>
      <c r="K474" s="35">
        <v>18</v>
      </c>
      <c r="O474" s="61">
        <f t="shared" si="58"/>
        <v>0.6</v>
      </c>
      <c r="Q474" s="92"/>
    </row>
    <row r="475" spans="2:17" ht="23.45" hidden="1" customHeight="1" outlineLevel="1" x14ac:dyDescent="0.25">
      <c r="B475" s="123"/>
      <c r="C475" s="35" t="s">
        <v>283</v>
      </c>
      <c r="D475" s="123"/>
      <c r="E475" s="35" t="s">
        <v>69</v>
      </c>
      <c r="F475" s="122"/>
      <c r="G475" s="35" t="s">
        <v>402</v>
      </c>
      <c r="H475" s="35">
        <v>2023</v>
      </c>
      <c r="I475" s="35">
        <v>2</v>
      </c>
      <c r="J475" s="35">
        <v>34</v>
      </c>
      <c r="K475" s="35">
        <v>66</v>
      </c>
      <c r="O475" s="61">
        <f t="shared" si="58"/>
        <v>1.0048159554931018</v>
      </c>
      <c r="Q475" s="92"/>
    </row>
    <row r="476" spans="2:17" ht="23.45" hidden="1" customHeight="1" outlineLevel="1" x14ac:dyDescent="0.25">
      <c r="B476" s="123"/>
      <c r="C476" s="35" t="s">
        <v>283</v>
      </c>
      <c r="D476" s="123"/>
      <c r="E476" s="35" t="s">
        <v>69</v>
      </c>
      <c r="F476" s="122"/>
      <c r="G476" s="63" t="s">
        <v>779</v>
      </c>
      <c r="H476" s="35">
        <v>2024</v>
      </c>
      <c r="I476" s="35">
        <v>1</v>
      </c>
      <c r="J476" s="35">
        <v>30</v>
      </c>
      <c r="K476" s="35">
        <v>29</v>
      </c>
      <c r="O476" s="61">
        <f t="shared" si="58"/>
        <v>0.96666666666666667</v>
      </c>
      <c r="Q476" s="92"/>
    </row>
    <row r="477" spans="2:17" ht="23.45" hidden="1" customHeight="1" outlineLevel="1" x14ac:dyDescent="0.25">
      <c r="B477" s="44" t="s">
        <v>1</v>
      </c>
      <c r="C477" s="44" t="s">
        <v>371</v>
      </c>
      <c r="D477" s="44" t="s">
        <v>42</v>
      </c>
      <c r="E477" s="44" t="s">
        <v>364</v>
      </c>
      <c r="F477" s="77"/>
      <c r="G477" s="44" t="s">
        <v>43</v>
      </c>
      <c r="H477" s="44" t="s">
        <v>787</v>
      </c>
      <c r="I477" s="44" t="s">
        <v>44</v>
      </c>
      <c r="J477" s="44" t="s">
        <v>360</v>
      </c>
      <c r="K477" s="44" t="s">
        <v>359</v>
      </c>
      <c r="L477" s="44" t="s">
        <v>362</v>
      </c>
      <c r="M477" s="44" t="s">
        <v>360</v>
      </c>
      <c r="N477" s="44" t="s">
        <v>359</v>
      </c>
      <c r="O477" s="44" t="s">
        <v>363</v>
      </c>
      <c r="P477" s="44" t="s">
        <v>365</v>
      </c>
      <c r="Q477" s="44" t="s">
        <v>599</v>
      </c>
    </row>
    <row r="478" spans="2:17" ht="23.45" hidden="1" customHeight="1" outlineLevel="1" x14ac:dyDescent="0.25">
      <c r="B478" s="123" t="e" vm="4">
        <v>#VALUE!</v>
      </c>
      <c r="C478" s="35" t="s">
        <v>283</v>
      </c>
      <c r="D478" s="123" t="e" vm="82">
        <v>#VALUE!</v>
      </c>
      <c r="E478" s="35" t="s">
        <v>70</v>
      </c>
      <c r="F478" s="124" t="s">
        <v>486</v>
      </c>
      <c r="G478" s="35" t="s">
        <v>2</v>
      </c>
      <c r="H478" s="35">
        <v>2018</v>
      </c>
      <c r="I478" s="35">
        <v>2</v>
      </c>
      <c r="J478" s="35">
        <v>38</v>
      </c>
      <c r="K478" s="35">
        <v>62</v>
      </c>
      <c r="O478" s="61">
        <f t="shared" ref="O478:O484" si="59">IF(AND(L478="", M478="", N478=""), IF(AND(I478&lt;&gt;0, J478&lt;&gt;0), K478/J478 * I478^-0.95, 0), IF(OR(L478=1, L478=2),(IF(J478&lt;&gt;0, K478/J478 * I478^-0.95, 0) + IF(AND(M478&lt;&gt;0, I478&lt;&gt;0), N478/M478 * I478^-0.95 * IF(L478=1, 1, 0.913), 0)) / 2,"Fehler: K4 muss 1 oder 2 sein"))</f>
        <v>0.84455822734428165</v>
      </c>
      <c r="P478" s="61">
        <f t="array" ref="P478">((AVERAGE(IF((H478:INDEX(H:H,MATCH("PointAVG",O479:O574,0)+ROW(O478)-1)&gt;=(MAX(H478:INDEX(H:H,MATCH("PointAVG",O479:O574,0)+ROW(O478)-1))-4)),O478:INDEX(O:O,MATCH("PointAVG",O479:O574,0)+ROW(O478)-1)))) * (VLOOKUP(C478, LeagueRanking[[CCode]:[Total4]], COLUMNS(LeagueRanking[[#All],[CCode]:[Total4]]), FALSE)))</f>
        <v>18.232580393410203</v>
      </c>
      <c r="Q478" s="91">
        <f>_xlfn.RANK.EQ(P478, P:P, 0)</f>
        <v>63</v>
      </c>
    </row>
    <row r="479" spans="2:17" ht="23.45" hidden="1" customHeight="1" outlineLevel="1" x14ac:dyDescent="0.25">
      <c r="B479" s="123"/>
      <c r="C479" s="35" t="s">
        <v>283</v>
      </c>
      <c r="D479" s="123"/>
      <c r="E479" s="35" t="s">
        <v>70</v>
      </c>
      <c r="F479" s="124"/>
      <c r="G479" s="35" t="s">
        <v>3</v>
      </c>
      <c r="H479" s="35">
        <v>2019</v>
      </c>
      <c r="I479" s="35">
        <v>2</v>
      </c>
      <c r="J479" s="35">
        <v>27</v>
      </c>
      <c r="K479" s="35">
        <v>36</v>
      </c>
      <c r="O479" s="61">
        <f t="shared" si="59"/>
        <v>0.69017661589425172</v>
      </c>
      <c r="Q479" s="92"/>
    </row>
    <row r="480" spans="2:17" ht="23.45" hidden="1" customHeight="1" outlineLevel="1" x14ac:dyDescent="0.25">
      <c r="B480" s="123"/>
      <c r="C480" s="35" t="s">
        <v>283</v>
      </c>
      <c r="D480" s="123"/>
      <c r="E480" s="35" t="s">
        <v>70</v>
      </c>
      <c r="F480" s="124"/>
      <c r="G480" s="35" t="s">
        <v>4</v>
      </c>
      <c r="H480" s="35">
        <v>2020</v>
      </c>
      <c r="I480" s="35">
        <v>2</v>
      </c>
      <c r="J480" s="35">
        <v>42</v>
      </c>
      <c r="K480" s="35">
        <v>88</v>
      </c>
      <c r="O480" s="61">
        <f t="shared" si="59"/>
        <v>1.08456325354811</v>
      </c>
      <c r="Q480" s="92"/>
    </row>
    <row r="481" spans="2:17" ht="23.45" hidden="1" customHeight="1" outlineLevel="1" x14ac:dyDescent="0.25">
      <c r="B481" s="123"/>
      <c r="C481" s="35" t="s">
        <v>283</v>
      </c>
      <c r="D481" s="123"/>
      <c r="E481" s="35" t="s">
        <v>70</v>
      </c>
      <c r="F481" s="124"/>
      <c r="G481" s="35" t="s">
        <v>5</v>
      </c>
      <c r="H481" s="35">
        <v>2021</v>
      </c>
      <c r="I481" s="35">
        <v>1</v>
      </c>
      <c r="J481" s="35">
        <v>30</v>
      </c>
      <c r="K481" s="35">
        <v>33</v>
      </c>
      <c r="O481" s="61">
        <f t="shared" si="59"/>
        <v>1.1000000000000001</v>
      </c>
      <c r="Q481" s="92"/>
    </row>
    <row r="482" spans="2:17" ht="23.45" hidden="1" customHeight="1" outlineLevel="1" x14ac:dyDescent="0.25">
      <c r="B482" s="123"/>
      <c r="C482" s="35" t="s">
        <v>283</v>
      </c>
      <c r="D482" s="123"/>
      <c r="E482" s="35" t="s">
        <v>70</v>
      </c>
      <c r="F482" s="124"/>
      <c r="G482" s="35" t="s">
        <v>6</v>
      </c>
      <c r="H482" s="35">
        <v>2022</v>
      </c>
      <c r="I482" s="35">
        <v>1</v>
      </c>
      <c r="J482" s="35">
        <v>30</v>
      </c>
      <c r="K482" s="35">
        <v>30</v>
      </c>
      <c r="O482" s="61">
        <f t="shared" si="59"/>
        <v>1</v>
      </c>
      <c r="Q482" s="92"/>
    </row>
    <row r="483" spans="2:17" ht="23.45" hidden="1" customHeight="1" outlineLevel="1" x14ac:dyDescent="0.25">
      <c r="B483" s="123"/>
      <c r="C483" s="35" t="s">
        <v>283</v>
      </c>
      <c r="D483" s="123"/>
      <c r="E483" s="35" t="s">
        <v>70</v>
      </c>
      <c r="F483" s="124"/>
      <c r="G483" s="35" t="s">
        <v>402</v>
      </c>
      <c r="H483" s="35">
        <v>2023</v>
      </c>
      <c r="I483" s="35">
        <v>1</v>
      </c>
      <c r="J483" s="35">
        <v>30</v>
      </c>
      <c r="K483" s="35">
        <v>30</v>
      </c>
      <c r="O483" s="61">
        <f t="shared" si="59"/>
        <v>1</v>
      </c>
      <c r="Q483" s="92"/>
    </row>
    <row r="484" spans="2:17" ht="23.45" hidden="1" customHeight="1" outlineLevel="1" x14ac:dyDescent="0.25">
      <c r="B484" s="123"/>
      <c r="C484" s="35" t="s">
        <v>283</v>
      </c>
      <c r="D484" s="123"/>
      <c r="E484" s="35" t="s">
        <v>70</v>
      </c>
      <c r="F484" s="124"/>
      <c r="G484" s="63" t="s">
        <v>779</v>
      </c>
      <c r="H484" s="35">
        <v>2024</v>
      </c>
      <c r="I484" s="35">
        <v>1</v>
      </c>
      <c r="J484" s="35">
        <v>30</v>
      </c>
      <c r="K484" s="35">
        <v>27</v>
      </c>
      <c r="O484" s="61">
        <f t="shared" si="59"/>
        <v>0.9</v>
      </c>
      <c r="Q484" s="92"/>
    </row>
    <row r="485" spans="2:17" ht="23.45" hidden="1" customHeight="1" outlineLevel="1" x14ac:dyDescent="0.25">
      <c r="B485" s="44" t="s">
        <v>1</v>
      </c>
      <c r="C485" s="44" t="s">
        <v>371</v>
      </c>
      <c r="D485" s="44" t="s">
        <v>42</v>
      </c>
      <c r="E485" s="44" t="s">
        <v>364</v>
      </c>
      <c r="F485" s="77"/>
      <c r="G485" s="44" t="s">
        <v>43</v>
      </c>
      <c r="H485" s="44" t="s">
        <v>787</v>
      </c>
      <c r="I485" s="44" t="s">
        <v>44</v>
      </c>
      <c r="J485" s="44" t="s">
        <v>360</v>
      </c>
      <c r="K485" s="44" t="s">
        <v>359</v>
      </c>
      <c r="L485" s="44" t="s">
        <v>362</v>
      </c>
      <c r="M485" s="44" t="s">
        <v>360</v>
      </c>
      <c r="N485" s="44" t="s">
        <v>359</v>
      </c>
      <c r="O485" s="44" t="s">
        <v>363</v>
      </c>
      <c r="P485" s="44" t="s">
        <v>365</v>
      </c>
      <c r="Q485" s="44" t="s">
        <v>599</v>
      </c>
    </row>
    <row r="486" spans="2:17" ht="23.45" hidden="1" customHeight="1" outlineLevel="1" x14ac:dyDescent="0.25">
      <c r="B486" s="123" t="e" vm="4">
        <v>#VALUE!</v>
      </c>
      <c r="C486" s="35" t="s">
        <v>283</v>
      </c>
      <c r="D486" s="123" t="e" vm="83">
        <v>#VALUE!</v>
      </c>
      <c r="E486" s="35" t="s">
        <v>71</v>
      </c>
      <c r="F486" s="122" t="s">
        <v>487</v>
      </c>
      <c r="G486" s="35" t="s">
        <v>2</v>
      </c>
      <c r="H486" s="35">
        <v>2018</v>
      </c>
      <c r="I486" s="35">
        <v>2</v>
      </c>
      <c r="J486" s="35">
        <v>38</v>
      </c>
      <c r="K486" s="35">
        <v>41</v>
      </c>
      <c r="O486" s="61">
        <f t="shared" ref="O486:O492" si="60">IF(AND(L486="", M486="", N486=""), IF(AND(I486&lt;&gt;0, J486&lt;&gt;0), K486/J486 * I486^-0.95, 0), IF(OR(L486=1, L486=2),(IF(J486&lt;&gt;0, K486/J486 * I486^-0.95, 0) + IF(AND(M486&lt;&gt;0, I486&lt;&gt;0), N486/M486 * I486^-0.95 * IF(L486=1, 1, 0.913), 0)) / 2,"Fehler: K4 muss 1 oder 2 sein"))</f>
        <v>0.55849818259863793</v>
      </c>
      <c r="P486" s="61">
        <f t="array" ref="P486">((AVERAGE(IF((H486:INDEX(H:H,MATCH("PointAVG",O487:O582,0)+ROW(O486)-1)&gt;=(MAX(H486:INDEX(H:H,MATCH("PointAVG",O487:O582,0)+ROW(O486)-1))-4)),O486:INDEX(O:O,MATCH("PointAVG",O487:O582,0)+ROW(O486)-1)))) * (VLOOKUP(C486, LeagueRanking[[CCode]:[Total4]], COLUMNS(LeagueRanking[[#All],[CCode]:[Total4]]), FALSE)))</f>
        <v>16.005388940183163</v>
      </c>
      <c r="Q486" s="91">
        <f>_xlfn.RANK.EQ(P486, P:P, 0)</f>
        <v>86</v>
      </c>
    </row>
    <row r="487" spans="2:17" ht="23.45" hidden="1" customHeight="1" outlineLevel="1" x14ac:dyDescent="0.25">
      <c r="B487" s="123"/>
      <c r="C487" s="35" t="s">
        <v>283</v>
      </c>
      <c r="D487" s="123"/>
      <c r="E487" s="35" t="s">
        <v>71</v>
      </c>
      <c r="F487" s="122"/>
      <c r="G487" s="35" t="s">
        <v>3</v>
      </c>
      <c r="H487" s="35">
        <v>2019</v>
      </c>
      <c r="I487" s="35">
        <v>2</v>
      </c>
      <c r="J487" s="35">
        <v>27</v>
      </c>
      <c r="K487" s="35">
        <v>19</v>
      </c>
      <c r="O487" s="61">
        <f t="shared" si="60"/>
        <v>0.36425988061085507</v>
      </c>
      <c r="Q487" s="92"/>
    </row>
    <row r="488" spans="2:17" ht="23.45" hidden="1" customHeight="1" outlineLevel="1" x14ac:dyDescent="0.25">
      <c r="B488" s="123"/>
      <c r="C488" s="35" t="s">
        <v>283</v>
      </c>
      <c r="D488" s="123"/>
      <c r="E488" s="35" t="s">
        <v>71</v>
      </c>
      <c r="F488" s="122"/>
      <c r="G488" s="35" t="s">
        <v>4</v>
      </c>
      <c r="H488" s="35">
        <v>2020</v>
      </c>
      <c r="I488" s="35">
        <v>2</v>
      </c>
      <c r="J488" s="35">
        <v>42</v>
      </c>
      <c r="K488" s="35">
        <v>64</v>
      </c>
      <c r="O488" s="61">
        <f t="shared" si="60"/>
        <v>0.78877327530771624</v>
      </c>
      <c r="Q488" s="92"/>
    </row>
    <row r="489" spans="2:17" ht="23.45" hidden="1" customHeight="1" outlineLevel="1" x14ac:dyDescent="0.25">
      <c r="B489" s="123"/>
      <c r="C489" s="35" t="s">
        <v>283</v>
      </c>
      <c r="D489" s="123"/>
      <c r="E489" s="35" t="s">
        <v>71</v>
      </c>
      <c r="F489" s="122"/>
      <c r="G489" s="35" t="s">
        <v>5</v>
      </c>
      <c r="H489" s="35">
        <v>2021</v>
      </c>
      <c r="I489" s="35">
        <v>2</v>
      </c>
      <c r="J489" s="35">
        <v>38</v>
      </c>
      <c r="K489" s="35">
        <v>74</v>
      </c>
      <c r="O489" s="61">
        <f t="shared" si="60"/>
        <v>1.0080211100560783</v>
      </c>
      <c r="Q489" s="92"/>
    </row>
    <row r="490" spans="2:17" ht="23.45" hidden="1" customHeight="1" outlineLevel="1" x14ac:dyDescent="0.25">
      <c r="B490" s="123"/>
      <c r="C490" s="35" t="s">
        <v>283</v>
      </c>
      <c r="D490" s="123"/>
      <c r="E490" s="35" t="s">
        <v>71</v>
      </c>
      <c r="F490" s="122"/>
      <c r="G490" s="35" t="s">
        <v>6</v>
      </c>
      <c r="H490" s="35">
        <v>2022</v>
      </c>
      <c r="I490" s="35">
        <v>1</v>
      </c>
      <c r="J490" s="35">
        <v>30</v>
      </c>
      <c r="K490" s="35">
        <v>30</v>
      </c>
      <c r="O490" s="61">
        <f t="shared" si="60"/>
        <v>1</v>
      </c>
      <c r="Q490" s="92"/>
    </row>
    <row r="491" spans="2:17" ht="23.45" hidden="1" customHeight="1" outlineLevel="1" x14ac:dyDescent="0.25">
      <c r="B491" s="123"/>
      <c r="C491" s="35" t="s">
        <v>283</v>
      </c>
      <c r="D491" s="123"/>
      <c r="E491" s="35" t="s">
        <v>71</v>
      </c>
      <c r="F491" s="122"/>
      <c r="G491" s="35" t="s">
        <v>402</v>
      </c>
      <c r="H491" s="35">
        <v>2023</v>
      </c>
      <c r="I491" s="35">
        <v>1</v>
      </c>
      <c r="J491" s="35">
        <v>30</v>
      </c>
      <c r="K491" s="35">
        <v>32</v>
      </c>
      <c r="O491" s="61">
        <f t="shared" si="60"/>
        <v>1.0666666666666667</v>
      </c>
      <c r="Q491" s="92"/>
    </row>
    <row r="492" spans="2:17" ht="23.45" hidden="1" customHeight="1" outlineLevel="1" x14ac:dyDescent="0.25">
      <c r="B492" s="123"/>
      <c r="C492" s="35" t="s">
        <v>283</v>
      </c>
      <c r="D492" s="123"/>
      <c r="E492" s="35" t="s">
        <v>71</v>
      </c>
      <c r="F492" s="122"/>
      <c r="G492" s="63" t="s">
        <v>779</v>
      </c>
      <c r="H492" s="35">
        <v>2024</v>
      </c>
      <c r="I492" s="35">
        <v>1</v>
      </c>
      <c r="J492" s="35">
        <v>30</v>
      </c>
      <c r="K492" s="35">
        <v>18</v>
      </c>
      <c r="O492" s="61">
        <f t="shared" si="60"/>
        <v>0.6</v>
      </c>
      <c r="Q492" s="92"/>
    </row>
    <row r="493" spans="2:17" ht="23.45" hidden="1" customHeight="1" outlineLevel="1" x14ac:dyDescent="0.25">
      <c r="B493" s="44" t="s">
        <v>1</v>
      </c>
      <c r="C493" s="44" t="s">
        <v>371</v>
      </c>
      <c r="D493" s="44" t="s">
        <v>42</v>
      </c>
      <c r="E493" s="44" t="s">
        <v>364</v>
      </c>
      <c r="F493" s="77"/>
      <c r="G493" s="44" t="s">
        <v>43</v>
      </c>
      <c r="H493" s="44" t="s">
        <v>787</v>
      </c>
      <c r="I493" s="44" t="s">
        <v>44</v>
      </c>
      <c r="J493" s="44" t="s">
        <v>360</v>
      </c>
      <c r="K493" s="44" t="s">
        <v>359</v>
      </c>
      <c r="L493" s="44" t="s">
        <v>362</v>
      </c>
      <c r="M493" s="44" t="s">
        <v>360</v>
      </c>
      <c r="N493" s="44" t="s">
        <v>359</v>
      </c>
      <c r="O493" s="44" t="s">
        <v>363</v>
      </c>
      <c r="P493" s="44" t="s">
        <v>365</v>
      </c>
      <c r="Q493" s="44" t="s">
        <v>599</v>
      </c>
    </row>
    <row r="494" spans="2:17" ht="23.45" hidden="1" customHeight="1" outlineLevel="1" x14ac:dyDescent="0.25">
      <c r="B494" s="123" t="e" vm="4">
        <v>#VALUE!</v>
      </c>
      <c r="C494" s="35" t="s">
        <v>283</v>
      </c>
      <c r="D494" s="123" t="e" vm="84">
        <v>#VALUE!</v>
      </c>
      <c r="E494" s="35" t="s">
        <v>72</v>
      </c>
      <c r="F494" s="122" t="s">
        <v>778</v>
      </c>
      <c r="G494" s="35" t="s">
        <v>2</v>
      </c>
      <c r="H494" s="35">
        <v>2018</v>
      </c>
      <c r="I494" s="35">
        <v>2</v>
      </c>
      <c r="J494" s="35">
        <v>38</v>
      </c>
      <c r="K494" s="35">
        <v>50</v>
      </c>
      <c r="O494" s="61">
        <f t="shared" ref="O494:O500" si="61">IF(AND(L494="", M494="", N494=""), IF(AND(I494&lt;&gt;0, J494&lt;&gt;0), K494/J494 * I494^-0.95, 0), IF(OR(L494=1, L494=2),(IF(J494&lt;&gt;0, K494/J494 * I494^-0.95, 0) + IF(AND(M494&lt;&gt;0, I494&lt;&gt;0), N494/M494 * I494^-0.95 * IF(L494=1, 1, 0.913), 0)) / 2,"Fehler: K4 muss 1 oder 2 sein"))</f>
        <v>0.68109534463248533</v>
      </c>
      <c r="P494" s="61">
        <f t="array" ref="P494">((AVERAGE(IF((H494:INDEX(H:H,MATCH("PointAVG",O495:O590,0)+ROW(O494)-1)&gt;=(MAX(H494:INDEX(H:H,MATCH("PointAVG",O495:O590,0)+ROW(O494)-1))-4)),O494:INDEX(O:O,MATCH("PointAVG",O495:O590,0)+ROW(O494)-1)))) * (VLOOKUP(C494, LeagueRanking[[CCode]:[Total4]], COLUMNS(LeagueRanking[[#All],[CCode]:[Total4]]), FALSE)))</f>
        <v>11.591204818546084</v>
      </c>
      <c r="Q494" s="91">
        <f>_xlfn.RANK.EQ(P494, P:P, 0)</f>
        <v>147</v>
      </c>
    </row>
    <row r="495" spans="2:17" ht="23.45" hidden="1" customHeight="1" outlineLevel="1" x14ac:dyDescent="0.25">
      <c r="B495" s="123"/>
      <c r="C495" s="35" t="s">
        <v>283</v>
      </c>
      <c r="D495" s="123"/>
      <c r="E495" s="35" t="s">
        <v>72</v>
      </c>
      <c r="F495" s="122"/>
      <c r="G495" s="35" t="s">
        <v>3</v>
      </c>
      <c r="H495" s="35">
        <v>2019</v>
      </c>
      <c r="I495" s="35">
        <v>2</v>
      </c>
      <c r="J495" s="35">
        <v>27</v>
      </c>
      <c r="K495" s="35">
        <v>56</v>
      </c>
      <c r="O495" s="61">
        <f t="shared" si="61"/>
        <v>1.0736080691688359</v>
      </c>
      <c r="Q495" s="92"/>
    </row>
    <row r="496" spans="2:17" ht="23.45" hidden="1" customHeight="1" outlineLevel="1" x14ac:dyDescent="0.25">
      <c r="B496" s="123"/>
      <c r="C496" s="35" t="s">
        <v>283</v>
      </c>
      <c r="D496" s="123"/>
      <c r="E496" s="35" t="s">
        <v>72</v>
      </c>
      <c r="F496" s="122"/>
      <c r="G496" s="35" t="s">
        <v>4</v>
      </c>
      <c r="H496" s="35">
        <v>2020</v>
      </c>
      <c r="I496" s="35">
        <v>1</v>
      </c>
      <c r="J496" s="35">
        <v>30</v>
      </c>
      <c r="K496" s="35">
        <v>22</v>
      </c>
      <c r="O496" s="61">
        <f t="shared" si="61"/>
        <v>0.73333333333333328</v>
      </c>
      <c r="Q496" s="92"/>
    </row>
    <row r="497" spans="2:17" ht="23.45" hidden="1" customHeight="1" outlineLevel="1" x14ac:dyDescent="0.25">
      <c r="B497" s="123"/>
      <c r="C497" s="35" t="s">
        <v>283</v>
      </c>
      <c r="D497" s="123"/>
      <c r="E497" s="35" t="s">
        <v>72</v>
      </c>
      <c r="F497" s="122"/>
      <c r="G497" s="35" t="s">
        <v>5</v>
      </c>
      <c r="H497" s="35">
        <v>2021</v>
      </c>
      <c r="I497" s="35">
        <v>2</v>
      </c>
      <c r="J497" s="35">
        <v>38</v>
      </c>
      <c r="K497" s="35">
        <v>36</v>
      </c>
      <c r="O497" s="61">
        <f t="shared" si="61"/>
        <v>0.49038864813538935</v>
      </c>
      <c r="Q497" s="92"/>
    </row>
    <row r="498" spans="2:17" ht="23.45" hidden="1" customHeight="1" outlineLevel="1" x14ac:dyDescent="0.25">
      <c r="B498" s="123"/>
      <c r="C498" s="35" t="s">
        <v>283</v>
      </c>
      <c r="D498" s="123"/>
      <c r="E498" s="35" t="s">
        <v>72</v>
      </c>
      <c r="F498" s="122"/>
      <c r="G498" s="35" t="s">
        <v>6</v>
      </c>
      <c r="H498" s="35">
        <v>2022</v>
      </c>
      <c r="I498" s="35">
        <v>3</v>
      </c>
      <c r="J498" s="35">
        <v>26</v>
      </c>
      <c r="K498" s="35">
        <v>52</v>
      </c>
      <c r="L498" s="35">
        <v>1</v>
      </c>
      <c r="M498" s="35">
        <v>5</v>
      </c>
      <c r="N498" s="35">
        <v>12</v>
      </c>
      <c r="O498" s="61">
        <f t="shared" si="61"/>
        <v>0.77474269293632769</v>
      </c>
      <c r="Q498" s="92"/>
    </row>
    <row r="499" spans="2:17" ht="23.45" hidden="1" customHeight="1" outlineLevel="1" x14ac:dyDescent="0.25">
      <c r="B499" s="123"/>
      <c r="C499" s="35" t="s">
        <v>283</v>
      </c>
      <c r="D499" s="123"/>
      <c r="E499" s="35" t="s">
        <v>72</v>
      </c>
      <c r="F499" s="122"/>
      <c r="G499" s="35" t="s">
        <v>402</v>
      </c>
      <c r="H499" s="35">
        <v>2023</v>
      </c>
      <c r="I499" s="112">
        <v>3</v>
      </c>
      <c r="J499" s="112">
        <v>18</v>
      </c>
      <c r="K499" s="112">
        <v>28</v>
      </c>
      <c r="L499" s="112">
        <v>1</v>
      </c>
      <c r="M499" s="112">
        <v>18</v>
      </c>
      <c r="N499" s="112">
        <v>25</v>
      </c>
      <c r="O499" s="61">
        <f t="shared" si="61"/>
        <v>0.51845154956597694</v>
      </c>
      <c r="Q499" s="92"/>
    </row>
    <row r="500" spans="2:17" ht="23.45" hidden="1" customHeight="1" outlineLevel="1" x14ac:dyDescent="0.25">
      <c r="B500" s="123"/>
      <c r="C500" s="35" t="s">
        <v>283</v>
      </c>
      <c r="D500" s="123"/>
      <c r="E500" s="35" t="s">
        <v>72</v>
      </c>
      <c r="F500" s="122"/>
      <c r="G500" s="63" t="s">
        <v>779</v>
      </c>
      <c r="H500" s="35">
        <v>2024</v>
      </c>
      <c r="I500" s="35">
        <v>2</v>
      </c>
      <c r="J500" s="35">
        <v>34</v>
      </c>
      <c r="K500" s="35">
        <v>47</v>
      </c>
      <c r="O500" s="61">
        <f t="shared" si="61"/>
        <v>0.7155507561844815</v>
      </c>
      <c r="Q500" s="92"/>
    </row>
    <row r="501" spans="2:17" ht="23.45" hidden="1" customHeight="1" outlineLevel="1" x14ac:dyDescent="0.25">
      <c r="B501" s="44" t="s">
        <v>1</v>
      </c>
      <c r="C501" s="44" t="s">
        <v>371</v>
      </c>
      <c r="D501" s="44" t="s">
        <v>42</v>
      </c>
      <c r="E501" s="44" t="s">
        <v>364</v>
      </c>
      <c r="F501" s="77"/>
      <c r="G501" s="44" t="s">
        <v>43</v>
      </c>
      <c r="H501" s="44" t="s">
        <v>787</v>
      </c>
      <c r="I501" s="44" t="s">
        <v>44</v>
      </c>
      <c r="J501" s="44" t="s">
        <v>360</v>
      </c>
      <c r="K501" s="44" t="s">
        <v>359</v>
      </c>
      <c r="L501" s="44" t="s">
        <v>362</v>
      </c>
      <c r="M501" s="44" t="s">
        <v>360</v>
      </c>
      <c r="N501" s="44" t="s">
        <v>359</v>
      </c>
      <c r="O501" s="44" t="s">
        <v>363</v>
      </c>
      <c r="P501" s="44" t="s">
        <v>365</v>
      </c>
      <c r="Q501" s="44" t="s">
        <v>599</v>
      </c>
    </row>
    <row r="502" spans="2:17" ht="23.45" hidden="1" customHeight="1" outlineLevel="1" x14ac:dyDescent="0.25">
      <c r="B502" s="123" t="e" vm="4">
        <v>#VALUE!</v>
      </c>
      <c r="C502" s="35" t="s">
        <v>283</v>
      </c>
      <c r="D502" s="123" t="e" vm="85">
        <v>#VALUE!</v>
      </c>
      <c r="E502" s="35" t="s">
        <v>73</v>
      </c>
      <c r="F502" s="124" t="s">
        <v>488</v>
      </c>
      <c r="G502" s="35" t="s">
        <v>2</v>
      </c>
      <c r="H502" s="35">
        <v>2018</v>
      </c>
      <c r="I502" s="35">
        <v>1</v>
      </c>
      <c r="J502" s="35">
        <v>30</v>
      </c>
      <c r="K502" s="35">
        <v>20</v>
      </c>
      <c r="O502" s="61">
        <f t="shared" ref="O502:O508" si="62">IF(AND(L502="", M502="", N502=""), IF(AND(I502&lt;&gt;0, J502&lt;&gt;0), K502/J502 * I502^-0.95, 0), IF(OR(L502=1, L502=2),(IF(J502&lt;&gt;0, K502/J502 * I502^-0.95, 0) + IF(AND(M502&lt;&gt;0, I502&lt;&gt;0), N502/M502 * I502^-0.95 * IF(L502=1, 1, 0.913), 0)) / 2,"Fehler: K4 muss 1 oder 2 sein"))</f>
        <v>0.66666666666666663</v>
      </c>
      <c r="P502" s="61">
        <f t="array" ref="P502">((AVERAGE(IF((H502:INDEX(H:H,MATCH("PointAVG",O503:O598,0)+ROW(O502)-1)&gt;=(MAX(H502:INDEX(H:H,MATCH("PointAVG",O503:O598,0)+ROW(O502)-1))-4)),O502:INDEX(O:O,MATCH("PointAVG",O503:O598,0)+ROW(O502)-1)))) * (VLOOKUP(C502, LeagueRanking[[CCode]:[Total4]], COLUMNS(LeagueRanking[[#All],[CCode]:[Total4]]), FALSE)))</f>
        <v>14.268889806371234</v>
      </c>
      <c r="Q502" s="91">
        <f>_xlfn.RANK.EQ(P502, P:P, 0)</f>
        <v>104</v>
      </c>
    </row>
    <row r="503" spans="2:17" ht="23.45" hidden="1" customHeight="1" outlineLevel="1" x14ac:dyDescent="0.25">
      <c r="B503" s="123"/>
      <c r="C503" s="35" t="s">
        <v>283</v>
      </c>
      <c r="D503" s="123"/>
      <c r="E503" s="35" t="s">
        <v>73</v>
      </c>
      <c r="F503" s="124"/>
      <c r="G503" s="35" t="s">
        <v>3</v>
      </c>
      <c r="H503" s="35">
        <v>2019</v>
      </c>
      <c r="I503" s="35">
        <v>2</v>
      </c>
      <c r="J503" s="35">
        <v>27</v>
      </c>
      <c r="K503" s="35">
        <v>28</v>
      </c>
      <c r="O503" s="61">
        <f t="shared" si="62"/>
        <v>0.53680403458441794</v>
      </c>
      <c r="Q503" s="92"/>
    </row>
    <row r="504" spans="2:17" ht="23.45" hidden="1" customHeight="1" outlineLevel="1" x14ac:dyDescent="0.25">
      <c r="B504" s="123"/>
      <c r="C504" s="35" t="s">
        <v>283</v>
      </c>
      <c r="D504" s="123"/>
      <c r="E504" s="35" t="s">
        <v>73</v>
      </c>
      <c r="F504" s="124"/>
      <c r="G504" s="35" t="s">
        <v>4</v>
      </c>
      <c r="H504" s="35">
        <v>2020</v>
      </c>
      <c r="I504" s="35">
        <v>2</v>
      </c>
      <c r="J504" s="35">
        <v>42</v>
      </c>
      <c r="K504" s="35">
        <v>63</v>
      </c>
      <c r="O504" s="61">
        <f t="shared" si="62"/>
        <v>0.77644869288103324</v>
      </c>
      <c r="Q504" s="92"/>
    </row>
    <row r="505" spans="2:17" ht="23.45" hidden="1" customHeight="1" outlineLevel="1" x14ac:dyDescent="0.25">
      <c r="B505" s="123"/>
      <c r="C505" s="35" t="s">
        <v>283</v>
      </c>
      <c r="D505" s="123"/>
      <c r="E505" s="35" t="s">
        <v>73</v>
      </c>
      <c r="F505" s="124"/>
      <c r="G505" s="35" t="s">
        <v>5</v>
      </c>
      <c r="H505" s="35">
        <v>2021</v>
      </c>
      <c r="I505" s="35">
        <v>2</v>
      </c>
      <c r="J505" s="35">
        <v>38</v>
      </c>
      <c r="K505" s="35">
        <v>63</v>
      </c>
      <c r="O505" s="61">
        <f t="shared" si="62"/>
        <v>0.8581801342369314</v>
      </c>
      <c r="Q505" s="92"/>
    </row>
    <row r="506" spans="2:17" ht="23.45" hidden="1" customHeight="1" outlineLevel="1" x14ac:dyDescent="0.25">
      <c r="B506" s="123"/>
      <c r="C506" s="35" t="s">
        <v>283</v>
      </c>
      <c r="D506" s="123"/>
      <c r="E506" s="35" t="s">
        <v>73</v>
      </c>
      <c r="F506" s="124"/>
      <c r="G506" s="35" t="s">
        <v>6</v>
      </c>
      <c r="H506" s="35">
        <v>2022</v>
      </c>
      <c r="I506" s="35">
        <v>2</v>
      </c>
      <c r="J506" s="35">
        <v>34</v>
      </c>
      <c r="K506" s="35">
        <v>54</v>
      </c>
      <c r="O506" s="61">
        <f t="shared" si="62"/>
        <v>0.82212214540344686</v>
      </c>
      <c r="Q506" s="92"/>
    </row>
    <row r="507" spans="2:17" ht="23.45" hidden="1" customHeight="1" outlineLevel="1" x14ac:dyDescent="0.25">
      <c r="B507" s="123"/>
      <c r="C507" s="35" t="s">
        <v>283</v>
      </c>
      <c r="D507" s="123"/>
      <c r="E507" s="35" t="s">
        <v>73</v>
      </c>
      <c r="F507" s="124"/>
      <c r="G507" s="35" t="s">
        <v>402</v>
      </c>
      <c r="H507" s="35">
        <v>2023</v>
      </c>
      <c r="I507" s="35">
        <v>2</v>
      </c>
      <c r="J507" s="35">
        <v>34</v>
      </c>
      <c r="K507" s="35">
        <v>51</v>
      </c>
      <c r="O507" s="61">
        <f t="shared" si="62"/>
        <v>0.77644869288103324</v>
      </c>
      <c r="Q507" s="92"/>
    </row>
    <row r="508" spans="2:17" ht="23.45" hidden="1" customHeight="1" outlineLevel="1" x14ac:dyDescent="0.25">
      <c r="B508" s="123"/>
      <c r="C508" s="35" t="s">
        <v>283</v>
      </c>
      <c r="D508" s="123"/>
      <c r="E508" s="35" t="s">
        <v>73</v>
      </c>
      <c r="F508" s="124"/>
      <c r="G508" s="63" t="s">
        <v>779</v>
      </c>
      <c r="H508" s="35">
        <v>2024</v>
      </c>
      <c r="I508" s="35">
        <v>2</v>
      </c>
      <c r="J508" s="35">
        <v>34</v>
      </c>
      <c r="K508" s="35">
        <v>49</v>
      </c>
      <c r="O508" s="61">
        <f t="shared" si="62"/>
        <v>0.74599972453275731</v>
      </c>
      <c r="Q508" s="92"/>
    </row>
    <row r="509" spans="2:17" ht="23.45" hidden="1" customHeight="1" outlineLevel="1" x14ac:dyDescent="0.25">
      <c r="B509" s="44" t="s">
        <v>1</v>
      </c>
      <c r="C509" s="44" t="s">
        <v>371</v>
      </c>
      <c r="D509" s="44" t="s">
        <v>42</v>
      </c>
      <c r="E509" s="44" t="s">
        <v>364</v>
      </c>
      <c r="F509" s="77"/>
      <c r="G509" s="44" t="s">
        <v>43</v>
      </c>
      <c r="H509" s="44" t="s">
        <v>787</v>
      </c>
      <c r="I509" s="44" t="s">
        <v>44</v>
      </c>
      <c r="J509" s="44" t="s">
        <v>360</v>
      </c>
      <c r="K509" s="44" t="s">
        <v>359</v>
      </c>
      <c r="L509" s="44" t="s">
        <v>362</v>
      </c>
      <c r="M509" s="44" t="s">
        <v>360</v>
      </c>
      <c r="N509" s="44" t="s">
        <v>359</v>
      </c>
      <c r="O509" s="44" t="s">
        <v>363</v>
      </c>
      <c r="P509" s="44" t="s">
        <v>365</v>
      </c>
      <c r="Q509" s="44" t="s">
        <v>599</v>
      </c>
    </row>
    <row r="510" spans="2:17" ht="23.45" hidden="1" customHeight="1" outlineLevel="1" x14ac:dyDescent="0.25">
      <c r="B510" s="123" t="e" vm="4">
        <v>#VALUE!</v>
      </c>
      <c r="C510" s="35" t="s">
        <v>283</v>
      </c>
      <c r="D510" s="123" t="e" vm="86">
        <v>#VALUE!</v>
      </c>
      <c r="E510" s="35" t="s">
        <v>74</v>
      </c>
      <c r="F510" s="122" t="s">
        <v>489</v>
      </c>
      <c r="G510" s="35" t="s">
        <v>2</v>
      </c>
      <c r="H510" s="35">
        <v>2018</v>
      </c>
      <c r="I510" s="35">
        <v>3</v>
      </c>
      <c r="J510" s="35">
        <v>26</v>
      </c>
      <c r="K510" s="35">
        <v>65</v>
      </c>
      <c r="O510" s="61">
        <f t="shared" ref="O510:O516" si="63">IF(AND(L510="", M510="", N510=""), IF(AND(I510&lt;&gt;0, J510&lt;&gt;0), K510/J510 * I510^-0.95, 0), IF(OR(L510=1, L510=2),(IF(J510&lt;&gt;0, K510/J510 * I510^-0.95, 0) + IF(AND(M510&lt;&gt;0, I510&lt;&gt;0), N510/M510 * I510^-0.95 * IF(L510=1, 1, 0.913), 0)) / 2,"Fehler: K4 muss 1 oder 2 sein"))</f>
        <v>0.88038942379128149</v>
      </c>
      <c r="P510" s="61">
        <f t="array" ref="P510">((AVERAGE(IF((H510:INDEX(H:H,MATCH("PointAVG",O511:O606,0)+ROW(O510)-1)&gt;=(MAX(H510:INDEX(H:H,MATCH("PointAVG",O511:O606,0)+ROW(O510)-1))-4)),O510:INDEX(O:O,MATCH("PointAVG",O511:O606,0)+ROW(O510)-1)))) * (VLOOKUP(C510, LeagueRanking[[CCode]:[Total4]], COLUMNS(LeagueRanking[[#All],[CCode]:[Total4]]), FALSE)))</f>
        <v>14.87235264154787</v>
      </c>
      <c r="Q510" s="91">
        <f>_xlfn.RANK.EQ(P510, P:P, 0)</f>
        <v>96</v>
      </c>
    </row>
    <row r="511" spans="2:17" ht="23.45" hidden="1" customHeight="1" outlineLevel="1" x14ac:dyDescent="0.25">
      <c r="B511" s="123"/>
      <c r="C511" s="35" t="s">
        <v>283</v>
      </c>
      <c r="D511" s="123"/>
      <c r="E511" s="35" t="s">
        <v>74</v>
      </c>
      <c r="F511" s="122"/>
      <c r="G511" s="35" t="s">
        <v>3</v>
      </c>
      <c r="H511" s="35">
        <v>2019</v>
      </c>
      <c r="I511" s="35">
        <v>2</v>
      </c>
      <c r="J511" s="35">
        <v>27</v>
      </c>
      <c r="K511" s="35">
        <v>53</v>
      </c>
      <c r="O511" s="61">
        <f t="shared" si="63"/>
        <v>1.0160933511776484</v>
      </c>
      <c r="Q511" s="92"/>
    </row>
    <row r="512" spans="2:17" ht="23.45" hidden="1" customHeight="1" outlineLevel="1" x14ac:dyDescent="0.25">
      <c r="B512" s="123"/>
      <c r="C512" s="35" t="s">
        <v>283</v>
      </c>
      <c r="D512" s="123"/>
      <c r="E512" s="35" t="s">
        <v>74</v>
      </c>
      <c r="F512" s="122"/>
      <c r="G512" s="35" t="s">
        <v>4</v>
      </c>
      <c r="H512" s="35">
        <v>2020</v>
      </c>
      <c r="I512" s="35">
        <v>2</v>
      </c>
      <c r="J512" s="35">
        <v>42</v>
      </c>
      <c r="K512" s="35">
        <v>72</v>
      </c>
      <c r="O512" s="61">
        <f t="shared" si="63"/>
        <v>0.88736993472118075</v>
      </c>
      <c r="Q512" s="92"/>
    </row>
    <row r="513" spans="2:17" ht="23.45" hidden="1" customHeight="1" outlineLevel="1" x14ac:dyDescent="0.25">
      <c r="B513" s="123"/>
      <c r="C513" s="35" t="s">
        <v>283</v>
      </c>
      <c r="D513" s="123"/>
      <c r="E513" s="35" t="s">
        <v>74</v>
      </c>
      <c r="F513" s="122"/>
      <c r="G513" s="35" t="s">
        <v>5</v>
      </c>
      <c r="H513" s="35">
        <v>2021</v>
      </c>
      <c r="I513" s="35">
        <v>2</v>
      </c>
      <c r="J513" s="35">
        <v>38</v>
      </c>
      <c r="K513" s="35">
        <v>75</v>
      </c>
      <c r="O513" s="61">
        <f t="shared" si="63"/>
        <v>1.0216430169487278</v>
      </c>
      <c r="Q513" s="92"/>
    </row>
    <row r="514" spans="2:17" ht="23.45" hidden="1" customHeight="1" outlineLevel="1" x14ac:dyDescent="0.25">
      <c r="B514" s="123"/>
      <c r="C514" s="35" t="s">
        <v>283</v>
      </c>
      <c r="D514" s="123"/>
      <c r="E514" s="35" t="s">
        <v>74</v>
      </c>
      <c r="F514" s="122"/>
      <c r="G514" s="35" t="s">
        <v>6</v>
      </c>
      <c r="H514" s="35">
        <v>2022</v>
      </c>
      <c r="I514" s="35">
        <v>1</v>
      </c>
      <c r="J514" s="35">
        <v>30</v>
      </c>
      <c r="K514" s="35">
        <v>16</v>
      </c>
      <c r="O514" s="61">
        <f t="shared" si="63"/>
        <v>0.53333333333333333</v>
      </c>
      <c r="Q514" s="92"/>
    </row>
    <row r="515" spans="2:17" ht="23.45" hidden="1" customHeight="1" outlineLevel="1" x14ac:dyDescent="0.25">
      <c r="B515" s="123"/>
      <c r="C515" s="35" t="s">
        <v>283</v>
      </c>
      <c r="D515" s="123"/>
      <c r="E515" s="35" t="s">
        <v>74</v>
      </c>
      <c r="F515" s="122"/>
      <c r="G515" s="35" t="s">
        <v>402</v>
      </c>
      <c r="H515" s="35">
        <v>2023</v>
      </c>
      <c r="I515" s="35">
        <v>2</v>
      </c>
      <c r="J515" s="35">
        <v>34</v>
      </c>
      <c r="K515" s="35">
        <v>47</v>
      </c>
      <c r="O515" s="61">
        <f t="shared" si="63"/>
        <v>0.7155507561844815</v>
      </c>
      <c r="Q515" s="92"/>
    </row>
    <row r="516" spans="2:17" ht="23.45" hidden="1" customHeight="1" outlineLevel="1" x14ac:dyDescent="0.25">
      <c r="B516" s="123"/>
      <c r="C516" s="35" t="s">
        <v>283</v>
      </c>
      <c r="D516" s="123"/>
      <c r="E516" s="35" t="s">
        <v>74</v>
      </c>
      <c r="F516" s="122"/>
      <c r="G516" s="63" t="s">
        <v>779</v>
      </c>
      <c r="H516" s="35">
        <v>2024</v>
      </c>
      <c r="I516" s="35">
        <v>2</v>
      </c>
      <c r="J516" s="35">
        <v>34</v>
      </c>
      <c r="K516" s="35">
        <v>65</v>
      </c>
      <c r="O516" s="61">
        <f t="shared" si="63"/>
        <v>0.98959147131896397</v>
      </c>
      <c r="Q516" s="92"/>
    </row>
    <row r="517" spans="2:17" ht="23.45" hidden="1" customHeight="1" outlineLevel="1" x14ac:dyDescent="0.25">
      <c r="B517" s="44" t="s">
        <v>1</v>
      </c>
      <c r="C517" s="44" t="s">
        <v>371</v>
      </c>
      <c r="D517" s="44" t="s">
        <v>42</v>
      </c>
      <c r="E517" s="44" t="s">
        <v>364</v>
      </c>
      <c r="F517" s="77"/>
      <c r="G517" s="44" t="s">
        <v>43</v>
      </c>
      <c r="H517" s="44" t="s">
        <v>787</v>
      </c>
      <c r="I517" s="44" t="s">
        <v>44</v>
      </c>
      <c r="J517" s="44" t="s">
        <v>360</v>
      </c>
      <c r="K517" s="44" t="s">
        <v>359</v>
      </c>
      <c r="L517" s="44" t="s">
        <v>362</v>
      </c>
      <c r="M517" s="44" t="s">
        <v>360</v>
      </c>
      <c r="N517" s="44" t="s">
        <v>359</v>
      </c>
      <c r="O517" s="44" t="s">
        <v>363</v>
      </c>
      <c r="P517" s="44" t="s">
        <v>365</v>
      </c>
      <c r="Q517" s="44" t="s">
        <v>599</v>
      </c>
    </row>
    <row r="518" spans="2:17" ht="23.45" hidden="1" customHeight="1" outlineLevel="1" x14ac:dyDescent="0.25">
      <c r="B518" s="123" t="e" vm="4">
        <v>#VALUE!</v>
      </c>
      <c r="C518" s="35" t="s">
        <v>283</v>
      </c>
      <c r="D518" s="123" t="e" vm="87">
        <v>#VALUE!</v>
      </c>
      <c r="E518" s="35" t="s">
        <v>349</v>
      </c>
      <c r="F518" s="122" t="s">
        <v>490</v>
      </c>
      <c r="G518" s="35" t="s">
        <v>2</v>
      </c>
      <c r="H518" s="35">
        <v>2018</v>
      </c>
      <c r="I518" s="35">
        <v>2</v>
      </c>
      <c r="J518" s="35">
        <v>38</v>
      </c>
      <c r="K518" s="35">
        <v>42</v>
      </c>
      <c r="O518" s="61">
        <f t="shared" ref="O518:O524" si="64">IF(AND(L518="", M518="", N518=""), IF(AND(I518&lt;&gt;0, J518&lt;&gt;0), K518/J518 * I518^-0.95, 0), IF(OR(L518=1, L518=2),(IF(J518&lt;&gt;0, K518/J518 * I518^-0.95, 0) + IF(AND(M518&lt;&gt;0, I518&lt;&gt;0), N518/M518 * I518^-0.95 * IF(L518=1, 1, 0.913), 0)) / 2,"Fehler: K4 muss 1 oder 2 sein"))</f>
        <v>0.57212008949128768</v>
      </c>
      <c r="P518" s="61">
        <f t="array" ref="P518">((AVERAGE(IF((H518:INDEX(H:H,MATCH("PointAVG",O519:O615,0)+ROW(O518)-1)&gt;=(MAX(H518:INDEX(H:H,MATCH("PointAVG",O519:O615,0)+ROW(O518)-1))-4)),O518:INDEX(O:O,MATCH("PointAVG",O519:O615,0)+ROW(O518)-1)))) * (VLOOKUP(C518, LeagueRanking[[CCode]:[Total4]], COLUMNS(LeagueRanking[[#All],[CCode]:[Total4]]), FALSE)))</f>
        <v>16.591680683784045</v>
      </c>
      <c r="Q518" s="91">
        <f>_xlfn.RANK.EQ(P518, P:P, 0)</f>
        <v>77</v>
      </c>
    </row>
    <row r="519" spans="2:17" ht="23.45" hidden="1" customHeight="1" outlineLevel="1" x14ac:dyDescent="0.25">
      <c r="B519" s="123"/>
      <c r="C519" s="35" t="s">
        <v>283</v>
      </c>
      <c r="D519" s="123"/>
      <c r="E519" s="35" t="s">
        <v>349</v>
      </c>
      <c r="F519" s="122"/>
      <c r="G519" s="35" t="s">
        <v>3</v>
      </c>
      <c r="H519" s="35">
        <v>2019</v>
      </c>
      <c r="I519" s="35">
        <v>2</v>
      </c>
      <c r="J519" s="35">
        <v>27</v>
      </c>
      <c r="K519" s="35">
        <v>43</v>
      </c>
      <c r="O519" s="61">
        <f t="shared" si="64"/>
        <v>0.82437762454035624</v>
      </c>
      <c r="Q519" s="92"/>
    </row>
    <row r="520" spans="2:17" ht="23.45" hidden="1" customHeight="1" outlineLevel="1" x14ac:dyDescent="0.25">
      <c r="B520" s="123"/>
      <c r="C520" s="35" t="s">
        <v>283</v>
      </c>
      <c r="D520" s="123"/>
      <c r="E520" s="35" t="s">
        <v>349</v>
      </c>
      <c r="F520" s="122"/>
      <c r="G520" s="35" t="s">
        <v>4</v>
      </c>
      <c r="H520" s="35">
        <v>2020</v>
      </c>
      <c r="I520" s="35">
        <v>2</v>
      </c>
      <c r="J520" s="35">
        <v>42</v>
      </c>
      <c r="K520" s="35">
        <v>73</v>
      </c>
      <c r="O520" s="61">
        <f t="shared" si="64"/>
        <v>0.89969451714786386</v>
      </c>
      <c r="Q520" s="92"/>
    </row>
    <row r="521" spans="2:17" ht="23.45" hidden="1" customHeight="1" outlineLevel="1" x14ac:dyDescent="0.25">
      <c r="B521" s="123"/>
      <c r="C521" s="35" t="s">
        <v>283</v>
      </c>
      <c r="D521" s="123"/>
      <c r="E521" s="35" t="s">
        <v>349</v>
      </c>
      <c r="F521" s="122"/>
      <c r="G521" s="35" t="s">
        <v>5</v>
      </c>
      <c r="H521" s="35">
        <v>2021</v>
      </c>
      <c r="I521" s="35">
        <v>2</v>
      </c>
      <c r="J521" s="35">
        <v>38</v>
      </c>
      <c r="K521" s="35">
        <v>58</v>
      </c>
      <c r="O521" s="61">
        <f t="shared" si="64"/>
        <v>0.79007059977368288</v>
      </c>
      <c r="Q521" s="92"/>
    </row>
    <row r="522" spans="2:17" ht="23.45" hidden="1" customHeight="1" outlineLevel="1" x14ac:dyDescent="0.25">
      <c r="B522" s="123"/>
      <c r="C522" s="35" t="s">
        <v>283</v>
      </c>
      <c r="D522" s="123"/>
      <c r="E522" s="35" t="s">
        <v>349</v>
      </c>
      <c r="F522" s="122"/>
      <c r="G522" s="35" t="s">
        <v>6</v>
      </c>
      <c r="H522" s="35">
        <v>2022</v>
      </c>
      <c r="I522" s="35">
        <v>2</v>
      </c>
      <c r="J522" s="35">
        <v>34</v>
      </c>
      <c r="K522" s="35">
        <v>67</v>
      </c>
      <c r="O522" s="61">
        <f t="shared" si="64"/>
        <v>1.0200404396672398</v>
      </c>
      <c r="Q522" s="92"/>
    </row>
    <row r="523" spans="2:17" ht="23.45" hidden="1" customHeight="1" outlineLevel="1" x14ac:dyDescent="0.25">
      <c r="B523" s="123"/>
      <c r="C523" s="35" t="s">
        <v>283</v>
      </c>
      <c r="D523" s="123"/>
      <c r="E523" s="35" t="s">
        <v>349</v>
      </c>
      <c r="F523" s="122"/>
      <c r="G523" s="35" t="s">
        <v>402</v>
      </c>
      <c r="H523" s="35">
        <v>2023</v>
      </c>
      <c r="I523" s="35">
        <v>1</v>
      </c>
      <c r="J523" s="35">
        <v>30</v>
      </c>
      <c r="K523" s="35">
        <v>26</v>
      </c>
      <c r="O523" s="61">
        <f t="shared" si="64"/>
        <v>0.8666666666666667</v>
      </c>
      <c r="Q523" s="92"/>
    </row>
    <row r="524" spans="2:17" ht="23.45" hidden="1" customHeight="1" outlineLevel="1" x14ac:dyDescent="0.25">
      <c r="B524" s="123"/>
      <c r="C524" s="35" t="s">
        <v>283</v>
      </c>
      <c r="D524" s="123"/>
      <c r="E524" s="35" t="s">
        <v>349</v>
      </c>
      <c r="F524" s="122"/>
      <c r="G524" s="63" t="s">
        <v>779</v>
      </c>
      <c r="H524" s="35">
        <v>2024</v>
      </c>
      <c r="I524" s="35">
        <v>2</v>
      </c>
      <c r="J524" s="35">
        <v>34</v>
      </c>
      <c r="K524" s="35">
        <v>69</v>
      </c>
      <c r="O524" s="61">
        <f t="shared" si="64"/>
        <v>1.0504894080155154</v>
      </c>
      <c r="Q524" s="92"/>
    </row>
    <row r="525" spans="2:17" ht="23.45" hidden="1" customHeight="1" outlineLevel="1" x14ac:dyDescent="0.25">
      <c r="B525" s="44" t="s">
        <v>1</v>
      </c>
      <c r="C525" s="44" t="s">
        <v>371</v>
      </c>
      <c r="D525" s="44" t="s">
        <v>42</v>
      </c>
      <c r="E525" s="44" t="s">
        <v>364</v>
      </c>
      <c r="F525" s="77"/>
      <c r="G525" s="44" t="s">
        <v>43</v>
      </c>
      <c r="H525" s="44" t="s">
        <v>787</v>
      </c>
      <c r="I525" s="44" t="s">
        <v>44</v>
      </c>
      <c r="J525" s="44" t="s">
        <v>360</v>
      </c>
      <c r="K525" s="44" t="s">
        <v>359</v>
      </c>
      <c r="L525" s="44" t="s">
        <v>362</v>
      </c>
      <c r="M525" s="44" t="s">
        <v>360</v>
      </c>
      <c r="N525" s="44" t="s">
        <v>359</v>
      </c>
      <c r="O525" s="44" t="s">
        <v>363</v>
      </c>
      <c r="P525" s="44" t="s">
        <v>365</v>
      </c>
      <c r="Q525" s="44" t="s">
        <v>599</v>
      </c>
    </row>
    <row r="526" spans="2:17" ht="23.45" hidden="1" customHeight="1" outlineLevel="1" x14ac:dyDescent="0.25">
      <c r="B526" s="123" t="e" vm="4">
        <v>#VALUE!</v>
      </c>
      <c r="C526" s="35" t="s">
        <v>283</v>
      </c>
      <c r="D526" s="123" t="e" vm="88">
        <v>#VALUE!</v>
      </c>
      <c r="E526" s="35" t="s">
        <v>101</v>
      </c>
      <c r="F526" s="122" t="s">
        <v>491</v>
      </c>
      <c r="G526" s="35" t="s">
        <v>2</v>
      </c>
      <c r="H526" s="35">
        <v>2018</v>
      </c>
      <c r="I526" s="35">
        <v>2</v>
      </c>
      <c r="J526" s="35">
        <v>38</v>
      </c>
      <c r="K526" s="35">
        <v>58</v>
      </c>
      <c r="O526" s="61">
        <f t="shared" ref="O526:O532" si="65">IF(AND(L526="", M526="", N526=""), IF(AND(I526&lt;&gt;0, J526&lt;&gt;0), K526/J526 * I526^-0.95, 0), IF(OR(L526=1, L526=2),(IF(J526&lt;&gt;0, K526/J526 * I526^-0.95, 0) + IF(AND(M526&lt;&gt;0, I526&lt;&gt;0), N526/M526 * I526^-0.95 * IF(L526=1, 1, 0.913), 0)) / 2,"Fehler: K4 muss 1 oder 2 sein"))</f>
        <v>0.79007059977368288</v>
      </c>
      <c r="P526" s="61">
        <f t="array" ref="P526">((AVERAGE(IF((H526:INDEX(H:H,MATCH("PointAVG",O527:O623,0)+ROW(O526)-1)&gt;=(MAX(H526:INDEX(H:H,MATCH("PointAVG",O527:O623,0)+ROW(O526)-1))-4)),O526:INDEX(O:O,MATCH("PointAVG",O527:O623,0)+ROW(O526)-1)))) * (VLOOKUP(C526, LeagueRanking[[CCode]:[Total4]], COLUMNS(LeagueRanking[[#All],[CCode]:[Total4]]), FALSE)))</f>
        <v>13.360511314296572</v>
      </c>
      <c r="Q526" s="91">
        <f>_xlfn.RANK.EQ(P526, P:P, 0)</f>
        <v>115</v>
      </c>
    </row>
    <row r="527" spans="2:17" ht="23.45" hidden="1" customHeight="1" outlineLevel="1" x14ac:dyDescent="0.25">
      <c r="B527" s="123"/>
      <c r="C527" s="35" t="s">
        <v>283</v>
      </c>
      <c r="D527" s="123"/>
      <c r="E527" s="35" t="s">
        <v>101</v>
      </c>
      <c r="F527" s="122"/>
      <c r="G527" s="35" t="s">
        <v>3</v>
      </c>
      <c r="H527" s="35">
        <v>2019</v>
      </c>
      <c r="I527" s="35">
        <v>2</v>
      </c>
      <c r="J527" s="35">
        <v>27</v>
      </c>
      <c r="K527" s="35">
        <v>43</v>
      </c>
      <c r="O527" s="61">
        <f t="shared" si="65"/>
        <v>0.82437762454035624</v>
      </c>
      <c r="Q527" s="92"/>
    </row>
    <row r="528" spans="2:17" ht="23.45" hidden="1" customHeight="1" outlineLevel="1" x14ac:dyDescent="0.25">
      <c r="B528" s="123"/>
      <c r="C528" s="35" t="s">
        <v>283</v>
      </c>
      <c r="D528" s="123"/>
      <c r="E528" s="35" t="s">
        <v>101</v>
      </c>
      <c r="F528" s="122"/>
      <c r="G528" s="35" t="s">
        <v>4</v>
      </c>
      <c r="H528" s="35">
        <v>2020</v>
      </c>
      <c r="I528" s="35">
        <v>2</v>
      </c>
      <c r="J528" s="35">
        <v>42</v>
      </c>
      <c r="K528" s="35">
        <v>60</v>
      </c>
      <c r="O528" s="61">
        <f t="shared" si="65"/>
        <v>0.73947494560098403</v>
      </c>
      <c r="Q528" s="92"/>
    </row>
    <row r="529" spans="2:17" ht="23.45" hidden="1" customHeight="1" outlineLevel="1" x14ac:dyDescent="0.25">
      <c r="B529" s="123"/>
      <c r="C529" s="35" t="s">
        <v>283</v>
      </c>
      <c r="D529" s="123"/>
      <c r="E529" s="35" t="s">
        <v>101</v>
      </c>
      <c r="F529" s="122"/>
      <c r="G529" s="35" t="s">
        <v>5</v>
      </c>
      <c r="H529" s="35">
        <v>2021</v>
      </c>
      <c r="I529" s="35">
        <v>2</v>
      </c>
      <c r="J529" s="35">
        <v>38</v>
      </c>
      <c r="K529" s="35">
        <v>65</v>
      </c>
      <c r="O529" s="61">
        <f t="shared" si="65"/>
        <v>0.88542394802223079</v>
      </c>
      <c r="Q529" s="92"/>
    </row>
    <row r="530" spans="2:17" ht="23.45" hidden="1" customHeight="1" outlineLevel="1" x14ac:dyDescent="0.25">
      <c r="B530" s="123"/>
      <c r="C530" s="35" t="s">
        <v>283</v>
      </c>
      <c r="D530" s="123"/>
      <c r="E530" s="35" t="s">
        <v>101</v>
      </c>
      <c r="F530" s="122"/>
      <c r="G530" s="35" t="s">
        <v>6</v>
      </c>
      <c r="H530" s="35">
        <v>2022</v>
      </c>
      <c r="I530" s="35">
        <v>2</v>
      </c>
      <c r="J530" s="35">
        <v>34</v>
      </c>
      <c r="K530" s="35">
        <v>44</v>
      </c>
      <c r="O530" s="61">
        <f t="shared" si="65"/>
        <v>0.66987730366206788</v>
      </c>
      <c r="Q530" s="92"/>
    </row>
    <row r="531" spans="2:17" ht="23.45" hidden="1" customHeight="1" outlineLevel="1" x14ac:dyDescent="0.25">
      <c r="B531" s="123"/>
      <c r="C531" s="35" t="s">
        <v>283</v>
      </c>
      <c r="D531" s="123"/>
      <c r="E531" s="35" t="s">
        <v>101</v>
      </c>
      <c r="F531" s="122"/>
      <c r="G531" s="35" t="s">
        <v>402</v>
      </c>
      <c r="H531" s="35">
        <v>2023</v>
      </c>
      <c r="I531" s="35">
        <v>2</v>
      </c>
      <c r="J531" s="35">
        <v>34</v>
      </c>
      <c r="K531" s="35">
        <v>41</v>
      </c>
      <c r="O531" s="61">
        <f t="shared" si="65"/>
        <v>0.62420385113965404</v>
      </c>
      <c r="Q531" s="92"/>
    </row>
    <row r="532" spans="2:17" ht="23.45" hidden="1" customHeight="1" outlineLevel="1" x14ac:dyDescent="0.25">
      <c r="B532" s="123"/>
      <c r="C532" s="35" t="s">
        <v>283</v>
      </c>
      <c r="D532" s="123"/>
      <c r="E532" s="35" t="s">
        <v>101</v>
      </c>
      <c r="F532" s="122"/>
      <c r="G532" s="63" t="s">
        <v>779</v>
      </c>
      <c r="H532" s="35">
        <v>2024</v>
      </c>
      <c r="I532" s="35">
        <v>2</v>
      </c>
      <c r="J532" s="35">
        <v>34</v>
      </c>
      <c r="K532" s="35">
        <v>53</v>
      </c>
      <c r="O532" s="61">
        <f t="shared" si="65"/>
        <v>0.80689766122930906</v>
      </c>
      <c r="Q532" s="92"/>
    </row>
    <row r="533" spans="2:17" ht="23.45" hidden="1" customHeight="1" outlineLevel="1" x14ac:dyDescent="0.25">
      <c r="B533" s="44" t="s">
        <v>1</v>
      </c>
      <c r="C533" s="44" t="s">
        <v>371</v>
      </c>
      <c r="D533" s="44" t="s">
        <v>42</v>
      </c>
      <c r="E533" s="44" t="s">
        <v>364</v>
      </c>
      <c r="F533" s="77"/>
      <c r="G533" s="44" t="s">
        <v>43</v>
      </c>
      <c r="H533" s="44" t="s">
        <v>787</v>
      </c>
      <c r="I533" s="44" t="s">
        <v>44</v>
      </c>
      <c r="J533" s="44" t="s">
        <v>360</v>
      </c>
      <c r="K533" s="44" t="s">
        <v>359</v>
      </c>
      <c r="L533" s="44" t="s">
        <v>362</v>
      </c>
      <c r="M533" s="44" t="s">
        <v>360</v>
      </c>
      <c r="N533" s="44" t="s">
        <v>359</v>
      </c>
      <c r="O533" s="44" t="s">
        <v>363</v>
      </c>
      <c r="P533" s="44" t="s">
        <v>365</v>
      </c>
      <c r="Q533" s="44" t="s">
        <v>599</v>
      </c>
    </row>
    <row r="534" spans="2:17" ht="23.45" hidden="1" customHeight="1" outlineLevel="1" x14ac:dyDescent="0.25">
      <c r="B534" s="123" t="e" vm="4">
        <v>#VALUE!</v>
      </c>
      <c r="C534" s="35" t="s">
        <v>283</v>
      </c>
      <c r="D534" s="123" t="e" vm="89">
        <v>#VALUE!</v>
      </c>
      <c r="E534" s="35" t="s">
        <v>102</v>
      </c>
      <c r="F534" s="124" t="s">
        <v>492</v>
      </c>
      <c r="G534" s="35" t="s">
        <v>2</v>
      </c>
      <c r="H534" s="35">
        <v>2018</v>
      </c>
      <c r="I534" s="35">
        <v>3</v>
      </c>
      <c r="J534" s="35">
        <v>20</v>
      </c>
      <c r="K534" s="35">
        <v>48</v>
      </c>
      <c r="L534" s="35">
        <v>1</v>
      </c>
      <c r="M534" s="35">
        <v>5</v>
      </c>
      <c r="N534" s="35">
        <v>15</v>
      </c>
      <c r="O534" s="61">
        <f t="shared" ref="O534:O540" si="66">IF(AND(L534="", M534="", N534=""), IF(AND(I534&lt;&gt;0, J534&lt;&gt;0), K534/J534 * I534^-0.95, 0), IF(OR(L534=1, L534=2),(IF(J534&lt;&gt;0, K534/J534 * I534^-0.95, 0) + IF(AND(M534&lt;&gt;0, I534&lt;&gt;0), N534/M534 * I534^-0.95 * IF(L534=1, 1, 0.913), 0)) / 2,"Fehler: K4 muss 1 oder 2 sein"))</f>
        <v>0.95082057769458417</v>
      </c>
      <c r="P534" s="61">
        <f t="array" ref="P534">((AVERAGE(IF((H534:INDEX(H:H,MATCH("PointAVG",O535:O632,0)+ROW(O534)-1)&gt;=(MAX(H534:INDEX(H:H,MATCH("PointAVG",O535:O632,0)+ROW(O534)-1))-4)),O534:INDEX(O:O,MATCH("PointAVG",O535:O632,0)+ROW(O534)-1)))) * (VLOOKUP(C534, LeagueRanking[[CCode]:[Total4]], COLUMNS(LeagueRanking[[#All],[CCode]:[Total4]]), FALSE)))</f>
        <v>12.860006942552461</v>
      </c>
      <c r="Q534" s="91">
        <f>_xlfn.RANK.EQ(P534, P:P, 0)</f>
        <v>126</v>
      </c>
    </row>
    <row r="535" spans="2:17" ht="23.45" hidden="1" customHeight="1" outlineLevel="1" x14ac:dyDescent="0.25">
      <c r="B535" s="123"/>
      <c r="C535" s="35" t="s">
        <v>283</v>
      </c>
      <c r="D535" s="123"/>
      <c r="E535" s="35" t="s">
        <v>102</v>
      </c>
      <c r="F535" s="124"/>
      <c r="G535" s="35" t="s">
        <v>3</v>
      </c>
      <c r="H535" s="35">
        <v>2019</v>
      </c>
      <c r="I535" s="35">
        <v>2</v>
      </c>
      <c r="J535" s="35">
        <v>27</v>
      </c>
      <c r="K535" s="35">
        <v>48</v>
      </c>
      <c r="O535" s="61">
        <f t="shared" si="66"/>
        <v>0.92023548785900222</v>
      </c>
      <c r="Q535" s="92"/>
    </row>
    <row r="536" spans="2:17" ht="23.45" hidden="1" customHeight="1" outlineLevel="1" x14ac:dyDescent="0.25">
      <c r="B536" s="123"/>
      <c r="C536" s="35" t="s">
        <v>283</v>
      </c>
      <c r="D536" s="123"/>
      <c r="E536" s="35" t="s">
        <v>102</v>
      </c>
      <c r="F536" s="124"/>
      <c r="G536" s="35" t="s">
        <v>4</v>
      </c>
      <c r="H536" s="35">
        <v>2020</v>
      </c>
      <c r="I536" s="35">
        <v>2</v>
      </c>
      <c r="J536" s="35">
        <v>42</v>
      </c>
      <c r="K536" s="35">
        <v>70</v>
      </c>
      <c r="O536" s="61">
        <f t="shared" si="66"/>
        <v>0.86272076986781465</v>
      </c>
      <c r="Q536" s="92"/>
    </row>
    <row r="537" spans="2:17" ht="23.45" hidden="1" customHeight="1" outlineLevel="1" x14ac:dyDescent="0.25">
      <c r="B537" s="123"/>
      <c r="C537" s="35" t="s">
        <v>283</v>
      </c>
      <c r="D537" s="123"/>
      <c r="E537" s="35" t="s">
        <v>102</v>
      </c>
      <c r="F537" s="124"/>
      <c r="G537" s="35" t="s">
        <v>5</v>
      </c>
      <c r="H537" s="35">
        <v>2021</v>
      </c>
      <c r="I537" s="35">
        <v>2</v>
      </c>
      <c r="J537" s="35">
        <v>38</v>
      </c>
      <c r="K537" s="35">
        <v>58</v>
      </c>
      <c r="O537" s="61">
        <f t="shared" si="66"/>
        <v>0.79007059977368288</v>
      </c>
      <c r="Q537" s="92"/>
    </row>
    <row r="538" spans="2:17" ht="23.45" hidden="1" customHeight="1" outlineLevel="1" x14ac:dyDescent="0.25">
      <c r="B538" s="123"/>
      <c r="C538" s="35" t="s">
        <v>283</v>
      </c>
      <c r="D538" s="123"/>
      <c r="E538" s="35" t="s">
        <v>102</v>
      </c>
      <c r="F538" s="124"/>
      <c r="G538" s="35" t="s">
        <v>6</v>
      </c>
      <c r="H538" s="35">
        <v>2022</v>
      </c>
      <c r="I538" s="35">
        <v>2</v>
      </c>
      <c r="J538" s="35">
        <v>34</v>
      </c>
      <c r="K538" s="35">
        <v>47</v>
      </c>
      <c r="O538" s="61">
        <f t="shared" si="66"/>
        <v>0.7155507561844815</v>
      </c>
      <c r="Q538" s="92"/>
    </row>
    <row r="539" spans="2:17" ht="23.45" hidden="1" customHeight="1" outlineLevel="1" x14ac:dyDescent="0.25">
      <c r="B539" s="123"/>
      <c r="C539" s="35" t="s">
        <v>283</v>
      </c>
      <c r="D539" s="123"/>
      <c r="E539" s="35" t="s">
        <v>102</v>
      </c>
      <c r="F539" s="124"/>
      <c r="G539" s="35" t="s">
        <v>402</v>
      </c>
      <c r="H539" s="35">
        <v>2023</v>
      </c>
      <c r="I539" s="35">
        <v>2</v>
      </c>
      <c r="J539" s="35">
        <v>34</v>
      </c>
      <c r="K539" s="35">
        <v>42</v>
      </c>
      <c r="O539" s="61">
        <f t="shared" si="66"/>
        <v>0.63942833531379206</v>
      </c>
      <c r="Q539" s="92"/>
    </row>
    <row r="540" spans="2:17" ht="23.45" hidden="1" customHeight="1" outlineLevel="1" x14ac:dyDescent="0.25">
      <c r="B540" s="123"/>
      <c r="C540" s="35" t="s">
        <v>283</v>
      </c>
      <c r="D540" s="123"/>
      <c r="E540" s="35" t="s">
        <v>102</v>
      </c>
      <c r="F540" s="124"/>
      <c r="G540" s="63" t="s">
        <v>779</v>
      </c>
      <c r="H540" s="35">
        <v>2024</v>
      </c>
      <c r="I540" s="35">
        <v>2</v>
      </c>
      <c r="J540" s="35">
        <v>34</v>
      </c>
      <c r="K540" s="35">
        <v>38</v>
      </c>
      <c r="O540" s="61">
        <f t="shared" si="66"/>
        <v>0.57853039861724043</v>
      </c>
      <c r="Q540" s="92"/>
    </row>
    <row r="541" spans="2:17" ht="23.45" hidden="1" customHeight="1" outlineLevel="1" x14ac:dyDescent="0.25">
      <c r="B541" s="44" t="s">
        <v>1</v>
      </c>
      <c r="C541" s="44" t="s">
        <v>371</v>
      </c>
      <c r="D541" s="44" t="s">
        <v>42</v>
      </c>
      <c r="E541" s="44" t="s">
        <v>364</v>
      </c>
      <c r="F541" s="77"/>
      <c r="G541" s="44" t="s">
        <v>43</v>
      </c>
      <c r="H541" s="44" t="s">
        <v>787</v>
      </c>
      <c r="I541" s="44" t="s">
        <v>44</v>
      </c>
      <c r="J541" s="44" t="s">
        <v>360</v>
      </c>
      <c r="K541" s="44" t="s">
        <v>359</v>
      </c>
      <c r="L541" s="44" t="s">
        <v>362</v>
      </c>
      <c r="M541" s="44" t="s">
        <v>360</v>
      </c>
      <c r="N541" s="44" t="s">
        <v>359</v>
      </c>
      <c r="O541" s="44" t="s">
        <v>363</v>
      </c>
      <c r="P541" s="44" t="s">
        <v>365</v>
      </c>
      <c r="Q541" s="44" t="s">
        <v>599</v>
      </c>
    </row>
    <row r="542" spans="2:17" ht="23.45" hidden="1" customHeight="1" outlineLevel="1" x14ac:dyDescent="0.25">
      <c r="B542" s="123" t="e" vm="4">
        <v>#VALUE!</v>
      </c>
      <c r="C542" s="35" t="s">
        <v>283</v>
      </c>
      <c r="D542" s="123" t="e" vm="90">
        <v>#VALUE!</v>
      </c>
      <c r="E542" s="35" t="s">
        <v>103</v>
      </c>
      <c r="F542" s="122" t="s">
        <v>493</v>
      </c>
      <c r="G542" s="35" t="s">
        <v>2</v>
      </c>
      <c r="H542" s="35">
        <v>2018</v>
      </c>
      <c r="I542" s="35">
        <v>3</v>
      </c>
      <c r="J542" s="35">
        <v>28</v>
      </c>
      <c r="K542" s="35">
        <v>30</v>
      </c>
      <c r="O542" s="61">
        <f t="shared" ref="O542:O548" si="67">IF(AND(L542="", M542="", N542=""), IF(AND(I542&lt;&gt;0, J542&lt;&gt;0), K542/J542 * I542^-0.95, 0), IF(OR(L542=1, L542=2),(IF(J542&lt;&gt;0, K542/J542 * I542^-0.95, 0) + IF(AND(M542&lt;&gt;0, I542&lt;&gt;0), N542/M542 * I542^-0.95 * IF(L542=1, 1, 0.913), 0)) / 2,"Fehler: K4 muss 1 oder 2 sein"))</f>
        <v>0.37730975305340636</v>
      </c>
      <c r="P542" s="61">
        <f t="array" ref="P542">((AVERAGE(IF((H542:INDEX(H:H,MATCH("PointAVG",O543:O640,0)+ROW(O542)-1)&gt;=(MAX(H542:INDEX(H:H,MATCH("PointAVG",O543:O640,0)+ROW(O542)-1))-4)),O542:INDEX(O:O,MATCH("PointAVG",O543:O640,0)+ROW(O542)-1)))) * (VLOOKUP(C542, LeagueRanking[[CCode]:[Total4]], COLUMNS(LeagueRanking[[#All],[CCode]:[Total4]]), FALSE)))</f>
        <v>13.867583266643113</v>
      </c>
      <c r="Q542" s="91">
        <f>_xlfn.RANK.EQ(P542, P:P, 0)</f>
        <v>109</v>
      </c>
    </row>
    <row r="543" spans="2:17" ht="23.45" hidden="1" customHeight="1" outlineLevel="1" x14ac:dyDescent="0.25">
      <c r="B543" s="123"/>
      <c r="C543" s="35" t="s">
        <v>283</v>
      </c>
      <c r="D543" s="123"/>
      <c r="E543" s="35" t="s">
        <v>103</v>
      </c>
      <c r="F543" s="122"/>
      <c r="G543" s="35" t="s">
        <v>3</v>
      </c>
      <c r="H543" s="35">
        <v>2019</v>
      </c>
      <c r="I543" s="35">
        <v>3</v>
      </c>
      <c r="J543" s="35">
        <v>19</v>
      </c>
      <c r="K543" s="35">
        <v>46</v>
      </c>
      <c r="O543" s="61">
        <f t="shared" si="67"/>
        <v>0.85258765251366209</v>
      </c>
      <c r="Q543" s="92"/>
    </row>
    <row r="544" spans="2:17" ht="23.45" hidden="1" customHeight="1" outlineLevel="1" x14ac:dyDescent="0.25">
      <c r="B544" s="123"/>
      <c r="C544" s="35" t="s">
        <v>283</v>
      </c>
      <c r="D544" s="123"/>
      <c r="E544" s="35" t="s">
        <v>103</v>
      </c>
      <c r="F544" s="122"/>
      <c r="G544" s="35" t="s">
        <v>4</v>
      </c>
      <c r="H544" s="35">
        <v>2020</v>
      </c>
      <c r="I544" s="35">
        <v>2</v>
      </c>
      <c r="J544" s="35">
        <v>42</v>
      </c>
      <c r="K544" s="35">
        <v>77</v>
      </c>
      <c r="O544" s="61">
        <f t="shared" si="67"/>
        <v>0.94899284685459606</v>
      </c>
      <c r="Q544" s="92"/>
    </row>
    <row r="545" spans="2:17" ht="23.45" hidden="1" customHeight="1" outlineLevel="1" x14ac:dyDescent="0.25">
      <c r="B545" s="123"/>
      <c r="C545" s="35" t="s">
        <v>283</v>
      </c>
      <c r="D545" s="123"/>
      <c r="E545" s="35" t="s">
        <v>103</v>
      </c>
      <c r="F545" s="122"/>
      <c r="G545" s="35" t="s">
        <v>5</v>
      </c>
      <c r="H545" s="35">
        <v>2021</v>
      </c>
      <c r="I545" s="35">
        <v>2</v>
      </c>
      <c r="J545" s="35">
        <v>38</v>
      </c>
      <c r="K545" s="35">
        <v>60</v>
      </c>
      <c r="O545" s="61">
        <f t="shared" si="67"/>
        <v>0.81731441355898227</v>
      </c>
      <c r="Q545" s="92"/>
    </row>
    <row r="546" spans="2:17" ht="23.45" hidden="1" customHeight="1" outlineLevel="1" x14ac:dyDescent="0.25">
      <c r="B546" s="123"/>
      <c r="C546" s="35" t="s">
        <v>283</v>
      </c>
      <c r="D546" s="123"/>
      <c r="E546" s="35" t="s">
        <v>103</v>
      </c>
      <c r="F546" s="122"/>
      <c r="G546" s="35" t="s">
        <v>6</v>
      </c>
      <c r="H546" s="35">
        <v>2022</v>
      </c>
      <c r="I546" s="35">
        <v>2</v>
      </c>
      <c r="J546" s="35">
        <v>34</v>
      </c>
      <c r="K546" s="35">
        <v>62</v>
      </c>
      <c r="O546" s="61">
        <f t="shared" si="67"/>
        <v>0.94391801879655013</v>
      </c>
      <c r="Q546" s="92"/>
    </row>
    <row r="547" spans="2:17" ht="23.45" hidden="1" customHeight="1" outlineLevel="1" x14ac:dyDescent="0.25">
      <c r="B547" s="123"/>
      <c r="C547" s="35" t="s">
        <v>283</v>
      </c>
      <c r="D547" s="123"/>
      <c r="E547" s="35" t="s">
        <v>103</v>
      </c>
      <c r="F547" s="122"/>
      <c r="G547" s="35" t="s">
        <v>402</v>
      </c>
      <c r="H547" s="35">
        <v>2023</v>
      </c>
      <c r="I547" s="35">
        <v>2</v>
      </c>
      <c r="J547" s="35">
        <v>34</v>
      </c>
      <c r="K547" s="35">
        <v>49</v>
      </c>
      <c r="O547" s="61">
        <f t="shared" si="67"/>
        <v>0.74599972453275731</v>
      </c>
      <c r="Q547" s="92"/>
    </row>
    <row r="548" spans="2:17" ht="23.45" hidden="1" customHeight="1" outlineLevel="1" x14ac:dyDescent="0.25">
      <c r="B548" s="123"/>
      <c r="C548" s="35" t="s">
        <v>283</v>
      </c>
      <c r="D548" s="123"/>
      <c r="E548" s="35" t="s">
        <v>103</v>
      </c>
      <c r="F548" s="122"/>
      <c r="G548" s="63" t="s">
        <v>779</v>
      </c>
      <c r="H548" s="35">
        <v>2024</v>
      </c>
      <c r="I548" s="35">
        <v>2</v>
      </c>
      <c r="J548" s="35">
        <v>34</v>
      </c>
      <c r="K548" s="35">
        <v>27</v>
      </c>
      <c r="O548" s="61">
        <f t="shared" si="67"/>
        <v>0.41106107270172343</v>
      </c>
      <c r="Q548" s="92"/>
    </row>
    <row r="549" spans="2:17" ht="23.45" hidden="1" customHeight="1" outlineLevel="1" x14ac:dyDescent="0.25">
      <c r="B549" s="44" t="s">
        <v>1</v>
      </c>
      <c r="C549" s="44" t="s">
        <v>371</v>
      </c>
      <c r="D549" s="44" t="s">
        <v>42</v>
      </c>
      <c r="E549" s="44" t="s">
        <v>364</v>
      </c>
      <c r="F549" s="77"/>
      <c r="G549" s="44" t="s">
        <v>43</v>
      </c>
      <c r="H549" s="44" t="s">
        <v>787</v>
      </c>
      <c r="I549" s="44" t="s">
        <v>44</v>
      </c>
      <c r="J549" s="44" t="s">
        <v>360</v>
      </c>
      <c r="K549" s="44" t="s">
        <v>359</v>
      </c>
      <c r="L549" s="44" t="s">
        <v>362</v>
      </c>
      <c r="M549" s="44" t="s">
        <v>360</v>
      </c>
      <c r="N549" s="44" t="s">
        <v>359</v>
      </c>
      <c r="O549" s="44" t="s">
        <v>363</v>
      </c>
      <c r="P549" s="44" t="s">
        <v>365</v>
      </c>
      <c r="Q549" s="44" t="s">
        <v>599</v>
      </c>
    </row>
    <row r="550" spans="2:17" ht="23.45" hidden="1" customHeight="1" outlineLevel="1" x14ac:dyDescent="0.25">
      <c r="B550" s="123" t="e" vm="4">
        <v>#VALUE!</v>
      </c>
      <c r="C550" s="35" t="s">
        <v>283</v>
      </c>
      <c r="D550" s="123" t="e" vm="91">
        <v>#VALUE!</v>
      </c>
      <c r="E550" s="35" t="s">
        <v>104</v>
      </c>
      <c r="F550" s="122" t="s">
        <v>494</v>
      </c>
      <c r="G550" s="35" t="s">
        <v>2</v>
      </c>
      <c r="H550" s="35">
        <v>2018</v>
      </c>
      <c r="I550" s="35">
        <v>2</v>
      </c>
      <c r="J550" s="35">
        <v>38</v>
      </c>
      <c r="K550" s="35">
        <v>64</v>
      </c>
      <c r="O550" s="61">
        <f t="shared" ref="O550:O555" si="68">IF(AND(L550="", M550="", N550=""), IF(AND(I550&lt;&gt;0, J550&lt;&gt;0), K550/J550 * I550^-0.95, 0), IF(OR(L550=1, L550=2),(IF(J550&lt;&gt;0, K550/J550 * I550^-0.95, 0) + IF(AND(M550&lt;&gt;0, I550&lt;&gt;0), N550/M550 * I550^-0.95 * IF(L550=1, 1, 0.913), 0)) / 2,"Fehler: K4 muss 1 oder 2 sein"))</f>
        <v>0.87180204112958104</v>
      </c>
      <c r="P550" s="61">
        <f t="array" ref="P550">((AVERAGE(IF((H550:INDEX(H:H,MATCH("PointAVG",O551:O648,0)+ROW(O550)-1)&gt;=(MAX(H550:INDEX(H:H,MATCH("PointAVG",O551:O648,0)+ROW(O550)-1))-4)),O550:INDEX(O:O,MATCH("PointAVG",O551:O648,0)+ROW(O550)-1)))) * (VLOOKUP(C550, LeagueRanking[[CCode]:[Total4]], COLUMNS(LeagueRanking[[#All],[CCode]:[Total4]]), FALSE)))</f>
        <v>4.1565943983636515</v>
      </c>
      <c r="Q550" s="91">
        <f>_xlfn.RANK.EQ(P550, P:P, 0)</f>
        <v>346</v>
      </c>
    </row>
    <row r="551" spans="2:17" ht="23.45" hidden="1" customHeight="1" outlineLevel="1" x14ac:dyDescent="0.25">
      <c r="B551" s="123"/>
      <c r="C551" s="35" t="s">
        <v>283</v>
      </c>
      <c r="D551" s="123"/>
      <c r="E551" s="35" t="s">
        <v>104</v>
      </c>
      <c r="F551" s="122"/>
      <c r="G551" s="35" t="s">
        <v>3</v>
      </c>
      <c r="H551" s="35">
        <v>2019</v>
      </c>
      <c r="I551" s="35">
        <v>2</v>
      </c>
      <c r="J551" s="35">
        <v>27</v>
      </c>
      <c r="K551" s="35">
        <v>39</v>
      </c>
      <c r="O551" s="61">
        <f t="shared" si="68"/>
        <v>0.7476913338854394</v>
      </c>
      <c r="Q551" s="92"/>
    </row>
    <row r="552" spans="2:17" ht="23.45" hidden="1" customHeight="1" outlineLevel="1" x14ac:dyDescent="0.25">
      <c r="B552" s="123"/>
      <c r="C552" s="35" t="s">
        <v>283</v>
      </c>
      <c r="D552" s="123"/>
      <c r="E552" s="35" t="s">
        <v>104</v>
      </c>
      <c r="F552" s="122"/>
      <c r="G552" s="35" t="s">
        <v>4</v>
      </c>
      <c r="H552" s="35">
        <v>2020</v>
      </c>
      <c r="I552" s="35">
        <v>2</v>
      </c>
      <c r="J552" s="35">
        <v>42</v>
      </c>
      <c r="K552" s="35">
        <v>41</v>
      </c>
      <c r="O552" s="61">
        <f t="shared" si="68"/>
        <v>0.50530787949400569</v>
      </c>
      <c r="Q552" s="92"/>
    </row>
    <row r="553" spans="2:17" ht="23.45" hidden="1" customHeight="1" outlineLevel="1" x14ac:dyDescent="0.25">
      <c r="B553" s="123"/>
      <c r="C553" s="35" t="s">
        <v>283</v>
      </c>
      <c r="D553" s="123"/>
      <c r="E553" s="35" t="s">
        <v>104</v>
      </c>
      <c r="F553" s="122"/>
      <c r="G553" s="35" t="s">
        <v>5</v>
      </c>
      <c r="H553" s="35">
        <v>2021</v>
      </c>
      <c r="I553" s="35">
        <v>2</v>
      </c>
      <c r="J553" s="35">
        <v>38</v>
      </c>
      <c r="K553" s="35">
        <v>48</v>
      </c>
      <c r="O553" s="61">
        <f t="shared" si="68"/>
        <v>0.65385153084718584</v>
      </c>
      <c r="Q553" s="92"/>
    </row>
    <row r="554" spans="2:17" ht="23.45" hidden="1" customHeight="1" outlineLevel="1" x14ac:dyDescent="0.25">
      <c r="B554" s="123"/>
      <c r="C554" s="35" t="s">
        <v>283</v>
      </c>
      <c r="D554" s="123"/>
      <c r="E554" s="35" t="s">
        <v>104</v>
      </c>
      <c r="F554" s="122"/>
      <c r="G554" s="35" t="s">
        <v>6</v>
      </c>
      <c r="H554" s="35">
        <v>2022</v>
      </c>
      <c r="O554" s="61">
        <f t="shared" si="68"/>
        <v>0</v>
      </c>
      <c r="Q554" s="92"/>
    </row>
    <row r="555" spans="2:17" ht="23.45" hidden="1" customHeight="1" outlineLevel="1" x14ac:dyDescent="0.25">
      <c r="B555" s="123"/>
      <c r="C555" s="35" t="s">
        <v>283</v>
      </c>
      <c r="D555" s="123"/>
      <c r="E555" s="35" t="s">
        <v>104</v>
      </c>
      <c r="F555" s="122"/>
      <c r="G555" s="35" t="s">
        <v>402</v>
      </c>
      <c r="H555" s="35">
        <v>2023</v>
      </c>
      <c r="O555" s="61">
        <f t="shared" si="68"/>
        <v>0</v>
      </c>
      <c r="Q555" s="92"/>
    </row>
    <row r="556" spans="2:17" ht="23.45" hidden="1" customHeight="1" outlineLevel="1" x14ac:dyDescent="0.25">
      <c r="B556" s="123"/>
      <c r="C556" s="35" t="s">
        <v>283</v>
      </c>
      <c r="D556" s="123"/>
      <c r="E556" s="35" t="s">
        <v>104</v>
      </c>
      <c r="F556" s="122"/>
      <c r="G556" s="63" t="s">
        <v>779</v>
      </c>
      <c r="H556" s="35">
        <v>2024</v>
      </c>
      <c r="O556" s="61"/>
      <c r="Q556" s="92"/>
    </row>
    <row r="557" spans="2:17" ht="23.45" hidden="1" customHeight="1" outlineLevel="1" x14ac:dyDescent="0.25">
      <c r="B557" s="44" t="s">
        <v>1</v>
      </c>
      <c r="C557" s="44" t="s">
        <v>371</v>
      </c>
      <c r="D557" s="44" t="s">
        <v>42</v>
      </c>
      <c r="E557" s="44" t="s">
        <v>364</v>
      </c>
      <c r="F557" s="77"/>
      <c r="G557" s="44" t="s">
        <v>43</v>
      </c>
      <c r="H557" s="44" t="s">
        <v>787</v>
      </c>
      <c r="I557" s="44" t="s">
        <v>44</v>
      </c>
      <c r="J557" s="44" t="s">
        <v>360</v>
      </c>
      <c r="K557" s="44" t="s">
        <v>359</v>
      </c>
      <c r="L557" s="44" t="s">
        <v>362</v>
      </c>
      <c r="M557" s="44" t="s">
        <v>360</v>
      </c>
      <c r="N557" s="44" t="s">
        <v>359</v>
      </c>
      <c r="O557" s="44" t="s">
        <v>363</v>
      </c>
      <c r="P557" s="44" t="s">
        <v>365</v>
      </c>
      <c r="Q557" s="44" t="s">
        <v>599</v>
      </c>
    </row>
    <row r="558" spans="2:17" ht="23.45" hidden="1" customHeight="1" outlineLevel="1" x14ac:dyDescent="0.25">
      <c r="B558" s="123" t="e" vm="4">
        <v>#VALUE!</v>
      </c>
      <c r="C558" s="35" t="s">
        <v>283</v>
      </c>
      <c r="D558" s="123" t="e" vm="92">
        <v>#VALUE!</v>
      </c>
      <c r="E558" s="35" t="s">
        <v>105</v>
      </c>
      <c r="F558" s="122" t="s">
        <v>495</v>
      </c>
      <c r="G558" s="35" t="s">
        <v>2</v>
      </c>
      <c r="H558" s="35">
        <v>2018</v>
      </c>
      <c r="I558" s="35">
        <v>2</v>
      </c>
      <c r="J558" s="35">
        <v>38</v>
      </c>
      <c r="K558" s="35">
        <v>60</v>
      </c>
      <c r="O558" s="61">
        <f t="shared" ref="O558:O564" si="69">IF(AND(L558="", M558="", N558=""), IF(AND(I558&lt;&gt;0, J558&lt;&gt;0), K558/J558 * I558^-0.95, 0), IF(OR(L558=1, L558=2),(IF(J558&lt;&gt;0, K558/J558 * I558^-0.95, 0) + IF(AND(M558&lt;&gt;0, I558&lt;&gt;0), N558/M558 * I558^-0.95 * IF(L558=1, 1, 0.913), 0)) / 2,"Fehler: K4 muss 1 oder 2 sein"))</f>
        <v>0.81731441355898227</v>
      </c>
      <c r="P558" s="61">
        <f t="array" ref="P558">((AVERAGE(IF((H558:INDEX(H:H,MATCH("PointAVG",O559:O656,0)+ROW(O558)-1)&gt;=(MAX(H558:INDEX(H:H,MATCH("PointAVG",O559:O656,0)+ROW(O558)-1))-4)),O558:INDEX(O:O,MATCH("PointAVG",O559:O656,0)+ROW(O558)-1)))) * (VLOOKUP(C558, LeagueRanking[[CCode]:[Total4]], COLUMNS(LeagueRanking[[#All],[CCode]:[Total4]]), FALSE)))</f>
        <v>11.426005206952514</v>
      </c>
      <c r="Q558" s="91">
        <f>_xlfn.RANK.EQ(P558, P:P, 0)</f>
        <v>151</v>
      </c>
    </row>
    <row r="559" spans="2:17" ht="23.45" hidden="1" customHeight="1" outlineLevel="1" x14ac:dyDescent="0.25">
      <c r="B559" s="123"/>
      <c r="C559" s="35" t="s">
        <v>283</v>
      </c>
      <c r="D559" s="123"/>
      <c r="E559" s="35" t="s">
        <v>105</v>
      </c>
      <c r="F559" s="122"/>
      <c r="G559" s="35" t="s">
        <v>3</v>
      </c>
      <c r="H559" s="35">
        <v>2019</v>
      </c>
      <c r="I559" s="35">
        <v>2</v>
      </c>
      <c r="J559" s="35">
        <v>27</v>
      </c>
      <c r="K559" s="35">
        <v>43</v>
      </c>
      <c r="O559" s="61">
        <f t="shared" si="69"/>
        <v>0.82437762454035624</v>
      </c>
      <c r="Q559" s="92"/>
    </row>
    <row r="560" spans="2:17" ht="23.45" hidden="1" customHeight="1" outlineLevel="1" x14ac:dyDescent="0.25">
      <c r="B560" s="123"/>
      <c r="C560" s="35" t="s">
        <v>283</v>
      </c>
      <c r="D560" s="123"/>
      <c r="E560" s="35" t="s">
        <v>105</v>
      </c>
      <c r="F560" s="122"/>
      <c r="G560" s="35" t="s">
        <v>4</v>
      </c>
      <c r="H560" s="35">
        <v>2020</v>
      </c>
      <c r="I560" s="35">
        <v>2</v>
      </c>
      <c r="J560" s="35">
        <v>42</v>
      </c>
      <c r="K560" s="35">
        <v>25</v>
      </c>
      <c r="O560" s="61">
        <f t="shared" si="69"/>
        <v>0.30811456066707665</v>
      </c>
      <c r="Q560" s="92"/>
    </row>
    <row r="561" spans="2:17" ht="23.45" hidden="1" customHeight="1" outlineLevel="1" x14ac:dyDescent="0.25">
      <c r="B561" s="123"/>
      <c r="C561" s="35" t="s">
        <v>283</v>
      </c>
      <c r="D561" s="123"/>
      <c r="E561" s="35" t="s">
        <v>105</v>
      </c>
      <c r="F561" s="122"/>
      <c r="G561" s="35" t="s">
        <v>5</v>
      </c>
      <c r="H561" s="35">
        <v>2021</v>
      </c>
      <c r="I561" s="35">
        <v>3</v>
      </c>
      <c r="J561" s="35">
        <v>20</v>
      </c>
      <c r="K561" s="35">
        <v>52</v>
      </c>
      <c r="L561" s="35">
        <v>1</v>
      </c>
      <c r="M561" s="35">
        <v>12</v>
      </c>
      <c r="N561" s="35">
        <v>28</v>
      </c>
      <c r="O561" s="61">
        <f t="shared" si="69"/>
        <v>0.86865089814073115</v>
      </c>
      <c r="Q561" s="92"/>
    </row>
    <row r="562" spans="2:17" ht="23.45" hidden="1" customHeight="1" outlineLevel="1" x14ac:dyDescent="0.25">
      <c r="B562" s="123"/>
      <c r="C562" s="35" t="s">
        <v>283</v>
      </c>
      <c r="D562" s="123"/>
      <c r="E562" s="35" t="s">
        <v>105</v>
      </c>
      <c r="F562" s="122"/>
      <c r="G562" s="35" t="s">
        <v>6</v>
      </c>
      <c r="H562" s="35">
        <v>2022</v>
      </c>
      <c r="I562" s="35">
        <v>2</v>
      </c>
      <c r="J562" s="35">
        <v>34</v>
      </c>
      <c r="K562" s="35">
        <v>46</v>
      </c>
      <c r="O562" s="61">
        <f t="shared" si="69"/>
        <v>0.7003262720103437</v>
      </c>
      <c r="Q562" s="92"/>
    </row>
    <row r="563" spans="2:17" ht="23.45" hidden="1" customHeight="1" outlineLevel="1" x14ac:dyDescent="0.25">
      <c r="B563" s="123"/>
      <c r="C563" s="35" t="s">
        <v>283</v>
      </c>
      <c r="D563" s="123"/>
      <c r="E563" s="35" t="s">
        <v>105</v>
      </c>
      <c r="F563" s="122"/>
      <c r="G563" s="35" t="s">
        <v>402</v>
      </c>
      <c r="H563" s="35">
        <v>2023</v>
      </c>
      <c r="I563" s="35">
        <v>2</v>
      </c>
      <c r="J563" s="35">
        <v>34</v>
      </c>
      <c r="K563" s="35">
        <v>51</v>
      </c>
      <c r="O563" s="61">
        <f t="shared" si="69"/>
        <v>0.77644869288103324</v>
      </c>
      <c r="Q563" s="92"/>
    </row>
    <row r="564" spans="2:17" ht="23.45" hidden="1" customHeight="1" outlineLevel="1" x14ac:dyDescent="0.25">
      <c r="B564" s="123"/>
      <c r="C564" s="35" t="s">
        <v>283</v>
      </c>
      <c r="D564" s="123"/>
      <c r="E564" s="35" t="s">
        <v>105</v>
      </c>
      <c r="F564" s="122"/>
      <c r="G564" s="63" t="s">
        <v>779</v>
      </c>
      <c r="H564" s="35">
        <v>2024</v>
      </c>
      <c r="I564" s="35">
        <v>2</v>
      </c>
      <c r="J564" s="35">
        <v>34</v>
      </c>
      <c r="K564" s="35">
        <v>35</v>
      </c>
      <c r="O564" s="61">
        <f t="shared" si="69"/>
        <v>0.53285694609482659</v>
      </c>
      <c r="Q564" s="92"/>
    </row>
    <row r="565" spans="2:17" ht="23.45" hidden="1" customHeight="1" outlineLevel="1" x14ac:dyDescent="0.25">
      <c r="B565" s="44" t="s">
        <v>1</v>
      </c>
      <c r="C565" s="44" t="s">
        <v>371</v>
      </c>
      <c r="D565" s="44" t="s">
        <v>42</v>
      </c>
      <c r="E565" s="44" t="s">
        <v>364</v>
      </c>
      <c r="F565" s="77"/>
      <c r="G565" s="44" t="s">
        <v>43</v>
      </c>
      <c r="H565" s="44" t="s">
        <v>787</v>
      </c>
      <c r="I565" s="44" t="s">
        <v>44</v>
      </c>
      <c r="J565" s="44" t="s">
        <v>360</v>
      </c>
      <c r="K565" s="44" t="s">
        <v>359</v>
      </c>
      <c r="L565" s="44" t="s">
        <v>362</v>
      </c>
      <c r="M565" s="44" t="s">
        <v>360</v>
      </c>
      <c r="N565" s="44" t="s">
        <v>359</v>
      </c>
      <c r="O565" s="44" t="s">
        <v>363</v>
      </c>
      <c r="P565" s="44" t="s">
        <v>365</v>
      </c>
      <c r="Q565" s="44" t="s">
        <v>599</v>
      </c>
    </row>
    <row r="566" spans="2:17" ht="23.45" hidden="1" customHeight="1" outlineLevel="1" x14ac:dyDescent="0.25">
      <c r="B566" s="123" t="e" vm="4">
        <v>#VALUE!</v>
      </c>
      <c r="C566" s="35" t="s">
        <v>283</v>
      </c>
      <c r="D566" s="123" t="e" vm="93">
        <v>#VALUE!</v>
      </c>
      <c r="E566" s="35" t="s">
        <v>106</v>
      </c>
      <c r="F566" s="122" t="s">
        <v>496</v>
      </c>
      <c r="G566" s="35" t="s">
        <v>2</v>
      </c>
      <c r="H566" s="35">
        <v>2018</v>
      </c>
      <c r="I566" s="35">
        <v>3</v>
      </c>
      <c r="J566" s="35">
        <v>24</v>
      </c>
      <c r="K566" s="35">
        <v>49</v>
      </c>
      <c r="O566" s="61">
        <f t="shared" ref="O566:O572" si="70">IF(AND(L566="", M566="", N566=""), IF(AND(I566&lt;&gt;0, J566&lt;&gt;0), K566/J566 * I566^-0.95, 0), IF(OR(L566=1, L566=2),(IF(J566&lt;&gt;0, K566/J566 * I566^-0.95, 0) + IF(AND(M566&lt;&gt;0, I566&lt;&gt;0), N566/M566 * I566^-0.95 * IF(L566=1, 1, 0.913), 0)) / 2,"Fehler: K4 muss 1 oder 2 sein"))</f>
        <v>0.71898469609621318</v>
      </c>
      <c r="P566" s="61">
        <f t="array" ref="P566">((AVERAGE(IF((H566:INDEX(H:H,MATCH("PointAVG",O567:O665,0)+ROW(O566)-1)&gt;=(MAX(H566:INDEX(H:H,MATCH("PointAVG",O567:O665,0)+ROW(O566)-1))-4)),O566:INDEX(O:O,MATCH("PointAVG",O567:O665,0)+ROW(O566)-1)))) * (VLOOKUP(C566, LeagueRanking[[CCode]:[Total4]], COLUMNS(LeagueRanking[[#All],[CCode]:[Total4]]), FALSE)))</f>
        <v>10.465525522454566</v>
      </c>
      <c r="Q566" s="91">
        <f>_xlfn.RANK.EQ(P566, P:P, 0)</f>
        <v>182</v>
      </c>
    </row>
    <row r="567" spans="2:17" ht="23.45" hidden="1" customHeight="1" outlineLevel="1" x14ac:dyDescent="0.25">
      <c r="B567" s="123"/>
      <c r="C567" s="35" t="s">
        <v>283</v>
      </c>
      <c r="D567" s="123"/>
      <c r="E567" s="35" t="s">
        <v>106</v>
      </c>
      <c r="F567" s="122"/>
      <c r="G567" s="35" t="s">
        <v>3</v>
      </c>
      <c r="H567" s="35">
        <v>2019</v>
      </c>
      <c r="I567" s="35">
        <v>3</v>
      </c>
      <c r="J567" s="35">
        <v>16</v>
      </c>
      <c r="K567" s="35">
        <v>36</v>
      </c>
      <c r="O567" s="61">
        <f t="shared" si="70"/>
        <v>0.79235048141215336</v>
      </c>
      <c r="Q567" s="92"/>
    </row>
    <row r="568" spans="2:17" ht="23.45" hidden="1" customHeight="1" outlineLevel="1" x14ac:dyDescent="0.25">
      <c r="B568" s="123"/>
      <c r="C568" s="35" t="s">
        <v>283</v>
      </c>
      <c r="D568" s="123"/>
      <c r="E568" s="35" t="s">
        <v>106</v>
      </c>
      <c r="F568" s="122"/>
      <c r="G568" s="35" t="s">
        <v>4</v>
      </c>
      <c r="H568" s="35">
        <v>2020</v>
      </c>
      <c r="I568" s="35">
        <v>2</v>
      </c>
      <c r="J568" s="35">
        <v>42</v>
      </c>
      <c r="K568" s="35">
        <v>66</v>
      </c>
      <c r="O568" s="61">
        <f t="shared" si="70"/>
        <v>0.81342244016108234</v>
      </c>
      <c r="Q568" s="92"/>
    </row>
    <row r="569" spans="2:17" ht="23.45" hidden="1" customHeight="1" outlineLevel="1" x14ac:dyDescent="0.25">
      <c r="B569" s="123"/>
      <c r="C569" s="35" t="s">
        <v>283</v>
      </c>
      <c r="D569" s="123"/>
      <c r="E569" s="35" t="s">
        <v>106</v>
      </c>
      <c r="F569" s="122"/>
      <c r="G569" s="35" t="s">
        <v>5</v>
      </c>
      <c r="H569" s="35">
        <v>2021</v>
      </c>
      <c r="I569" s="35">
        <v>2</v>
      </c>
      <c r="J569" s="35">
        <v>38</v>
      </c>
      <c r="K569" s="35">
        <v>48</v>
      </c>
      <c r="O569" s="61">
        <f t="shared" si="70"/>
        <v>0.65385153084718584</v>
      </c>
      <c r="Q569" s="92"/>
    </row>
    <row r="570" spans="2:17" ht="23.45" hidden="1" customHeight="1" outlineLevel="1" x14ac:dyDescent="0.25">
      <c r="B570" s="123"/>
      <c r="C570" s="35" t="s">
        <v>283</v>
      </c>
      <c r="D570" s="123"/>
      <c r="E570" s="35" t="s">
        <v>106</v>
      </c>
      <c r="F570" s="122"/>
      <c r="G570" s="35" t="s">
        <v>6</v>
      </c>
      <c r="H570" s="35">
        <v>2022</v>
      </c>
      <c r="I570" s="35">
        <v>2</v>
      </c>
      <c r="J570" s="35">
        <v>34</v>
      </c>
      <c r="K570" s="35">
        <v>33</v>
      </c>
      <c r="O570" s="61">
        <f t="shared" si="70"/>
        <v>0.50240797774655088</v>
      </c>
      <c r="Q570" s="92"/>
    </row>
    <row r="571" spans="2:17" ht="23.45" hidden="1" customHeight="1" outlineLevel="1" x14ac:dyDescent="0.25">
      <c r="B571" s="123"/>
      <c r="C571" s="35" t="s">
        <v>283</v>
      </c>
      <c r="D571" s="123"/>
      <c r="E571" s="35" t="s">
        <v>106</v>
      </c>
      <c r="F571" s="122"/>
      <c r="G571" s="35" t="s">
        <v>402</v>
      </c>
      <c r="H571" s="35">
        <v>2023</v>
      </c>
      <c r="I571" s="112">
        <v>3</v>
      </c>
      <c r="J571" s="112">
        <v>18</v>
      </c>
      <c r="K571" s="112">
        <v>24</v>
      </c>
      <c r="L571" s="112">
        <v>1</v>
      </c>
      <c r="M571" s="112">
        <v>18</v>
      </c>
      <c r="N571" s="112">
        <v>25</v>
      </c>
      <c r="O571" s="61">
        <f t="shared" si="70"/>
        <v>0.47932313073080879</v>
      </c>
      <c r="Q571" s="92"/>
    </row>
    <row r="572" spans="2:17" ht="23.45" hidden="1" customHeight="1" outlineLevel="1" x14ac:dyDescent="0.25">
      <c r="B572" s="123"/>
      <c r="C572" s="35" t="s">
        <v>283</v>
      </c>
      <c r="D572" s="123"/>
      <c r="E572" s="35" t="s">
        <v>106</v>
      </c>
      <c r="F572" s="122"/>
      <c r="G572" s="63" t="s">
        <v>779</v>
      </c>
      <c r="H572" s="35">
        <v>2024</v>
      </c>
      <c r="I572" s="112">
        <v>3</v>
      </c>
      <c r="J572" s="112">
        <v>18</v>
      </c>
      <c r="K572" s="112">
        <v>24</v>
      </c>
      <c r="L572" s="112">
        <v>1</v>
      </c>
      <c r="M572" s="112">
        <v>18</v>
      </c>
      <c r="N572" s="112">
        <v>24</v>
      </c>
      <c r="O572" s="61">
        <f t="shared" si="70"/>
        <v>0.46954102602201681</v>
      </c>
      <c r="Q572" s="92"/>
    </row>
    <row r="573" spans="2:17" ht="23.45" hidden="1" customHeight="1" outlineLevel="1" x14ac:dyDescent="0.25">
      <c r="B573" s="44" t="s">
        <v>1</v>
      </c>
      <c r="C573" s="44" t="s">
        <v>371</v>
      </c>
      <c r="D573" s="44" t="s">
        <v>42</v>
      </c>
      <c r="E573" s="44" t="s">
        <v>364</v>
      </c>
      <c r="F573" s="77"/>
      <c r="G573" s="44" t="s">
        <v>43</v>
      </c>
      <c r="H573" s="44" t="s">
        <v>787</v>
      </c>
      <c r="I573" s="44" t="s">
        <v>44</v>
      </c>
      <c r="J573" s="44" t="s">
        <v>360</v>
      </c>
      <c r="K573" s="44" t="s">
        <v>359</v>
      </c>
      <c r="L573" s="44" t="s">
        <v>362</v>
      </c>
      <c r="M573" s="44" t="s">
        <v>360</v>
      </c>
      <c r="N573" s="44" t="s">
        <v>359</v>
      </c>
      <c r="O573" s="44" t="s">
        <v>363</v>
      </c>
      <c r="P573" s="44" t="s">
        <v>365</v>
      </c>
      <c r="Q573" s="44" t="s">
        <v>599</v>
      </c>
    </row>
    <row r="574" spans="2:17" ht="23.45" hidden="1" customHeight="1" outlineLevel="1" x14ac:dyDescent="0.25">
      <c r="B574" s="123" t="e" vm="4">
        <v>#VALUE!</v>
      </c>
      <c r="C574" s="35" t="s">
        <v>283</v>
      </c>
      <c r="D574" s="123" t="e" vm="94">
        <v>#VALUE!</v>
      </c>
      <c r="E574" s="35" t="s">
        <v>107</v>
      </c>
      <c r="F574" s="122" t="s">
        <v>497</v>
      </c>
      <c r="G574" s="35" t="s">
        <v>2</v>
      </c>
      <c r="H574" s="35">
        <v>2018</v>
      </c>
      <c r="I574" s="35">
        <v>4</v>
      </c>
      <c r="J574" s="35">
        <v>22</v>
      </c>
      <c r="K574" s="35">
        <v>47</v>
      </c>
      <c r="O574" s="61">
        <f t="shared" ref="O574:O580" si="71">IF(AND(L574="", M574="", N574=""), IF(AND(I574&lt;&gt;0, J574&lt;&gt;0), K574/J574 * I574^-0.95, 0), IF(OR(L574=1, L574=2),(IF(J574&lt;&gt;0, K574/J574 * I574^-0.95, 0) + IF(AND(M574&lt;&gt;0, I574&lt;&gt;0), N574/M574 * I574^-0.95 * IF(L574=1, 1, 0.913), 0)) / 2,"Fehler: K4 muss 1 oder 2 sein"))</f>
        <v>0.57242446294552018</v>
      </c>
      <c r="P574" s="61">
        <f t="array" ref="P574">((AVERAGE(IF((H574:INDEX(H:H,MATCH("PointAVG",O575:O674,0)+ROW(O574)-1)&gt;=(MAX(H574:INDEX(H:H,MATCH("PointAVG",O575:O674,0)+ROW(O574)-1))-4)),O574:INDEX(O:O,MATCH("PointAVG",O575:O674,0)+ROW(O574)-1)))) * (VLOOKUP(C574, LeagueRanking[[CCode]:[Total4]], COLUMNS(LeagueRanking[[#All],[CCode]:[Total4]]), FALSE)))</f>
        <v>14.605033434705694</v>
      </c>
      <c r="Q574" s="91">
        <f>_xlfn.RANK.EQ(P574, P:P, 0)</f>
        <v>100</v>
      </c>
    </row>
    <row r="575" spans="2:17" ht="23.45" hidden="1" customHeight="1" outlineLevel="1" x14ac:dyDescent="0.25">
      <c r="B575" s="123"/>
      <c r="C575" s="35" t="s">
        <v>283</v>
      </c>
      <c r="D575" s="123"/>
      <c r="E575" s="35" t="s">
        <v>107</v>
      </c>
      <c r="F575" s="122"/>
      <c r="G575" s="35" t="s">
        <v>3</v>
      </c>
      <c r="H575" s="35">
        <v>2019</v>
      </c>
      <c r="I575" s="35">
        <v>3</v>
      </c>
      <c r="J575" s="35">
        <v>17</v>
      </c>
      <c r="K575" s="35">
        <v>38</v>
      </c>
      <c r="O575" s="61">
        <f t="shared" si="71"/>
        <v>0.78717172009573411</v>
      </c>
      <c r="Q575" s="92"/>
    </row>
    <row r="576" spans="2:17" ht="23.45" hidden="1" customHeight="1" outlineLevel="1" x14ac:dyDescent="0.25">
      <c r="B576" s="123"/>
      <c r="C576" s="35" t="s">
        <v>283</v>
      </c>
      <c r="D576" s="123"/>
      <c r="E576" s="35" t="s">
        <v>107</v>
      </c>
      <c r="F576" s="122"/>
      <c r="G576" s="35" t="s">
        <v>4</v>
      </c>
      <c r="H576" s="35">
        <v>2020</v>
      </c>
      <c r="I576" s="35">
        <v>2</v>
      </c>
      <c r="J576" s="35">
        <v>42</v>
      </c>
      <c r="K576" s="35">
        <v>42</v>
      </c>
      <c r="O576" s="61">
        <f t="shared" si="71"/>
        <v>0.51763246192068879</v>
      </c>
      <c r="Q576" s="92"/>
    </row>
    <row r="577" spans="2:17" ht="23.45" hidden="1" customHeight="1" outlineLevel="1" x14ac:dyDescent="0.25">
      <c r="B577" s="123"/>
      <c r="C577" s="35" t="s">
        <v>283</v>
      </c>
      <c r="D577" s="123"/>
      <c r="E577" s="35" t="s">
        <v>107</v>
      </c>
      <c r="F577" s="122"/>
      <c r="G577" s="35" t="s">
        <v>5</v>
      </c>
      <c r="H577" s="35">
        <v>2021</v>
      </c>
      <c r="I577" s="35">
        <v>2</v>
      </c>
      <c r="J577" s="35">
        <v>38</v>
      </c>
      <c r="K577" s="35">
        <v>58</v>
      </c>
      <c r="O577" s="61">
        <f t="shared" si="71"/>
        <v>0.79007059977368288</v>
      </c>
      <c r="Q577" s="92"/>
    </row>
    <row r="578" spans="2:17" ht="23.45" hidden="1" customHeight="1" outlineLevel="1" x14ac:dyDescent="0.25">
      <c r="B578" s="123"/>
      <c r="C578" s="35" t="s">
        <v>283</v>
      </c>
      <c r="D578" s="123"/>
      <c r="E578" s="35" t="s">
        <v>107</v>
      </c>
      <c r="F578" s="122"/>
      <c r="G578" s="35" t="s">
        <v>6</v>
      </c>
      <c r="H578" s="35">
        <v>2022</v>
      </c>
      <c r="I578" s="35">
        <v>2</v>
      </c>
      <c r="J578" s="35">
        <v>34</v>
      </c>
      <c r="K578" s="35">
        <v>46</v>
      </c>
      <c r="O578" s="61">
        <f t="shared" si="71"/>
        <v>0.7003262720103437</v>
      </c>
      <c r="Q578" s="92"/>
    </row>
    <row r="579" spans="2:17" ht="23.45" hidden="1" customHeight="1" outlineLevel="1" x14ac:dyDescent="0.25">
      <c r="B579" s="123"/>
      <c r="C579" s="35" t="s">
        <v>283</v>
      </c>
      <c r="D579" s="123"/>
      <c r="E579" s="35" t="s">
        <v>107</v>
      </c>
      <c r="F579" s="122"/>
      <c r="G579" s="35" t="s">
        <v>402</v>
      </c>
      <c r="H579" s="35">
        <v>2023</v>
      </c>
      <c r="I579" s="35">
        <v>2</v>
      </c>
      <c r="J579" s="35">
        <v>34</v>
      </c>
      <c r="K579" s="35">
        <v>59</v>
      </c>
      <c r="O579" s="61">
        <f t="shared" si="71"/>
        <v>0.89824456627413651</v>
      </c>
      <c r="Q579" s="92"/>
    </row>
    <row r="580" spans="2:17" ht="23.45" hidden="1" customHeight="1" outlineLevel="1" x14ac:dyDescent="0.25">
      <c r="B580" s="123"/>
      <c r="C580" s="35" t="s">
        <v>283</v>
      </c>
      <c r="D580" s="123"/>
      <c r="E580" s="35" t="s">
        <v>107</v>
      </c>
      <c r="F580" s="122"/>
      <c r="G580" s="63" t="s">
        <v>779</v>
      </c>
      <c r="H580" s="35">
        <v>2024</v>
      </c>
      <c r="I580" s="35">
        <v>1</v>
      </c>
      <c r="J580" s="35">
        <v>30</v>
      </c>
      <c r="K580" s="35">
        <v>35</v>
      </c>
      <c r="O580" s="61">
        <f t="shared" si="71"/>
        <v>1.1666666666666667</v>
      </c>
      <c r="Q580" s="92"/>
    </row>
    <row r="581" spans="2:17" ht="23.45" hidden="1" customHeight="1" outlineLevel="1" x14ac:dyDescent="0.25">
      <c r="B581" s="44" t="s">
        <v>1</v>
      </c>
      <c r="C581" s="44" t="s">
        <v>371</v>
      </c>
      <c r="D581" s="44" t="s">
        <v>42</v>
      </c>
      <c r="E581" s="44" t="s">
        <v>364</v>
      </c>
      <c r="F581" s="77"/>
      <c r="G581" s="44" t="s">
        <v>43</v>
      </c>
      <c r="H581" s="44" t="s">
        <v>787</v>
      </c>
      <c r="I581" s="44" t="s">
        <v>44</v>
      </c>
      <c r="J581" s="44" t="s">
        <v>360</v>
      </c>
      <c r="K581" s="44" t="s">
        <v>359</v>
      </c>
      <c r="L581" s="44" t="s">
        <v>362</v>
      </c>
      <c r="M581" s="44" t="s">
        <v>360</v>
      </c>
      <c r="N581" s="44" t="s">
        <v>359</v>
      </c>
      <c r="O581" s="44" t="s">
        <v>363</v>
      </c>
      <c r="P581" s="44" t="s">
        <v>365</v>
      </c>
      <c r="Q581" s="44" t="s">
        <v>599</v>
      </c>
    </row>
    <row r="582" spans="2:17" ht="23.45" hidden="1" customHeight="1" outlineLevel="1" x14ac:dyDescent="0.25">
      <c r="B582" s="123" t="e" vm="4">
        <v>#VALUE!</v>
      </c>
      <c r="C582" s="35" t="s">
        <v>283</v>
      </c>
      <c r="D582" s="123" t="e" vm="95">
        <v>#VALUE!</v>
      </c>
      <c r="E582" s="35" t="s">
        <v>95</v>
      </c>
      <c r="F582" s="124" t="s">
        <v>498</v>
      </c>
      <c r="G582" s="35" t="s">
        <v>2</v>
      </c>
      <c r="H582" s="35">
        <v>2018</v>
      </c>
      <c r="I582" s="35">
        <v>2</v>
      </c>
      <c r="J582" s="35">
        <v>38</v>
      </c>
      <c r="K582" s="35">
        <v>61</v>
      </c>
      <c r="O582" s="61">
        <f>IF(AND(L582="", M582="", N582=""), IF(AND(I582&lt;&gt;0, J582&lt;&gt;0), K582/J582 * I582^-0.95, 0), IF(OR(L582=1, L582=2),(IF(J582&lt;&gt;0, K582/J582 * I582^-0.95, 0) + IF(AND(M582&lt;&gt;0, I582&lt;&gt;0), N582/M582 * I582^-0.95 * IF(L582=1, 1, 0.913), 0)) / 2,"Fehler: K4 muss 1 oder 2 sein"))</f>
        <v>0.83093632045163202</v>
      </c>
      <c r="P582" s="61" cm="1">
        <f t="array" ref="P582">((AVERAGE(IF((H582:INDEX(H:H,MATCH("PointAVG",O583:O683,0)+ROW(O582)-1)&gt;=(MAX(H582:INDEX(H:H,MATCH("PointAVG",O583:O683,0)+ROW(O582)-1))-4)),O582:INDEX(O:O,MATCH("PointAVG",O583:O683,0)+ROW(O582)-1)))) * (VLOOKUP(C582, LeagueRanking[[CCode]:[Total4]], COLUMNS(LeagueRanking[[#All],[CCode]:[Total4]]), FALSE)))</f>
        <v>7.3528062276310697</v>
      </c>
      <c r="Q582" s="91">
        <f>_xlfn.RANK.EQ(P582, P:P, 0)</f>
        <v>269</v>
      </c>
    </row>
    <row r="583" spans="2:17" ht="23.45" hidden="1" customHeight="1" outlineLevel="1" x14ac:dyDescent="0.25">
      <c r="B583" s="123"/>
      <c r="C583" s="35" t="s">
        <v>283</v>
      </c>
      <c r="D583" s="123"/>
      <c r="E583" s="35" t="s">
        <v>95</v>
      </c>
      <c r="F583" s="124"/>
      <c r="G583" s="35" t="s">
        <v>3</v>
      </c>
      <c r="H583" s="35">
        <v>2019</v>
      </c>
      <c r="I583" s="35">
        <v>2</v>
      </c>
      <c r="J583" s="35">
        <v>27</v>
      </c>
      <c r="K583" s="35">
        <v>54</v>
      </c>
      <c r="O583" s="61">
        <f t="shared" ref="O583:O588" si="72">IF(AND(L583="", M583="", N583=""), IF(AND(I583&lt;&gt;0, J583&lt;&gt;0), K583/J583 * I583^-0.95, 0), IF(OR(L583=1, L583=2),(IF(J583&lt;&gt;0, K583/J583 * I583^-0.95, 0) + IF(AND(M583&lt;&gt;0, I583&lt;&gt;0), N583/M583 * I583^-0.95 * IF(L583=1, 1, 0.913), 0)) / 2,"Fehler: K4 muss 1 oder 2 sein"))</f>
        <v>1.0352649238413776</v>
      </c>
      <c r="Q583" s="92"/>
    </row>
    <row r="584" spans="2:17" ht="23.45" hidden="1" customHeight="1" outlineLevel="1" x14ac:dyDescent="0.25">
      <c r="B584" s="123"/>
      <c r="C584" s="35" t="s">
        <v>283</v>
      </c>
      <c r="D584" s="123"/>
      <c r="E584" s="35" t="s">
        <v>95</v>
      </c>
      <c r="F584" s="124"/>
      <c r="G584" s="35" t="s">
        <v>4</v>
      </c>
      <c r="H584" s="35">
        <v>2020</v>
      </c>
      <c r="I584" s="35">
        <v>2</v>
      </c>
      <c r="J584" s="35">
        <v>42</v>
      </c>
      <c r="K584" s="35">
        <v>27</v>
      </c>
      <c r="O584" s="61">
        <f t="shared" si="72"/>
        <v>0.33276372552044281</v>
      </c>
      <c r="Q584" s="92"/>
    </row>
    <row r="585" spans="2:17" ht="23.45" hidden="1" customHeight="1" outlineLevel="1" x14ac:dyDescent="0.25">
      <c r="B585" s="123"/>
      <c r="C585" s="35" t="s">
        <v>283</v>
      </c>
      <c r="D585" s="123"/>
      <c r="E585" s="35" t="s">
        <v>95</v>
      </c>
      <c r="F585" s="124"/>
      <c r="G585" s="35" t="s">
        <v>5</v>
      </c>
      <c r="H585" s="35">
        <v>2021</v>
      </c>
      <c r="I585" s="35">
        <v>3</v>
      </c>
      <c r="J585" s="35">
        <v>20</v>
      </c>
      <c r="K585" s="35">
        <v>15</v>
      </c>
      <c r="L585" s="35">
        <v>2</v>
      </c>
      <c r="M585" s="35">
        <v>8</v>
      </c>
      <c r="N585" s="35">
        <v>11</v>
      </c>
      <c r="O585" s="61">
        <f t="shared" si="72"/>
        <v>0.35310218814708827</v>
      </c>
      <c r="Q585" s="92"/>
    </row>
    <row r="586" spans="2:17" ht="23.45" hidden="1" customHeight="1" outlineLevel="1" x14ac:dyDescent="0.25">
      <c r="B586" s="123"/>
      <c r="C586" s="35" t="s">
        <v>283</v>
      </c>
      <c r="D586" s="123"/>
      <c r="E586" s="35" t="s">
        <v>95</v>
      </c>
      <c r="F586" s="124"/>
      <c r="G586" s="35" t="s">
        <v>6</v>
      </c>
      <c r="H586" s="35">
        <v>2022</v>
      </c>
      <c r="I586" s="35">
        <v>3</v>
      </c>
      <c r="J586" s="35">
        <v>20</v>
      </c>
      <c r="K586" s="35">
        <v>36</v>
      </c>
      <c r="L586" s="35">
        <v>1</v>
      </c>
      <c r="M586" s="35">
        <v>12</v>
      </c>
      <c r="N586" s="35">
        <v>22</v>
      </c>
      <c r="O586" s="61">
        <f t="shared" si="72"/>
        <v>0.639749647954998</v>
      </c>
      <c r="Q586" s="92"/>
    </row>
    <row r="587" spans="2:17" ht="23.45" hidden="1" customHeight="1" outlineLevel="1" x14ac:dyDescent="0.25">
      <c r="B587" s="123"/>
      <c r="C587" s="35" t="s">
        <v>283</v>
      </c>
      <c r="D587" s="123"/>
      <c r="E587" s="35" t="s">
        <v>95</v>
      </c>
      <c r="F587" s="124"/>
      <c r="G587" s="35" t="s">
        <v>402</v>
      </c>
      <c r="H587" s="35">
        <v>2023</v>
      </c>
      <c r="I587" s="111">
        <v>4</v>
      </c>
      <c r="J587" s="111">
        <v>18</v>
      </c>
      <c r="K587" s="111">
        <v>22</v>
      </c>
      <c r="L587" s="62"/>
      <c r="M587" s="62"/>
      <c r="N587" s="62"/>
      <c r="O587" s="61">
        <f t="shared" si="72"/>
        <v>0.32748633577497849</v>
      </c>
      <c r="Q587" s="92"/>
    </row>
    <row r="588" spans="2:17" ht="23.45" hidden="1" customHeight="1" outlineLevel="1" x14ac:dyDescent="0.25">
      <c r="B588" s="123"/>
      <c r="C588" s="35" t="s">
        <v>283</v>
      </c>
      <c r="D588" s="123"/>
      <c r="E588" s="35" t="s">
        <v>95</v>
      </c>
      <c r="F588" s="124"/>
      <c r="G588" s="35">
        <v>2024</v>
      </c>
      <c r="H588" s="35">
        <v>2024</v>
      </c>
      <c r="I588" s="35">
        <v>5</v>
      </c>
      <c r="J588" s="35">
        <v>30</v>
      </c>
      <c r="K588" s="35">
        <v>55</v>
      </c>
      <c r="L588" s="62"/>
      <c r="M588" s="62"/>
      <c r="N588" s="62"/>
      <c r="O588" s="61">
        <f t="shared" si="72"/>
        <v>0.3973927418026017</v>
      </c>
      <c r="Q588" s="92"/>
    </row>
    <row r="589" spans="2:17" ht="23.45" hidden="1" customHeight="1" outlineLevel="1" x14ac:dyDescent="0.25">
      <c r="B589" s="44" t="s">
        <v>1</v>
      </c>
      <c r="C589" s="44" t="s">
        <v>371</v>
      </c>
      <c r="D589" s="44" t="s">
        <v>42</v>
      </c>
      <c r="E589" s="44" t="s">
        <v>364</v>
      </c>
      <c r="F589" s="77"/>
      <c r="G589" s="44" t="s">
        <v>43</v>
      </c>
      <c r="H589" s="44" t="s">
        <v>787</v>
      </c>
      <c r="I589" s="44" t="s">
        <v>44</v>
      </c>
      <c r="J589" s="44" t="s">
        <v>360</v>
      </c>
      <c r="K589" s="44" t="s">
        <v>359</v>
      </c>
      <c r="L589" s="44" t="s">
        <v>362</v>
      </c>
      <c r="M589" s="44" t="s">
        <v>360</v>
      </c>
      <c r="N589" s="44" t="s">
        <v>359</v>
      </c>
      <c r="O589" s="44" t="s">
        <v>363</v>
      </c>
      <c r="P589" s="44" t="s">
        <v>365</v>
      </c>
      <c r="Q589" s="44" t="s">
        <v>599</v>
      </c>
    </row>
    <row r="590" spans="2:17" ht="23.45" hidden="1" customHeight="1" outlineLevel="1" x14ac:dyDescent="0.25">
      <c r="B590" s="123" t="e" vm="4">
        <v>#VALUE!</v>
      </c>
      <c r="C590" s="35" t="s">
        <v>283</v>
      </c>
      <c r="D590" s="123" t="e" vm="96">
        <v>#VALUE!</v>
      </c>
      <c r="E590" s="35" t="s">
        <v>108</v>
      </c>
      <c r="F590" s="122" t="s">
        <v>499</v>
      </c>
      <c r="G590" s="35" t="s">
        <v>2</v>
      </c>
      <c r="H590" s="35">
        <v>2018</v>
      </c>
      <c r="I590" s="35">
        <v>3</v>
      </c>
      <c r="J590" s="35">
        <v>28</v>
      </c>
      <c r="K590" s="35">
        <v>59</v>
      </c>
      <c r="O590" s="61">
        <f>IF(AND(L590="", M590="", N590=""), IF(AND(I590&lt;&gt;0, J590&lt;&gt;0), K590/J590 * I590^-0.95, 0), IF(OR(L590=1, L590=2),(IF(J590&lt;&gt;0, K590/J590 * I590^-0.95, 0) + IF(AND(M590&lt;&gt;0, I590&lt;&gt;0), N590/M590 * I590^-0.95 * IF(L590=1, 1, 0.913), 0)) / 2,"Fehler: K4 muss 1 oder 2 sein"))</f>
        <v>0.74204251433836588</v>
      </c>
      <c r="P590" s="61">
        <f t="array" ref="P590">((AVERAGE(IF((H590:INDEX(H:H,MATCH("PointAVG",O591:O693,0)+ROW(O590)-1)&gt;=(MAX(H590:INDEX(H:H,MATCH("PointAVG",O591:O693,0)+ROW(O590)-1))-4)),O590:INDEX(O:O,MATCH("PointAVG",O591:O693,0)+ROW(O590)-1)))) * (VLOOKUP(C590, LeagueRanking[[CCode]:[Total4]], COLUMNS(LeagueRanking[[#All],[CCode]:[Total4]]), FALSE)))</f>
        <v>10.373780781079647</v>
      </c>
      <c r="Q590" s="91">
        <f>_xlfn.RANK.EQ(P590, P:P, 0)</f>
        <v>188</v>
      </c>
    </row>
    <row r="591" spans="2:17" ht="23.45" hidden="1" customHeight="1" outlineLevel="1" x14ac:dyDescent="0.25">
      <c r="B591" s="123"/>
      <c r="C591" s="35" t="s">
        <v>283</v>
      </c>
      <c r="D591" s="123"/>
      <c r="E591" s="35" t="s">
        <v>108</v>
      </c>
      <c r="F591" s="122"/>
      <c r="G591" s="35" t="s">
        <v>3</v>
      </c>
      <c r="H591" s="35">
        <v>2019</v>
      </c>
      <c r="I591" s="35">
        <v>3</v>
      </c>
      <c r="J591" s="35">
        <v>19</v>
      </c>
      <c r="K591" s="35">
        <v>50</v>
      </c>
      <c r="O591" s="61">
        <f t="shared" ref="O591:O596" si="73">IF(AND(L591="", M591="", N591=""), IF(AND(I591&lt;&gt;0, J591&lt;&gt;0), K591/J591 * I591^-0.95, 0), IF(OR(L591=1, L591=2),(IF(J591&lt;&gt;0, K591/J591 * I591^-0.95, 0) + IF(AND(M591&lt;&gt;0, I591&lt;&gt;0), N591/M591 * I591^-0.95 * IF(L591=1, 1, 0.913), 0)) / 2,"Fehler: K4 muss 1 oder 2 sein"))</f>
        <v>0.92672570925398068</v>
      </c>
      <c r="Q591" s="92"/>
    </row>
    <row r="592" spans="2:17" ht="23.45" hidden="1" customHeight="1" outlineLevel="1" x14ac:dyDescent="0.25">
      <c r="B592" s="123"/>
      <c r="C592" s="35" t="s">
        <v>283</v>
      </c>
      <c r="D592" s="123"/>
      <c r="E592" s="35" t="s">
        <v>108</v>
      </c>
      <c r="F592" s="122"/>
      <c r="G592" s="35" t="s">
        <v>4</v>
      </c>
      <c r="H592" s="35">
        <v>2020</v>
      </c>
      <c r="I592" s="35">
        <v>2</v>
      </c>
      <c r="J592" s="35">
        <v>42</v>
      </c>
      <c r="K592" s="35">
        <v>54</v>
      </c>
      <c r="O592" s="61">
        <f t="shared" si="73"/>
        <v>0.66552745104088562</v>
      </c>
      <c r="Q592" s="92"/>
    </row>
    <row r="593" spans="2:17" ht="23.45" hidden="1" customHeight="1" outlineLevel="1" x14ac:dyDescent="0.25">
      <c r="B593" s="123"/>
      <c r="C593" s="35" t="s">
        <v>283</v>
      </c>
      <c r="D593" s="123"/>
      <c r="E593" s="35" t="s">
        <v>108</v>
      </c>
      <c r="F593" s="122"/>
      <c r="G593" s="35" t="s">
        <v>5</v>
      </c>
      <c r="H593" s="35">
        <v>2021</v>
      </c>
      <c r="I593" s="35">
        <v>2</v>
      </c>
      <c r="J593" s="35">
        <v>38</v>
      </c>
      <c r="K593" s="35">
        <v>39</v>
      </c>
      <c r="O593" s="61">
        <f t="shared" si="73"/>
        <v>0.53125436881333854</v>
      </c>
      <c r="Q593" s="92"/>
    </row>
    <row r="594" spans="2:17" ht="23.45" hidden="1" customHeight="1" outlineLevel="1" x14ac:dyDescent="0.25">
      <c r="B594" s="123"/>
      <c r="C594" s="35" t="s">
        <v>283</v>
      </c>
      <c r="D594" s="123"/>
      <c r="E594" s="35" t="s">
        <v>108</v>
      </c>
      <c r="F594" s="122"/>
      <c r="G594" s="35" t="s">
        <v>6</v>
      </c>
      <c r="H594" s="35">
        <v>2022</v>
      </c>
      <c r="I594" s="35">
        <v>2</v>
      </c>
      <c r="J594" s="35">
        <v>34</v>
      </c>
      <c r="K594" s="35">
        <v>44</v>
      </c>
      <c r="O594" s="61">
        <f t="shared" si="73"/>
        <v>0.66987730366206788</v>
      </c>
      <c r="Q594" s="92"/>
    </row>
    <row r="595" spans="2:17" ht="23.45" hidden="1" customHeight="1" outlineLevel="1" x14ac:dyDescent="0.25">
      <c r="B595" s="123"/>
      <c r="C595" s="35" t="s">
        <v>283</v>
      </c>
      <c r="D595" s="123"/>
      <c r="E595" s="35" t="s">
        <v>108</v>
      </c>
      <c r="F595" s="122"/>
      <c r="G595" s="35" t="s">
        <v>402</v>
      </c>
      <c r="H595" s="35">
        <v>2023</v>
      </c>
      <c r="I595" s="35">
        <v>2</v>
      </c>
      <c r="J595" s="35">
        <v>34</v>
      </c>
      <c r="K595" s="35">
        <v>34</v>
      </c>
      <c r="O595" s="61">
        <f t="shared" si="73"/>
        <v>0.51763246192068879</v>
      </c>
      <c r="Q595" s="92"/>
    </row>
    <row r="596" spans="2:17" ht="23.45" hidden="1" customHeight="1" outlineLevel="1" x14ac:dyDescent="0.25">
      <c r="B596" s="123"/>
      <c r="C596" s="35" t="s">
        <v>283</v>
      </c>
      <c r="D596" s="123"/>
      <c r="E596" s="35" t="s">
        <v>108</v>
      </c>
      <c r="F596" s="122"/>
      <c r="G596" s="63" t="s">
        <v>779</v>
      </c>
      <c r="H596" s="35">
        <v>2024</v>
      </c>
      <c r="I596" s="112">
        <v>3</v>
      </c>
      <c r="J596" s="112">
        <v>18</v>
      </c>
      <c r="K596" s="112">
        <v>25</v>
      </c>
      <c r="L596" s="112">
        <v>1</v>
      </c>
      <c r="M596" s="112">
        <v>18</v>
      </c>
      <c r="N596" s="112">
        <v>27</v>
      </c>
      <c r="O596" s="61">
        <f t="shared" si="73"/>
        <v>0.5086694448571849</v>
      </c>
      <c r="Q596" s="92"/>
    </row>
    <row r="597" spans="2:17" ht="23.45" hidden="1" customHeight="1" outlineLevel="1" x14ac:dyDescent="0.25">
      <c r="B597" s="44" t="s">
        <v>1</v>
      </c>
      <c r="C597" s="44" t="s">
        <v>371</v>
      </c>
      <c r="D597" s="44" t="s">
        <v>42</v>
      </c>
      <c r="E597" s="44" t="s">
        <v>364</v>
      </c>
      <c r="F597" s="77"/>
      <c r="G597" s="44" t="s">
        <v>43</v>
      </c>
      <c r="H597" s="44" t="s">
        <v>787</v>
      </c>
      <c r="I597" s="44" t="s">
        <v>44</v>
      </c>
      <c r="J597" s="44" t="s">
        <v>360</v>
      </c>
      <c r="K597" s="44" t="s">
        <v>359</v>
      </c>
      <c r="L597" s="44" t="s">
        <v>362</v>
      </c>
      <c r="M597" s="44" t="s">
        <v>360</v>
      </c>
      <c r="N597" s="44" t="s">
        <v>359</v>
      </c>
      <c r="O597" s="44" t="s">
        <v>363</v>
      </c>
      <c r="P597" s="44" t="s">
        <v>365</v>
      </c>
      <c r="Q597" s="44" t="s">
        <v>599</v>
      </c>
    </row>
    <row r="598" spans="2:17" ht="23.45" hidden="1" customHeight="1" outlineLevel="1" x14ac:dyDescent="0.25">
      <c r="B598" s="123" t="e" vm="4">
        <v>#VALUE!</v>
      </c>
      <c r="C598" s="35" t="s">
        <v>283</v>
      </c>
      <c r="D598" s="123" t="e" vm="97">
        <v>#VALUE!</v>
      </c>
      <c r="E598" s="35" t="s">
        <v>109</v>
      </c>
      <c r="F598" s="124" t="s">
        <v>500</v>
      </c>
      <c r="G598" s="35" t="s">
        <v>2</v>
      </c>
      <c r="H598" s="35">
        <v>2018</v>
      </c>
      <c r="I598" s="35">
        <v>3</v>
      </c>
      <c r="J598" s="35">
        <v>28</v>
      </c>
      <c r="K598" s="35">
        <v>70</v>
      </c>
      <c r="O598" s="61">
        <f t="shared" ref="O598:O604" si="74">IF(AND(L598="", M598="", N598=""), IF(AND(I598&lt;&gt;0, J598&lt;&gt;0), K598/J598 * I598^-0.95, 0), IF(OR(L598=1, L598=2),(IF(J598&lt;&gt;0, K598/J598 * I598^-0.95, 0) + IF(AND(M598&lt;&gt;0, I598&lt;&gt;0), N598/M598 * I598^-0.95 * IF(L598=1, 1, 0.913), 0)) / 2,"Fehler: K4 muss 1 oder 2 sein"))</f>
        <v>0.88038942379128149</v>
      </c>
      <c r="P598" s="61">
        <f t="array" ref="P598">((AVERAGE(IF((H598:INDEX(H:H,MATCH("PointAVG",O599:O701,0)+ROW(O598)-1)&gt;=(MAX(H598:INDEX(H:H,MATCH("PointAVG",O599:O701,0)+ROW(O598)-1))-4)),O598:INDEX(O:O,MATCH("PointAVG",O599:O701,0)+ROW(O598)-1)))) * (VLOOKUP(C598, LeagueRanking[[CCode]:[Total4]], COLUMNS(LeagueRanking[[#All],[CCode]:[Total4]]), FALSE)))</f>
        <v>11.804358414304083</v>
      </c>
      <c r="Q598" s="91">
        <f>_xlfn.RANK.EQ(P598, P:P, 0)</f>
        <v>141</v>
      </c>
    </row>
    <row r="599" spans="2:17" ht="23.45" hidden="1" customHeight="1" outlineLevel="1" x14ac:dyDescent="0.25">
      <c r="B599" s="123"/>
      <c r="C599" s="35" t="s">
        <v>283</v>
      </c>
      <c r="D599" s="123"/>
      <c r="E599" s="35" t="s">
        <v>109</v>
      </c>
      <c r="F599" s="124"/>
      <c r="G599" s="35" t="s">
        <v>3</v>
      </c>
      <c r="H599" s="35">
        <v>2019</v>
      </c>
      <c r="I599" s="35">
        <v>2</v>
      </c>
      <c r="J599" s="35">
        <v>27</v>
      </c>
      <c r="K599" s="35">
        <v>38</v>
      </c>
      <c r="O599" s="61">
        <f t="shared" si="74"/>
        <v>0.72851976122171014</v>
      </c>
      <c r="Q599" s="92"/>
    </row>
    <row r="600" spans="2:17" ht="23.45" hidden="1" customHeight="1" outlineLevel="1" x14ac:dyDescent="0.25">
      <c r="B600" s="123"/>
      <c r="C600" s="35" t="s">
        <v>283</v>
      </c>
      <c r="D600" s="123"/>
      <c r="E600" s="35" t="s">
        <v>109</v>
      </c>
      <c r="F600" s="124"/>
      <c r="G600" s="35" t="s">
        <v>4</v>
      </c>
      <c r="H600" s="35">
        <v>2020</v>
      </c>
      <c r="I600" s="35">
        <v>2</v>
      </c>
      <c r="J600" s="35">
        <v>42</v>
      </c>
      <c r="K600" s="35">
        <v>56</v>
      </c>
      <c r="O600" s="61">
        <f t="shared" si="74"/>
        <v>0.69017661589425172</v>
      </c>
      <c r="Q600" s="92"/>
    </row>
    <row r="601" spans="2:17" ht="23.45" hidden="1" customHeight="1" outlineLevel="1" x14ac:dyDescent="0.25">
      <c r="B601" s="123"/>
      <c r="C601" s="35" t="s">
        <v>283</v>
      </c>
      <c r="D601" s="123"/>
      <c r="E601" s="35" t="s">
        <v>109</v>
      </c>
      <c r="F601" s="124"/>
      <c r="G601" s="35" t="s">
        <v>5</v>
      </c>
      <c r="H601" s="35">
        <v>2021</v>
      </c>
      <c r="I601" s="35">
        <v>3</v>
      </c>
      <c r="J601" s="35">
        <v>32</v>
      </c>
      <c r="K601" s="35">
        <v>70</v>
      </c>
      <c r="O601" s="61">
        <f t="shared" si="74"/>
        <v>0.77034074581737133</v>
      </c>
      <c r="Q601" s="92"/>
    </row>
    <row r="602" spans="2:17" ht="23.45" hidden="1" customHeight="1" outlineLevel="1" x14ac:dyDescent="0.25">
      <c r="B602" s="123"/>
      <c r="C602" s="35" t="s">
        <v>283</v>
      </c>
      <c r="D602" s="123"/>
      <c r="E602" s="35" t="s">
        <v>109</v>
      </c>
      <c r="F602" s="124"/>
      <c r="G602" s="35" t="s">
        <v>6</v>
      </c>
      <c r="H602" s="35">
        <v>2022</v>
      </c>
      <c r="I602" s="35">
        <v>3</v>
      </c>
      <c r="J602" s="35">
        <v>26</v>
      </c>
      <c r="K602" s="35">
        <v>55</v>
      </c>
      <c r="L602" s="35">
        <v>1</v>
      </c>
      <c r="M602" s="35">
        <v>5</v>
      </c>
      <c r="N602" s="35">
        <v>10</v>
      </c>
      <c r="O602" s="61">
        <f t="shared" si="74"/>
        <v>0.72462821804359323</v>
      </c>
      <c r="Q602" s="92"/>
    </row>
    <row r="603" spans="2:17" ht="23.45" hidden="1" customHeight="1" outlineLevel="1" x14ac:dyDescent="0.25">
      <c r="B603" s="123"/>
      <c r="C603" s="35" t="s">
        <v>283</v>
      </c>
      <c r="D603" s="123"/>
      <c r="E603" s="35" t="s">
        <v>109</v>
      </c>
      <c r="F603" s="124"/>
      <c r="G603" s="35" t="s">
        <v>402</v>
      </c>
      <c r="H603" s="35">
        <v>2023</v>
      </c>
      <c r="I603" s="112">
        <v>3</v>
      </c>
      <c r="J603" s="112">
        <v>18</v>
      </c>
      <c r="K603" s="112">
        <v>23</v>
      </c>
      <c r="L603" s="112">
        <v>1</v>
      </c>
      <c r="M603" s="112">
        <v>18</v>
      </c>
      <c r="N603" s="112">
        <v>31</v>
      </c>
      <c r="O603" s="61">
        <f t="shared" si="74"/>
        <v>0.52823365427476887</v>
      </c>
      <c r="Q603" s="92"/>
    </row>
    <row r="604" spans="2:17" ht="23.45" hidden="1" customHeight="1" outlineLevel="1" x14ac:dyDescent="0.25">
      <c r="B604" s="123"/>
      <c r="C604" s="35" t="s">
        <v>283</v>
      </c>
      <c r="D604" s="123"/>
      <c r="E604" s="35" t="s">
        <v>109</v>
      </c>
      <c r="F604" s="124"/>
      <c r="G604" s="63" t="s">
        <v>779</v>
      </c>
      <c r="H604" s="35">
        <v>2024</v>
      </c>
      <c r="I604" s="35">
        <v>2</v>
      </c>
      <c r="J604" s="35">
        <v>34</v>
      </c>
      <c r="K604" s="35">
        <v>38</v>
      </c>
      <c r="O604" s="61">
        <f t="shared" si="74"/>
        <v>0.57853039861724043</v>
      </c>
      <c r="Q604" s="92"/>
    </row>
    <row r="605" spans="2:17" ht="23.45" hidden="1" customHeight="1" outlineLevel="1" x14ac:dyDescent="0.25">
      <c r="B605" s="44" t="s">
        <v>1</v>
      </c>
      <c r="C605" s="44" t="s">
        <v>371</v>
      </c>
      <c r="D605" s="44" t="s">
        <v>42</v>
      </c>
      <c r="E605" s="44" t="s">
        <v>364</v>
      </c>
      <c r="F605" s="77"/>
      <c r="G605" s="44" t="s">
        <v>43</v>
      </c>
      <c r="H605" s="44" t="s">
        <v>787</v>
      </c>
      <c r="I605" s="44" t="s">
        <v>44</v>
      </c>
      <c r="J605" s="44" t="s">
        <v>360</v>
      </c>
      <c r="K605" s="44" t="s">
        <v>359</v>
      </c>
      <c r="L605" s="44" t="s">
        <v>362</v>
      </c>
      <c r="M605" s="44" t="s">
        <v>360</v>
      </c>
      <c r="N605" s="44" t="s">
        <v>359</v>
      </c>
      <c r="O605" s="44" t="s">
        <v>363</v>
      </c>
      <c r="P605" s="44" t="s">
        <v>365</v>
      </c>
      <c r="Q605" s="44" t="s">
        <v>599</v>
      </c>
    </row>
    <row r="606" spans="2:17" ht="23.45" hidden="1" customHeight="1" outlineLevel="1" x14ac:dyDescent="0.25">
      <c r="B606" s="123" t="e" vm="4">
        <v>#VALUE!</v>
      </c>
      <c r="C606" s="35" t="s">
        <v>283</v>
      </c>
      <c r="D606" s="123" t="e" vm="98">
        <v>#VALUE!</v>
      </c>
      <c r="E606" s="35" t="s">
        <v>110</v>
      </c>
      <c r="F606" s="124" t="s">
        <v>501</v>
      </c>
      <c r="G606" s="35" t="s">
        <v>2</v>
      </c>
      <c r="H606" s="35">
        <v>2018</v>
      </c>
      <c r="I606" s="35">
        <v>3</v>
      </c>
      <c r="J606" s="35">
        <v>24</v>
      </c>
      <c r="K606" s="35">
        <v>55</v>
      </c>
      <c r="O606" s="61">
        <f t="shared" ref="O606:O613" si="75">IF(AND(L606="", M606="", N606=""), IF(AND(I606&lt;&gt;0, J606&lt;&gt;0), K606/J606 * I606^-0.95, 0), IF(OR(L606=1, L606=2),(IF(J606&lt;&gt;0, K606/J606 * I606^-0.95, 0) + IF(AND(M606&lt;&gt;0, I606&lt;&gt;0), N606/M606 * I606^-0.95 * IF(L606=1, 1, 0.913), 0)) / 2,"Fehler: K4 muss 1 oder 2 sein"))</f>
        <v>0.80702363847534131</v>
      </c>
      <c r="P606" s="61">
        <f t="array" ref="P606">((AVERAGE(IF((H606:INDEX(H:H,MATCH("PointAVG",O607:O709,0)+ROW(O606)-1)&gt;=(MAX(H606:INDEX(H:H,MATCH("PointAVG",O607:O709,0)+ROW(O606)-1))-4)),O606:INDEX(O:O,MATCH("PointAVG",O607:O709,0)+ROW(O606)-1)))) * (VLOOKUP(C606, LeagueRanking[[CCode]:[Total4]], COLUMNS(LeagueRanking[[#All],[CCode]:[Total4]]), FALSE)))</f>
        <v>8.2781323291873345</v>
      </c>
      <c r="Q606" s="91">
        <f>_xlfn.RANK.EQ(P606, P:P, 0)</f>
        <v>236</v>
      </c>
    </row>
    <row r="607" spans="2:17" ht="23.45" hidden="1" customHeight="1" outlineLevel="1" x14ac:dyDescent="0.25">
      <c r="B607" s="123"/>
      <c r="C607" s="35" t="s">
        <v>283</v>
      </c>
      <c r="D607" s="123"/>
      <c r="E607" s="35" t="s">
        <v>110</v>
      </c>
      <c r="F607" s="124"/>
      <c r="G607" s="35" t="s">
        <v>3</v>
      </c>
      <c r="H607" s="35">
        <v>2019</v>
      </c>
      <c r="I607" s="35">
        <v>2</v>
      </c>
      <c r="J607" s="35">
        <v>27</v>
      </c>
      <c r="K607" s="35">
        <v>19</v>
      </c>
      <c r="O607" s="61">
        <f t="shared" si="75"/>
        <v>0.36425988061085507</v>
      </c>
      <c r="Q607" s="92"/>
    </row>
    <row r="608" spans="2:17" ht="23.45" hidden="1" customHeight="1" outlineLevel="1" x14ac:dyDescent="0.25">
      <c r="B608" s="123"/>
      <c r="C608" s="35" t="s">
        <v>283</v>
      </c>
      <c r="D608" s="123"/>
      <c r="E608" s="35" t="s">
        <v>110</v>
      </c>
      <c r="F608" s="124"/>
      <c r="G608" s="35" t="s">
        <v>4</v>
      </c>
      <c r="H608" s="35">
        <v>2020</v>
      </c>
      <c r="I608" s="35">
        <v>2</v>
      </c>
      <c r="J608" s="35">
        <v>42</v>
      </c>
      <c r="K608" s="35">
        <v>47</v>
      </c>
      <c r="O608" s="61">
        <f t="shared" si="75"/>
        <v>0.5792553740541041</v>
      </c>
      <c r="Q608" s="92"/>
    </row>
    <row r="609" spans="2:17" ht="23.45" hidden="1" customHeight="1" outlineLevel="1" x14ac:dyDescent="0.25">
      <c r="B609" s="123"/>
      <c r="C609" s="35" t="s">
        <v>283</v>
      </c>
      <c r="D609" s="123"/>
      <c r="E609" s="35" t="s">
        <v>110</v>
      </c>
      <c r="F609" s="124"/>
      <c r="G609" s="35" t="s">
        <v>5</v>
      </c>
      <c r="H609" s="35">
        <v>2021</v>
      </c>
      <c r="I609" s="35">
        <v>2</v>
      </c>
      <c r="J609" s="35">
        <v>38</v>
      </c>
      <c r="K609" s="35">
        <v>23</v>
      </c>
      <c r="O609" s="61">
        <f t="shared" si="75"/>
        <v>0.31330385853094322</v>
      </c>
      <c r="Q609" s="92"/>
    </row>
    <row r="610" spans="2:17" ht="23.45" hidden="1" customHeight="1" outlineLevel="1" x14ac:dyDescent="0.25">
      <c r="B610" s="123"/>
      <c r="C610" s="35" t="s">
        <v>283</v>
      </c>
      <c r="D610" s="123"/>
      <c r="E610" s="35" t="s">
        <v>110</v>
      </c>
      <c r="F610" s="124"/>
      <c r="G610" s="35" t="s">
        <v>6</v>
      </c>
      <c r="H610" s="35">
        <v>2022</v>
      </c>
      <c r="I610" s="35">
        <v>3</v>
      </c>
      <c r="J610" s="35">
        <v>20</v>
      </c>
      <c r="K610" s="35">
        <v>42</v>
      </c>
      <c r="L610" s="35">
        <v>1</v>
      </c>
      <c r="M610" s="35">
        <v>12</v>
      </c>
      <c r="N610" s="35">
        <v>16</v>
      </c>
      <c r="O610" s="61">
        <f t="shared" si="75"/>
        <v>0.60453407100334666</v>
      </c>
      <c r="Q610" s="92"/>
    </row>
    <row r="611" spans="2:17" ht="23.45" hidden="1" customHeight="1" outlineLevel="1" x14ac:dyDescent="0.25">
      <c r="B611" s="123"/>
      <c r="C611" s="35" t="s">
        <v>283</v>
      </c>
      <c r="D611" s="123"/>
      <c r="E611" s="35" t="s">
        <v>110</v>
      </c>
      <c r="F611" s="124"/>
      <c r="G611" s="35" t="s">
        <v>402</v>
      </c>
      <c r="H611" s="35">
        <v>2023</v>
      </c>
      <c r="I611" s="111">
        <v>4</v>
      </c>
      <c r="J611" s="111">
        <v>18</v>
      </c>
      <c r="K611" s="111">
        <v>25</v>
      </c>
      <c r="L611" s="111">
        <v>1</v>
      </c>
      <c r="M611" s="111">
        <v>18</v>
      </c>
      <c r="N611" s="111">
        <v>28</v>
      </c>
      <c r="O611" s="61">
        <f t="shared" si="75"/>
        <v>0.39447217718349681</v>
      </c>
      <c r="Q611" s="92"/>
    </row>
    <row r="612" spans="2:17" ht="23.45" hidden="1" customHeight="1" outlineLevel="1" x14ac:dyDescent="0.25">
      <c r="B612" s="123"/>
      <c r="C612" s="35" t="s">
        <v>283</v>
      </c>
      <c r="D612" s="123"/>
      <c r="E612" s="35" t="s">
        <v>110</v>
      </c>
      <c r="F612" s="124"/>
      <c r="G612" s="63" t="s">
        <v>779</v>
      </c>
      <c r="H612" s="35">
        <v>2024</v>
      </c>
      <c r="I612" s="112">
        <v>3</v>
      </c>
      <c r="J612" s="112">
        <v>18</v>
      </c>
      <c r="K612" s="112">
        <v>16</v>
      </c>
      <c r="O612" s="61">
        <f t="shared" si="75"/>
        <v>0.31302735068134452</v>
      </c>
      <c r="Q612" s="92"/>
    </row>
    <row r="613" spans="2:17" ht="23.45" hidden="1" customHeight="1" outlineLevel="1" x14ac:dyDescent="0.25">
      <c r="B613" s="123"/>
      <c r="C613" s="35" t="s">
        <v>283</v>
      </c>
      <c r="D613" s="123"/>
      <c r="E613" s="35" t="s">
        <v>110</v>
      </c>
      <c r="F613" s="124"/>
      <c r="G613" s="63" t="s">
        <v>779</v>
      </c>
      <c r="H613" s="35">
        <v>2024</v>
      </c>
      <c r="I613" s="111">
        <v>4</v>
      </c>
      <c r="J613" s="111">
        <v>18</v>
      </c>
      <c r="K613" s="111">
        <v>38</v>
      </c>
      <c r="O613" s="61">
        <f t="shared" si="75"/>
        <v>0.56565821633859914</v>
      </c>
      <c r="Q613" s="92"/>
    </row>
    <row r="614" spans="2:17" ht="23.45" hidden="1" customHeight="1" outlineLevel="1" x14ac:dyDescent="0.25">
      <c r="B614" s="44" t="s">
        <v>1</v>
      </c>
      <c r="C614" s="44" t="s">
        <v>371</v>
      </c>
      <c r="D614" s="44" t="s">
        <v>42</v>
      </c>
      <c r="E614" s="44" t="s">
        <v>364</v>
      </c>
      <c r="F614" s="77"/>
      <c r="G614" s="44" t="s">
        <v>43</v>
      </c>
      <c r="H614" s="44" t="s">
        <v>787</v>
      </c>
      <c r="I614" s="44" t="s">
        <v>44</v>
      </c>
      <c r="J614" s="44" t="s">
        <v>360</v>
      </c>
      <c r="K614" s="44" t="s">
        <v>359</v>
      </c>
      <c r="L614" s="44" t="s">
        <v>362</v>
      </c>
      <c r="M614" s="44" t="s">
        <v>360</v>
      </c>
      <c r="N614" s="44" t="s">
        <v>359</v>
      </c>
      <c r="O614" s="44" t="s">
        <v>363</v>
      </c>
      <c r="P614" s="44" t="s">
        <v>365</v>
      </c>
      <c r="Q614" s="44" t="s">
        <v>599</v>
      </c>
    </row>
    <row r="615" spans="2:17" ht="23.45" hidden="1" customHeight="1" outlineLevel="1" x14ac:dyDescent="0.25">
      <c r="B615" s="123" t="e" vm="4">
        <v>#VALUE!</v>
      </c>
      <c r="C615" s="35" t="s">
        <v>283</v>
      </c>
      <c r="D615" s="123" t="e" vm="353">
        <v>#VALUE!</v>
      </c>
      <c r="E615" s="35" t="s">
        <v>111</v>
      </c>
      <c r="F615" s="122" t="s">
        <v>502</v>
      </c>
      <c r="G615" s="35" t="s">
        <v>2</v>
      </c>
      <c r="H615" s="35">
        <v>2018</v>
      </c>
      <c r="I615" s="35">
        <v>3</v>
      </c>
      <c r="J615" s="35">
        <v>28</v>
      </c>
      <c r="K615" s="35">
        <v>67</v>
      </c>
      <c r="O615" s="61">
        <f t="shared" ref="O615:O621" si="76">IF(AND(L615="", M615="", N615=""), IF(AND(I615&lt;&gt;0, J615&lt;&gt;0), K615/J615 * I615^-0.95, 0), IF(OR(L615=1, L615=2),(IF(J615&lt;&gt;0, K615/J615 * I615^-0.95, 0) + IF(AND(M615&lt;&gt;0, I615&lt;&gt;0), N615/M615 * I615^-0.95 * IF(L615=1, 1, 0.913), 0)) / 2,"Fehler: K4 muss 1 oder 2 sein"))</f>
        <v>0.84265844848594085</v>
      </c>
      <c r="P615" s="61">
        <f t="array" ref="P615">((AVERAGE(IF((H615:INDEX(H:H,MATCH("PointAVG",O616:O717,0)+ROW(O615)-1)&gt;=(MAX(H615:INDEX(H:H,MATCH("PointAVG",O616:O717,0)+ROW(O615)-1))-4)),O615:INDEX(O:O,MATCH("PointAVG",O616:O717,0)+ROW(O615)-1)))) * (VLOOKUP(C615, LeagueRanking[[CCode]:[Total4]], COLUMNS(LeagueRanking[[#All],[CCode]:[Total4]]), FALSE)))</f>
        <v>10.334341179788568</v>
      </c>
      <c r="Q615" s="91">
        <f>_xlfn.RANK.EQ(P615, P:P, 0)</f>
        <v>190</v>
      </c>
    </row>
    <row r="616" spans="2:17" ht="23.45" hidden="1" customHeight="1" outlineLevel="1" x14ac:dyDescent="0.25">
      <c r="B616" s="123"/>
      <c r="C616" s="35" t="s">
        <v>283</v>
      </c>
      <c r="D616" s="123"/>
      <c r="E616" s="35" t="s">
        <v>111</v>
      </c>
      <c r="F616" s="122"/>
      <c r="G616" s="35" t="s">
        <v>3</v>
      </c>
      <c r="H616" s="35">
        <v>2019</v>
      </c>
      <c r="I616" s="35">
        <v>3</v>
      </c>
      <c r="J616" s="35">
        <v>19</v>
      </c>
      <c r="K616" s="35">
        <v>20</v>
      </c>
      <c r="O616" s="61">
        <f t="shared" si="76"/>
        <v>0.37069028370159218</v>
      </c>
      <c r="Q616" s="92"/>
    </row>
    <row r="617" spans="2:17" ht="23.45" hidden="1" customHeight="1" outlineLevel="1" x14ac:dyDescent="0.25">
      <c r="B617" s="123"/>
      <c r="C617" s="35" t="s">
        <v>283</v>
      </c>
      <c r="D617" s="123"/>
      <c r="E617" s="35" t="s">
        <v>111</v>
      </c>
      <c r="F617" s="122"/>
      <c r="G617" s="35" t="s">
        <v>4</v>
      </c>
      <c r="H617" s="35">
        <v>2020</v>
      </c>
      <c r="I617" s="35">
        <v>3</v>
      </c>
      <c r="J617" s="35">
        <v>32</v>
      </c>
      <c r="K617" s="35">
        <v>80</v>
      </c>
      <c r="O617" s="61">
        <f t="shared" si="76"/>
        <v>0.88038942379128149</v>
      </c>
      <c r="Q617" s="92"/>
    </row>
    <row r="618" spans="2:17" ht="23.45" hidden="1" customHeight="1" outlineLevel="1" x14ac:dyDescent="0.25">
      <c r="B618" s="123"/>
      <c r="C618" s="35" t="s">
        <v>283</v>
      </c>
      <c r="D618" s="123"/>
      <c r="E618" s="35" t="s">
        <v>111</v>
      </c>
      <c r="F618" s="122"/>
      <c r="G618" s="35" t="s">
        <v>5</v>
      </c>
      <c r="H618" s="35">
        <v>2021</v>
      </c>
      <c r="I618" s="35">
        <v>2</v>
      </c>
      <c r="J618" s="35">
        <v>38</v>
      </c>
      <c r="K618" s="35">
        <v>49</v>
      </c>
      <c r="O618" s="61">
        <f t="shared" si="76"/>
        <v>0.66747343773983558</v>
      </c>
      <c r="Q618" s="92"/>
    </row>
    <row r="619" spans="2:17" ht="23.45" hidden="1" customHeight="1" outlineLevel="1" x14ac:dyDescent="0.25">
      <c r="B619" s="123"/>
      <c r="C619" s="35" t="s">
        <v>283</v>
      </c>
      <c r="D619" s="123"/>
      <c r="E619" s="35" t="s">
        <v>111</v>
      </c>
      <c r="F619" s="122"/>
      <c r="G619" s="35" t="s">
        <v>6</v>
      </c>
      <c r="H619" s="35">
        <v>2022</v>
      </c>
      <c r="I619" s="35">
        <v>2</v>
      </c>
      <c r="J619" s="35">
        <v>34</v>
      </c>
      <c r="K619" s="35">
        <v>37</v>
      </c>
      <c r="O619" s="61">
        <f t="shared" si="76"/>
        <v>0.56330591444310241</v>
      </c>
      <c r="Q619" s="92"/>
    </row>
    <row r="620" spans="2:17" ht="23.45" hidden="1" customHeight="1" outlineLevel="1" x14ac:dyDescent="0.25">
      <c r="B620" s="123"/>
      <c r="C620" s="35" t="s">
        <v>283</v>
      </c>
      <c r="D620" s="123"/>
      <c r="E620" s="35" t="s">
        <v>111</v>
      </c>
      <c r="F620" s="122"/>
      <c r="G620" s="35" t="s">
        <v>402</v>
      </c>
      <c r="H620" s="35">
        <v>2023</v>
      </c>
      <c r="I620" s="35">
        <v>2</v>
      </c>
      <c r="J620" s="35">
        <v>34</v>
      </c>
      <c r="K620" s="35">
        <v>23</v>
      </c>
      <c r="O620" s="61">
        <f t="shared" si="76"/>
        <v>0.35016313600517185</v>
      </c>
      <c r="Q620" s="92"/>
    </row>
    <row r="621" spans="2:17" ht="23.45" hidden="1" customHeight="1" outlineLevel="1" x14ac:dyDescent="0.25">
      <c r="B621" s="123"/>
      <c r="C621" s="35" t="s">
        <v>283</v>
      </c>
      <c r="D621" s="123"/>
      <c r="E621" s="35" t="s">
        <v>111</v>
      </c>
      <c r="F621" s="122"/>
      <c r="G621" s="63" t="s">
        <v>779</v>
      </c>
      <c r="H621" s="35">
        <v>2024</v>
      </c>
      <c r="I621" s="112">
        <v>3</v>
      </c>
      <c r="J621" s="112">
        <v>18</v>
      </c>
      <c r="K621" s="112">
        <v>26</v>
      </c>
      <c r="L621" s="112">
        <v>1</v>
      </c>
      <c r="M621" s="112">
        <v>18</v>
      </c>
      <c r="N621" s="112">
        <v>17</v>
      </c>
      <c r="O621" s="61">
        <f t="shared" si="76"/>
        <v>0.42063050247805678</v>
      </c>
      <c r="Q621" s="92"/>
    </row>
    <row r="622" spans="2:17" ht="23.45" hidden="1" customHeight="1" outlineLevel="1" x14ac:dyDescent="0.25">
      <c r="B622" s="44" t="s">
        <v>1</v>
      </c>
      <c r="C622" s="44" t="s">
        <v>371</v>
      </c>
      <c r="D622" s="44" t="s">
        <v>42</v>
      </c>
      <c r="E622" s="44" t="s">
        <v>364</v>
      </c>
      <c r="F622" s="77"/>
      <c r="G622" s="44" t="s">
        <v>43</v>
      </c>
      <c r="H622" s="44" t="s">
        <v>787</v>
      </c>
      <c r="I622" s="44" t="s">
        <v>44</v>
      </c>
      <c r="J622" s="44" t="s">
        <v>360</v>
      </c>
      <c r="K622" s="44" t="s">
        <v>359</v>
      </c>
      <c r="L622" s="44" t="s">
        <v>362</v>
      </c>
      <c r="M622" s="44" t="s">
        <v>360</v>
      </c>
      <c r="N622" s="44" t="s">
        <v>359</v>
      </c>
      <c r="O622" s="44" t="s">
        <v>363</v>
      </c>
      <c r="P622" s="44" t="s">
        <v>365</v>
      </c>
      <c r="Q622" s="44" t="s">
        <v>599</v>
      </c>
    </row>
    <row r="623" spans="2:17" ht="23.45" hidden="1" customHeight="1" outlineLevel="1" x14ac:dyDescent="0.25">
      <c r="B623" s="123" t="e" vm="4">
        <v>#VALUE!</v>
      </c>
      <c r="C623" s="35" t="s">
        <v>283</v>
      </c>
      <c r="D623" s="123" t="e" vm="100">
        <v>#VALUE!</v>
      </c>
      <c r="E623" s="35" t="s">
        <v>112</v>
      </c>
      <c r="F623" s="122" t="s">
        <v>503</v>
      </c>
      <c r="G623" s="35" t="s">
        <v>2</v>
      </c>
      <c r="H623" s="35">
        <v>2018</v>
      </c>
      <c r="I623" s="35">
        <v>2</v>
      </c>
      <c r="J623" s="35">
        <v>38</v>
      </c>
      <c r="K623" s="35">
        <v>56</v>
      </c>
      <c r="O623" s="61">
        <f t="shared" ref="O623:O630" si="77">IF(AND(L623="", M623="", N623=""), IF(AND(I623&lt;&gt;0, J623&lt;&gt;0), K623/J623 * I623^-0.95, 0), IF(OR(L623=1, L623=2),(IF(J623&lt;&gt;0, K623/J623 * I623^-0.95, 0) + IF(AND(M623&lt;&gt;0, I623&lt;&gt;0), N623/M623 * I623^-0.95 * IF(L623=1, 1, 0.913), 0)) / 2,"Fehler: K4 muss 1 oder 2 sein"))</f>
        <v>0.76282678598838349</v>
      </c>
      <c r="P623" s="61">
        <f t="array" ref="P623">((AVERAGE(IF((H623:INDEX(H:H,MATCH("PointAVG",O624:O727,0)+ROW(O623)-1)&gt;=(MAX(H623:INDEX(H:H,MATCH("PointAVG",O624:O727,0)+ROW(O623)-1))-4)),O623:INDEX(O:O,MATCH("PointAVG",O624:O727,0)+ROW(O623)-1)))) * (VLOOKUP(C623, LeagueRanking[[CCode]:[Total4]], COLUMNS(LeagueRanking[[#All],[CCode]:[Total4]]), FALSE)))</f>
        <v>7.8102816295228825</v>
      </c>
      <c r="Q623" s="91">
        <f>_xlfn.RANK.EQ(P623, P:P, 0)</f>
        <v>252</v>
      </c>
    </row>
    <row r="624" spans="2:17" ht="23.45" hidden="1" customHeight="1" outlineLevel="1" x14ac:dyDescent="0.25">
      <c r="B624" s="123"/>
      <c r="C624" s="35" t="s">
        <v>283</v>
      </c>
      <c r="D624" s="123"/>
      <c r="E624" s="35" t="s">
        <v>112</v>
      </c>
      <c r="F624" s="122"/>
      <c r="G624" s="35" t="s">
        <v>3</v>
      </c>
      <c r="H624" s="35">
        <v>2019</v>
      </c>
      <c r="I624" s="35">
        <v>2</v>
      </c>
      <c r="J624" s="35">
        <v>27</v>
      </c>
      <c r="K624" s="35">
        <v>29</v>
      </c>
      <c r="O624" s="61">
        <f t="shared" si="77"/>
        <v>0.55597560724814732</v>
      </c>
      <c r="Q624" s="92"/>
    </row>
    <row r="625" spans="2:17" ht="23.45" hidden="1" customHeight="1" outlineLevel="1" x14ac:dyDescent="0.25">
      <c r="B625" s="123"/>
      <c r="C625" s="35" t="s">
        <v>283</v>
      </c>
      <c r="D625" s="123"/>
      <c r="E625" s="35" t="s">
        <v>112</v>
      </c>
      <c r="F625" s="122"/>
      <c r="G625" s="35" t="s">
        <v>4</v>
      </c>
      <c r="H625" s="35">
        <v>2020</v>
      </c>
      <c r="I625" s="35">
        <v>3</v>
      </c>
      <c r="J625" s="35">
        <v>30</v>
      </c>
      <c r="K625" s="35">
        <v>36</v>
      </c>
      <c r="O625" s="61">
        <f t="shared" si="77"/>
        <v>0.42258692341981513</v>
      </c>
      <c r="Q625" s="92"/>
    </row>
    <row r="626" spans="2:17" ht="23.45" hidden="1" customHeight="1" outlineLevel="1" x14ac:dyDescent="0.25">
      <c r="B626" s="123"/>
      <c r="C626" s="35" t="s">
        <v>283</v>
      </c>
      <c r="D626" s="123"/>
      <c r="E626" s="35" t="s">
        <v>112</v>
      </c>
      <c r="F626" s="122"/>
      <c r="G626" s="35" t="s">
        <v>5</v>
      </c>
      <c r="H626" s="35">
        <v>2021</v>
      </c>
      <c r="I626" s="35">
        <v>3</v>
      </c>
      <c r="J626" s="35">
        <v>20</v>
      </c>
      <c r="K626" s="35">
        <v>26</v>
      </c>
      <c r="L626" s="35">
        <v>1</v>
      </c>
      <c r="M626" s="35">
        <v>12</v>
      </c>
      <c r="N626" s="35">
        <v>20</v>
      </c>
      <c r="O626" s="61">
        <f t="shared" si="77"/>
        <v>0.52236439144949376</v>
      </c>
      <c r="Q626" s="92"/>
    </row>
    <row r="627" spans="2:17" ht="23.45" hidden="1" customHeight="1" outlineLevel="1" x14ac:dyDescent="0.25">
      <c r="B627" s="123"/>
      <c r="C627" s="35" t="s">
        <v>283</v>
      </c>
      <c r="D627" s="123"/>
      <c r="E627" s="35" t="s">
        <v>112</v>
      </c>
      <c r="F627" s="122"/>
      <c r="G627" s="35" t="s">
        <v>6</v>
      </c>
      <c r="H627" s="35">
        <v>2022</v>
      </c>
      <c r="I627" s="35">
        <v>3</v>
      </c>
      <c r="J627" s="35">
        <v>22</v>
      </c>
      <c r="K627" s="35">
        <v>38</v>
      </c>
      <c r="L627" s="35">
        <v>1</v>
      </c>
      <c r="M627" s="35">
        <v>12</v>
      </c>
      <c r="N627" s="35">
        <v>17</v>
      </c>
      <c r="O627" s="61">
        <f t="shared" si="77"/>
        <v>0.55357819829300281</v>
      </c>
      <c r="Q627" s="92"/>
    </row>
    <row r="628" spans="2:17" ht="23.45" hidden="1" customHeight="1" outlineLevel="1" x14ac:dyDescent="0.25">
      <c r="B628" s="123"/>
      <c r="C628" s="35" t="s">
        <v>283</v>
      </c>
      <c r="D628" s="123"/>
      <c r="E628" s="35" t="s">
        <v>112</v>
      </c>
      <c r="F628" s="122"/>
      <c r="G628" s="35" t="s">
        <v>402</v>
      </c>
      <c r="H628" s="35">
        <v>2023</v>
      </c>
      <c r="I628" s="111">
        <v>4</v>
      </c>
      <c r="J628" s="111">
        <v>18</v>
      </c>
      <c r="K628" s="111">
        <v>25</v>
      </c>
      <c r="L628" s="111">
        <v>1</v>
      </c>
      <c r="M628" s="111">
        <v>18</v>
      </c>
      <c r="N628" s="111">
        <v>27</v>
      </c>
      <c r="O628" s="61">
        <f t="shared" si="77"/>
        <v>0.38702930591588364</v>
      </c>
      <c r="Q628" s="92"/>
    </row>
    <row r="629" spans="2:17" ht="23.45" hidden="1" customHeight="1" outlineLevel="1" x14ac:dyDescent="0.25">
      <c r="B629" s="123"/>
      <c r="C629" s="35" t="s">
        <v>283</v>
      </c>
      <c r="D629" s="123"/>
      <c r="E629" s="35" t="s">
        <v>112</v>
      </c>
      <c r="F629" s="122"/>
      <c r="G629" s="63" t="s">
        <v>779</v>
      </c>
      <c r="H629" s="35">
        <v>2024</v>
      </c>
      <c r="I629" s="112">
        <v>3</v>
      </c>
      <c r="J629" s="112">
        <v>18</v>
      </c>
      <c r="K629" s="112">
        <v>22</v>
      </c>
      <c r="O629" s="61">
        <f t="shared" si="77"/>
        <v>0.43041260718684882</v>
      </c>
      <c r="Q629" s="92"/>
    </row>
    <row r="630" spans="2:17" ht="23.45" hidden="1" customHeight="1" outlineLevel="1" x14ac:dyDescent="0.25">
      <c r="B630" s="123"/>
      <c r="C630" s="35" t="s">
        <v>283</v>
      </c>
      <c r="D630" s="123"/>
      <c r="E630" s="35" t="s">
        <v>112</v>
      </c>
      <c r="F630" s="122"/>
      <c r="G630" s="63" t="s">
        <v>779</v>
      </c>
      <c r="H630" s="35">
        <v>2024</v>
      </c>
      <c r="I630" s="111">
        <v>4</v>
      </c>
      <c r="J630" s="111">
        <v>18</v>
      </c>
      <c r="K630" s="111">
        <v>20</v>
      </c>
      <c r="O630" s="61">
        <f t="shared" si="77"/>
        <v>0.29771485070452586</v>
      </c>
      <c r="Q630" s="92"/>
    </row>
    <row r="631" spans="2:17" ht="23.45" hidden="1" customHeight="1" outlineLevel="1" x14ac:dyDescent="0.25">
      <c r="B631" s="44" t="s">
        <v>1</v>
      </c>
      <c r="C631" s="44" t="s">
        <v>371</v>
      </c>
      <c r="D631" s="44" t="s">
        <v>42</v>
      </c>
      <c r="E631" s="44" t="s">
        <v>364</v>
      </c>
      <c r="F631" s="77"/>
      <c r="G631" s="44" t="s">
        <v>43</v>
      </c>
      <c r="H631" s="44" t="s">
        <v>787</v>
      </c>
      <c r="I631" s="44" t="s">
        <v>44</v>
      </c>
      <c r="J631" s="44" t="s">
        <v>360</v>
      </c>
      <c r="K631" s="44" t="s">
        <v>359</v>
      </c>
      <c r="L631" s="44" t="s">
        <v>362</v>
      </c>
      <c r="M631" s="44" t="s">
        <v>360</v>
      </c>
      <c r="N631" s="44" t="s">
        <v>359</v>
      </c>
      <c r="O631" s="44" t="s">
        <v>363</v>
      </c>
      <c r="P631" s="44" t="s">
        <v>365</v>
      </c>
      <c r="Q631" s="44" t="s">
        <v>599</v>
      </c>
    </row>
    <row r="632" spans="2:17" ht="23.45" hidden="1" customHeight="1" outlineLevel="1" x14ac:dyDescent="0.25">
      <c r="B632" s="123" t="e" vm="4">
        <v>#VALUE!</v>
      </c>
      <c r="C632" s="35" t="s">
        <v>283</v>
      </c>
      <c r="D632" s="123" t="e" vm="101">
        <v>#VALUE!</v>
      </c>
      <c r="E632" s="35" t="s">
        <v>113</v>
      </c>
      <c r="F632" s="124" t="s">
        <v>504</v>
      </c>
      <c r="G632" s="35" t="s">
        <v>2</v>
      </c>
      <c r="H632" s="35">
        <v>2018</v>
      </c>
      <c r="I632" s="35">
        <v>3</v>
      </c>
      <c r="J632" s="35">
        <v>20</v>
      </c>
      <c r="K632" s="35">
        <v>38</v>
      </c>
      <c r="L632" s="35">
        <v>1</v>
      </c>
      <c r="M632" s="35">
        <v>5</v>
      </c>
      <c r="N632" s="35">
        <v>7</v>
      </c>
      <c r="O632" s="61">
        <f t="shared" ref="O632:O638" si="78">IF(AND(L632="", M632="", N632=""), IF(AND(I632&lt;&gt;0, J632&lt;&gt;0), K632/J632 * I632^-0.95, 0), IF(OR(L632=1, L632=2),(IF(J632&lt;&gt;0, K632/J632 * I632^-0.95, 0) + IF(AND(M632&lt;&gt;0, I632&lt;&gt;0), N632/M632 * I632^-0.95 * IF(L632=1, 1, 0.913), 0)) / 2,"Fehler: K4 muss 1 oder 2 sein"))</f>
        <v>0.58105701970224577</v>
      </c>
      <c r="P632" s="61">
        <f t="array" ref="P632">((AVERAGE(IF((H632:INDEX(H:H,MATCH("PointAVG",O633:O735,0)+ROW(O632)-1)&gt;=(MAX(H632:INDEX(H:H,MATCH("PointAVG",O633:O735,0)+ROW(O632)-1))-4)),O632:INDEX(O:O,MATCH("PointAVG",O633:O735,0)+ROW(O632)-1)))) * (VLOOKUP(C632, LeagueRanking[[CCode]:[Total4]], COLUMNS(LeagueRanking[[#All],[CCode]:[Total4]]), FALSE)))</f>
        <v>11.40862167112717</v>
      </c>
      <c r="Q632" s="91">
        <f>_xlfn.RANK.EQ(P632, P:P, 0)</f>
        <v>152</v>
      </c>
    </row>
    <row r="633" spans="2:17" ht="23.45" hidden="1" customHeight="1" outlineLevel="1" x14ac:dyDescent="0.25">
      <c r="B633" s="123"/>
      <c r="C633" s="35" t="s">
        <v>283</v>
      </c>
      <c r="D633" s="123"/>
      <c r="E633" s="35" t="s">
        <v>113</v>
      </c>
      <c r="F633" s="124"/>
      <c r="G633" s="35" t="s">
        <v>3</v>
      </c>
      <c r="H633" s="35">
        <v>2019</v>
      </c>
      <c r="I633" s="35">
        <v>3</v>
      </c>
      <c r="J633" s="35">
        <v>17</v>
      </c>
      <c r="K633" s="35">
        <v>32</v>
      </c>
      <c r="O633" s="61">
        <f t="shared" si="78"/>
        <v>0.66288144850167086</v>
      </c>
      <c r="Q633" s="92"/>
    </row>
    <row r="634" spans="2:17" ht="23.45" hidden="1" customHeight="1" outlineLevel="1" x14ac:dyDescent="0.25">
      <c r="B634" s="123"/>
      <c r="C634" s="35" t="s">
        <v>283</v>
      </c>
      <c r="D634" s="123"/>
      <c r="E634" s="35" t="s">
        <v>113</v>
      </c>
      <c r="F634" s="124"/>
      <c r="G634" s="35" t="s">
        <v>4</v>
      </c>
      <c r="H634" s="35">
        <v>2020</v>
      </c>
      <c r="I634" s="35">
        <v>3</v>
      </c>
      <c r="J634" s="35">
        <v>28</v>
      </c>
      <c r="K634" s="35">
        <v>64</v>
      </c>
      <c r="O634" s="61">
        <f t="shared" si="78"/>
        <v>0.80492747318060021</v>
      </c>
      <c r="Q634" s="92"/>
    </row>
    <row r="635" spans="2:17" ht="23.45" hidden="1" customHeight="1" outlineLevel="1" x14ac:dyDescent="0.25">
      <c r="B635" s="123"/>
      <c r="C635" s="35" t="s">
        <v>283</v>
      </c>
      <c r="D635" s="123"/>
      <c r="E635" s="35" t="s">
        <v>113</v>
      </c>
      <c r="F635" s="124"/>
      <c r="G635" s="35" t="s">
        <v>5</v>
      </c>
      <c r="H635" s="35">
        <v>2021</v>
      </c>
      <c r="I635" s="35">
        <v>2</v>
      </c>
      <c r="J635" s="35">
        <v>38</v>
      </c>
      <c r="K635" s="35">
        <v>37</v>
      </c>
      <c r="O635" s="61">
        <f t="shared" si="78"/>
        <v>0.50401055502803915</v>
      </c>
      <c r="Q635" s="92"/>
    </row>
    <row r="636" spans="2:17" ht="23.45" hidden="1" customHeight="1" outlineLevel="1" x14ac:dyDescent="0.25">
      <c r="B636" s="123"/>
      <c r="C636" s="35" t="s">
        <v>283</v>
      </c>
      <c r="D636" s="123"/>
      <c r="E636" s="35" t="s">
        <v>113</v>
      </c>
      <c r="F636" s="124"/>
      <c r="G636" s="35" t="s">
        <v>6</v>
      </c>
      <c r="H636" s="35">
        <v>2022</v>
      </c>
      <c r="I636" s="35">
        <v>2</v>
      </c>
      <c r="J636" s="35">
        <v>34</v>
      </c>
      <c r="K636" s="35">
        <v>44</v>
      </c>
      <c r="O636" s="61">
        <f t="shared" si="78"/>
        <v>0.66987730366206788</v>
      </c>
      <c r="Q636" s="92"/>
    </row>
    <row r="637" spans="2:17" ht="23.45" hidden="1" customHeight="1" outlineLevel="1" x14ac:dyDescent="0.25">
      <c r="B637" s="123"/>
      <c r="C637" s="35" t="s">
        <v>283</v>
      </c>
      <c r="D637" s="123"/>
      <c r="E637" s="35" t="s">
        <v>113</v>
      </c>
      <c r="F637" s="124"/>
      <c r="G637" s="35" t="s">
        <v>402</v>
      </c>
      <c r="H637" s="35">
        <v>2023</v>
      </c>
      <c r="I637" s="35">
        <v>2</v>
      </c>
      <c r="J637" s="35">
        <v>34</v>
      </c>
      <c r="K637" s="35">
        <v>41</v>
      </c>
      <c r="O637" s="61">
        <f t="shared" si="78"/>
        <v>0.62420385113965404</v>
      </c>
      <c r="Q637" s="92"/>
    </row>
    <row r="638" spans="2:17" ht="23.45" hidden="1" customHeight="1" outlineLevel="1" x14ac:dyDescent="0.25">
      <c r="B638" s="123"/>
      <c r="C638" s="35" t="s">
        <v>283</v>
      </c>
      <c r="D638" s="123"/>
      <c r="E638" s="35" t="s">
        <v>113</v>
      </c>
      <c r="F638" s="124"/>
      <c r="G638" s="63" t="s">
        <v>779</v>
      </c>
      <c r="H638" s="35">
        <v>2024</v>
      </c>
      <c r="I638" s="35">
        <v>2</v>
      </c>
      <c r="J638" s="35">
        <v>34</v>
      </c>
      <c r="K638" s="35">
        <v>38</v>
      </c>
      <c r="O638" s="61">
        <f t="shared" si="78"/>
        <v>0.57853039861724043</v>
      </c>
      <c r="Q638" s="92"/>
    </row>
    <row r="639" spans="2:17" ht="23.45" hidden="1" customHeight="1" outlineLevel="1" x14ac:dyDescent="0.25">
      <c r="B639" s="44" t="s">
        <v>1</v>
      </c>
      <c r="C639" s="44" t="s">
        <v>371</v>
      </c>
      <c r="D639" s="44" t="s">
        <v>42</v>
      </c>
      <c r="E639" s="44" t="s">
        <v>364</v>
      </c>
      <c r="F639" s="77"/>
      <c r="G639" s="44" t="s">
        <v>43</v>
      </c>
      <c r="H639" s="44" t="s">
        <v>787</v>
      </c>
      <c r="I639" s="44" t="s">
        <v>44</v>
      </c>
      <c r="J639" s="44" t="s">
        <v>360</v>
      </c>
      <c r="K639" s="44" t="s">
        <v>359</v>
      </c>
      <c r="L639" s="44" t="s">
        <v>362</v>
      </c>
      <c r="M639" s="44" t="s">
        <v>360</v>
      </c>
      <c r="N639" s="44" t="s">
        <v>359</v>
      </c>
      <c r="O639" s="44" t="s">
        <v>363</v>
      </c>
      <c r="P639" s="44" t="s">
        <v>365</v>
      </c>
      <c r="Q639" s="44" t="s">
        <v>599</v>
      </c>
    </row>
    <row r="640" spans="2:17" ht="23.45" hidden="1" customHeight="1" outlineLevel="1" x14ac:dyDescent="0.25">
      <c r="B640" s="123" t="e" vm="4">
        <v>#VALUE!</v>
      </c>
      <c r="C640" s="35" t="s">
        <v>283</v>
      </c>
      <c r="D640" s="123" t="e" vm="102">
        <v>#VALUE!</v>
      </c>
      <c r="E640" s="35" t="s">
        <v>114</v>
      </c>
      <c r="F640" s="122" t="s">
        <v>505</v>
      </c>
      <c r="G640" s="35" t="s">
        <v>2</v>
      </c>
      <c r="H640" s="35">
        <v>2018</v>
      </c>
      <c r="O640" s="61">
        <f t="shared" ref="O640:O646" si="79">IF(AND(L640="", M640="", N640=""), IF(AND(I640&lt;&gt;0, J640&lt;&gt;0), K640/J640 * I640^-0.95, 0), IF(OR(L640=1, L640=2),(IF(J640&lt;&gt;0, K640/J640 * I640^-0.95, 0) + IF(AND(M640&lt;&gt;0, I640&lt;&gt;0), N640/M640 * I640^-0.95 * IF(L640=1, 1, 0.913), 0)) / 2,"Fehler: K4 muss 1 oder 2 sein"))</f>
        <v>0</v>
      </c>
      <c r="P640" s="61">
        <f t="array" ref="P640">((AVERAGE(IF((H640:INDEX(H:H,MATCH("PointAVG",O641:O743,0)+ROW(O640)-1)&gt;=(MAX(H640:INDEX(H:H,MATCH("PointAVG",O641:O743,0)+ROW(O640)-1))-4)),O640:INDEX(O:O,MATCH("PointAVG",O641:O743,0)+ROW(O640)-1)))) * (VLOOKUP(C640, LeagueRanking[[CCode]:[Total4]], COLUMNS(LeagueRanking[[#All],[CCode]:[Total4]]), FALSE)))</f>
        <v>13.986599933334499</v>
      </c>
      <c r="Q640" s="91">
        <f>_xlfn.RANK.EQ(P640, P:P, 0)</f>
        <v>107</v>
      </c>
    </row>
    <row r="641" spans="2:17" ht="23.45" hidden="1" customHeight="1" outlineLevel="1" x14ac:dyDescent="0.25">
      <c r="B641" s="123"/>
      <c r="C641" s="35" t="s">
        <v>283</v>
      </c>
      <c r="D641" s="123"/>
      <c r="E641" s="35" t="s">
        <v>114</v>
      </c>
      <c r="F641" s="122"/>
      <c r="G641" s="35" t="s">
        <v>3</v>
      </c>
      <c r="H641" s="35">
        <v>2019</v>
      </c>
      <c r="I641" s="35">
        <v>3</v>
      </c>
      <c r="J641" s="35">
        <v>17</v>
      </c>
      <c r="K641" s="35">
        <v>22</v>
      </c>
      <c r="O641" s="61">
        <f t="shared" si="79"/>
        <v>0.45573099584489868</v>
      </c>
      <c r="Q641" s="92"/>
    </row>
    <row r="642" spans="2:17" ht="23.45" hidden="1" customHeight="1" outlineLevel="1" x14ac:dyDescent="0.25">
      <c r="B642" s="123"/>
      <c r="C642" s="35" t="s">
        <v>283</v>
      </c>
      <c r="D642" s="123"/>
      <c r="E642" s="35" t="s">
        <v>114</v>
      </c>
      <c r="F642" s="122"/>
      <c r="G642" s="35" t="s">
        <v>4</v>
      </c>
      <c r="H642" s="35">
        <v>2020</v>
      </c>
      <c r="I642" s="35">
        <v>3</v>
      </c>
      <c r="J642" s="35">
        <v>30</v>
      </c>
      <c r="K642" s="35">
        <v>45</v>
      </c>
      <c r="O642" s="61">
        <f t="shared" si="79"/>
        <v>0.52823365427476898</v>
      </c>
      <c r="Q642" s="92"/>
    </row>
    <row r="643" spans="2:17" ht="23.45" hidden="1" customHeight="1" outlineLevel="1" x14ac:dyDescent="0.25">
      <c r="B643" s="123"/>
      <c r="C643" s="35" t="s">
        <v>283</v>
      </c>
      <c r="D643" s="123"/>
      <c r="E643" s="35" t="s">
        <v>114</v>
      </c>
      <c r="F643" s="122"/>
      <c r="G643" s="35" t="s">
        <v>5</v>
      </c>
      <c r="H643" s="35">
        <v>2021</v>
      </c>
      <c r="I643" s="35">
        <v>3</v>
      </c>
      <c r="J643" s="35">
        <v>20</v>
      </c>
      <c r="K643" s="35">
        <v>75</v>
      </c>
      <c r="L643" s="35">
        <v>1</v>
      </c>
      <c r="M643" s="35">
        <v>12</v>
      </c>
      <c r="N643" s="35">
        <v>24</v>
      </c>
      <c r="O643" s="61">
        <f t="shared" si="79"/>
        <v>1.0124478373599737</v>
      </c>
      <c r="Q643" s="92"/>
    </row>
    <row r="644" spans="2:17" ht="23.45" hidden="1" customHeight="1" outlineLevel="1" x14ac:dyDescent="0.25">
      <c r="B644" s="123"/>
      <c r="C644" s="35" t="s">
        <v>283</v>
      </c>
      <c r="D644" s="123"/>
      <c r="E644" s="35" t="s">
        <v>114</v>
      </c>
      <c r="F644" s="122"/>
      <c r="G644" s="35" t="s">
        <v>6</v>
      </c>
      <c r="H644" s="35">
        <v>2022</v>
      </c>
      <c r="I644" s="35">
        <v>2</v>
      </c>
      <c r="J644" s="35">
        <v>34</v>
      </c>
      <c r="K644" s="35">
        <v>50</v>
      </c>
      <c r="O644" s="61">
        <f t="shared" si="79"/>
        <v>0.76122420870689533</v>
      </c>
      <c r="Q644" s="92"/>
    </row>
    <row r="645" spans="2:17" ht="23.45" hidden="1" customHeight="1" outlineLevel="1" x14ac:dyDescent="0.25">
      <c r="B645" s="123"/>
      <c r="C645" s="35" t="s">
        <v>283</v>
      </c>
      <c r="D645" s="123"/>
      <c r="E645" s="35" t="s">
        <v>114</v>
      </c>
      <c r="F645" s="122"/>
      <c r="G645" s="35" t="s">
        <v>402</v>
      </c>
      <c r="H645" s="35">
        <v>2023</v>
      </c>
      <c r="I645" s="35">
        <v>2</v>
      </c>
      <c r="J645" s="35">
        <v>34</v>
      </c>
      <c r="K645" s="35">
        <v>55</v>
      </c>
      <c r="O645" s="61">
        <f t="shared" si="79"/>
        <v>0.83734662957758488</v>
      </c>
      <c r="Q645" s="92"/>
    </row>
    <row r="646" spans="2:17" ht="23.45" hidden="1" customHeight="1" outlineLevel="1" x14ac:dyDescent="0.25">
      <c r="B646" s="123"/>
      <c r="C646" s="35" t="s">
        <v>283</v>
      </c>
      <c r="D646" s="123"/>
      <c r="E646" s="35" t="s">
        <v>114</v>
      </c>
      <c r="F646" s="122"/>
      <c r="G646" s="63" t="s">
        <v>779</v>
      </c>
      <c r="H646" s="35">
        <v>2024</v>
      </c>
      <c r="I646" s="35">
        <v>2</v>
      </c>
      <c r="J646" s="35">
        <v>34</v>
      </c>
      <c r="K646" s="35">
        <v>50</v>
      </c>
      <c r="O646" s="61">
        <f t="shared" si="79"/>
        <v>0.76122420870689533</v>
      </c>
      <c r="Q646" s="92"/>
    </row>
    <row r="647" spans="2:17" ht="23.45" hidden="1" customHeight="1" outlineLevel="1" x14ac:dyDescent="0.25">
      <c r="B647" s="44" t="s">
        <v>1</v>
      </c>
      <c r="C647" s="44" t="s">
        <v>371</v>
      </c>
      <c r="D647" s="44" t="s">
        <v>42</v>
      </c>
      <c r="E647" s="44" t="s">
        <v>364</v>
      </c>
      <c r="F647" s="77"/>
      <c r="G647" s="44" t="s">
        <v>43</v>
      </c>
      <c r="H647" s="44" t="s">
        <v>787</v>
      </c>
      <c r="I647" s="44" t="s">
        <v>44</v>
      </c>
      <c r="J647" s="44" t="s">
        <v>360</v>
      </c>
      <c r="K647" s="44" t="s">
        <v>359</v>
      </c>
      <c r="L647" s="44" t="s">
        <v>362</v>
      </c>
      <c r="M647" s="44" t="s">
        <v>360</v>
      </c>
      <c r="N647" s="44" t="s">
        <v>359</v>
      </c>
      <c r="O647" s="44" t="s">
        <v>363</v>
      </c>
      <c r="P647" s="44" t="s">
        <v>365</v>
      </c>
      <c r="Q647" s="44" t="s">
        <v>599</v>
      </c>
    </row>
    <row r="648" spans="2:17" ht="23.45" hidden="1" customHeight="1" outlineLevel="1" x14ac:dyDescent="0.25">
      <c r="B648" s="123" t="e" vm="4">
        <v>#VALUE!</v>
      </c>
      <c r="C648" s="35" t="s">
        <v>283</v>
      </c>
      <c r="D648" s="123" t="e" vm="103">
        <v>#VALUE!</v>
      </c>
      <c r="E648" s="35" t="s">
        <v>115</v>
      </c>
      <c r="F648" s="124" t="s">
        <v>506</v>
      </c>
      <c r="G648" s="35" t="s">
        <v>2</v>
      </c>
      <c r="H648" s="35">
        <v>2018</v>
      </c>
      <c r="O648" s="61">
        <f t="shared" ref="O648:O654" si="80">IF(AND(L648="", M648="", N648=""), IF(AND(I648&lt;&gt;0, J648&lt;&gt;0), K648/J648 * I648^-0.95, 0), IF(OR(L648=1, L648=2),(IF(J648&lt;&gt;0, K648/J648 * I648^-0.95, 0) + IF(AND(M648&lt;&gt;0, I648&lt;&gt;0), N648/M648 * I648^-0.95 * IF(L648=1, 1, 0.913), 0)) / 2,"Fehler: K4 muss 1 oder 2 sein"))</f>
        <v>0</v>
      </c>
      <c r="P648" s="61">
        <f t="array" ref="P648">((AVERAGE(IF((H648:INDEX(H:H,MATCH("PointAVG",O649:O753,0)+ROW(O648)-1)&gt;=(MAX(H648:INDEX(H:H,MATCH("PointAVG",O649:O753,0)+ROW(O648)-1))-4)),O648:INDEX(O:O,MATCH("PointAVG",O649:O753,0)+ROW(O648)-1)))) * (VLOOKUP(C648, LeagueRanking[[CCode]:[Total4]], COLUMNS(LeagueRanking[[#All],[CCode]:[Total4]]), FALSE)))</f>
        <v>14.319469548880031</v>
      </c>
      <c r="Q648" s="91">
        <f>_xlfn.RANK.EQ(P648, P:P, 0)</f>
        <v>102</v>
      </c>
    </row>
    <row r="649" spans="2:17" ht="23.45" hidden="1" customHeight="1" outlineLevel="1" x14ac:dyDescent="0.25">
      <c r="B649" s="123"/>
      <c r="C649" s="35" t="s">
        <v>283</v>
      </c>
      <c r="D649" s="123"/>
      <c r="E649" s="35" t="s">
        <v>115</v>
      </c>
      <c r="F649" s="124"/>
      <c r="G649" s="35" t="s">
        <v>3</v>
      </c>
      <c r="H649" s="35">
        <v>2019</v>
      </c>
      <c r="I649" s="35">
        <v>3</v>
      </c>
      <c r="J649" s="35">
        <v>19</v>
      </c>
      <c r="K649" s="35">
        <v>26</v>
      </c>
      <c r="O649" s="61">
        <f t="shared" si="80"/>
        <v>0.4818973688120699</v>
      </c>
      <c r="Q649" s="92"/>
    </row>
    <row r="650" spans="2:17" ht="23.45" hidden="1" customHeight="1" outlineLevel="1" x14ac:dyDescent="0.25">
      <c r="B650" s="123"/>
      <c r="C650" s="35" t="s">
        <v>283</v>
      </c>
      <c r="D650" s="123"/>
      <c r="E650" s="35" t="s">
        <v>115</v>
      </c>
      <c r="F650" s="124"/>
      <c r="G650" s="35" t="s">
        <v>4</v>
      </c>
      <c r="H650" s="35">
        <v>2020</v>
      </c>
      <c r="I650" s="35">
        <v>3</v>
      </c>
      <c r="J650" s="35">
        <v>32</v>
      </c>
      <c r="K650" s="35">
        <v>47</v>
      </c>
      <c r="O650" s="61">
        <f t="shared" si="80"/>
        <v>0.51722878647737791</v>
      </c>
      <c r="Q650" s="92"/>
    </row>
    <row r="651" spans="2:17" ht="23.45" hidden="1" customHeight="1" outlineLevel="1" x14ac:dyDescent="0.25">
      <c r="B651" s="123"/>
      <c r="C651" s="35" t="s">
        <v>283</v>
      </c>
      <c r="D651" s="123"/>
      <c r="E651" s="35" t="s">
        <v>115</v>
      </c>
      <c r="F651" s="124"/>
      <c r="G651" s="35" t="s">
        <v>5</v>
      </c>
      <c r="H651" s="35">
        <v>2021</v>
      </c>
      <c r="I651" s="35">
        <v>3</v>
      </c>
      <c r="J651" s="35">
        <v>32</v>
      </c>
      <c r="K651" s="35">
        <v>80</v>
      </c>
      <c r="O651" s="61">
        <f t="shared" si="80"/>
        <v>0.88038942379128149</v>
      </c>
      <c r="Q651" s="92"/>
    </row>
    <row r="652" spans="2:17" ht="23.45" hidden="1" customHeight="1" outlineLevel="1" x14ac:dyDescent="0.25">
      <c r="B652" s="123"/>
      <c r="C652" s="35" t="s">
        <v>283</v>
      </c>
      <c r="D652" s="123"/>
      <c r="E652" s="35" t="s">
        <v>115</v>
      </c>
      <c r="F652" s="124"/>
      <c r="G652" s="35" t="s">
        <v>6</v>
      </c>
      <c r="H652" s="35">
        <v>2022</v>
      </c>
      <c r="I652" s="35">
        <v>2</v>
      </c>
      <c r="J652" s="35">
        <v>34</v>
      </c>
      <c r="K652" s="35">
        <v>46</v>
      </c>
      <c r="O652" s="61">
        <f t="shared" si="80"/>
        <v>0.7003262720103437</v>
      </c>
      <c r="Q652" s="92"/>
    </row>
    <row r="653" spans="2:17" ht="23.45" hidden="1" customHeight="1" outlineLevel="1" x14ac:dyDescent="0.25">
      <c r="B653" s="123"/>
      <c r="C653" s="35" t="s">
        <v>283</v>
      </c>
      <c r="D653" s="123"/>
      <c r="E653" s="35" t="s">
        <v>115</v>
      </c>
      <c r="F653" s="124"/>
      <c r="G653" s="35" t="s">
        <v>402</v>
      </c>
      <c r="H653" s="35">
        <v>2023</v>
      </c>
      <c r="I653" s="35">
        <v>2</v>
      </c>
      <c r="J653" s="35">
        <v>34</v>
      </c>
      <c r="K653" s="35">
        <v>61</v>
      </c>
      <c r="O653" s="61">
        <f t="shared" si="80"/>
        <v>0.92869353462241233</v>
      </c>
      <c r="Q653" s="92"/>
    </row>
    <row r="654" spans="2:17" ht="23.45" hidden="1" customHeight="1" outlineLevel="1" x14ac:dyDescent="0.25">
      <c r="B654" s="123"/>
      <c r="C654" s="35" t="s">
        <v>283</v>
      </c>
      <c r="D654" s="123"/>
      <c r="E654" s="35" t="s">
        <v>115</v>
      </c>
      <c r="F654" s="124"/>
      <c r="G654" s="63" t="s">
        <v>779</v>
      </c>
      <c r="H654" s="35">
        <v>2024</v>
      </c>
      <c r="I654" s="35">
        <v>1</v>
      </c>
      <c r="J654" s="35">
        <v>30</v>
      </c>
      <c r="K654" s="35">
        <v>29</v>
      </c>
      <c r="O654" s="61">
        <f t="shared" si="80"/>
        <v>0.96666666666666667</v>
      </c>
      <c r="Q654" s="92"/>
    </row>
    <row r="655" spans="2:17" ht="23.45" hidden="1" customHeight="1" outlineLevel="1" x14ac:dyDescent="0.25">
      <c r="B655" s="44" t="s">
        <v>1</v>
      </c>
      <c r="C655" s="44" t="s">
        <v>371</v>
      </c>
      <c r="D655" s="44" t="s">
        <v>42</v>
      </c>
      <c r="E655" s="44" t="s">
        <v>364</v>
      </c>
      <c r="F655" s="77"/>
      <c r="G655" s="44" t="s">
        <v>43</v>
      </c>
      <c r="H655" s="44" t="s">
        <v>787</v>
      </c>
      <c r="I655" s="44" t="s">
        <v>44</v>
      </c>
      <c r="J655" s="44" t="s">
        <v>360</v>
      </c>
      <c r="K655" s="44" t="s">
        <v>359</v>
      </c>
      <c r="L655" s="44" t="s">
        <v>362</v>
      </c>
      <c r="M655" s="44" t="s">
        <v>360</v>
      </c>
      <c r="N655" s="44" t="s">
        <v>359</v>
      </c>
      <c r="O655" s="44" t="s">
        <v>363</v>
      </c>
      <c r="P655" s="44" t="s">
        <v>365</v>
      </c>
      <c r="Q655" s="44" t="s">
        <v>599</v>
      </c>
    </row>
    <row r="656" spans="2:17" ht="23.45" hidden="1" customHeight="1" outlineLevel="1" x14ac:dyDescent="0.25">
      <c r="B656" s="123" t="e" vm="4">
        <v>#VALUE!</v>
      </c>
      <c r="C656" s="35" t="s">
        <v>283</v>
      </c>
      <c r="D656" s="123" t="e" vm="104">
        <v>#VALUE!</v>
      </c>
      <c r="E656" s="35" t="s">
        <v>116</v>
      </c>
      <c r="F656" s="122" t="s">
        <v>507</v>
      </c>
      <c r="G656" s="35" t="s">
        <v>2</v>
      </c>
      <c r="H656" s="35">
        <v>2018</v>
      </c>
      <c r="I656" s="35">
        <v>3</v>
      </c>
      <c r="J656" s="35">
        <v>20</v>
      </c>
      <c r="K656" s="35">
        <v>45</v>
      </c>
      <c r="O656" s="61">
        <f t="shared" ref="O656:O663" si="81">IF(AND(L656="", M656="", N656=""), IF(AND(I656&lt;&gt;0, J656&lt;&gt;0), K656/J656 * I656^-0.95, 0), IF(OR(L656=1, L656=2),(IF(J656&lt;&gt;0, K656/J656 * I656^-0.95, 0) + IF(AND(M656&lt;&gt;0, I656&lt;&gt;0), N656/M656 * I656^-0.95 * IF(L656=1, 1, 0.913), 0)) / 2,"Fehler: K4 muss 1 oder 2 sein"))</f>
        <v>0.79235048141215336</v>
      </c>
      <c r="P656" s="61">
        <f t="array" ref="P656">((AVERAGE(IF((H656:INDEX(H:H,MATCH("PointAVG",O657:O762,0)+ROW(O656)-1)&gt;=(MAX(H656:INDEX(H:H,MATCH("PointAVG",O657:O762,0)+ROW(O656)-1))-4)),O656:INDEX(O:O,MATCH("PointAVG",O657:O762,0)+ROW(O656)-1)))) * (VLOOKUP(C656, LeagueRanking[[CCode]:[Total4]], COLUMNS(LeagueRanking[[#All],[CCode]:[Total4]]), FALSE)))</f>
        <v>8.0817693686632275</v>
      </c>
      <c r="Q656" s="91">
        <f>_xlfn.RANK.EQ(P656, P:P, 0)</f>
        <v>241</v>
      </c>
    </row>
    <row r="657" spans="2:17" ht="23.45" hidden="1" customHeight="1" outlineLevel="1" x14ac:dyDescent="0.25">
      <c r="B657" s="123"/>
      <c r="C657" s="35" t="s">
        <v>283</v>
      </c>
      <c r="D657" s="123"/>
      <c r="E657" s="35" t="s">
        <v>116</v>
      </c>
      <c r="F657" s="122"/>
      <c r="G657" s="35" t="s">
        <v>3</v>
      </c>
      <c r="H657" s="35">
        <v>2019</v>
      </c>
      <c r="I657" s="35">
        <v>3</v>
      </c>
      <c r="J657" s="35">
        <v>11</v>
      </c>
      <c r="K657" s="35">
        <v>29</v>
      </c>
      <c r="O657" s="61">
        <f t="shared" si="81"/>
        <v>0.92841066508898773</v>
      </c>
      <c r="Q657" s="92"/>
    </row>
    <row r="658" spans="2:17" ht="23.45" hidden="1" customHeight="1" outlineLevel="1" x14ac:dyDescent="0.25">
      <c r="B658" s="123"/>
      <c r="C658" s="35" t="s">
        <v>283</v>
      </c>
      <c r="D658" s="123"/>
      <c r="E658" s="35" t="s">
        <v>116</v>
      </c>
      <c r="F658" s="122"/>
      <c r="G658" s="35" t="s">
        <v>4</v>
      </c>
      <c r="H658" s="35">
        <v>2020</v>
      </c>
      <c r="I658" s="35">
        <v>2</v>
      </c>
      <c r="J658" s="35">
        <v>42</v>
      </c>
      <c r="K658" s="35">
        <v>35</v>
      </c>
      <c r="O658" s="61">
        <f t="shared" si="81"/>
        <v>0.43136038493390733</v>
      </c>
      <c r="Q658" s="92"/>
    </row>
    <row r="659" spans="2:17" ht="23.45" hidden="1" customHeight="1" outlineLevel="1" x14ac:dyDescent="0.25">
      <c r="B659" s="123"/>
      <c r="C659" s="35" t="s">
        <v>283</v>
      </c>
      <c r="D659" s="123"/>
      <c r="E659" s="35" t="s">
        <v>116</v>
      </c>
      <c r="F659" s="122"/>
      <c r="G659" s="35" t="s">
        <v>5</v>
      </c>
      <c r="H659" s="35">
        <v>2021</v>
      </c>
      <c r="I659" s="35">
        <v>3</v>
      </c>
      <c r="J659" s="35">
        <v>28</v>
      </c>
      <c r="K659" s="35">
        <v>38</v>
      </c>
      <c r="O659" s="61">
        <f t="shared" si="81"/>
        <v>0.47792568720098144</v>
      </c>
      <c r="Q659" s="92"/>
    </row>
    <row r="660" spans="2:17" ht="23.45" hidden="1" customHeight="1" outlineLevel="1" x14ac:dyDescent="0.25">
      <c r="B660" s="123"/>
      <c r="C660" s="35" t="s">
        <v>283</v>
      </c>
      <c r="D660" s="123"/>
      <c r="E660" s="35" t="s">
        <v>116</v>
      </c>
      <c r="F660" s="122"/>
      <c r="G660" s="35" t="s">
        <v>6</v>
      </c>
      <c r="H660" s="35">
        <v>2022</v>
      </c>
      <c r="I660" s="35">
        <v>3</v>
      </c>
      <c r="J660" s="35">
        <v>22</v>
      </c>
      <c r="K660" s="35">
        <v>42</v>
      </c>
      <c r="L660" s="35">
        <v>1</v>
      </c>
      <c r="M660" s="35">
        <v>5</v>
      </c>
      <c r="N660" s="35">
        <v>9</v>
      </c>
      <c r="O660" s="61">
        <f t="shared" si="81"/>
        <v>0.65308888164880519</v>
      </c>
      <c r="Q660" s="92"/>
    </row>
    <row r="661" spans="2:17" ht="23.45" hidden="1" customHeight="1" outlineLevel="1" x14ac:dyDescent="0.25">
      <c r="B661" s="123"/>
      <c r="C661" s="35" t="s">
        <v>283</v>
      </c>
      <c r="D661" s="123"/>
      <c r="E661" s="35" t="s">
        <v>116</v>
      </c>
      <c r="F661" s="122"/>
      <c r="G661" s="35" t="s">
        <v>402</v>
      </c>
      <c r="H661" s="35">
        <v>2023</v>
      </c>
      <c r="I661" s="112">
        <v>3</v>
      </c>
      <c r="J661" s="112">
        <v>18</v>
      </c>
      <c r="K661" s="112">
        <v>23</v>
      </c>
      <c r="O661" s="61">
        <f t="shared" si="81"/>
        <v>0.44997681660443273</v>
      </c>
      <c r="Q661" s="92"/>
    </row>
    <row r="662" spans="2:17" ht="23.45" hidden="1" customHeight="1" outlineLevel="1" x14ac:dyDescent="0.25">
      <c r="B662" s="123"/>
      <c r="C662" s="35" t="s">
        <v>283</v>
      </c>
      <c r="D662" s="123"/>
      <c r="E662" s="35" t="s">
        <v>116</v>
      </c>
      <c r="F662" s="122"/>
      <c r="G662" s="35" t="s">
        <v>402</v>
      </c>
      <c r="H662" s="35">
        <v>2023</v>
      </c>
      <c r="I662" s="111">
        <v>4</v>
      </c>
      <c r="J662" s="111">
        <v>18</v>
      </c>
      <c r="K662" s="111">
        <v>26</v>
      </c>
      <c r="O662" s="61">
        <f t="shared" si="81"/>
        <v>0.38702930591588364</v>
      </c>
      <c r="Q662" s="92"/>
    </row>
    <row r="663" spans="2:17" ht="23.45" hidden="1" customHeight="1" outlineLevel="1" x14ac:dyDescent="0.25">
      <c r="B663" s="123"/>
      <c r="C663" s="35" t="s">
        <v>283</v>
      </c>
      <c r="D663" s="123"/>
      <c r="E663" s="35" t="s">
        <v>116</v>
      </c>
      <c r="F663" s="122"/>
      <c r="G663" s="35" t="s">
        <v>779</v>
      </c>
      <c r="H663" s="35">
        <v>2024</v>
      </c>
      <c r="I663" s="111">
        <v>4</v>
      </c>
      <c r="J663" s="111">
        <v>18</v>
      </c>
      <c r="K663" s="111">
        <v>21</v>
      </c>
      <c r="L663" s="111">
        <v>1</v>
      </c>
      <c r="M663" s="111">
        <v>18</v>
      </c>
      <c r="N663" s="111">
        <v>20</v>
      </c>
      <c r="O663" s="61">
        <f t="shared" si="81"/>
        <v>0.30515772197213903</v>
      </c>
      <c r="Q663" s="92"/>
    </row>
    <row r="664" spans="2:17" ht="23.45" hidden="1" customHeight="1" outlineLevel="1" x14ac:dyDescent="0.25">
      <c r="B664" s="44" t="s">
        <v>1</v>
      </c>
      <c r="C664" s="44" t="s">
        <v>371</v>
      </c>
      <c r="D664" s="44" t="s">
        <v>42</v>
      </c>
      <c r="E664" s="44" t="s">
        <v>364</v>
      </c>
      <c r="F664" s="77"/>
      <c r="G664" s="44" t="s">
        <v>43</v>
      </c>
      <c r="H664" s="44" t="s">
        <v>787</v>
      </c>
      <c r="I664" s="44" t="s">
        <v>44</v>
      </c>
      <c r="J664" s="44" t="s">
        <v>360</v>
      </c>
      <c r="K664" s="44" t="s">
        <v>359</v>
      </c>
      <c r="L664" s="44" t="s">
        <v>362</v>
      </c>
      <c r="M664" s="44" t="s">
        <v>360</v>
      </c>
      <c r="N664" s="44" t="s">
        <v>359</v>
      </c>
      <c r="O664" s="44" t="s">
        <v>363</v>
      </c>
      <c r="P664" s="44" t="s">
        <v>365</v>
      </c>
      <c r="Q664" s="44" t="s">
        <v>599</v>
      </c>
    </row>
    <row r="665" spans="2:17" ht="23.45" hidden="1" customHeight="1" outlineLevel="1" x14ac:dyDescent="0.25">
      <c r="B665" s="123" t="e" vm="4">
        <v>#VALUE!</v>
      </c>
      <c r="C665" s="35" t="s">
        <v>283</v>
      </c>
      <c r="D665" s="123" t="e" vm="105">
        <v>#VALUE!</v>
      </c>
      <c r="E665" s="35" t="s">
        <v>117</v>
      </c>
      <c r="F665" s="122" t="s">
        <v>508</v>
      </c>
      <c r="G665" s="35" t="s">
        <v>2</v>
      </c>
      <c r="H665" s="35">
        <v>2018</v>
      </c>
      <c r="I665" s="35">
        <v>3</v>
      </c>
      <c r="J665" s="35">
        <v>26</v>
      </c>
      <c r="K665" s="35">
        <v>51</v>
      </c>
      <c r="O665" s="61">
        <f t="shared" ref="O665:O672" si="82">IF(AND(L665="", M665="", N665=""), IF(AND(I665&lt;&gt;0, J665&lt;&gt;0), K665/J665 * I665^-0.95, 0), IF(OR(L665=1, L665=2),(IF(J665&lt;&gt;0, K665/J665 * I665^-0.95, 0) + IF(AND(M665&lt;&gt;0, I665&lt;&gt;0), N665/M665 * I665^-0.95 * IF(L665=1, 1, 0.913), 0)) / 2,"Fehler: K4 muss 1 oder 2 sein"))</f>
        <v>0.69076708635931316</v>
      </c>
      <c r="P665" s="61">
        <f t="array" ref="P665">((AVERAGE(IF((H665:INDEX(H:H,MATCH("PointAVG",O666:O771,0)+ROW(O665)-1)&gt;=(MAX(H665:INDEX(H:H,MATCH("PointAVG",O666:O771,0)+ROW(O665)-1))-4)),O665:INDEX(O:O,MATCH("PointAVG",O666:O771,0)+ROW(O665)-1)))) * (VLOOKUP(C665, LeagueRanking[[CCode]:[Total4]], COLUMNS(LeagueRanking[[#All],[CCode]:[Total4]]), FALSE)))</f>
        <v>7.9591251803560104</v>
      </c>
      <c r="Q665" s="91">
        <f>_xlfn.RANK.EQ(P665, P:P, 0)</f>
        <v>247</v>
      </c>
    </row>
    <row r="666" spans="2:17" ht="23.45" hidden="1" customHeight="1" outlineLevel="1" x14ac:dyDescent="0.25">
      <c r="B666" s="123"/>
      <c r="C666" s="35" t="s">
        <v>283</v>
      </c>
      <c r="D666" s="123"/>
      <c r="E666" s="35" t="s">
        <v>117</v>
      </c>
      <c r="F666" s="122"/>
      <c r="G666" s="35" t="s">
        <v>3</v>
      </c>
      <c r="H666" s="35">
        <v>2019</v>
      </c>
      <c r="I666" s="35">
        <v>3</v>
      </c>
      <c r="J666" s="35">
        <v>17</v>
      </c>
      <c r="K666" s="35">
        <v>37</v>
      </c>
      <c r="O666" s="61">
        <f t="shared" si="82"/>
        <v>0.76645667483005686</v>
      </c>
      <c r="Q666" s="92"/>
    </row>
    <row r="667" spans="2:17" ht="23.45" hidden="1" customHeight="1" outlineLevel="1" x14ac:dyDescent="0.25">
      <c r="B667" s="123"/>
      <c r="C667" s="35" t="s">
        <v>283</v>
      </c>
      <c r="D667" s="123"/>
      <c r="E667" s="35" t="s">
        <v>117</v>
      </c>
      <c r="F667" s="122"/>
      <c r="G667" s="35" t="s">
        <v>4</v>
      </c>
      <c r="H667" s="35">
        <v>2020</v>
      </c>
      <c r="I667" s="35">
        <v>3</v>
      </c>
      <c r="J667" s="35">
        <v>30</v>
      </c>
      <c r="K667" s="35">
        <v>63</v>
      </c>
      <c r="O667" s="61">
        <f t="shared" si="82"/>
        <v>0.73952711598467658</v>
      </c>
      <c r="Q667" s="92"/>
    </row>
    <row r="668" spans="2:17" ht="23.45" hidden="1" customHeight="1" outlineLevel="1" x14ac:dyDescent="0.25">
      <c r="B668" s="123"/>
      <c r="C668" s="35" t="s">
        <v>283</v>
      </c>
      <c r="D668" s="123"/>
      <c r="E668" s="35" t="s">
        <v>117</v>
      </c>
      <c r="F668" s="122"/>
      <c r="G668" s="35" t="s">
        <v>5</v>
      </c>
      <c r="H668" s="35">
        <v>2021</v>
      </c>
      <c r="I668" s="35">
        <v>2</v>
      </c>
      <c r="J668" s="35">
        <v>38</v>
      </c>
      <c r="K668" s="35">
        <v>33</v>
      </c>
      <c r="O668" s="61">
        <f t="shared" si="82"/>
        <v>0.44952292745744027</v>
      </c>
      <c r="Q668" s="92"/>
    </row>
    <row r="669" spans="2:17" ht="23.45" hidden="1" customHeight="1" outlineLevel="1" x14ac:dyDescent="0.25">
      <c r="B669" s="123"/>
      <c r="C669" s="35" t="s">
        <v>283</v>
      </c>
      <c r="D669" s="123"/>
      <c r="E669" s="35" t="s">
        <v>117</v>
      </c>
      <c r="F669" s="122"/>
      <c r="G669" s="35" t="s">
        <v>6</v>
      </c>
      <c r="H669" s="35">
        <v>2022</v>
      </c>
      <c r="I669" s="35">
        <v>3</v>
      </c>
      <c r="J669" s="35">
        <v>22</v>
      </c>
      <c r="K669" s="35">
        <v>37</v>
      </c>
      <c r="L669" s="35">
        <v>1</v>
      </c>
      <c r="M669" s="35">
        <v>12</v>
      </c>
      <c r="N669" s="35">
        <v>17</v>
      </c>
      <c r="O669" s="61">
        <f t="shared" si="82"/>
        <v>0.54557465807671846</v>
      </c>
      <c r="Q669" s="92"/>
    </row>
    <row r="670" spans="2:17" ht="23.45" hidden="1" customHeight="1" outlineLevel="1" x14ac:dyDescent="0.25">
      <c r="B670" s="123"/>
      <c r="C670" s="35" t="s">
        <v>283</v>
      </c>
      <c r="D670" s="123"/>
      <c r="E670" s="35" t="s">
        <v>117</v>
      </c>
      <c r="F670" s="122"/>
      <c r="G670" s="35" t="s">
        <v>402</v>
      </c>
      <c r="H670" s="35">
        <v>2023</v>
      </c>
      <c r="I670" s="111">
        <v>4</v>
      </c>
      <c r="J670" s="111">
        <v>18</v>
      </c>
      <c r="K670" s="111">
        <v>27</v>
      </c>
      <c r="O670" s="61">
        <f t="shared" si="82"/>
        <v>0.40191504845110992</v>
      </c>
      <c r="Q670" s="92"/>
    </row>
    <row r="671" spans="2:17" ht="23.45" hidden="1" customHeight="1" outlineLevel="1" x14ac:dyDescent="0.25">
      <c r="B671" s="123"/>
      <c r="C671" s="35" t="s">
        <v>283</v>
      </c>
      <c r="D671" s="123"/>
      <c r="E671" s="35" t="s">
        <v>117</v>
      </c>
      <c r="F671" s="122"/>
      <c r="G671" s="35" t="s">
        <v>402</v>
      </c>
      <c r="H671" s="35">
        <v>2023</v>
      </c>
      <c r="I671" s="112">
        <v>3</v>
      </c>
      <c r="J671" s="112">
        <v>18</v>
      </c>
      <c r="K671" s="112">
        <v>14</v>
      </c>
      <c r="O671" s="61">
        <f t="shared" si="82"/>
        <v>0.27389893184617647</v>
      </c>
      <c r="Q671" s="92"/>
    </row>
    <row r="672" spans="2:17" ht="23.45" hidden="1" customHeight="1" outlineLevel="1" x14ac:dyDescent="0.25">
      <c r="B672" s="123"/>
      <c r="C672" s="35" t="s">
        <v>283</v>
      </c>
      <c r="D672" s="123"/>
      <c r="E672" s="35" t="s">
        <v>117</v>
      </c>
      <c r="F672" s="122"/>
      <c r="G672" s="35" t="s">
        <v>779</v>
      </c>
      <c r="H672" s="35">
        <v>2024</v>
      </c>
      <c r="I672" s="111">
        <v>4</v>
      </c>
      <c r="J672" s="111">
        <v>18</v>
      </c>
      <c r="K672" s="111">
        <v>17</v>
      </c>
      <c r="O672" s="61">
        <f t="shared" si="82"/>
        <v>0.253057623098847</v>
      </c>
      <c r="Q672" s="92"/>
    </row>
    <row r="673" spans="2:17" ht="23.45" hidden="1" customHeight="1" outlineLevel="1" x14ac:dyDescent="0.25">
      <c r="B673" s="44" t="s">
        <v>1</v>
      </c>
      <c r="C673" s="44" t="s">
        <v>371</v>
      </c>
      <c r="D673" s="44" t="s">
        <v>42</v>
      </c>
      <c r="E673" s="44" t="s">
        <v>364</v>
      </c>
      <c r="F673" s="77"/>
      <c r="G673" s="44" t="s">
        <v>43</v>
      </c>
      <c r="H673" s="44" t="s">
        <v>787</v>
      </c>
      <c r="I673" s="44" t="s">
        <v>44</v>
      </c>
      <c r="J673" s="44" t="s">
        <v>360</v>
      </c>
      <c r="K673" s="44" t="s">
        <v>359</v>
      </c>
      <c r="L673" s="44" t="s">
        <v>362</v>
      </c>
      <c r="M673" s="44" t="s">
        <v>360</v>
      </c>
      <c r="N673" s="44" t="s">
        <v>359</v>
      </c>
      <c r="O673" s="44" t="s">
        <v>363</v>
      </c>
      <c r="P673" s="44" t="s">
        <v>365</v>
      </c>
      <c r="Q673" s="44" t="s">
        <v>599</v>
      </c>
    </row>
    <row r="674" spans="2:17" ht="23.45" hidden="1" customHeight="1" outlineLevel="1" x14ac:dyDescent="0.25">
      <c r="B674" s="123" t="e" vm="4">
        <v>#VALUE!</v>
      </c>
      <c r="C674" s="35" t="s">
        <v>283</v>
      </c>
      <c r="D674" s="123" t="e" vm="106">
        <v>#VALUE!</v>
      </c>
      <c r="E674" s="35" t="s">
        <v>118</v>
      </c>
      <c r="F674" s="122" t="s">
        <v>509</v>
      </c>
      <c r="G674" s="35" t="s">
        <v>2</v>
      </c>
      <c r="H674" s="35">
        <v>2018</v>
      </c>
      <c r="I674" s="35">
        <v>3</v>
      </c>
      <c r="J674" s="35">
        <v>26</v>
      </c>
      <c r="K674" s="35">
        <v>48</v>
      </c>
      <c r="O674" s="61">
        <f t="shared" ref="O674:O681" si="83">IF(AND(L674="", M674="", N674=""), IF(AND(I674&lt;&gt;0, J674&lt;&gt;0), K674/J674 * I674^-0.95, 0), IF(OR(L674=1, L674=2),(IF(J674&lt;&gt;0, K674/J674 * I674^-0.95, 0) + IF(AND(M674&lt;&gt;0, I674&lt;&gt;0), N674/M674 * I674^-0.95 * IF(L674=1, 1, 0.913), 0)) / 2,"Fehler: K4 muss 1 oder 2 sein"))</f>
        <v>0.65013372833817717</v>
      </c>
      <c r="P674" s="61">
        <f t="array" ref="P674">((AVERAGE(IF((H674:INDEX(H:H,MATCH("PointAVG",O675:O780,0)+ROW(O674)-1)&gt;=(MAX(H674:INDEX(H:H,MATCH("PointAVG",O675:O780,0)+ROW(O674)-1))-4)),O674:INDEX(O:O,MATCH("PointAVG",O675:O780,0)+ROW(O674)-1)))) * (VLOOKUP(C674, LeagueRanking[[CCode]:[Total4]], COLUMNS(LeagueRanking[[#All],[CCode]:[Total4]]), FALSE)))</f>
        <v>8.4218425859698076</v>
      </c>
      <c r="Q674" s="91">
        <f>_xlfn.RANK.EQ(P674, P:P, 0)</f>
        <v>233</v>
      </c>
    </row>
    <row r="675" spans="2:17" ht="23.45" hidden="1" customHeight="1" outlineLevel="1" x14ac:dyDescent="0.25">
      <c r="B675" s="123"/>
      <c r="C675" s="35" t="s">
        <v>283</v>
      </c>
      <c r="D675" s="123"/>
      <c r="E675" s="35" t="s">
        <v>118</v>
      </c>
      <c r="F675" s="122"/>
      <c r="G675" s="35" t="s">
        <v>3</v>
      </c>
      <c r="H675" s="35">
        <v>2019</v>
      </c>
      <c r="I675" s="35">
        <v>3</v>
      </c>
      <c r="J675" s="35">
        <v>17</v>
      </c>
      <c r="K675" s="35">
        <v>39</v>
      </c>
      <c r="O675" s="61">
        <f t="shared" si="83"/>
        <v>0.80788676536141124</v>
      </c>
      <c r="Q675" s="92"/>
    </row>
    <row r="676" spans="2:17" ht="23.45" hidden="1" customHeight="1" outlineLevel="1" x14ac:dyDescent="0.25">
      <c r="B676" s="123"/>
      <c r="C676" s="35" t="s">
        <v>283</v>
      </c>
      <c r="D676" s="123"/>
      <c r="E676" s="35" t="s">
        <v>118</v>
      </c>
      <c r="F676" s="122"/>
      <c r="G676" s="35" t="s">
        <v>4</v>
      </c>
      <c r="H676" s="35">
        <v>2020</v>
      </c>
      <c r="I676" s="35">
        <v>2</v>
      </c>
      <c r="J676" s="35">
        <v>42</v>
      </c>
      <c r="K676" s="35">
        <v>32</v>
      </c>
      <c r="O676" s="61">
        <f t="shared" si="83"/>
        <v>0.39438663765385812</v>
      </c>
      <c r="Q676" s="92"/>
    </row>
    <row r="677" spans="2:17" ht="23.45" hidden="1" customHeight="1" outlineLevel="1" x14ac:dyDescent="0.25">
      <c r="B677" s="123"/>
      <c r="C677" s="35" t="s">
        <v>283</v>
      </c>
      <c r="D677" s="123"/>
      <c r="E677" s="35" t="s">
        <v>118</v>
      </c>
      <c r="F677" s="122"/>
      <c r="G677" s="35" t="s">
        <v>5</v>
      </c>
      <c r="H677" s="35">
        <v>2021</v>
      </c>
      <c r="I677" s="35">
        <v>3</v>
      </c>
      <c r="J677" s="35">
        <v>20</v>
      </c>
      <c r="K677" s="35">
        <v>41</v>
      </c>
      <c r="L677" s="35">
        <v>1</v>
      </c>
      <c r="M677" s="35">
        <v>12</v>
      </c>
      <c r="N677" s="35">
        <v>24</v>
      </c>
      <c r="O677" s="61">
        <f t="shared" si="83"/>
        <v>0.71311543327093796</v>
      </c>
      <c r="Q677" s="92"/>
    </row>
    <row r="678" spans="2:17" ht="23.45" hidden="1" customHeight="1" outlineLevel="1" x14ac:dyDescent="0.25">
      <c r="B678" s="123"/>
      <c r="C678" s="35" t="s">
        <v>283</v>
      </c>
      <c r="D678" s="123"/>
      <c r="E678" s="35" t="s">
        <v>118</v>
      </c>
      <c r="F678" s="122"/>
      <c r="G678" s="35" t="s">
        <v>6</v>
      </c>
      <c r="H678" s="35">
        <v>2022</v>
      </c>
      <c r="I678" s="35">
        <v>3</v>
      </c>
      <c r="J678" s="35">
        <v>22</v>
      </c>
      <c r="K678" s="35">
        <v>49</v>
      </c>
      <c r="L678" s="35">
        <v>1</v>
      </c>
      <c r="M678" s="35">
        <v>12</v>
      </c>
      <c r="N678" s="35">
        <v>23</v>
      </c>
      <c r="O678" s="61">
        <f t="shared" si="83"/>
        <v>0.72965608305125906</v>
      </c>
      <c r="Q678" s="92"/>
    </row>
    <row r="679" spans="2:17" ht="23.45" hidden="1" customHeight="1" outlineLevel="1" x14ac:dyDescent="0.25">
      <c r="B679" s="123"/>
      <c r="C679" s="35" t="s">
        <v>283</v>
      </c>
      <c r="D679" s="123"/>
      <c r="E679" s="35" t="s">
        <v>118</v>
      </c>
      <c r="F679" s="122"/>
      <c r="G679" s="35" t="s">
        <v>402</v>
      </c>
      <c r="H679" s="35">
        <v>2023</v>
      </c>
      <c r="I679" s="112">
        <v>3</v>
      </c>
      <c r="J679" s="112">
        <v>18</v>
      </c>
      <c r="K679" s="112">
        <v>22</v>
      </c>
      <c r="O679" s="61">
        <f t="shared" si="83"/>
        <v>0.43041260718684882</v>
      </c>
      <c r="Q679" s="92"/>
    </row>
    <row r="680" spans="2:17" ht="23.45" hidden="1" customHeight="1" outlineLevel="1" x14ac:dyDescent="0.25">
      <c r="B680" s="123"/>
      <c r="C680" s="35" t="s">
        <v>283</v>
      </c>
      <c r="D680" s="123"/>
      <c r="E680" s="35" t="s">
        <v>118</v>
      </c>
      <c r="F680" s="122"/>
      <c r="G680" s="35" t="s">
        <v>402</v>
      </c>
      <c r="H680" s="35">
        <v>2023</v>
      </c>
      <c r="I680" s="111">
        <v>4</v>
      </c>
      <c r="J680" s="111">
        <v>18</v>
      </c>
      <c r="K680" s="111">
        <v>15</v>
      </c>
      <c r="O680" s="61">
        <f t="shared" si="83"/>
        <v>0.22328613802839442</v>
      </c>
      <c r="Q680" s="92"/>
    </row>
    <row r="681" spans="2:17" ht="23.45" hidden="1" customHeight="1" outlineLevel="1" x14ac:dyDescent="0.25">
      <c r="B681" s="123"/>
      <c r="C681" s="35" t="s">
        <v>283</v>
      </c>
      <c r="D681" s="123"/>
      <c r="E681" s="35" t="s">
        <v>118</v>
      </c>
      <c r="F681" s="122"/>
      <c r="G681" s="35" t="s">
        <v>779</v>
      </c>
      <c r="H681" s="35">
        <v>2024</v>
      </c>
      <c r="I681" s="111">
        <v>4</v>
      </c>
      <c r="J681" s="111">
        <v>18</v>
      </c>
      <c r="K681" s="111">
        <v>22</v>
      </c>
      <c r="O681" s="61">
        <f t="shared" si="83"/>
        <v>0.32748633577497849</v>
      </c>
      <c r="Q681" s="92"/>
    </row>
    <row r="682" spans="2:17" ht="23.45" hidden="1" customHeight="1" outlineLevel="1" x14ac:dyDescent="0.25">
      <c r="B682" s="44" t="s">
        <v>1</v>
      </c>
      <c r="C682" s="44" t="s">
        <v>371</v>
      </c>
      <c r="D682" s="44" t="s">
        <v>42</v>
      </c>
      <c r="E682" s="44" t="s">
        <v>364</v>
      </c>
      <c r="F682" s="77"/>
      <c r="G682" s="44" t="s">
        <v>43</v>
      </c>
      <c r="H682" s="44" t="s">
        <v>787</v>
      </c>
      <c r="I682" s="44" t="s">
        <v>44</v>
      </c>
      <c r="J682" s="44" t="s">
        <v>360</v>
      </c>
      <c r="K682" s="44" t="s">
        <v>359</v>
      </c>
      <c r="L682" s="44" t="s">
        <v>362</v>
      </c>
      <c r="M682" s="44" t="s">
        <v>360</v>
      </c>
      <c r="N682" s="44" t="s">
        <v>359</v>
      </c>
      <c r="O682" s="44" t="s">
        <v>363</v>
      </c>
      <c r="P682" s="44" t="s">
        <v>365</v>
      </c>
      <c r="Q682" s="44" t="s">
        <v>599</v>
      </c>
    </row>
    <row r="683" spans="2:17" ht="23.45" hidden="1" customHeight="1" outlineLevel="1" x14ac:dyDescent="0.25">
      <c r="B683" s="123" t="e" vm="4">
        <v>#VALUE!</v>
      </c>
      <c r="C683" s="35" t="s">
        <v>283</v>
      </c>
      <c r="D683" s="123" t="e" vm="107">
        <v>#VALUE!</v>
      </c>
      <c r="E683" s="35" t="s">
        <v>119</v>
      </c>
      <c r="F683" s="122" t="s">
        <v>510</v>
      </c>
      <c r="G683" s="35" t="s">
        <v>2</v>
      </c>
      <c r="H683" s="35">
        <v>2018</v>
      </c>
      <c r="I683" s="35">
        <v>3</v>
      </c>
      <c r="J683" s="35">
        <v>20</v>
      </c>
      <c r="K683" s="35">
        <v>33</v>
      </c>
      <c r="L683" s="35">
        <v>1</v>
      </c>
      <c r="M683" s="35">
        <v>5</v>
      </c>
      <c r="N683" s="35">
        <v>4</v>
      </c>
      <c r="O683" s="61">
        <f t="shared" ref="O683:O691" si="84">IF(AND(L683="", M683="", N683=""), IF(AND(I683&lt;&gt;0, J683&lt;&gt;0), K683/J683 * I683^-0.95, 0), IF(OR(L683=1, L683=2),(IF(J683&lt;&gt;0, K683/J683 * I683^-0.95, 0) + IF(AND(M683&lt;&gt;0, I683&lt;&gt;0), N683/M683 * I683^-0.95 * IF(L683=1, 1, 0.913), 0)) / 2,"Fehler: K4 muss 1 oder 2 sein"))</f>
        <v>0.43139081765772791</v>
      </c>
      <c r="P683" s="61">
        <f t="array" ref="P683">((AVERAGE(IF((H683:INDEX(H:H,MATCH("PointAVG",O684:O789,0)+ROW(O683)-1)&gt;=(MAX(H683:INDEX(H:H,MATCH("PointAVG",O684:O789,0)+ROW(O683)-1))-4)),O683:INDEX(O:O,MATCH("PointAVG",O684:O789,0)+ROW(O683)-1)))) * (VLOOKUP(C683, LeagueRanking[[CCode]:[Total4]], COLUMNS(LeagueRanking[[#All],[CCode]:[Total4]]), FALSE)))</f>
        <v>10.135418020902666</v>
      </c>
      <c r="Q683" s="91">
        <f>_xlfn.RANK.EQ(P683, P:P, 0)</f>
        <v>192</v>
      </c>
    </row>
    <row r="684" spans="2:17" ht="23.45" hidden="1" customHeight="1" outlineLevel="1" x14ac:dyDescent="0.25">
      <c r="B684" s="123"/>
      <c r="C684" s="35" t="s">
        <v>283</v>
      </c>
      <c r="D684" s="123"/>
      <c r="E684" s="35" t="s">
        <v>119</v>
      </c>
      <c r="F684" s="122"/>
      <c r="G684" s="35" t="s">
        <v>3</v>
      </c>
      <c r="H684" s="35">
        <v>2019</v>
      </c>
      <c r="I684" s="35">
        <v>3</v>
      </c>
      <c r="J684" s="35">
        <v>17</v>
      </c>
      <c r="K684" s="35">
        <v>20</v>
      </c>
      <c r="O684" s="61">
        <f t="shared" si="84"/>
        <v>0.41430090531354424</v>
      </c>
      <c r="Q684" s="92"/>
    </row>
    <row r="685" spans="2:17" ht="23.45" hidden="1" customHeight="1" outlineLevel="1" x14ac:dyDescent="0.25">
      <c r="B685" s="123"/>
      <c r="C685" s="35" t="s">
        <v>283</v>
      </c>
      <c r="D685" s="123"/>
      <c r="E685" s="35" t="s">
        <v>119</v>
      </c>
      <c r="F685" s="122"/>
      <c r="G685" s="35" t="s">
        <v>4</v>
      </c>
      <c r="H685" s="35">
        <v>2020</v>
      </c>
      <c r="I685" s="35">
        <v>3</v>
      </c>
      <c r="J685" s="35">
        <v>28</v>
      </c>
      <c r="K685" s="35">
        <v>59</v>
      </c>
      <c r="O685" s="61">
        <f t="shared" si="84"/>
        <v>0.74204251433836588</v>
      </c>
      <c r="Q685" s="92"/>
    </row>
    <row r="686" spans="2:17" ht="23.45" hidden="1" customHeight="1" outlineLevel="1" x14ac:dyDescent="0.25">
      <c r="B686" s="123"/>
      <c r="C686" s="35" t="s">
        <v>283</v>
      </c>
      <c r="D686" s="123"/>
      <c r="E686" s="35" t="s">
        <v>119</v>
      </c>
      <c r="F686" s="122"/>
      <c r="G686" s="35" t="s">
        <v>5</v>
      </c>
      <c r="H686" s="35">
        <v>2021</v>
      </c>
      <c r="I686" s="35">
        <v>3</v>
      </c>
      <c r="J686" s="35">
        <v>28</v>
      </c>
      <c r="K686" s="35">
        <v>62</v>
      </c>
      <c r="O686" s="61">
        <f t="shared" si="84"/>
        <v>0.77977348964370652</v>
      </c>
      <c r="Q686" s="92"/>
    </row>
    <row r="687" spans="2:17" ht="23.45" hidden="1" customHeight="1" outlineLevel="1" x14ac:dyDescent="0.25">
      <c r="B687" s="123"/>
      <c r="C687" s="35" t="s">
        <v>283</v>
      </c>
      <c r="D687" s="123"/>
      <c r="E687" s="35" t="s">
        <v>119</v>
      </c>
      <c r="F687" s="122"/>
      <c r="G687" s="35" t="s">
        <v>6</v>
      </c>
      <c r="H687" s="35">
        <v>2022</v>
      </c>
      <c r="I687" s="35">
        <v>2</v>
      </c>
      <c r="J687" s="35">
        <v>34</v>
      </c>
      <c r="K687" s="35">
        <v>30</v>
      </c>
      <c r="O687" s="61">
        <f t="shared" si="84"/>
        <v>0.45673452522413716</v>
      </c>
      <c r="Q687" s="92"/>
    </row>
    <row r="688" spans="2:17" ht="23.45" hidden="1" customHeight="1" outlineLevel="1" x14ac:dyDescent="0.25">
      <c r="B688" s="123"/>
      <c r="C688" s="35" t="s">
        <v>283</v>
      </c>
      <c r="D688" s="123"/>
      <c r="E688" s="35" t="s">
        <v>119</v>
      </c>
      <c r="F688" s="122"/>
      <c r="G688" s="35" t="s">
        <v>402</v>
      </c>
      <c r="H688" s="35">
        <v>2023</v>
      </c>
      <c r="I688" s="112">
        <v>3</v>
      </c>
      <c r="J688" s="112">
        <v>18</v>
      </c>
      <c r="K688" s="112">
        <v>23</v>
      </c>
      <c r="O688" s="61">
        <f t="shared" si="84"/>
        <v>0.44997681660443273</v>
      </c>
      <c r="Q688" s="92"/>
    </row>
    <row r="689" spans="2:17" ht="23.45" hidden="1" customHeight="1" outlineLevel="1" x14ac:dyDescent="0.25">
      <c r="B689" s="123"/>
      <c r="C689" s="35" t="s">
        <v>283</v>
      </c>
      <c r="D689" s="123"/>
      <c r="E689" s="35" t="s">
        <v>119</v>
      </c>
      <c r="F689" s="122"/>
      <c r="G689" s="35" t="s">
        <v>402</v>
      </c>
      <c r="H689" s="35">
        <v>2023</v>
      </c>
      <c r="I689" s="111">
        <v>4</v>
      </c>
      <c r="J689" s="111">
        <v>18</v>
      </c>
      <c r="K689" s="111">
        <v>23</v>
      </c>
      <c r="O689" s="61">
        <f t="shared" si="84"/>
        <v>0.34237207831020472</v>
      </c>
      <c r="Q689" s="92"/>
    </row>
    <row r="690" spans="2:17" ht="23.45" hidden="1" customHeight="1" outlineLevel="1" x14ac:dyDescent="0.25">
      <c r="B690" s="123"/>
      <c r="C690" s="35" t="s">
        <v>283</v>
      </c>
      <c r="D690" s="123"/>
      <c r="E690" s="35" t="s">
        <v>119</v>
      </c>
      <c r="F690" s="122"/>
      <c r="G690" s="35" t="s">
        <v>779</v>
      </c>
      <c r="H690" s="35">
        <v>2024</v>
      </c>
      <c r="I690" s="111">
        <v>4</v>
      </c>
      <c r="J690" s="111">
        <v>18</v>
      </c>
      <c r="K690" s="111">
        <v>35</v>
      </c>
      <c r="O690" s="61">
        <f t="shared" si="84"/>
        <v>0.52100098873292022</v>
      </c>
      <c r="Q690" s="92"/>
    </row>
    <row r="691" spans="2:17" ht="23.45" hidden="1" customHeight="1" outlineLevel="1" x14ac:dyDescent="0.25">
      <c r="B691" s="123"/>
      <c r="C691" s="35" t="s">
        <v>283</v>
      </c>
      <c r="D691" s="123"/>
      <c r="E691" s="35" t="s">
        <v>119</v>
      </c>
      <c r="F691" s="122"/>
      <c r="G691" s="35" t="s">
        <v>779</v>
      </c>
      <c r="H691" s="35">
        <v>2024</v>
      </c>
      <c r="I691" s="112">
        <v>3</v>
      </c>
      <c r="J691" s="112">
        <v>18</v>
      </c>
      <c r="K691" s="112">
        <v>34</v>
      </c>
      <c r="O691" s="61">
        <f t="shared" si="84"/>
        <v>0.66518312019785719</v>
      </c>
      <c r="Q691" s="92"/>
    </row>
    <row r="692" spans="2:17" ht="23.45" hidden="1" customHeight="1" outlineLevel="1" x14ac:dyDescent="0.25">
      <c r="B692" s="44" t="s">
        <v>1</v>
      </c>
      <c r="C692" s="44" t="s">
        <v>371</v>
      </c>
      <c r="D692" s="44" t="s">
        <v>42</v>
      </c>
      <c r="E692" s="44" t="s">
        <v>364</v>
      </c>
      <c r="F692" s="77"/>
      <c r="G692" s="44" t="s">
        <v>43</v>
      </c>
      <c r="H692" s="44" t="s">
        <v>787</v>
      </c>
      <c r="I692" s="44" t="s">
        <v>44</v>
      </c>
      <c r="J692" s="44" t="s">
        <v>360</v>
      </c>
      <c r="K692" s="44" t="s">
        <v>359</v>
      </c>
      <c r="L692" s="44" t="s">
        <v>362</v>
      </c>
      <c r="M692" s="44" t="s">
        <v>360</v>
      </c>
      <c r="N692" s="44" t="s">
        <v>359</v>
      </c>
      <c r="O692" s="44" t="s">
        <v>363</v>
      </c>
      <c r="P692" s="44" t="s">
        <v>365</v>
      </c>
      <c r="Q692" s="44" t="s">
        <v>599</v>
      </c>
    </row>
    <row r="693" spans="2:17" ht="23.45" hidden="1" customHeight="1" outlineLevel="1" x14ac:dyDescent="0.25">
      <c r="B693" s="123" t="e" vm="4">
        <v>#VALUE!</v>
      </c>
      <c r="C693" s="35" t="s">
        <v>283</v>
      </c>
      <c r="D693" s="123" t="e" vm="108">
        <v>#VALUE!</v>
      </c>
      <c r="E693" s="35" t="s">
        <v>120</v>
      </c>
      <c r="F693" s="122" t="s">
        <v>511</v>
      </c>
      <c r="G693" s="35" t="s">
        <v>2</v>
      </c>
      <c r="H693" s="35">
        <v>2018</v>
      </c>
      <c r="I693" s="35">
        <v>2</v>
      </c>
      <c r="J693" s="35">
        <v>38</v>
      </c>
      <c r="K693" s="35">
        <v>25</v>
      </c>
      <c r="O693" s="61">
        <f t="shared" ref="O693:O699" si="85">IF(AND(L693="", M693="", N693=""), IF(AND(I693&lt;&gt;0, J693&lt;&gt;0), K693/J693 * I693^-0.95, 0), IF(OR(L693=1, L693=2),(IF(J693&lt;&gt;0, K693/J693 * I693^-0.95, 0) + IF(AND(M693&lt;&gt;0, I693&lt;&gt;0), N693/M693 * I693^-0.95 * IF(L693=1, 1, 0.913), 0)) / 2,"Fehler: K4 muss 1 oder 2 sein"))</f>
        <v>0.34054767231624267</v>
      </c>
      <c r="P693" s="61">
        <f t="array" ref="P693">((AVERAGE(IF((H693:INDEX(H:H,MATCH("PointAVG",O694:O798,0)+ROW(O693)-1)&gt;=(MAX(H693:INDEX(H:H,MATCH("PointAVG",O694:O798,0)+ROW(O693)-1))-4)),O693:INDEX(O:O,MATCH("PointAVG",O694:O798,0)+ROW(O693)-1)))) * (VLOOKUP(C693, LeagueRanking[[CCode]:[Total4]], COLUMNS(LeagueRanking[[#All],[CCode]:[Total4]]), FALSE)))</f>
        <v>12.4370545574226</v>
      </c>
      <c r="Q693" s="91">
        <f>_xlfn.RANK.EQ(P693, P:P, 0)</f>
        <v>130</v>
      </c>
    </row>
    <row r="694" spans="2:17" ht="23.45" hidden="1" customHeight="1" outlineLevel="1" x14ac:dyDescent="0.25">
      <c r="B694" s="123"/>
      <c r="C694" s="35" t="s">
        <v>283</v>
      </c>
      <c r="D694" s="123"/>
      <c r="E694" s="35" t="s">
        <v>120</v>
      </c>
      <c r="F694" s="122"/>
      <c r="G694" s="35" t="s">
        <v>3</v>
      </c>
      <c r="H694" s="35">
        <v>2019</v>
      </c>
      <c r="I694" s="35">
        <v>3</v>
      </c>
      <c r="J694" s="35">
        <v>17</v>
      </c>
      <c r="K694" s="35">
        <v>14</v>
      </c>
      <c r="O694" s="61">
        <f t="shared" si="85"/>
        <v>0.29001063371948099</v>
      </c>
      <c r="Q694" s="92"/>
    </row>
    <row r="695" spans="2:17" ht="23.45" hidden="1" customHeight="1" outlineLevel="1" x14ac:dyDescent="0.25">
      <c r="B695" s="123"/>
      <c r="C695" s="35" t="s">
        <v>283</v>
      </c>
      <c r="D695" s="123"/>
      <c r="E695" s="35" t="s">
        <v>120</v>
      </c>
      <c r="F695" s="122"/>
      <c r="G695" s="35" t="s">
        <v>4</v>
      </c>
      <c r="H695" s="35">
        <v>2020</v>
      </c>
      <c r="I695" s="35">
        <v>3</v>
      </c>
      <c r="J695" s="35">
        <v>28</v>
      </c>
      <c r="K695" s="35">
        <v>63</v>
      </c>
      <c r="O695" s="61">
        <f t="shared" si="85"/>
        <v>0.79235048141215336</v>
      </c>
      <c r="Q695" s="92"/>
    </row>
    <row r="696" spans="2:17" ht="23.45" hidden="1" customHeight="1" outlineLevel="1" x14ac:dyDescent="0.25">
      <c r="B696" s="123"/>
      <c r="C696" s="35" t="s">
        <v>283</v>
      </c>
      <c r="D696" s="123"/>
      <c r="E696" s="35" t="s">
        <v>120</v>
      </c>
      <c r="F696" s="122"/>
      <c r="G696" s="35" t="s">
        <v>5</v>
      </c>
      <c r="H696" s="35">
        <v>2021</v>
      </c>
      <c r="I696" s="35">
        <v>3</v>
      </c>
      <c r="J696" s="35">
        <v>28</v>
      </c>
      <c r="K696" s="35">
        <v>60</v>
      </c>
      <c r="O696" s="61">
        <f t="shared" si="85"/>
        <v>0.75461950610681272</v>
      </c>
      <c r="Q696" s="92"/>
    </row>
    <row r="697" spans="2:17" ht="23.45" hidden="1" customHeight="1" outlineLevel="1" x14ac:dyDescent="0.25">
      <c r="B697" s="123"/>
      <c r="C697" s="35" t="s">
        <v>283</v>
      </c>
      <c r="D697" s="123"/>
      <c r="E697" s="35" t="s">
        <v>120</v>
      </c>
      <c r="F697" s="122"/>
      <c r="G697" s="35" t="s">
        <v>6</v>
      </c>
      <c r="H697" s="35">
        <v>2022</v>
      </c>
      <c r="I697" s="35">
        <v>3</v>
      </c>
      <c r="J697" s="35">
        <v>22</v>
      </c>
      <c r="K697" s="35">
        <v>49</v>
      </c>
      <c r="L697" s="35">
        <v>1</v>
      </c>
      <c r="M697" s="35">
        <v>5</v>
      </c>
      <c r="N697" s="35">
        <v>11</v>
      </c>
      <c r="O697" s="61">
        <f t="shared" si="85"/>
        <v>0.77954481706609835</v>
      </c>
      <c r="Q697" s="92"/>
    </row>
    <row r="698" spans="2:17" ht="23.45" hidden="1" customHeight="1" outlineLevel="1" x14ac:dyDescent="0.25">
      <c r="B698" s="123"/>
      <c r="C698" s="35" t="s">
        <v>283</v>
      </c>
      <c r="D698" s="123"/>
      <c r="E698" s="35" t="s">
        <v>120</v>
      </c>
      <c r="F698" s="122"/>
      <c r="G698" s="35" t="s">
        <v>402</v>
      </c>
      <c r="H698" s="35">
        <v>2023</v>
      </c>
      <c r="I698" s="35">
        <v>2</v>
      </c>
      <c r="J698" s="35">
        <v>34</v>
      </c>
      <c r="K698" s="35">
        <v>48</v>
      </c>
      <c r="O698" s="61">
        <f t="shared" si="85"/>
        <v>0.73077524035861952</v>
      </c>
      <c r="Q698" s="92"/>
    </row>
    <row r="699" spans="2:17" ht="23.45" hidden="1" customHeight="1" outlineLevel="1" x14ac:dyDescent="0.25">
      <c r="B699" s="123"/>
      <c r="C699" s="35" t="s">
        <v>283</v>
      </c>
      <c r="D699" s="123"/>
      <c r="E699" s="35" t="s">
        <v>120</v>
      </c>
      <c r="F699" s="122"/>
      <c r="G699" s="63" t="s">
        <v>779</v>
      </c>
      <c r="H699" s="35">
        <v>2024</v>
      </c>
      <c r="I699" s="35">
        <v>2</v>
      </c>
      <c r="J699" s="35">
        <v>34</v>
      </c>
      <c r="K699" s="35">
        <v>27</v>
      </c>
      <c r="O699" s="61">
        <f t="shared" si="85"/>
        <v>0.41106107270172343</v>
      </c>
      <c r="Q699" s="92"/>
    </row>
    <row r="700" spans="2:17" ht="23.45" hidden="1" customHeight="1" outlineLevel="1" x14ac:dyDescent="0.25">
      <c r="B700" s="44" t="s">
        <v>1</v>
      </c>
      <c r="C700" s="44" t="s">
        <v>371</v>
      </c>
      <c r="D700" s="44" t="s">
        <v>42</v>
      </c>
      <c r="E700" s="44" t="s">
        <v>364</v>
      </c>
      <c r="F700" s="77"/>
      <c r="G700" s="44" t="s">
        <v>43</v>
      </c>
      <c r="H700" s="44" t="s">
        <v>787</v>
      </c>
      <c r="I700" s="44" t="s">
        <v>44</v>
      </c>
      <c r="J700" s="44" t="s">
        <v>360</v>
      </c>
      <c r="K700" s="44" t="s">
        <v>359</v>
      </c>
      <c r="L700" s="44" t="s">
        <v>362</v>
      </c>
      <c r="M700" s="44" t="s">
        <v>360</v>
      </c>
      <c r="N700" s="44" t="s">
        <v>359</v>
      </c>
      <c r="O700" s="44" t="s">
        <v>363</v>
      </c>
      <c r="P700" s="44" t="s">
        <v>365</v>
      </c>
      <c r="Q700" s="44" t="s">
        <v>599</v>
      </c>
    </row>
    <row r="701" spans="2:17" ht="23.45" hidden="1" customHeight="1" outlineLevel="1" x14ac:dyDescent="0.25">
      <c r="B701" s="123" t="e" vm="4">
        <v>#VALUE!</v>
      </c>
      <c r="C701" s="35" t="s">
        <v>283</v>
      </c>
      <c r="D701" s="123" t="e" vm="354">
        <v>#VALUE!</v>
      </c>
      <c r="E701" s="35" t="s">
        <v>366</v>
      </c>
      <c r="F701" s="124" t="s">
        <v>512</v>
      </c>
      <c r="G701" s="35" t="s">
        <v>2</v>
      </c>
      <c r="H701" s="35">
        <v>2018</v>
      </c>
      <c r="I701" s="35">
        <v>3</v>
      </c>
      <c r="J701" s="35">
        <v>28</v>
      </c>
      <c r="K701" s="35">
        <v>52</v>
      </c>
      <c r="O701" s="61">
        <f t="shared" ref="O701:O707" si="86">IF(AND(L701="", M701="", N701=""), IF(AND(I701&lt;&gt;0, J701&lt;&gt;0), K701/J701 * I701^-0.95, 0), IF(OR(L701=1, L701=2),(IF(J701&lt;&gt;0, K701/J701 * I701^-0.95, 0) + IF(AND(M701&lt;&gt;0, I701&lt;&gt;0), N701/M701 * I701^-0.95 * IF(L701=1, 1, 0.913), 0)) / 2,"Fehler: K4 muss 1 oder 2 sein"))</f>
        <v>0.65400357195923775</v>
      </c>
      <c r="P701" s="61">
        <f t="array" ref="P701">((AVERAGE(IF((H701:INDEX(H:H,MATCH("PointAVG",O702:O807,0)+ROW(O701)-1)&gt;=(MAX(H701:INDEX(H:H,MATCH("PointAVG",O702:O807,0)+ROW(O701)-1))-4)),O701:INDEX(O:O,MATCH("PointAVG",O702:O807,0)+ROW(O701)-1)))) * (VLOOKUP(C701, LeagueRanking[[CCode]:[Total4]], COLUMNS(LeagueRanking[[#All],[CCode]:[Total4]]), FALSE)))</f>
        <v>13.280113339274672</v>
      </c>
      <c r="Q701" s="91">
        <f>_xlfn.RANK.EQ(P701, P:P, 0)</f>
        <v>117</v>
      </c>
    </row>
    <row r="702" spans="2:17" ht="23.45" hidden="1" customHeight="1" outlineLevel="1" x14ac:dyDescent="0.25">
      <c r="B702" s="123"/>
      <c r="C702" s="35" t="s">
        <v>283</v>
      </c>
      <c r="D702" s="123"/>
      <c r="E702" s="35" t="s">
        <v>366</v>
      </c>
      <c r="F702" s="124"/>
      <c r="G702" s="35" t="s">
        <v>3</v>
      </c>
      <c r="H702" s="35">
        <v>2019</v>
      </c>
      <c r="I702" s="35">
        <v>3</v>
      </c>
      <c r="J702" s="35">
        <v>19</v>
      </c>
      <c r="K702" s="35">
        <v>33</v>
      </c>
      <c r="O702" s="61">
        <f t="shared" si="86"/>
        <v>0.61163896810762719</v>
      </c>
      <c r="Q702" s="92"/>
    </row>
    <row r="703" spans="2:17" ht="23.45" hidden="1" customHeight="1" outlineLevel="1" x14ac:dyDescent="0.25">
      <c r="B703" s="123"/>
      <c r="C703" s="35" t="s">
        <v>283</v>
      </c>
      <c r="D703" s="123"/>
      <c r="E703" s="35" t="s">
        <v>366</v>
      </c>
      <c r="F703" s="124"/>
      <c r="G703" s="35" t="s">
        <v>4</v>
      </c>
      <c r="H703" s="35">
        <v>2020</v>
      </c>
      <c r="I703" s="35">
        <v>3</v>
      </c>
      <c r="J703" s="35">
        <v>32</v>
      </c>
      <c r="K703" s="35">
        <v>72</v>
      </c>
      <c r="O703" s="61">
        <f t="shared" si="86"/>
        <v>0.79235048141215336</v>
      </c>
      <c r="Q703" s="92"/>
    </row>
    <row r="704" spans="2:17" ht="23.45" hidden="1" customHeight="1" outlineLevel="1" x14ac:dyDescent="0.25">
      <c r="B704" s="123"/>
      <c r="C704" s="35" t="s">
        <v>283</v>
      </c>
      <c r="D704" s="123"/>
      <c r="E704" s="35" t="s">
        <v>366</v>
      </c>
      <c r="F704" s="124"/>
      <c r="G704" s="35" t="s">
        <v>5</v>
      </c>
      <c r="H704" s="35">
        <v>2021</v>
      </c>
      <c r="I704" s="35">
        <v>3</v>
      </c>
      <c r="J704" s="35">
        <v>32</v>
      </c>
      <c r="K704" s="35">
        <v>60</v>
      </c>
      <c r="O704" s="61">
        <f t="shared" si="86"/>
        <v>0.66029206784346117</v>
      </c>
      <c r="Q704" s="92"/>
    </row>
    <row r="705" spans="2:17" ht="23.45" hidden="1" customHeight="1" outlineLevel="1" x14ac:dyDescent="0.25">
      <c r="B705" s="123"/>
      <c r="C705" s="35" t="s">
        <v>283</v>
      </c>
      <c r="D705" s="123"/>
      <c r="E705" s="35" t="s">
        <v>366</v>
      </c>
      <c r="F705" s="124"/>
      <c r="G705" s="35" t="s">
        <v>6</v>
      </c>
      <c r="H705" s="35">
        <v>2022</v>
      </c>
      <c r="I705" s="35">
        <v>3</v>
      </c>
      <c r="J705" s="35">
        <v>26</v>
      </c>
      <c r="K705" s="35">
        <v>63</v>
      </c>
      <c r="L705" s="35">
        <v>1</v>
      </c>
      <c r="M705" s="35">
        <v>5</v>
      </c>
      <c r="N705" s="35">
        <v>9</v>
      </c>
      <c r="O705" s="61">
        <f t="shared" si="86"/>
        <v>0.74359045178679017</v>
      </c>
      <c r="Q705" s="92"/>
    </row>
    <row r="706" spans="2:17" ht="23.45" hidden="1" customHeight="1" outlineLevel="1" x14ac:dyDescent="0.25">
      <c r="B706" s="123"/>
      <c r="C706" s="35" t="s">
        <v>283</v>
      </c>
      <c r="D706" s="123"/>
      <c r="E706" s="35" t="s">
        <v>366</v>
      </c>
      <c r="F706" s="124"/>
      <c r="G706" s="35" t="s">
        <v>402</v>
      </c>
      <c r="H706" s="35">
        <v>2023</v>
      </c>
      <c r="I706" s="35">
        <v>2</v>
      </c>
      <c r="J706" s="35">
        <v>34</v>
      </c>
      <c r="K706" s="35">
        <v>35</v>
      </c>
      <c r="O706" s="61">
        <f t="shared" si="86"/>
        <v>0.53285694609482659</v>
      </c>
      <c r="Q706" s="92"/>
    </row>
    <row r="707" spans="2:17" ht="23.45" hidden="1" customHeight="1" outlineLevel="1" x14ac:dyDescent="0.25">
      <c r="B707" s="123"/>
      <c r="C707" s="35" t="s">
        <v>283</v>
      </c>
      <c r="D707" s="123"/>
      <c r="E707" s="35" t="s">
        <v>366</v>
      </c>
      <c r="F707" s="124"/>
      <c r="G707" s="63" t="s">
        <v>779</v>
      </c>
      <c r="H707" s="35">
        <v>2024</v>
      </c>
      <c r="I707" s="35">
        <v>2</v>
      </c>
      <c r="J707" s="35">
        <v>34</v>
      </c>
      <c r="K707" s="35">
        <v>64</v>
      </c>
      <c r="O707" s="61">
        <f t="shared" si="86"/>
        <v>0.97436698714482595</v>
      </c>
      <c r="Q707" s="92"/>
    </row>
    <row r="708" spans="2:17" ht="23.45" hidden="1" customHeight="1" outlineLevel="1" x14ac:dyDescent="0.25">
      <c r="B708" s="44" t="s">
        <v>1</v>
      </c>
      <c r="C708" s="44" t="s">
        <v>371</v>
      </c>
      <c r="D708" s="44" t="s">
        <v>42</v>
      </c>
      <c r="E708" s="44" t="s">
        <v>364</v>
      </c>
      <c r="F708" s="77"/>
      <c r="G708" s="44" t="s">
        <v>43</v>
      </c>
      <c r="H708" s="44" t="s">
        <v>787</v>
      </c>
      <c r="I708" s="44" t="s">
        <v>44</v>
      </c>
      <c r="J708" s="44" t="s">
        <v>360</v>
      </c>
      <c r="K708" s="44" t="s">
        <v>359</v>
      </c>
      <c r="L708" s="44" t="s">
        <v>362</v>
      </c>
      <c r="M708" s="44" t="s">
        <v>360</v>
      </c>
      <c r="N708" s="44" t="s">
        <v>359</v>
      </c>
      <c r="O708" s="44" t="s">
        <v>363</v>
      </c>
      <c r="P708" s="44" t="s">
        <v>365</v>
      </c>
      <c r="Q708" s="44" t="s">
        <v>599</v>
      </c>
    </row>
    <row r="709" spans="2:17" ht="23.45" hidden="1" customHeight="1" outlineLevel="1" x14ac:dyDescent="0.25">
      <c r="B709" s="123" t="e" vm="4">
        <v>#VALUE!</v>
      </c>
      <c r="C709" s="35" t="s">
        <v>283</v>
      </c>
      <c r="D709" s="123" t="e" vm="355">
        <v>#VALUE!</v>
      </c>
      <c r="E709" s="35" t="s">
        <v>367</v>
      </c>
      <c r="F709" s="122" t="s">
        <v>513</v>
      </c>
      <c r="G709" s="35" t="s">
        <v>2</v>
      </c>
      <c r="H709" s="35">
        <v>2018</v>
      </c>
      <c r="I709" s="35">
        <v>3</v>
      </c>
      <c r="J709" s="35">
        <v>24</v>
      </c>
      <c r="K709" s="35">
        <v>37</v>
      </c>
      <c r="O709" s="61">
        <f t="shared" ref="O709:O715" si="87">IF(AND(L709="", M709="", N709=""), IF(AND(I709&lt;&gt;0, J709&lt;&gt;0), K709/J709 * I709^-0.95, 0), IF(OR(L709=1, L709=2),(IF(J709&lt;&gt;0, K709/J709 * I709^-0.95, 0) + IF(AND(M709&lt;&gt;0, I709&lt;&gt;0), N709/M709 * I709^-0.95 * IF(L709=1, 1, 0.913), 0)) / 2,"Fehler: K4 muss 1 oder 2 sein"))</f>
        <v>0.54290681133795693</v>
      </c>
      <c r="P709" s="61">
        <f t="array" ref="P709">((AVERAGE(IF((H709:INDEX(H:H,MATCH("PointAVG",O710:O817,0)+ROW(O709)-1)&gt;=(MAX(H709:INDEX(H:H,MATCH("PointAVG",O710:O817,0)+ROW(O709)-1))-4)),O709:INDEX(O:O,MATCH("PointAVG",O710:O817,0)+ROW(O709)-1)))) * (VLOOKUP(C709, LeagueRanking[[CCode]:[Total4]], COLUMNS(LeagueRanking[[#All],[CCode]:[Total4]]), FALSE)))</f>
        <v>11.33406273949786</v>
      </c>
      <c r="Q709" s="91">
        <f>_xlfn.RANK.EQ(P709, P:P, 0)</f>
        <v>158</v>
      </c>
    </row>
    <row r="710" spans="2:17" ht="23.45" hidden="1" customHeight="1" outlineLevel="1" x14ac:dyDescent="0.25">
      <c r="B710" s="123"/>
      <c r="C710" s="35" t="s">
        <v>283</v>
      </c>
      <c r="D710" s="123"/>
      <c r="E710" s="35" t="s">
        <v>367</v>
      </c>
      <c r="F710" s="122"/>
      <c r="G710" s="35" t="s">
        <v>3</v>
      </c>
      <c r="H710" s="35">
        <v>2019</v>
      </c>
      <c r="I710" s="35">
        <v>3</v>
      </c>
      <c r="J710" s="35">
        <v>17</v>
      </c>
      <c r="K710" s="35">
        <v>28</v>
      </c>
      <c r="O710" s="61">
        <f t="shared" si="87"/>
        <v>0.58002126743896198</v>
      </c>
      <c r="Q710" s="92"/>
    </row>
    <row r="711" spans="2:17" ht="23.45" hidden="1" customHeight="1" outlineLevel="1" x14ac:dyDescent="0.25">
      <c r="B711" s="123"/>
      <c r="C711" s="35" t="s">
        <v>283</v>
      </c>
      <c r="D711" s="123"/>
      <c r="E711" s="35" t="s">
        <v>367</v>
      </c>
      <c r="F711" s="122"/>
      <c r="G711" s="35" t="s">
        <v>4</v>
      </c>
      <c r="H711" s="35">
        <v>2020</v>
      </c>
      <c r="I711" s="35">
        <v>3</v>
      </c>
      <c r="J711" s="35">
        <v>30</v>
      </c>
      <c r="K711" s="35">
        <v>54</v>
      </c>
      <c r="O711" s="61">
        <f t="shared" si="87"/>
        <v>0.63388038512972278</v>
      </c>
      <c r="Q711" s="92"/>
    </row>
    <row r="712" spans="2:17" ht="23.45" hidden="1" customHeight="1" outlineLevel="1" x14ac:dyDescent="0.25">
      <c r="B712" s="123"/>
      <c r="C712" s="35" t="s">
        <v>283</v>
      </c>
      <c r="D712" s="123"/>
      <c r="E712" s="35" t="s">
        <v>367</v>
      </c>
      <c r="F712" s="122"/>
      <c r="G712" s="35" t="s">
        <v>5</v>
      </c>
      <c r="H712" s="35">
        <v>2021</v>
      </c>
      <c r="I712" s="35">
        <v>3</v>
      </c>
      <c r="J712" s="35">
        <v>18</v>
      </c>
      <c r="K712" s="35">
        <v>40</v>
      </c>
      <c r="L712" s="35">
        <v>1</v>
      </c>
      <c r="M712" s="35">
        <v>12</v>
      </c>
      <c r="N712" s="35">
        <v>18</v>
      </c>
      <c r="O712" s="61">
        <f t="shared" si="87"/>
        <v>0.65540101548906526</v>
      </c>
      <c r="Q712" s="92"/>
    </row>
    <row r="713" spans="2:17" ht="23.45" hidden="1" customHeight="1" outlineLevel="1" x14ac:dyDescent="0.25">
      <c r="B713" s="123"/>
      <c r="C713" s="35" t="s">
        <v>283</v>
      </c>
      <c r="D713" s="123"/>
      <c r="E713" s="35" t="s">
        <v>367</v>
      </c>
      <c r="F713" s="122"/>
      <c r="G713" s="35" t="s">
        <v>6</v>
      </c>
      <c r="H713" s="35">
        <v>2022</v>
      </c>
      <c r="I713" s="35">
        <v>3</v>
      </c>
      <c r="J713" s="35">
        <v>20</v>
      </c>
      <c r="K713" s="35">
        <v>51</v>
      </c>
      <c r="L713" s="35">
        <v>1</v>
      </c>
      <c r="M713" s="35">
        <v>12</v>
      </c>
      <c r="N713" s="35">
        <v>25</v>
      </c>
      <c r="O713" s="61">
        <f t="shared" si="87"/>
        <v>0.81582753271325426</v>
      </c>
      <c r="Q713" s="92"/>
    </row>
    <row r="714" spans="2:17" ht="23.45" hidden="1" customHeight="1" outlineLevel="1" x14ac:dyDescent="0.25">
      <c r="B714" s="123"/>
      <c r="C714" s="35" t="s">
        <v>283</v>
      </c>
      <c r="D714" s="123"/>
      <c r="E714" s="35" t="s">
        <v>367</v>
      </c>
      <c r="F714" s="122"/>
      <c r="G714" s="35" t="s">
        <v>402</v>
      </c>
      <c r="H714" s="35">
        <v>2023</v>
      </c>
      <c r="I714" s="35">
        <v>2</v>
      </c>
      <c r="J714" s="35">
        <v>34</v>
      </c>
      <c r="K714" s="35">
        <v>34</v>
      </c>
      <c r="O714" s="61">
        <f t="shared" si="87"/>
        <v>0.51763246192068879</v>
      </c>
      <c r="Q714" s="92"/>
    </row>
    <row r="715" spans="2:17" ht="23.45" hidden="1" customHeight="1" outlineLevel="1" x14ac:dyDescent="0.25">
      <c r="B715" s="123"/>
      <c r="C715" s="35" t="s">
        <v>283</v>
      </c>
      <c r="D715" s="123"/>
      <c r="E715" s="35" t="s">
        <v>367</v>
      </c>
      <c r="F715" s="122"/>
      <c r="G715" s="63" t="s">
        <v>779</v>
      </c>
      <c r="H715" s="35">
        <v>2024</v>
      </c>
      <c r="I715" s="112">
        <v>3</v>
      </c>
      <c r="J715" s="112">
        <v>18</v>
      </c>
      <c r="K715" s="112">
        <v>28</v>
      </c>
      <c r="L715" s="112">
        <v>1</v>
      </c>
      <c r="M715" s="112">
        <v>18</v>
      </c>
      <c r="N715" s="112">
        <v>27</v>
      </c>
      <c r="O715" s="61">
        <f t="shared" si="87"/>
        <v>0.53801575898356102</v>
      </c>
      <c r="Q715" s="92"/>
    </row>
    <row r="716" spans="2:17" ht="23.45" hidden="1" customHeight="1" outlineLevel="1" x14ac:dyDescent="0.25">
      <c r="B716" s="44" t="s">
        <v>1</v>
      </c>
      <c r="C716" s="44" t="s">
        <v>371</v>
      </c>
      <c r="D716" s="44" t="s">
        <v>42</v>
      </c>
      <c r="E716" s="44" t="s">
        <v>364</v>
      </c>
      <c r="F716" s="77"/>
      <c r="G716" s="44" t="s">
        <v>43</v>
      </c>
      <c r="H716" s="44" t="s">
        <v>787</v>
      </c>
      <c r="I716" s="44" t="s">
        <v>44</v>
      </c>
      <c r="J716" s="44" t="s">
        <v>360</v>
      </c>
      <c r="K716" s="44" t="s">
        <v>359</v>
      </c>
      <c r="L716" s="44" t="s">
        <v>362</v>
      </c>
      <c r="M716" s="44" t="s">
        <v>360</v>
      </c>
      <c r="N716" s="44" t="s">
        <v>359</v>
      </c>
      <c r="O716" s="44" t="s">
        <v>363</v>
      </c>
      <c r="P716" s="44" t="s">
        <v>365</v>
      </c>
      <c r="Q716" s="44" t="s">
        <v>599</v>
      </c>
    </row>
    <row r="717" spans="2:17" ht="23.45" hidden="1" customHeight="1" outlineLevel="1" x14ac:dyDescent="0.25">
      <c r="B717" s="123" t="e" vm="4">
        <v>#VALUE!</v>
      </c>
      <c r="C717" s="35" t="s">
        <v>283</v>
      </c>
      <c r="D717" s="123" t="e" vm="356">
        <v>#VALUE!</v>
      </c>
      <c r="E717" s="35" t="s">
        <v>408</v>
      </c>
      <c r="F717" s="122" t="s">
        <v>514</v>
      </c>
      <c r="G717" s="35" t="s">
        <v>2</v>
      </c>
      <c r="H717" s="35">
        <v>2018</v>
      </c>
      <c r="O717" s="61">
        <f t="shared" ref="O717:O725" si="88">IF(AND(L717="", M717="", N717=""), IF(AND(I717&lt;&gt;0, J717&lt;&gt;0), K717/J717 * I717^-0.95, 0), IF(OR(L717=1, L717=2),(IF(J717&lt;&gt;0, K717/J717 * I717^-0.95, 0) + IF(AND(M717&lt;&gt;0, I717&lt;&gt;0), N717/M717 * I717^-0.95 * IF(L717=1, 1, 0.913), 0)) / 2,"Fehler: K4 muss 1 oder 2 sein"))</f>
        <v>0</v>
      </c>
      <c r="P717" s="61">
        <f t="array" ref="P717">((AVERAGE(IF((H717:INDEX(H:H,MATCH("PointAVG",O718:O826,0)+ROW(O717)-1)&gt;=(MAX(H717:INDEX(H:H,MATCH("PointAVG",O718:O826,0)+ROW(O717)-1))-4)),O717:INDEX(O:O,MATCH("PointAVG",O718:O826,0)+ROW(O717)-1)))) * (VLOOKUP(C717, LeagueRanking[[CCode]:[Total4]], COLUMNS(LeagueRanking[[#All],[CCode]:[Total4]]), FALSE)))</f>
        <v>9.5988084211699256</v>
      </c>
      <c r="Q717" s="91">
        <f>_xlfn.RANK.EQ(P717, P:P, 0)</f>
        <v>203</v>
      </c>
    </row>
    <row r="718" spans="2:17" ht="23.45" hidden="1" customHeight="1" outlineLevel="1" x14ac:dyDescent="0.25">
      <c r="B718" s="123"/>
      <c r="C718" s="35" t="s">
        <v>283</v>
      </c>
      <c r="D718" s="123"/>
      <c r="E718" s="35" t="s">
        <v>408</v>
      </c>
      <c r="F718" s="122"/>
      <c r="G718" s="35" t="s">
        <v>3</v>
      </c>
      <c r="H718" s="35">
        <v>2019</v>
      </c>
      <c r="I718" s="35">
        <v>3</v>
      </c>
      <c r="J718" s="35">
        <v>12</v>
      </c>
      <c r="K718" s="35">
        <v>17</v>
      </c>
      <c r="O718" s="61">
        <f t="shared" si="88"/>
        <v>0.49888734014839292</v>
      </c>
      <c r="Q718" s="92"/>
    </row>
    <row r="719" spans="2:17" ht="23.45" hidden="1" customHeight="1" outlineLevel="1" x14ac:dyDescent="0.25">
      <c r="B719" s="123"/>
      <c r="C719" s="35" t="s">
        <v>283</v>
      </c>
      <c r="D719" s="123"/>
      <c r="E719" s="35" t="s">
        <v>408</v>
      </c>
      <c r="F719" s="122"/>
      <c r="G719" s="35" t="s">
        <v>4</v>
      </c>
      <c r="H719" s="35">
        <v>2020</v>
      </c>
      <c r="I719" s="35">
        <v>3</v>
      </c>
      <c r="J719" s="35">
        <v>28</v>
      </c>
      <c r="K719" s="35">
        <v>58</v>
      </c>
      <c r="O719" s="61">
        <f t="shared" si="88"/>
        <v>0.72946552256991903</v>
      </c>
      <c r="Q719" s="92"/>
    </row>
    <row r="720" spans="2:17" ht="23.45" hidden="1" customHeight="1" outlineLevel="1" x14ac:dyDescent="0.25">
      <c r="B720" s="123"/>
      <c r="C720" s="35" t="s">
        <v>283</v>
      </c>
      <c r="D720" s="123"/>
      <c r="E720" s="35" t="s">
        <v>408</v>
      </c>
      <c r="F720" s="122"/>
      <c r="G720" s="35" t="s">
        <v>5</v>
      </c>
      <c r="H720" s="35">
        <v>2021</v>
      </c>
      <c r="I720" s="35">
        <v>3</v>
      </c>
      <c r="J720" s="35">
        <v>28</v>
      </c>
      <c r="K720" s="35">
        <v>50</v>
      </c>
      <c r="O720" s="61">
        <f t="shared" si="88"/>
        <v>0.62884958842234395</v>
      </c>
      <c r="Q720" s="92"/>
    </row>
    <row r="721" spans="2:17" ht="23.45" hidden="1" customHeight="1" outlineLevel="1" x14ac:dyDescent="0.25">
      <c r="B721" s="123"/>
      <c r="C721" s="35" t="s">
        <v>283</v>
      </c>
      <c r="D721" s="123"/>
      <c r="E721" s="35" t="s">
        <v>408</v>
      </c>
      <c r="F721" s="122"/>
      <c r="G721" s="35" t="s">
        <v>6</v>
      </c>
      <c r="H721" s="35">
        <v>2022</v>
      </c>
      <c r="I721" s="35">
        <v>3</v>
      </c>
      <c r="J721" s="35">
        <v>22</v>
      </c>
      <c r="K721" s="35">
        <v>29</v>
      </c>
      <c r="L721" s="35">
        <v>1</v>
      </c>
      <c r="M721" s="35">
        <v>5</v>
      </c>
      <c r="N721" s="35">
        <v>5</v>
      </c>
      <c r="O721" s="61">
        <f t="shared" si="88"/>
        <v>0.40818055103050321</v>
      </c>
      <c r="Q721" s="92"/>
    </row>
    <row r="722" spans="2:17" ht="23.45" hidden="1" customHeight="1" outlineLevel="1" x14ac:dyDescent="0.25">
      <c r="B722" s="123"/>
      <c r="C722" s="35" t="s">
        <v>283</v>
      </c>
      <c r="D722" s="123"/>
      <c r="E722" s="35" t="s">
        <v>408</v>
      </c>
      <c r="F722" s="122"/>
      <c r="G722" s="35" t="s">
        <v>402</v>
      </c>
      <c r="H722" s="35">
        <v>2023</v>
      </c>
      <c r="I722" s="111">
        <v>4</v>
      </c>
      <c r="J722" s="111">
        <v>18</v>
      </c>
      <c r="K722" s="111">
        <v>35</v>
      </c>
      <c r="O722" s="61">
        <f t="shared" si="88"/>
        <v>0.52100098873292022</v>
      </c>
      <c r="Q722" s="92"/>
    </row>
    <row r="723" spans="2:17" ht="23.45" hidden="1" customHeight="1" outlineLevel="1" x14ac:dyDescent="0.25">
      <c r="B723" s="123"/>
      <c r="C723" s="35" t="s">
        <v>283</v>
      </c>
      <c r="D723" s="123"/>
      <c r="E723" s="35" t="s">
        <v>408</v>
      </c>
      <c r="F723" s="122"/>
      <c r="G723" s="35" t="s">
        <v>402</v>
      </c>
      <c r="H723" s="35">
        <v>2023</v>
      </c>
      <c r="I723" s="112">
        <v>3</v>
      </c>
      <c r="J723" s="112">
        <v>18</v>
      </c>
      <c r="K723" s="112">
        <v>27</v>
      </c>
      <c r="O723" s="61">
        <f t="shared" si="88"/>
        <v>0.52823365427476898</v>
      </c>
      <c r="Q723" s="92"/>
    </row>
    <row r="724" spans="2:17" ht="23.45" hidden="1" customHeight="1" outlineLevel="1" x14ac:dyDescent="0.25">
      <c r="B724" s="123"/>
      <c r="C724" s="35" t="s">
        <v>283</v>
      </c>
      <c r="D724" s="123"/>
      <c r="E724" s="35" t="s">
        <v>408</v>
      </c>
      <c r="F724" s="122"/>
      <c r="G724" s="63" t="s">
        <v>779</v>
      </c>
      <c r="H724" s="35">
        <v>2024</v>
      </c>
      <c r="I724" s="112">
        <v>3</v>
      </c>
      <c r="J724" s="112">
        <v>18</v>
      </c>
      <c r="K724" s="112">
        <v>21</v>
      </c>
      <c r="O724" s="61">
        <f t="shared" si="88"/>
        <v>0.41084839776926474</v>
      </c>
      <c r="Q724" s="92"/>
    </row>
    <row r="725" spans="2:17" ht="23.45" hidden="1" customHeight="1" outlineLevel="1" x14ac:dyDescent="0.25">
      <c r="B725" s="123"/>
      <c r="C725" s="35" t="s">
        <v>283</v>
      </c>
      <c r="D725" s="123"/>
      <c r="E725" s="35" t="s">
        <v>408</v>
      </c>
      <c r="F725" s="122"/>
      <c r="G725" s="63" t="s">
        <v>779</v>
      </c>
      <c r="H725" s="35">
        <v>2024</v>
      </c>
      <c r="I725" s="111">
        <v>4</v>
      </c>
      <c r="J725" s="111">
        <v>18</v>
      </c>
      <c r="K725" s="111">
        <v>35</v>
      </c>
      <c r="O725" s="61">
        <f t="shared" si="88"/>
        <v>0.52100098873292022</v>
      </c>
      <c r="Q725" s="92"/>
    </row>
    <row r="726" spans="2:17" ht="23.45" hidden="1" customHeight="1" outlineLevel="1" x14ac:dyDescent="0.25">
      <c r="B726" s="44" t="s">
        <v>1</v>
      </c>
      <c r="C726" s="44" t="s">
        <v>371</v>
      </c>
      <c r="D726" s="44" t="s">
        <v>42</v>
      </c>
      <c r="E726" s="44" t="s">
        <v>364</v>
      </c>
      <c r="F726" s="77"/>
      <c r="G726" s="44" t="s">
        <v>43</v>
      </c>
      <c r="H726" s="44" t="s">
        <v>787</v>
      </c>
      <c r="I726" s="44" t="s">
        <v>44</v>
      </c>
      <c r="J726" s="44" t="s">
        <v>360</v>
      </c>
      <c r="K726" s="44" t="s">
        <v>359</v>
      </c>
      <c r="L726" s="44" t="s">
        <v>362</v>
      </c>
      <c r="M726" s="44" t="s">
        <v>360</v>
      </c>
      <c r="N726" s="44" t="s">
        <v>359</v>
      </c>
      <c r="O726" s="44" t="s">
        <v>363</v>
      </c>
      <c r="P726" s="44" t="s">
        <v>365</v>
      </c>
      <c r="Q726" s="44" t="s">
        <v>599</v>
      </c>
    </row>
    <row r="727" spans="2:17" ht="23.45" hidden="1" customHeight="1" outlineLevel="1" x14ac:dyDescent="0.25">
      <c r="B727" s="123" t="e" vm="4">
        <v>#VALUE!</v>
      </c>
      <c r="C727" s="35" t="s">
        <v>283</v>
      </c>
      <c r="D727" s="123" t="e" vm="357">
        <v>#VALUE!</v>
      </c>
      <c r="E727" s="35" t="s">
        <v>368</v>
      </c>
      <c r="F727" s="122" t="s">
        <v>515</v>
      </c>
      <c r="G727" s="35" t="s">
        <v>2</v>
      </c>
      <c r="H727" s="35">
        <v>2018</v>
      </c>
      <c r="I727" s="35">
        <v>3</v>
      </c>
      <c r="J727" s="35">
        <v>26</v>
      </c>
      <c r="K727" s="35">
        <v>58</v>
      </c>
      <c r="O727" s="61">
        <f t="shared" ref="O727:O733" si="89">IF(AND(L727="", M727="", N727=""), IF(AND(I727&lt;&gt;0, J727&lt;&gt;0), K727/J727 * I727^-0.95, 0), IF(OR(L727=1, L727=2),(IF(J727&lt;&gt;0, K727/J727 * I727^-0.95, 0) + IF(AND(M727&lt;&gt;0, I727&lt;&gt;0), N727/M727 * I727^-0.95 * IF(L727=1, 1, 0.913), 0)) / 2,"Fehler: K4 muss 1 oder 2 sein"))</f>
        <v>0.78557825507529744</v>
      </c>
      <c r="P727" s="61">
        <f t="array" ref="P727">((AVERAGE(IF((H727:INDEX(H:H,MATCH("PointAVG",O728:O835,0)+ROW(O727)-1)&gt;=(MAX(H727:INDEX(H:H,MATCH("PointAVG",O728:O835,0)+ROW(O727)-1))-4)),O727:INDEX(O:O,MATCH("PointAVG",O728:O835,0)+ROW(O727)-1)))) * (VLOOKUP(C727, LeagueRanking[[CCode]:[Total4]], COLUMNS(LeagueRanking[[#All],[CCode]:[Total4]]), FALSE)))</f>
        <v>11.085392609292905</v>
      </c>
      <c r="Q727" s="91">
        <f>_xlfn.RANK.EQ(P727, P:P, 0)</f>
        <v>162</v>
      </c>
    </row>
    <row r="728" spans="2:17" ht="23.45" hidden="1" customHeight="1" outlineLevel="1" x14ac:dyDescent="0.25">
      <c r="B728" s="123"/>
      <c r="C728" s="35" t="s">
        <v>283</v>
      </c>
      <c r="D728" s="123"/>
      <c r="E728" s="35" t="s">
        <v>368</v>
      </c>
      <c r="F728" s="122"/>
      <c r="G728" s="35" t="s">
        <v>3</v>
      </c>
      <c r="H728" s="35">
        <v>2019</v>
      </c>
      <c r="I728" s="35">
        <v>3</v>
      </c>
      <c r="J728" s="35">
        <v>17</v>
      </c>
      <c r="K728" s="35">
        <v>37</v>
      </c>
      <c r="O728" s="61">
        <f t="shared" si="89"/>
        <v>0.76645667483005686</v>
      </c>
      <c r="Q728" s="92"/>
    </row>
    <row r="729" spans="2:17" ht="23.45" hidden="1" customHeight="1" outlineLevel="1" x14ac:dyDescent="0.25">
      <c r="B729" s="123"/>
      <c r="C729" s="35" t="s">
        <v>283</v>
      </c>
      <c r="D729" s="123"/>
      <c r="E729" s="35" t="s">
        <v>368</v>
      </c>
      <c r="F729" s="122"/>
      <c r="G729" s="35" t="s">
        <v>4</v>
      </c>
      <c r="H729" s="35">
        <v>2020</v>
      </c>
      <c r="I729" s="35">
        <v>3</v>
      </c>
      <c r="J729" s="35">
        <v>30</v>
      </c>
      <c r="K729" s="35">
        <v>55</v>
      </c>
      <c r="O729" s="61">
        <f t="shared" si="89"/>
        <v>0.64561891078027311</v>
      </c>
      <c r="Q729" s="92"/>
    </row>
    <row r="730" spans="2:17" ht="23.45" hidden="1" customHeight="1" outlineLevel="1" x14ac:dyDescent="0.25">
      <c r="B730" s="123"/>
      <c r="C730" s="35" t="s">
        <v>283</v>
      </c>
      <c r="D730" s="123"/>
      <c r="E730" s="35" t="s">
        <v>368</v>
      </c>
      <c r="F730" s="122"/>
      <c r="G730" s="35" t="s">
        <v>5</v>
      </c>
      <c r="H730" s="35">
        <v>2021</v>
      </c>
      <c r="I730" s="35">
        <v>3</v>
      </c>
      <c r="J730" s="35">
        <v>20</v>
      </c>
      <c r="K730" s="35">
        <v>46</v>
      </c>
      <c r="L730" s="35">
        <v>1</v>
      </c>
      <c r="M730" s="35">
        <v>12</v>
      </c>
      <c r="N730" s="35">
        <v>24</v>
      </c>
      <c r="O730" s="61">
        <f t="shared" si="89"/>
        <v>0.75713490446050202</v>
      </c>
      <c r="Q730" s="92"/>
    </row>
    <row r="731" spans="2:17" ht="23.45" hidden="1" customHeight="1" outlineLevel="1" x14ac:dyDescent="0.25">
      <c r="B731" s="123"/>
      <c r="C731" s="35" t="s">
        <v>283</v>
      </c>
      <c r="D731" s="123"/>
      <c r="E731" s="35" t="s">
        <v>368</v>
      </c>
      <c r="F731" s="122"/>
      <c r="G731" s="35" t="s">
        <v>6</v>
      </c>
      <c r="H731" s="35">
        <v>2022</v>
      </c>
      <c r="I731" s="35">
        <v>3</v>
      </c>
      <c r="J731" s="35">
        <v>22</v>
      </c>
      <c r="K731" s="35">
        <v>43</v>
      </c>
      <c r="L731" s="35">
        <v>1</v>
      </c>
      <c r="M731" s="35">
        <v>12</v>
      </c>
      <c r="N731" s="35">
        <v>19</v>
      </c>
      <c r="O731" s="61">
        <f t="shared" si="89"/>
        <v>0.6229422135008007</v>
      </c>
      <c r="Q731" s="92"/>
    </row>
    <row r="732" spans="2:17" ht="23.45" hidden="1" customHeight="1" outlineLevel="1" x14ac:dyDescent="0.25">
      <c r="B732" s="123"/>
      <c r="C732" s="35" t="s">
        <v>283</v>
      </c>
      <c r="D732" s="123"/>
      <c r="E732" s="35" t="s">
        <v>368</v>
      </c>
      <c r="F732" s="122"/>
      <c r="G732" s="35" t="s">
        <v>402</v>
      </c>
      <c r="H732" s="35">
        <v>2023</v>
      </c>
      <c r="I732" s="35">
        <v>2</v>
      </c>
      <c r="J732" s="35">
        <v>34</v>
      </c>
      <c r="K732" s="35">
        <v>38</v>
      </c>
      <c r="O732" s="61">
        <f t="shared" si="89"/>
        <v>0.57853039861724043</v>
      </c>
      <c r="Q732" s="92"/>
    </row>
    <row r="733" spans="2:17" ht="23.45" hidden="1" customHeight="1" outlineLevel="1" x14ac:dyDescent="0.25">
      <c r="B733" s="123"/>
      <c r="C733" s="35" t="s">
        <v>283</v>
      </c>
      <c r="D733" s="123"/>
      <c r="E733" s="35" t="s">
        <v>368</v>
      </c>
      <c r="F733" s="122"/>
      <c r="G733" s="63" t="s">
        <v>779</v>
      </c>
      <c r="H733" s="35">
        <v>2024</v>
      </c>
      <c r="I733" s="35">
        <v>2</v>
      </c>
      <c r="J733" s="35">
        <v>34</v>
      </c>
      <c r="K733" s="35">
        <v>32</v>
      </c>
      <c r="O733" s="61">
        <f t="shared" si="89"/>
        <v>0.48718349357241297</v>
      </c>
      <c r="Q733" s="92"/>
    </row>
    <row r="734" spans="2:17" ht="23.45" hidden="1" customHeight="1" outlineLevel="1" x14ac:dyDescent="0.25">
      <c r="B734" s="44" t="s">
        <v>1</v>
      </c>
      <c r="C734" s="44" t="s">
        <v>371</v>
      </c>
      <c r="D734" s="44" t="s">
        <v>42</v>
      </c>
      <c r="E734" s="44" t="s">
        <v>364</v>
      </c>
      <c r="F734" s="77"/>
      <c r="G734" s="44" t="s">
        <v>43</v>
      </c>
      <c r="H734" s="44" t="s">
        <v>787</v>
      </c>
      <c r="I734" s="44" t="s">
        <v>44</v>
      </c>
      <c r="J734" s="44" t="s">
        <v>360</v>
      </c>
      <c r="K734" s="44" t="s">
        <v>359</v>
      </c>
      <c r="L734" s="44" t="s">
        <v>362</v>
      </c>
      <c r="M734" s="44" t="s">
        <v>360</v>
      </c>
      <c r="N734" s="44" t="s">
        <v>359</v>
      </c>
      <c r="O734" s="44" t="s">
        <v>363</v>
      </c>
      <c r="P734" s="44" t="s">
        <v>365</v>
      </c>
      <c r="Q734" s="44" t="s">
        <v>599</v>
      </c>
    </row>
    <row r="735" spans="2:17" ht="23.45" hidden="1" customHeight="1" outlineLevel="1" x14ac:dyDescent="0.25">
      <c r="B735" s="123" t="e" vm="4">
        <v>#VALUE!</v>
      </c>
      <c r="C735" s="35" t="s">
        <v>283</v>
      </c>
      <c r="D735" s="123" t="e" vm="358">
        <v>#VALUE!</v>
      </c>
      <c r="E735" s="35" t="s">
        <v>409</v>
      </c>
      <c r="F735" s="122" t="s">
        <v>516</v>
      </c>
      <c r="G735" s="35" t="s">
        <v>2</v>
      </c>
      <c r="H735" s="35">
        <v>2018</v>
      </c>
      <c r="I735" s="35">
        <v>3</v>
      </c>
      <c r="J735" s="35">
        <v>20</v>
      </c>
      <c r="K735" s="35">
        <v>21</v>
      </c>
      <c r="L735" s="35">
        <v>2</v>
      </c>
      <c r="M735" s="35">
        <v>8</v>
      </c>
      <c r="N735" s="35">
        <v>10</v>
      </c>
      <c r="O735" s="61">
        <f t="shared" ref="O735:O741" si="90">IF(AND(L735="", M735="", N735=""), IF(AND(I735&lt;&gt;0, J735&lt;&gt;0), K735/J735 * I735^-0.95, 0), IF(OR(L735=1, L735=2),(IF(J735&lt;&gt;0, K735/J735 * I735^-0.95, 0) + IF(AND(M735&lt;&gt;0, I735&lt;&gt;0), N735/M735 * I735^-0.95 * IF(L735=1, 1, 0.913), 0)) / 2,"Fehler: K4 muss 1 oder 2 sein"))</f>
        <v>0.38583066497652918</v>
      </c>
      <c r="P735" s="61">
        <f t="array" ref="P735">((AVERAGE(IF((H735:INDEX(H:H,MATCH("PointAVG",O736:O844,0)+ROW(O735)-1)&gt;=(MAX(H735:INDEX(H:H,MATCH("PointAVG",O736:O844,0)+ROW(O735)-1))-4)),O735:INDEX(O:O,MATCH("PointAVG",O736:O844,0)+ROW(O735)-1)))) * (VLOOKUP(C735, LeagueRanking[[CCode]:[Total4]], COLUMNS(LeagueRanking[[#All],[CCode]:[Total4]]), FALSE)))</f>
        <v>10.757540262471904</v>
      </c>
      <c r="Q735" s="91">
        <f>_xlfn.RANK.EQ(P735, P:P, 0)</f>
        <v>171</v>
      </c>
    </row>
    <row r="736" spans="2:17" ht="23.45" hidden="1" customHeight="1" outlineLevel="1" x14ac:dyDescent="0.25">
      <c r="B736" s="123"/>
      <c r="C736" s="35" t="s">
        <v>283</v>
      </c>
      <c r="D736" s="123"/>
      <c r="E736" s="35" t="s">
        <v>409</v>
      </c>
      <c r="F736" s="122"/>
      <c r="G736" s="35" t="s">
        <v>3</v>
      </c>
      <c r="H736" s="35">
        <v>2019</v>
      </c>
      <c r="I736" s="35">
        <v>3</v>
      </c>
      <c r="J736" s="35">
        <v>17</v>
      </c>
      <c r="K736" s="35">
        <v>36</v>
      </c>
      <c r="O736" s="61">
        <f t="shared" si="90"/>
        <v>0.74574162956437962</v>
      </c>
      <c r="Q736" s="92"/>
    </row>
    <row r="737" spans="2:17" ht="23.45" hidden="1" customHeight="1" outlineLevel="1" x14ac:dyDescent="0.25">
      <c r="B737" s="123"/>
      <c r="C737" s="35" t="s">
        <v>283</v>
      </c>
      <c r="D737" s="123"/>
      <c r="E737" s="35" t="s">
        <v>409</v>
      </c>
      <c r="F737" s="122"/>
      <c r="G737" s="35" t="s">
        <v>4</v>
      </c>
      <c r="H737" s="35">
        <v>2020</v>
      </c>
      <c r="I737" s="35">
        <v>3</v>
      </c>
      <c r="J737" s="35">
        <v>28</v>
      </c>
      <c r="K737" s="35">
        <v>59</v>
      </c>
      <c r="O737" s="61">
        <f t="shared" si="90"/>
        <v>0.74204251433836588</v>
      </c>
      <c r="Q737" s="92"/>
    </row>
    <row r="738" spans="2:17" ht="23.45" hidden="1" customHeight="1" outlineLevel="1" x14ac:dyDescent="0.25">
      <c r="B738" s="123"/>
      <c r="C738" s="35" t="s">
        <v>283</v>
      </c>
      <c r="D738" s="123"/>
      <c r="E738" s="35" t="s">
        <v>409</v>
      </c>
      <c r="F738" s="122"/>
      <c r="G738" s="35" t="s">
        <v>5</v>
      </c>
      <c r="H738" s="35">
        <v>2021</v>
      </c>
      <c r="I738" s="35">
        <v>3</v>
      </c>
      <c r="J738" s="35">
        <v>28</v>
      </c>
      <c r="K738" s="35">
        <v>62</v>
      </c>
      <c r="O738" s="61">
        <f t="shared" si="90"/>
        <v>0.77977348964370652</v>
      </c>
      <c r="Q738" s="92"/>
    </row>
    <row r="739" spans="2:17" ht="23.45" hidden="1" customHeight="1" outlineLevel="1" x14ac:dyDescent="0.25">
      <c r="B739" s="123"/>
      <c r="C739" s="35" t="s">
        <v>283</v>
      </c>
      <c r="D739" s="123"/>
      <c r="E739" s="35" t="s">
        <v>409</v>
      </c>
      <c r="F739" s="122"/>
      <c r="G739" s="35" t="s">
        <v>6</v>
      </c>
      <c r="H739" s="35">
        <v>2022</v>
      </c>
      <c r="I739" s="35">
        <v>3</v>
      </c>
      <c r="J739" s="35">
        <v>22</v>
      </c>
      <c r="K739" s="35">
        <v>39</v>
      </c>
      <c r="L739" s="35">
        <v>1</v>
      </c>
      <c r="M739" s="35">
        <v>5</v>
      </c>
      <c r="N739" s="35">
        <v>2</v>
      </c>
      <c r="O739" s="61">
        <f t="shared" si="90"/>
        <v>0.38256922233839324</v>
      </c>
      <c r="Q739" s="92"/>
    </row>
    <row r="740" spans="2:17" ht="23.45" hidden="1" customHeight="1" outlineLevel="1" x14ac:dyDescent="0.25">
      <c r="B740" s="123"/>
      <c r="C740" s="35" t="s">
        <v>283</v>
      </c>
      <c r="D740" s="123"/>
      <c r="E740" s="35" t="s">
        <v>409</v>
      </c>
      <c r="F740" s="122"/>
      <c r="G740" s="35" t="s">
        <v>402</v>
      </c>
      <c r="H740" s="35">
        <v>2023</v>
      </c>
      <c r="I740" s="112">
        <v>3</v>
      </c>
      <c r="J740" s="112">
        <v>18</v>
      </c>
      <c r="K740" s="112">
        <v>26</v>
      </c>
      <c r="L740" s="112">
        <v>1</v>
      </c>
      <c r="M740" s="112">
        <v>18</v>
      </c>
      <c r="N740" s="112">
        <v>25</v>
      </c>
      <c r="O740" s="61">
        <f t="shared" si="90"/>
        <v>0.49888734014839287</v>
      </c>
      <c r="Q740" s="92"/>
    </row>
    <row r="741" spans="2:17" ht="23.45" hidden="1" customHeight="1" outlineLevel="1" x14ac:dyDescent="0.25">
      <c r="B741" s="123"/>
      <c r="C741" s="35" t="s">
        <v>283</v>
      </c>
      <c r="D741" s="123"/>
      <c r="E741" s="35" t="s">
        <v>409</v>
      </c>
      <c r="F741" s="122"/>
      <c r="G741" s="63" t="s">
        <v>779</v>
      </c>
      <c r="H741" s="35">
        <v>2024</v>
      </c>
      <c r="I741" s="112">
        <v>3</v>
      </c>
      <c r="J741" s="112">
        <v>18</v>
      </c>
      <c r="K741" s="112">
        <v>35</v>
      </c>
      <c r="L741" s="112">
        <v>1</v>
      </c>
      <c r="M741" s="112">
        <v>18</v>
      </c>
      <c r="N741" s="112">
        <v>26</v>
      </c>
      <c r="O741" s="61">
        <f t="shared" si="90"/>
        <v>0.59670838723631303</v>
      </c>
      <c r="Q741" s="92"/>
    </row>
    <row r="742" spans="2:17" ht="23.45" hidden="1" customHeight="1" outlineLevel="1" x14ac:dyDescent="0.25">
      <c r="B742" s="44" t="s">
        <v>1</v>
      </c>
      <c r="C742" s="44" t="s">
        <v>371</v>
      </c>
      <c r="D742" s="44" t="s">
        <v>42</v>
      </c>
      <c r="E742" s="44" t="s">
        <v>364</v>
      </c>
      <c r="F742" s="77"/>
      <c r="G742" s="44" t="s">
        <v>43</v>
      </c>
      <c r="H742" s="44" t="s">
        <v>787</v>
      </c>
      <c r="I742" s="44" t="s">
        <v>44</v>
      </c>
      <c r="J742" s="44" t="s">
        <v>360</v>
      </c>
      <c r="K742" s="44" t="s">
        <v>359</v>
      </c>
      <c r="L742" s="44" t="s">
        <v>362</v>
      </c>
      <c r="M742" s="44" t="s">
        <v>360</v>
      </c>
      <c r="N742" s="44" t="s">
        <v>359</v>
      </c>
      <c r="O742" s="44" t="s">
        <v>363</v>
      </c>
      <c r="P742" s="44" t="s">
        <v>365</v>
      </c>
      <c r="Q742" s="44" t="s">
        <v>599</v>
      </c>
    </row>
    <row r="743" spans="2:17" ht="23.45" hidden="1" customHeight="1" outlineLevel="1" x14ac:dyDescent="0.25">
      <c r="B743" s="123" t="e" vm="4">
        <v>#VALUE!</v>
      </c>
      <c r="C743" s="35" t="s">
        <v>283</v>
      </c>
      <c r="D743" s="123" t="e" vm="359">
        <v>#VALUE!</v>
      </c>
      <c r="E743" s="35" t="s">
        <v>789</v>
      </c>
      <c r="F743" s="122" t="s">
        <v>788</v>
      </c>
      <c r="G743" s="35">
        <v>2018</v>
      </c>
      <c r="H743" s="35">
        <v>2018</v>
      </c>
      <c r="I743" s="35">
        <v>4</v>
      </c>
      <c r="J743" s="35">
        <v>14</v>
      </c>
      <c r="K743" s="35">
        <v>19</v>
      </c>
      <c r="O743" s="61">
        <f t="shared" ref="O743:O750" si="91">IF(AND(L743="", M743="", N743=""), IF(AND(I743&lt;&gt;0, J743&lt;&gt;0), K743/J743 * I743^-0.95, 0), IF(OR(L743=1, L743=2),(IF(J743&lt;&gt;0, K743/J743 * I743^-0.95, 0) + IF(AND(M743&lt;&gt;0, I743&lt;&gt;0), N743/M743 * I743^-0.95 * IF(L743=1, 1, 0.913), 0)) / 2,"Fehler: K4 muss 1 oder 2 sein"))</f>
        <v>0.36363742478909949</v>
      </c>
      <c r="P743" s="61">
        <f t="array" ref="P743">((AVERAGE(IF((H743:INDEX(H:H,MATCH("PointAVG",O744:O869,0)+ROW(O743)-1)&gt;=(MAX(H743:INDEX(H:H,MATCH("PointAVG",O744:O869,0)+ROW(O743)-1))-4)),O743:INDEX(O:O,MATCH("PointAVG",O744:O869,0)+ROW(O743)-1)))) * (VLOOKUP(C743, LeagueRanking[[CCode]:[Total4]], COLUMNS(LeagueRanking[[#All],[CCode]:[Total4]]), FALSE)))</f>
        <v>6.2261265943864359</v>
      </c>
      <c r="Q743" s="91">
        <f>_xlfn.RANK.EQ(P743, P:P, 0)</f>
        <v>308</v>
      </c>
    </row>
    <row r="744" spans="2:17" ht="23.45" hidden="1" customHeight="1" outlineLevel="1" x14ac:dyDescent="0.25">
      <c r="B744" s="123"/>
      <c r="C744" s="35" t="s">
        <v>283</v>
      </c>
      <c r="D744" s="123"/>
      <c r="E744" s="35" t="s">
        <v>789</v>
      </c>
      <c r="F744" s="122"/>
      <c r="G744" s="35">
        <v>2019</v>
      </c>
      <c r="H744" s="35">
        <v>2019</v>
      </c>
      <c r="I744" s="35">
        <v>4</v>
      </c>
      <c r="J744" s="35">
        <v>16</v>
      </c>
      <c r="K744" s="35">
        <v>7</v>
      </c>
      <c r="O744" s="61">
        <f t="shared" si="91"/>
        <v>0.11722522246490706</v>
      </c>
      <c r="Q744" s="92"/>
    </row>
    <row r="745" spans="2:17" ht="23.45" hidden="1" customHeight="1" outlineLevel="1" x14ac:dyDescent="0.25">
      <c r="B745" s="123"/>
      <c r="C745" s="35" t="s">
        <v>283</v>
      </c>
      <c r="D745" s="123"/>
      <c r="E745" s="35" t="s">
        <v>789</v>
      </c>
      <c r="F745" s="122"/>
      <c r="G745" s="35">
        <v>2020</v>
      </c>
      <c r="H745" s="35">
        <v>2020</v>
      </c>
      <c r="I745" s="35">
        <v>4</v>
      </c>
      <c r="J745" s="35">
        <v>16</v>
      </c>
      <c r="K745" s="35">
        <v>3</v>
      </c>
      <c r="O745" s="61">
        <f t="shared" si="91"/>
        <v>5.0239381056388741E-2</v>
      </c>
      <c r="Q745" s="92"/>
    </row>
    <row r="746" spans="2:17" ht="23.45" hidden="1" customHeight="1" outlineLevel="1" x14ac:dyDescent="0.25">
      <c r="B746" s="123"/>
      <c r="C746" s="35" t="s">
        <v>283</v>
      </c>
      <c r="D746" s="123"/>
      <c r="E746" s="35" t="s">
        <v>789</v>
      </c>
      <c r="F746" s="122"/>
      <c r="G746" s="35" t="s">
        <v>5</v>
      </c>
      <c r="H746" s="35">
        <v>2021</v>
      </c>
      <c r="O746" s="61">
        <f t="shared" si="91"/>
        <v>0</v>
      </c>
      <c r="Q746" s="92"/>
    </row>
    <row r="747" spans="2:17" ht="23.45" hidden="1" customHeight="1" outlineLevel="1" x14ac:dyDescent="0.25">
      <c r="B747" s="123"/>
      <c r="C747" s="35" t="s">
        <v>283</v>
      </c>
      <c r="D747" s="123"/>
      <c r="E747" s="35" t="s">
        <v>789</v>
      </c>
      <c r="F747" s="122"/>
      <c r="G747" s="35" t="s">
        <v>6</v>
      </c>
      <c r="H747" s="35">
        <v>2022</v>
      </c>
      <c r="I747" s="35">
        <v>3</v>
      </c>
      <c r="J747" s="35">
        <v>20</v>
      </c>
      <c r="K747" s="35">
        <v>29</v>
      </c>
      <c r="L747" s="35">
        <v>1</v>
      </c>
      <c r="M747" s="35">
        <v>12</v>
      </c>
      <c r="N747" s="35">
        <v>23</v>
      </c>
      <c r="O747" s="61">
        <f t="shared" si="91"/>
        <v>0.59279554535279622</v>
      </c>
      <c r="Q747" s="92"/>
    </row>
    <row r="748" spans="2:17" ht="23.45" hidden="1" customHeight="1" outlineLevel="1" x14ac:dyDescent="0.25">
      <c r="B748" s="123"/>
      <c r="C748" s="35" t="s">
        <v>283</v>
      </c>
      <c r="D748" s="123"/>
      <c r="E748" s="35" t="s">
        <v>789</v>
      </c>
      <c r="F748" s="122"/>
      <c r="G748" s="35" t="s">
        <v>402</v>
      </c>
      <c r="H748" s="35">
        <v>2023</v>
      </c>
      <c r="I748" s="112">
        <v>3</v>
      </c>
      <c r="J748" s="112">
        <v>18</v>
      </c>
      <c r="K748" s="112">
        <v>13</v>
      </c>
      <c r="O748" s="61">
        <f t="shared" si="91"/>
        <v>0.25433472242859245</v>
      </c>
      <c r="Q748" s="92"/>
    </row>
    <row r="749" spans="2:17" ht="23.45" hidden="1" customHeight="1" outlineLevel="1" x14ac:dyDescent="0.25">
      <c r="B749" s="123"/>
      <c r="C749" s="35" t="s">
        <v>283</v>
      </c>
      <c r="D749" s="123"/>
      <c r="E749" s="35" t="s">
        <v>789</v>
      </c>
      <c r="F749" s="122"/>
      <c r="G749" s="35" t="s">
        <v>402</v>
      </c>
      <c r="H749" s="35">
        <v>2023</v>
      </c>
      <c r="I749" s="111">
        <v>4</v>
      </c>
      <c r="J749" s="111">
        <v>18</v>
      </c>
      <c r="K749" s="111">
        <v>35</v>
      </c>
      <c r="O749" s="61">
        <f t="shared" si="91"/>
        <v>0.52100098873292022</v>
      </c>
      <c r="Q749" s="92"/>
    </row>
    <row r="750" spans="2:17" ht="23.45" hidden="1" customHeight="1" outlineLevel="1" x14ac:dyDescent="0.25">
      <c r="B750" s="123"/>
      <c r="C750" s="35" t="s">
        <v>283</v>
      </c>
      <c r="D750" s="123"/>
      <c r="E750" s="35" t="s">
        <v>789</v>
      </c>
      <c r="F750" s="122"/>
      <c r="G750" s="63" t="s">
        <v>779</v>
      </c>
      <c r="H750" s="35">
        <v>2024</v>
      </c>
      <c r="I750" s="112">
        <v>3</v>
      </c>
      <c r="J750" s="112">
        <v>18</v>
      </c>
      <c r="K750" s="112">
        <v>32</v>
      </c>
      <c r="L750" s="35">
        <v>1</v>
      </c>
      <c r="M750" s="35">
        <v>18</v>
      </c>
      <c r="N750" s="35">
        <v>36</v>
      </c>
      <c r="O750" s="61">
        <f t="shared" si="91"/>
        <v>0.66518312019785708</v>
      </c>
      <c r="Q750" s="92"/>
    </row>
    <row r="751" spans="2:17" ht="23.45" customHeight="1" x14ac:dyDescent="0.25">
      <c r="B751" s="123" t="e" vm="6">
        <v>#VALUE!</v>
      </c>
      <c r="C751" s="123"/>
      <c r="D751" s="123" t="e" vm="5">
        <v>#VALUE!</v>
      </c>
      <c r="E751" s="123"/>
      <c r="G751" s="63"/>
      <c r="O751" s="61"/>
      <c r="Q751" s="48"/>
    </row>
    <row r="752" spans="2:17" ht="23.45" customHeight="1" collapsed="1" x14ac:dyDescent="0.25">
      <c r="B752" s="123"/>
      <c r="C752" s="123"/>
      <c r="D752" s="123"/>
      <c r="E752" s="123"/>
      <c r="G752" s="62"/>
      <c r="H752" s="62"/>
      <c r="O752" s="61"/>
      <c r="Q752" s="91"/>
    </row>
    <row r="753" spans="2:17" ht="23.45" hidden="1" customHeight="1" outlineLevel="1" x14ac:dyDescent="0.25">
      <c r="B753" s="64" t="s">
        <v>1</v>
      </c>
      <c r="C753" s="64" t="s">
        <v>371</v>
      </c>
      <c r="D753" s="64" t="s">
        <v>42</v>
      </c>
      <c r="E753" s="64" t="s">
        <v>364</v>
      </c>
      <c r="F753" s="78"/>
      <c r="G753" s="64" t="s">
        <v>43</v>
      </c>
      <c r="H753" s="64" t="s">
        <v>787</v>
      </c>
      <c r="I753" s="64" t="s">
        <v>44</v>
      </c>
      <c r="J753" s="64" t="s">
        <v>360</v>
      </c>
      <c r="K753" s="64" t="s">
        <v>359</v>
      </c>
      <c r="L753" s="64" t="s">
        <v>362</v>
      </c>
      <c r="M753" s="64" t="s">
        <v>360</v>
      </c>
      <c r="N753" s="64" t="s">
        <v>359</v>
      </c>
      <c r="O753" s="64" t="s">
        <v>363</v>
      </c>
      <c r="P753" s="64" t="s">
        <v>365</v>
      </c>
      <c r="Q753" s="64" t="s">
        <v>599</v>
      </c>
    </row>
    <row r="754" spans="2:17" ht="23.45" hidden="1" customHeight="1" outlineLevel="1" x14ac:dyDescent="0.25">
      <c r="B754" s="123" t="e" vm="6">
        <v>#VALUE!</v>
      </c>
      <c r="C754" s="35" t="s">
        <v>369</v>
      </c>
      <c r="D754" s="123" t="e" vm="109">
        <v>#VALUE!</v>
      </c>
      <c r="E754" s="35" t="s">
        <v>121</v>
      </c>
      <c r="F754" s="122" t="s">
        <v>517</v>
      </c>
      <c r="G754" s="35" t="s">
        <v>2</v>
      </c>
      <c r="H754" s="35">
        <v>2018</v>
      </c>
      <c r="I754" s="35">
        <v>1</v>
      </c>
      <c r="J754" s="35">
        <v>28</v>
      </c>
      <c r="K754" s="35">
        <v>66</v>
      </c>
      <c r="O754" s="61">
        <f t="shared" ref="O754:O760" si="92">IF(AND(L754="", M754="", N754=""), IF(AND(I754&lt;&gt;0, J754&lt;&gt;0), K754/J754 * I754^-0.95, 0), IF(OR(L754=1, L754=2),(IF(J754&lt;&gt;0, K754/J754 * I754^-0.95, 0) + IF(AND(M754&lt;&gt;0, I754&lt;&gt;0), N754/M754 * I754^-0.95 * IF(L754=1, 1, 0.913), 0)) / 2,"Fehler: K4 muss 1 oder 2 sein"))</f>
        <v>2.3571428571428572</v>
      </c>
      <c r="P754" s="61">
        <f t="array" ref="P754">((AVERAGE(IF((H754:INDEX(H:H,MATCH("PointAVG",O755:O879,0)+ROW(O754)-1)&gt;=(MAX(H754:INDEX(H:H,MATCH("PointAVG",O755:O879,0)+ROW(O754)-1))-4)),O754:INDEX(O:O,MATCH("PointAVG",O755:O879,0)+ROW(O754)-1)))) * (VLOOKUP(C754, LeagueRanking[[CCode]:[Total4]], COLUMNS(LeagueRanking[[#All],[CCode]:[Total4]]), FALSE)))</f>
        <v>35.527446186666666</v>
      </c>
      <c r="Q754" s="91">
        <f>_xlfn.RANK.EQ(P754, P:P, 0)</f>
        <v>4</v>
      </c>
    </row>
    <row r="755" spans="2:17" ht="23.45" hidden="1" customHeight="1" outlineLevel="1" x14ac:dyDescent="0.25">
      <c r="B755" s="123"/>
      <c r="C755" s="35" t="s">
        <v>369</v>
      </c>
      <c r="D755" s="123"/>
      <c r="E755" s="35" t="s">
        <v>121</v>
      </c>
      <c r="F755" s="122"/>
      <c r="G755" s="35" t="s">
        <v>3</v>
      </c>
      <c r="H755" s="35">
        <v>2019</v>
      </c>
      <c r="I755" s="35">
        <v>1</v>
      </c>
      <c r="J755" s="35">
        <v>20</v>
      </c>
      <c r="K755" s="35">
        <v>45</v>
      </c>
      <c r="O755" s="61">
        <f t="shared" si="92"/>
        <v>2.25</v>
      </c>
      <c r="Q755" s="92"/>
    </row>
    <row r="756" spans="2:17" ht="23.45" hidden="1" customHeight="1" outlineLevel="1" x14ac:dyDescent="0.25">
      <c r="B756" s="123"/>
      <c r="C756" s="35" t="s">
        <v>369</v>
      </c>
      <c r="D756" s="123"/>
      <c r="E756" s="35" t="s">
        <v>121</v>
      </c>
      <c r="F756" s="122"/>
      <c r="G756" s="35" t="s">
        <v>4</v>
      </c>
      <c r="H756" s="35">
        <v>2020</v>
      </c>
      <c r="I756" s="35">
        <v>1</v>
      </c>
      <c r="J756" s="35">
        <v>28</v>
      </c>
      <c r="K756" s="35">
        <v>57</v>
      </c>
      <c r="O756" s="61">
        <f t="shared" si="92"/>
        <v>2.0357142857142856</v>
      </c>
      <c r="Q756" s="92"/>
    </row>
    <row r="757" spans="2:17" ht="23.45" hidden="1" customHeight="1" outlineLevel="1" x14ac:dyDescent="0.25">
      <c r="B757" s="123"/>
      <c r="C757" s="35" t="s">
        <v>369</v>
      </c>
      <c r="D757" s="123"/>
      <c r="E757" s="35" t="s">
        <v>121</v>
      </c>
      <c r="F757" s="122"/>
      <c r="G757" s="35" t="s">
        <v>5</v>
      </c>
      <c r="H757" s="35">
        <v>2021</v>
      </c>
      <c r="I757" s="35">
        <v>1</v>
      </c>
      <c r="J757" s="35">
        <v>28</v>
      </c>
      <c r="K757" s="35">
        <v>69</v>
      </c>
      <c r="O757" s="61">
        <f t="shared" si="92"/>
        <v>2.4642857142857144</v>
      </c>
      <c r="Q757" s="92"/>
    </row>
    <row r="758" spans="2:17" ht="23.45" hidden="1" customHeight="1" outlineLevel="1" x14ac:dyDescent="0.25">
      <c r="B758" s="123"/>
      <c r="C758" s="35" t="s">
        <v>369</v>
      </c>
      <c r="D758" s="123"/>
      <c r="E758" s="35" t="s">
        <v>121</v>
      </c>
      <c r="F758" s="122"/>
      <c r="G758" s="35" t="s">
        <v>6</v>
      </c>
      <c r="H758" s="35">
        <v>2022</v>
      </c>
      <c r="I758" s="35">
        <v>1</v>
      </c>
      <c r="J758" s="35">
        <v>36</v>
      </c>
      <c r="K758" s="35">
        <v>90</v>
      </c>
      <c r="O758" s="61">
        <f t="shared" si="92"/>
        <v>2.5</v>
      </c>
      <c r="Q758" s="92"/>
    </row>
    <row r="759" spans="2:17" ht="23.45" hidden="1" customHeight="1" outlineLevel="1" x14ac:dyDescent="0.25">
      <c r="B759" s="123"/>
      <c r="C759" s="35" t="s">
        <v>369</v>
      </c>
      <c r="D759" s="123"/>
      <c r="E759" s="35" t="s">
        <v>121</v>
      </c>
      <c r="F759" s="122"/>
      <c r="G759" s="35" t="s">
        <v>402</v>
      </c>
      <c r="H759" s="35">
        <v>2023</v>
      </c>
      <c r="I759" s="35">
        <v>1</v>
      </c>
      <c r="J759" s="35">
        <v>36</v>
      </c>
      <c r="K759" s="35">
        <v>83</v>
      </c>
      <c r="O759" s="61">
        <f t="shared" si="92"/>
        <v>2.3055555555555554</v>
      </c>
      <c r="Q759" s="92"/>
    </row>
    <row r="760" spans="2:17" ht="23.45" hidden="1" customHeight="1" outlineLevel="1" x14ac:dyDescent="0.25">
      <c r="B760" s="123"/>
      <c r="C760" s="35" t="s">
        <v>369</v>
      </c>
      <c r="D760" s="123"/>
      <c r="E760" s="35" t="s">
        <v>121</v>
      </c>
      <c r="F760" s="122"/>
      <c r="G760" s="35" t="s">
        <v>779</v>
      </c>
      <c r="H760" s="35">
        <v>2024</v>
      </c>
      <c r="I760" s="35">
        <v>1</v>
      </c>
      <c r="J760" s="35">
        <v>36</v>
      </c>
      <c r="K760" s="35">
        <v>89</v>
      </c>
      <c r="O760" s="61">
        <f t="shared" si="92"/>
        <v>2.4722222222222223</v>
      </c>
      <c r="Q760" s="92"/>
    </row>
    <row r="761" spans="2:17" ht="23.45" hidden="1" customHeight="1" outlineLevel="1" x14ac:dyDescent="0.25">
      <c r="B761" s="64" t="s">
        <v>1</v>
      </c>
      <c r="C761" s="64" t="s">
        <v>371</v>
      </c>
      <c r="D761" s="64" t="s">
        <v>42</v>
      </c>
      <c r="E761" s="64" t="s">
        <v>364</v>
      </c>
      <c r="F761" s="78"/>
      <c r="G761" s="64" t="s">
        <v>43</v>
      </c>
      <c r="H761" s="64" t="s">
        <v>787</v>
      </c>
      <c r="I761" s="64" t="s">
        <v>44</v>
      </c>
      <c r="J761" s="64" t="s">
        <v>360</v>
      </c>
      <c r="K761" s="64" t="s">
        <v>359</v>
      </c>
      <c r="L761" s="64" t="s">
        <v>362</v>
      </c>
      <c r="M761" s="64" t="s">
        <v>360</v>
      </c>
      <c r="N761" s="64" t="s">
        <v>359</v>
      </c>
      <c r="O761" s="64" t="s">
        <v>363</v>
      </c>
      <c r="P761" s="64" t="s">
        <v>365</v>
      </c>
      <c r="Q761" s="64" t="s">
        <v>599</v>
      </c>
    </row>
    <row r="762" spans="2:17" ht="23.45" hidden="1" customHeight="1" outlineLevel="1" x14ac:dyDescent="0.25">
      <c r="B762" s="123" t="e" vm="6">
        <v>#VALUE!</v>
      </c>
      <c r="C762" s="35" t="s">
        <v>369</v>
      </c>
      <c r="D762" s="123" t="e" vm="110">
        <v>#VALUE!</v>
      </c>
      <c r="E762" s="35" t="s">
        <v>122</v>
      </c>
      <c r="F762" s="122" t="s">
        <v>518</v>
      </c>
      <c r="G762" s="35" t="s">
        <v>2</v>
      </c>
      <c r="H762" s="35">
        <v>2018</v>
      </c>
      <c r="I762" s="35">
        <v>1</v>
      </c>
      <c r="J762" s="35">
        <v>28</v>
      </c>
      <c r="K762" s="35">
        <v>58</v>
      </c>
      <c r="O762" s="61">
        <f t="shared" ref="O762:O768" si="93">IF(AND(L762="", M762="", N762=""), IF(AND(I762&lt;&gt;0, J762&lt;&gt;0), K762/J762 * I762^-0.95, 0), IF(OR(L762=1, L762=2),(IF(J762&lt;&gt;0, K762/J762 * I762^-0.95, 0) + IF(AND(M762&lt;&gt;0, I762&lt;&gt;0), N762/M762 * I762^-0.95 * IF(L762=1, 1, 0.913), 0)) / 2,"Fehler: K4 muss 1 oder 2 sein"))</f>
        <v>2.0714285714285716</v>
      </c>
      <c r="P762" s="61" cm="1">
        <f t="array" ref="P762">((AVERAGE(IF((H762:INDEX(H:H,MATCH("PointAVG",O763:O887,0)+ROW(O762)-1)&gt;=(MAX(H762:INDEX(H:H,MATCH("PointAVG",O763:O887,0)+ROW(O762)-1))-4)),O762:INDEX(O:O,MATCH("PointAVG",O763:O887,0)+ROW(O762)-1)))) * (VLOOKUP(C762, LeagueRanking[[CCode]:[Total4]], COLUMNS(LeagueRanking[[#All],[CCode]:[Total4]]), FALSE)))</f>
        <v>25.735852190476191</v>
      </c>
      <c r="Q762" s="91">
        <f>_xlfn.RANK.EQ(P762, P:P, 0)</f>
        <v>20</v>
      </c>
    </row>
    <row r="763" spans="2:17" ht="23.45" hidden="1" customHeight="1" outlineLevel="1" x14ac:dyDescent="0.25">
      <c r="B763" s="123"/>
      <c r="C763" s="35" t="s">
        <v>369</v>
      </c>
      <c r="D763" s="123"/>
      <c r="E763" s="35" t="s">
        <v>122</v>
      </c>
      <c r="F763" s="122"/>
      <c r="G763" s="35" t="s">
        <v>3</v>
      </c>
      <c r="H763" s="35">
        <v>2019</v>
      </c>
      <c r="I763" s="35">
        <v>1</v>
      </c>
      <c r="J763" s="35">
        <v>20</v>
      </c>
      <c r="K763" s="35">
        <v>37</v>
      </c>
      <c r="O763" s="61">
        <f t="shared" si="93"/>
        <v>1.85</v>
      </c>
      <c r="Q763" s="92"/>
    </row>
    <row r="764" spans="2:17" ht="23.45" hidden="1" customHeight="1" outlineLevel="1" x14ac:dyDescent="0.25">
      <c r="B764" s="123"/>
      <c r="C764" s="35" t="s">
        <v>369</v>
      </c>
      <c r="D764" s="123"/>
      <c r="E764" s="35" t="s">
        <v>122</v>
      </c>
      <c r="F764" s="122"/>
      <c r="G764" s="35" t="s">
        <v>4</v>
      </c>
      <c r="H764" s="35">
        <v>2020</v>
      </c>
      <c r="I764" s="35">
        <v>1</v>
      </c>
      <c r="J764" s="35">
        <v>28</v>
      </c>
      <c r="K764" s="35">
        <v>59</v>
      </c>
      <c r="O764" s="61">
        <f t="shared" si="93"/>
        <v>2.1071428571428572</v>
      </c>
      <c r="Q764" s="92"/>
    </row>
    <row r="765" spans="2:17" ht="23.45" hidden="1" customHeight="1" outlineLevel="1" x14ac:dyDescent="0.25">
      <c r="B765" s="123"/>
      <c r="C765" s="35" t="s">
        <v>369</v>
      </c>
      <c r="D765" s="123"/>
      <c r="E765" s="35" t="s">
        <v>122</v>
      </c>
      <c r="F765" s="122"/>
      <c r="G765" s="35" t="s">
        <v>5</v>
      </c>
      <c r="H765" s="35">
        <v>2021</v>
      </c>
      <c r="I765" s="35">
        <v>1</v>
      </c>
      <c r="J765" s="35">
        <v>28</v>
      </c>
      <c r="K765" s="35">
        <v>50</v>
      </c>
      <c r="O765" s="61">
        <f t="shared" si="93"/>
        <v>1.7857142857142858</v>
      </c>
      <c r="Q765" s="92"/>
    </row>
    <row r="766" spans="2:17" ht="23.45" hidden="1" customHeight="1" outlineLevel="1" x14ac:dyDescent="0.25">
      <c r="B766" s="123"/>
      <c r="C766" s="35" t="s">
        <v>369</v>
      </c>
      <c r="D766" s="123"/>
      <c r="E766" s="35" t="s">
        <v>122</v>
      </c>
      <c r="F766" s="122"/>
      <c r="G766" s="35" t="s">
        <v>6</v>
      </c>
      <c r="H766" s="35">
        <v>2022</v>
      </c>
      <c r="I766" s="35">
        <v>1</v>
      </c>
      <c r="J766" s="35">
        <v>36</v>
      </c>
      <c r="K766" s="35">
        <v>68</v>
      </c>
      <c r="O766" s="61">
        <f t="shared" si="93"/>
        <v>1.8888888888888888</v>
      </c>
      <c r="Q766" s="92"/>
    </row>
    <row r="767" spans="2:17" ht="23.45" hidden="1" customHeight="1" outlineLevel="1" x14ac:dyDescent="0.25">
      <c r="B767" s="123"/>
      <c r="C767" s="35" t="s">
        <v>369</v>
      </c>
      <c r="D767" s="123"/>
      <c r="E767" s="35" t="s">
        <v>122</v>
      </c>
      <c r="F767" s="122"/>
      <c r="G767" s="35" t="s">
        <v>402</v>
      </c>
      <c r="H767" s="35">
        <v>2023</v>
      </c>
      <c r="I767" s="35">
        <v>1</v>
      </c>
      <c r="J767" s="35">
        <v>36</v>
      </c>
      <c r="K767" s="35">
        <v>56</v>
      </c>
      <c r="O767" s="61">
        <f t="shared" si="93"/>
        <v>1.5555555555555556</v>
      </c>
      <c r="Q767" s="92"/>
    </row>
    <row r="768" spans="2:17" ht="23.45" hidden="1" customHeight="1" outlineLevel="1" x14ac:dyDescent="0.25">
      <c r="B768" s="123"/>
      <c r="C768" s="35" t="s">
        <v>369</v>
      </c>
      <c r="D768" s="123"/>
      <c r="E768" s="35" t="s">
        <v>122</v>
      </c>
      <c r="F768" s="122"/>
      <c r="G768" s="35" t="s">
        <v>779</v>
      </c>
      <c r="H768" s="35">
        <v>2024</v>
      </c>
      <c r="I768" s="35">
        <v>1</v>
      </c>
      <c r="J768" s="35">
        <v>36</v>
      </c>
      <c r="K768" s="35">
        <v>43</v>
      </c>
      <c r="O768" s="61">
        <f t="shared" si="93"/>
        <v>1.1944444444444444</v>
      </c>
      <c r="Q768" s="92"/>
    </row>
    <row r="769" spans="2:17" ht="23.45" hidden="1" customHeight="1" outlineLevel="1" x14ac:dyDescent="0.25">
      <c r="B769" s="64" t="s">
        <v>1</v>
      </c>
      <c r="C769" s="64" t="s">
        <v>371</v>
      </c>
      <c r="D769" s="64" t="s">
        <v>42</v>
      </c>
      <c r="E769" s="64" t="s">
        <v>364</v>
      </c>
      <c r="F769" s="78"/>
      <c r="G769" s="64" t="s">
        <v>43</v>
      </c>
      <c r="H769" s="64" t="s">
        <v>787</v>
      </c>
      <c r="I769" s="64" t="s">
        <v>44</v>
      </c>
      <c r="J769" s="64" t="s">
        <v>360</v>
      </c>
      <c r="K769" s="64" t="s">
        <v>359</v>
      </c>
      <c r="L769" s="64" t="s">
        <v>362</v>
      </c>
      <c r="M769" s="64" t="s">
        <v>360</v>
      </c>
      <c r="N769" s="64" t="s">
        <v>359</v>
      </c>
      <c r="O769" s="64" t="s">
        <v>363</v>
      </c>
      <c r="P769" s="64" t="s">
        <v>365</v>
      </c>
      <c r="Q769" s="64" t="s">
        <v>599</v>
      </c>
    </row>
    <row r="770" spans="2:17" ht="23.45" hidden="1" customHeight="1" outlineLevel="1" x14ac:dyDescent="0.25">
      <c r="B770" s="123" t="e" vm="6">
        <v>#VALUE!</v>
      </c>
      <c r="C770" s="35" t="s">
        <v>369</v>
      </c>
      <c r="D770" s="123" t="e" vm="111">
        <v>#VALUE!</v>
      </c>
      <c r="E770" s="35" t="s">
        <v>123</v>
      </c>
      <c r="F770" s="122" t="s">
        <v>519</v>
      </c>
      <c r="G770" s="35" t="s">
        <v>2</v>
      </c>
      <c r="H770" s="35">
        <v>2018</v>
      </c>
      <c r="I770" s="35">
        <v>1</v>
      </c>
      <c r="J770" s="35">
        <v>28</v>
      </c>
      <c r="K770" s="35">
        <v>27</v>
      </c>
      <c r="O770" s="61">
        <f t="shared" ref="O770:O776" si="94">IF(AND(L770="", M770="", N770=""), IF(AND(I770&lt;&gt;0, J770&lt;&gt;0), K770/J770 * I770^-0.95, 0), IF(OR(L770=1, L770=2),(IF(J770&lt;&gt;0, K770/J770 * I770^-0.95, 0) + IF(AND(M770&lt;&gt;0, I770&lt;&gt;0), N770/M770 * I770^-0.95 * IF(L770=1, 1, 0.913), 0)) / 2,"Fehler: K4 muss 1 oder 2 sein"))</f>
        <v>0.9642857142857143</v>
      </c>
      <c r="P770" s="61">
        <f t="array" ref="P770">((AVERAGE(IF((H770:INDEX(H:H,MATCH("PointAVG",O771:O895,0)+ROW(O770)-1)&gt;=(MAX(H770:INDEX(H:H,MATCH("PointAVG",O771:O895,0)+ROW(O770)-1))-4)),O770:INDEX(O:O,MATCH("PointAVG",O771:O895,0)+ROW(O770)-1)))) * (VLOOKUP(C770, LeagueRanking[[CCode]:[Total4]], COLUMNS(LeagueRanking[[#All],[CCode]:[Total4]]), FALSE)))</f>
        <v>23.210147626666664</v>
      </c>
      <c r="Q770" s="91">
        <f>_xlfn.RANK.EQ(P770, P:P, 0)</f>
        <v>31</v>
      </c>
    </row>
    <row r="771" spans="2:17" ht="23.45" hidden="1" customHeight="1" outlineLevel="1" x14ac:dyDescent="0.25">
      <c r="B771" s="123"/>
      <c r="C771" s="35" t="s">
        <v>369</v>
      </c>
      <c r="D771" s="123"/>
      <c r="E771" s="35" t="s">
        <v>123</v>
      </c>
      <c r="F771" s="122"/>
      <c r="G771" s="35" t="s">
        <v>3</v>
      </c>
      <c r="H771" s="35">
        <v>2019</v>
      </c>
      <c r="I771" s="35">
        <v>1</v>
      </c>
      <c r="J771" s="35">
        <v>20</v>
      </c>
      <c r="K771" s="35">
        <v>21</v>
      </c>
      <c r="O771" s="61">
        <f t="shared" si="94"/>
        <v>1.05</v>
      </c>
      <c r="Q771" s="92"/>
    </row>
    <row r="772" spans="2:17" ht="23.45" hidden="1" customHeight="1" outlineLevel="1" x14ac:dyDescent="0.25">
      <c r="B772" s="123"/>
      <c r="C772" s="35" t="s">
        <v>369</v>
      </c>
      <c r="D772" s="123"/>
      <c r="E772" s="35" t="s">
        <v>123</v>
      </c>
      <c r="F772" s="122"/>
      <c r="G772" s="35" t="s">
        <v>4</v>
      </c>
      <c r="H772" s="35">
        <v>2020</v>
      </c>
      <c r="I772" s="35">
        <v>1</v>
      </c>
      <c r="J772" s="35">
        <v>28</v>
      </c>
      <c r="K772" s="35">
        <v>29</v>
      </c>
      <c r="O772" s="61">
        <f t="shared" si="94"/>
        <v>1.0357142857142858</v>
      </c>
      <c r="Q772" s="92"/>
    </row>
    <row r="773" spans="2:17" ht="23.45" hidden="1" customHeight="1" outlineLevel="1" x14ac:dyDescent="0.25">
      <c r="B773" s="123"/>
      <c r="C773" s="35" t="s">
        <v>369</v>
      </c>
      <c r="D773" s="123"/>
      <c r="E773" s="35" t="s">
        <v>123</v>
      </c>
      <c r="F773" s="122"/>
      <c r="G773" s="35" t="s">
        <v>5</v>
      </c>
      <c r="H773" s="35">
        <v>2021</v>
      </c>
      <c r="I773" s="35">
        <v>1</v>
      </c>
      <c r="J773" s="35">
        <v>28</v>
      </c>
      <c r="K773" s="35">
        <v>41</v>
      </c>
      <c r="O773" s="61">
        <f t="shared" si="94"/>
        <v>1.4642857142857142</v>
      </c>
      <c r="Q773" s="92"/>
    </row>
    <row r="774" spans="2:17" ht="23.45" hidden="1" customHeight="1" outlineLevel="1" x14ac:dyDescent="0.25">
      <c r="B774" s="123"/>
      <c r="C774" s="35" t="s">
        <v>369</v>
      </c>
      <c r="D774" s="123"/>
      <c r="E774" s="35" t="s">
        <v>123</v>
      </c>
      <c r="F774" s="122"/>
      <c r="G774" s="35" t="s">
        <v>6</v>
      </c>
      <c r="H774" s="35">
        <v>2022</v>
      </c>
      <c r="I774" s="35">
        <v>1</v>
      </c>
      <c r="J774" s="35">
        <v>36</v>
      </c>
      <c r="K774" s="35">
        <v>81</v>
      </c>
      <c r="O774" s="61">
        <f t="shared" si="94"/>
        <v>2.25</v>
      </c>
      <c r="Q774" s="92"/>
    </row>
    <row r="775" spans="2:17" ht="23.45" hidden="1" customHeight="1" outlineLevel="1" x14ac:dyDescent="0.25">
      <c r="B775" s="123"/>
      <c r="C775" s="35" t="s">
        <v>369</v>
      </c>
      <c r="D775" s="123"/>
      <c r="E775" s="35" t="s">
        <v>123</v>
      </c>
      <c r="F775" s="122"/>
      <c r="G775" s="35" t="s">
        <v>402</v>
      </c>
      <c r="H775" s="35">
        <v>2023</v>
      </c>
      <c r="I775" s="35">
        <v>1</v>
      </c>
      <c r="J775" s="35">
        <v>36</v>
      </c>
      <c r="K775" s="35">
        <v>58</v>
      </c>
      <c r="O775" s="61">
        <f t="shared" si="94"/>
        <v>1.6111111111111112</v>
      </c>
      <c r="Q775" s="92"/>
    </row>
    <row r="776" spans="2:17" ht="23.45" hidden="1" customHeight="1" outlineLevel="1" x14ac:dyDescent="0.25">
      <c r="B776" s="123"/>
      <c r="C776" s="35" t="s">
        <v>369</v>
      </c>
      <c r="D776" s="123"/>
      <c r="E776" s="35" t="s">
        <v>123</v>
      </c>
      <c r="F776" s="122"/>
      <c r="G776" s="35" t="s">
        <v>779</v>
      </c>
      <c r="H776" s="35">
        <v>2024</v>
      </c>
      <c r="I776" s="35">
        <v>1</v>
      </c>
      <c r="J776" s="35">
        <v>36</v>
      </c>
      <c r="K776" s="35">
        <v>48</v>
      </c>
      <c r="O776" s="61">
        <f t="shared" si="94"/>
        <v>1.3333333333333333</v>
      </c>
      <c r="Q776" s="92"/>
    </row>
    <row r="777" spans="2:17" ht="23.45" hidden="1" customHeight="1" outlineLevel="1" x14ac:dyDescent="0.25">
      <c r="B777" s="64" t="s">
        <v>1</v>
      </c>
      <c r="C777" s="64" t="s">
        <v>371</v>
      </c>
      <c r="D777" s="64" t="s">
        <v>42</v>
      </c>
      <c r="E777" s="64" t="s">
        <v>364</v>
      </c>
      <c r="F777" s="78"/>
      <c r="G777" s="64" t="s">
        <v>43</v>
      </c>
      <c r="H777" s="64" t="s">
        <v>787</v>
      </c>
      <c r="I777" s="64" t="s">
        <v>44</v>
      </c>
      <c r="J777" s="64" t="s">
        <v>360</v>
      </c>
      <c r="K777" s="64" t="s">
        <v>359</v>
      </c>
      <c r="L777" s="64" t="s">
        <v>362</v>
      </c>
      <c r="M777" s="64" t="s">
        <v>360</v>
      </c>
      <c r="N777" s="64" t="s">
        <v>359</v>
      </c>
      <c r="O777" s="64" t="s">
        <v>363</v>
      </c>
      <c r="P777" s="64" t="s">
        <v>365</v>
      </c>
      <c r="Q777" s="64" t="s">
        <v>599</v>
      </c>
    </row>
    <row r="778" spans="2:17" ht="23.45" hidden="1" customHeight="1" outlineLevel="1" x14ac:dyDescent="0.25">
      <c r="B778" s="123" t="e" vm="6">
        <v>#VALUE!</v>
      </c>
      <c r="C778" s="35" t="s">
        <v>369</v>
      </c>
      <c r="D778" s="123" t="e" vm="112">
        <v>#VALUE!</v>
      </c>
      <c r="E778" s="35" t="s">
        <v>124</v>
      </c>
      <c r="F778" s="122" t="s">
        <v>520</v>
      </c>
      <c r="G778" s="35" t="s">
        <v>2</v>
      </c>
      <c r="H778" s="35">
        <v>2018</v>
      </c>
      <c r="I778" s="35">
        <v>1</v>
      </c>
      <c r="J778" s="35">
        <v>28</v>
      </c>
      <c r="K778" s="35">
        <v>31</v>
      </c>
      <c r="O778" s="61">
        <f t="shared" ref="O778:O784" si="95">IF(AND(L778="", M778="", N778=""), IF(AND(I778&lt;&gt;0, J778&lt;&gt;0), K778/J778 * I778^-0.95, 0), IF(OR(L778=1, L778=2),(IF(J778&lt;&gt;0, K778/J778 * I778^-0.95, 0) + IF(AND(M778&lt;&gt;0, I778&lt;&gt;0), N778/M778 * I778^-0.95 * IF(L778=1, 1, 0.913), 0)) / 2,"Fehler: K4 muss 1 oder 2 sein"))</f>
        <v>1.1071428571428572</v>
      </c>
      <c r="P778" s="61">
        <f t="array" ref="P778">((AVERAGE(IF((H778:INDEX(H:H,MATCH("PointAVG",O779:O903,0)+ROW(O778)-1)&gt;=(MAX(H778:INDEX(H:H,MATCH("PointAVG",O779:O903,0)+ROW(O778)-1))-4)),O778:INDEX(O:O,MATCH("PointAVG",O779:O903,0)+ROW(O778)-1)))) * (VLOOKUP(C778, LeagueRanking[[CCode]:[Total4]], COLUMNS(LeagueRanking[[#All],[CCode]:[Total4]]), FALSE)))</f>
        <v>24.407164007619045</v>
      </c>
      <c r="Q778" s="91">
        <f>_xlfn.RANK.EQ(P778, P:P, 0)</f>
        <v>24</v>
      </c>
    </row>
    <row r="779" spans="2:17" ht="23.45" hidden="1" customHeight="1" outlineLevel="1" x14ac:dyDescent="0.25">
      <c r="B779" s="123"/>
      <c r="C779" s="35" t="s">
        <v>369</v>
      </c>
      <c r="D779" s="123"/>
      <c r="E779" s="35" t="s">
        <v>124</v>
      </c>
      <c r="F779" s="122"/>
      <c r="G779" s="35" t="s">
        <v>3</v>
      </c>
      <c r="H779" s="35">
        <v>2019</v>
      </c>
      <c r="I779" s="35">
        <v>1</v>
      </c>
      <c r="J779" s="35">
        <v>20</v>
      </c>
      <c r="K779" s="35">
        <v>23</v>
      </c>
      <c r="O779" s="61">
        <f t="shared" si="95"/>
        <v>1.1499999999999999</v>
      </c>
      <c r="Q779" s="92"/>
    </row>
    <row r="780" spans="2:17" ht="23.45" hidden="1" customHeight="1" outlineLevel="1" x14ac:dyDescent="0.25">
      <c r="B780" s="123"/>
      <c r="C780" s="35" t="s">
        <v>369</v>
      </c>
      <c r="D780" s="123"/>
      <c r="E780" s="35" t="s">
        <v>124</v>
      </c>
      <c r="F780" s="122"/>
      <c r="G780" s="35" t="s">
        <v>4</v>
      </c>
      <c r="H780" s="35">
        <v>2020</v>
      </c>
      <c r="I780" s="35">
        <v>1</v>
      </c>
      <c r="J780" s="35">
        <v>28</v>
      </c>
      <c r="K780" s="35">
        <v>38</v>
      </c>
      <c r="O780" s="61">
        <f t="shared" si="95"/>
        <v>1.3571428571428572</v>
      </c>
      <c r="Q780" s="92"/>
    </row>
    <row r="781" spans="2:17" ht="23.45" hidden="1" customHeight="1" outlineLevel="1" x14ac:dyDescent="0.25">
      <c r="B781" s="123"/>
      <c r="C781" s="35" t="s">
        <v>369</v>
      </c>
      <c r="D781" s="123"/>
      <c r="E781" s="35" t="s">
        <v>124</v>
      </c>
      <c r="F781" s="122"/>
      <c r="G781" s="35" t="s">
        <v>5</v>
      </c>
      <c r="H781" s="35">
        <v>2021</v>
      </c>
      <c r="I781" s="35">
        <v>1</v>
      </c>
      <c r="J781" s="35">
        <v>28</v>
      </c>
      <c r="K781" s="35">
        <v>47</v>
      </c>
      <c r="O781" s="61">
        <f t="shared" si="95"/>
        <v>1.6785714285714286</v>
      </c>
      <c r="Q781" s="92"/>
    </row>
    <row r="782" spans="2:17" ht="23.45" hidden="1" customHeight="1" outlineLevel="1" x14ac:dyDescent="0.25">
      <c r="B782" s="123"/>
      <c r="C782" s="35" t="s">
        <v>369</v>
      </c>
      <c r="D782" s="123"/>
      <c r="E782" s="35" t="s">
        <v>124</v>
      </c>
      <c r="F782" s="122"/>
      <c r="G782" s="35" t="s">
        <v>6</v>
      </c>
      <c r="H782" s="35">
        <v>2022</v>
      </c>
      <c r="I782" s="35">
        <v>1</v>
      </c>
      <c r="J782" s="35">
        <v>36</v>
      </c>
      <c r="K782" s="35">
        <v>50</v>
      </c>
      <c r="O782" s="61">
        <f t="shared" si="95"/>
        <v>1.3888888888888888</v>
      </c>
      <c r="Q782" s="92"/>
    </row>
    <row r="783" spans="2:17" ht="23.45" hidden="1" customHeight="1" outlineLevel="1" x14ac:dyDescent="0.25">
      <c r="B783" s="123"/>
      <c r="C783" s="35" t="s">
        <v>369</v>
      </c>
      <c r="D783" s="123"/>
      <c r="E783" s="35" t="s">
        <v>124</v>
      </c>
      <c r="F783" s="122"/>
      <c r="G783" s="35" t="s">
        <v>402</v>
      </c>
      <c r="H783" s="35">
        <v>2023</v>
      </c>
      <c r="I783" s="35">
        <v>1</v>
      </c>
      <c r="J783" s="35">
        <v>36</v>
      </c>
      <c r="K783" s="35">
        <v>58</v>
      </c>
      <c r="O783" s="61">
        <f t="shared" si="95"/>
        <v>1.6111111111111112</v>
      </c>
      <c r="Q783" s="92"/>
    </row>
    <row r="784" spans="2:17" ht="23.45" hidden="1" customHeight="1" outlineLevel="1" x14ac:dyDescent="0.25">
      <c r="B784" s="123"/>
      <c r="C784" s="35" t="s">
        <v>369</v>
      </c>
      <c r="D784" s="123"/>
      <c r="E784" s="35" t="s">
        <v>124</v>
      </c>
      <c r="F784" s="122"/>
      <c r="G784" s="35" t="s">
        <v>779</v>
      </c>
      <c r="H784" s="35">
        <v>2024</v>
      </c>
      <c r="I784" s="35">
        <v>1</v>
      </c>
      <c r="J784" s="35">
        <v>36</v>
      </c>
      <c r="K784" s="35">
        <v>74</v>
      </c>
      <c r="O784" s="61">
        <f t="shared" si="95"/>
        <v>2.0555555555555554</v>
      </c>
      <c r="Q784" s="92"/>
    </row>
    <row r="785" spans="2:17" ht="23.45" hidden="1" customHeight="1" outlineLevel="1" x14ac:dyDescent="0.25">
      <c r="B785" s="64" t="s">
        <v>1</v>
      </c>
      <c r="C785" s="64" t="s">
        <v>371</v>
      </c>
      <c r="D785" s="64" t="s">
        <v>42</v>
      </c>
      <c r="E785" s="64" t="s">
        <v>364</v>
      </c>
      <c r="F785" s="78"/>
      <c r="G785" s="64" t="s">
        <v>43</v>
      </c>
      <c r="H785" s="64" t="s">
        <v>787</v>
      </c>
      <c r="I785" s="64" t="s">
        <v>44</v>
      </c>
      <c r="J785" s="64" t="s">
        <v>360</v>
      </c>
      <c r="K785" s="64" t="s">
        <v>359</v>
      </c>
      <c r="L785" s="64" t="s">
        <v>362</v>
      </c>
      <c r="M785" s="64" t="s">
        <v>360</v>
      </c>
      <c r="N785" s="64" t="s">
        <v>359</v>
      </c>
      <c r="O785" s="64" t="s">
        <v>363</v>
      </c>
      <c r="P785" s="64" t="s">
        <v>365</v>
      </c>
      <c r="Q785" s="64" t="s">
        <v>599</v>
      </c>
    </row>
    <row r="786" spans="2:17" ht="23.45" hidden="1" customHeight="1" outlineLevel="1" x14ac:dyDescent="0.25">
      <c r="B786" s="123" t="e" vm="6">
        <v>#VALUE!</v>
      </c>
      <c r="C786" s="35" t="s">
        <v>369</v>
      </c>
      <c r="D786" s="123" t="e" vm="113">
        <v>#VALUE!</v>
      </c>
      <c r="E786" s="35" t="s">
        <v>125</v>
      </c>
      <c r="F786" s="122" t="s">
        <v>521</v>
      </c>
      <c r="G786" s="35" t="s">
        <v>2</v>
      </c>
      <c r="H786" s="35">
        <v>2018</v>
      </c>
      <c r="I786" s="35">
        <v>1</v>
      </c>
      <c r="J786" s="35">
        <v>28</v>
      </c>
      <c r="K786" s="35">
        <v>36</v>
      </c>
      <c r="O786" s="61">
        <f t="shared" ref="O786:O792" si="96">IF(AND(L786="", M786="", N786=""), IF(AND(I786&lt;&gt;0, J786&lt;&gt;0), K786/J786 * I786^-0.95, 0), IF(OR(L786=1, L786=2),(IF(J786&lt;&gt;0, K786/J786 * I786^-0.95, 0) + IF(AND(M786&lt;&gt;0, I786&lt;&gt;0), N786/M786 * I786^-0.95 * IF(L786=1, 1, 0.913), 0)) / 2,"Fehler: K4 muss 1 oder 2 sein"))</f>
        <v>1.2857142857142858</v>
      </c>
      <c r="P786" s="61">
        <f t="array" ref="P786">((AVERAGE(IF((H786:INDEX(H:H,MATCH("PointAVG",O787:O911,0)+ROW(O786)-1)&gt;=(MAX(H786:INDEX(H:H,MATCH("PointAVG",O787:O911,0)+ROW(O786)-1))-4)),O786:INDEX(O:O,MATCH("PointAVG",O787:O911,0)+ROW(O786)-1)))) * (VLOOKUP(C786, LeagueRanking[[CCode]:[Total4]], COLUMNS(LeagueRanking[[#All],[CCode]:[Total4]]), FALSE)))</f>
        <v>17.891718054188406</v>
      </c>
      <c r="Q786" s="91">
        <f>_xlfn.RANK.EQ(P786, P:P, 0)</f>
        <v>70</v>
      </c>
    </row>
    <row r="787" spans="2:17" ht="23.45" hidden="1" customHeight="1" outlineLevel="1" x14ac:dyDescent="0.25">
      <c r="B787" s="123"/>
      <c r="C787" s="35" t="s">
        <v>369</v>
      </c>
      <c r="D787" s="123"/>
      <c r="E787" s="35" t="s">
        <v>125</v>
      </c>
      <c r="F787" s="122"/>
      <c r="G787" s="35" t="s">
        <v>3</v>
      </c>
      <c r="H787" s="35">
        <v>2019</v>
      </c>
      <c r="I787" s="35">
        <v>1</v>
      </c>
      <c r="J787" s="35">
        <v>20</v>
      </c>
      <c r="K787" s="35">
        <v>19</v>
      </c>
      <c r="O787" s="61">
        <f t="shared" si="96"/>
        <v>0.95</v>
      </c>
      <c r="Q787" s="92"/>
    </row>
    <row r="788" spans="2:17" ht="23.45" hidden="1" customHeight="1" outlineLevel="1" x14ac:dyDescent="0.25">
      <c r="B788" s="123"/>
      <c r="C788" s="35" t="s">
        <v>369</v>
      </c>
      <c r="D788" s="123"/>
      <c r="E788" s="35" t="s">
        <v>125</v>
      </c>
      <c r="F788" s="122"/>
      <c r="G788" s="35" t="s">
        <v>4</v>
      </c>
      <c r="H788" s="35">
        <v>2020</v>
      </c>
      <c r="I788" s="35">
        <v>1</v>
      </c>
      <c r="J788" s="35">
        <v>28</v>
      </c>
      <c r="K788" s="35">
        <v>26</v>
      </c>
      <c r="O788" s="61">
        <f t="shared" si="96"/>
        <v>0.9285714285714286</v>
      </c>
      <c r="Q788" s="92"/>
    </row>
    <row r="789" spans="2:17" ht="23.45" hidden="1" customHeight="1" outlineLevel="1" x14ac:dyDescent="0.25">
      <c r="B789" s="123"/>
      <c r="C789" s="35" t="s">
        <v>369</v>
      </c>
      <c r="D789" s="123"/>
      <c r="E789" s="35" t="s">
        <v>125</v>
      </c>
      <c r="F789" s="122"/>
      <c r="G789" s="35" t="s">
        <v>5</v>
      </c>
      <c r="H789" s="35">
        <v>2021</v>
      </c>
      <c r="I789" s="35">
        <v>1</v>
      </c>
      <c r="J789" s="35">
        <v>28</v>
      </c>
      <c r="K789" s="35">
        <v>45</v>
      </c>
      <c r="O789" s="61">
        <f t="shared" si="96"/>
        <v>1.6071428571428572</v>
      </c>
      <c r="Q789" s="92"/>
    </row>
    <row r="790" spans="2:17" ht="23.45" hidden="1" customHeight="1" outlineLevel="1" x14ac:dyDescent="0.25">
      <c r="B790" s="123"/>
      <c r="C790" s="35" t="s">
        <v>369</v>
      </c>
      <c r="D790" s="123"/>
      <c r="E790" s="35" t="s">
        <v>125</v>
      </c>
      <c r="F790" s="122"/>
      <c r="G790" s="35" t="s">
        <v>6</v>
      </c>
      <c r="H790" s="35">
        <v>2022</v>
      </c>
      <c r="I790" s="35">
        <v>1</v>
      </c>
      <c r="J790" s="35">
        <v>36</v>
      </c>
      <c r="K790" s="35">
        <v>50</v>
      </c>
      <c r="O790" s="61">
        <f t="shared" si="96"/>
        <v>1.3888888888888888</v>
      </c>
      <c r="Q790" s="92"/>
    </row>
    <row r="791" spans="2:17" ht="23.45" hidden="1" customHeight="1" outlineLevel="1" x14ac:dyDescent="0.25">
      <c r="B791" s="123"/>
      <c r="C791" s="35" t="s">
        <v>369</v>
      </c>
      <c r="D791" s="123"/>
      <c r="E791" s="35" t="s">
        <v>125</v>
      </c>
      <c r="F791" s="122"/>
      <c r="G791" s="35" t="s">
        <v>402</v>
      </c>
      <c r="H791" s="35">
        <v>2023</v>
      </c>
      <c r="I791" s="35">
        <v>1</v>
      </c>
      <c r="J791" s="35">
        <v>36</v>
      </c>
      <c r="K791" s="35">
        <v>26</v>
      </c>
      <c r="O791" s="61">
        <f t="shared" si="96"/>
        <v>0.72222222222222221</v>
      </c>
      <c r="Q791" s="92"/>
    </row>
    <row r="792" spans="2:17" ht="23.45" hidden="1" customHeight="1" outlineLevel="1" x14ac:dyDescent="0.25">
      <c r="B792" s="123"/>
      <c r="C792" s="35" t="s">
        <v>369</v>
      </c>
      <c r="D792" s="123"/>
      <c r="E792" s="35" t="s">
        <v>125</v>
      </c>
      <c r="F792" s="122"/>
      <c r="G792" s="35" t="s">
        <v>779</v>
      </c>
      <c r="H792" s="35">
        <v>2024</v>
      </c>
      <c r="I792" s="35">
        <v>2</v>
      </c>
      <c r="J792" s="35">
        <v>27</v>
      </c>
      <c r="K792" s="35">
        <v>67</v>
      </c>
      <c r="O792" s="61">
        <f t="shared" si="96"/>
        <v>1.2844953684698572</v>
      </c>
      <c r="Q792" s="92"/>
    </row>
    <row r="793" spans="2:17" ht="23.45" hidden="1" customHeight="1" outlineLevel="1" x14ac:dyDescent="0.25">
      <c r="B793" s="64" t="s">
        <v>1</v>
      </c>
      <c r="C793" s="64" t="s">
        <v>371</v>
      </c>
      <c r="D793" s="64" t="s">
        <v>42</v>
      </c>
      <c r="E793" s="64" t="s">
        <v>364</v>
      </c>
      <c r="F793" s="78"/>
      <c r="G793" s="64" t="s">
        <v>43</v>
      </c>
      <c r="H793" s="64" t="s">
        <v>787</v>
      </c>
      <c r="I793" s="64" t="s">
        <v>44</v>
      </c>
      <c r="J793" s="64" t="s">
        <v>360</v>
      </c>
      <c r="K793" s="64" t="s">
        <v>359</v>
      </c>
      <c r="L793" s="64" t="s">
        <v>362</v>
      </c>
      <c r="M793" s="64" t="s">
        <v>360</v>
      </c>
      <c r="N793" s="64" t="s">
        <v>359</v>
      </c>
      <c r="O793" s="64" t="s">
        <v>363</v>
      </c>
      <c r="P793" s="64" t="s">
        <v>365</v>
      </c>
      <c r="Q793" s="64" t="s">
        <v>599</v>
      </c>
    </row>
    <row r="794" spans="2:17" ht="23.45" hidden="1" customHeight="1" outlineLevel="1" x14ac:dyDescent="0.25">
      <c r="B794" s="123" t="e" vm="6">
        <v>#VALUE!</v>
      </c>
      <c r="C794" s="35" t="s">
        <v>369</v>
      </c>
      <c r="D794" s="123" t="e" vm="114">
        <v>#VALUE!</v>
      </c>
      <c r="E794" s="35" t="s">
        <v>126</v>
      </c>
      <c r="F794" s="122" t="s">
        <v>522</v>
      </c>
      <c r="G794" s="35" t="s">
        <v>2</v>
      </c>
      <c r="H794" s="35">
        <v>2018</v>
      </c>
      <c r="I794" s="35">
        <v>1</v>
      </c>
      <c r="J794" s="35">
        <v>28</v>
      </c>
      <c r="K794" s="35">
        <v>29</v>
      </c>
      <c r="O794" s="61">
        <f t="shared" ref="O794:O800" si="97">IF(AND(L794="", M794="", N794=""), IF(AND(I794&lt;&gt;0, J794&lt;&gt;0), K794/J794 * I794^-0.95, 0), IF(OR(L794=1, L794=2),(IF(J794&lt;&gt;0, K794/J794 * I794^-0.95, 0) + IF(AND(M794&lt;&gt;0, I794&lt;&gt;0), N794/M794 * I794^-0.95 * IF(L794=1, 1, 0.913), 0)) / 2,"Fehler: K4 muss 1 oder 2 sein"))</f>
        <v>1.0357142857142858</v>
      </c>
      <c r="P794" s="61">
        <f t="array" ref="P794">((AVERAGE(IF((H794:INDEX(H:H,MATCH("PointAVG",O795:O919,0)+ROW(O794)-1)&gt;=(MAX(H794:INDEX(H:H,MATCH("PointAVG",O795:O919,0)+ROW(O794)-1))-4)),O794:INDEX(O:O,MATCH("PointAVG",O795:O919,0)+ROW(O794)-1)))) * (VLOOKUP(C794, LeagueRanking[[CCode]:[Total4]], COLUMNS(LeagueRanking[[#All],[CCode]:[Total4]]), FALSE)))</f>
        <v>16.71034867809524</v>
      </c>
      <c r="Q794" s="91">
        <f>_xlfn.RANK.EQ(P794, P:P, 0)</f>
        <v>76</v>
      </c>
    </row>
    <row r="795" spans="2:17" ht="23.45" hidden="1" customHeight="1" outlineLevel="1" x14ac:dyDescent="0.25">
      <c r="B795" s="123"/>
      <c r="C795" s="35" t="s">
        <v>369</v>
      </c>
      <c r="D795" s="123"/>
      <c r="E795" s="35" t="s">
        <v>126</v>
      </c>
      <c r="F795" s="122"/>
      <c r="G795" s="35" t="s">
        <v>3</v>
      </c>
      <c r="H795" s="35">
        <v>2019</v>
      </c>
      <c r="I795" s="35">
        <v>1</v>
      </c>
      <c r="J795" s="35">
        <v>20</v>
      </c>
      <c r="K795" s="35">
        <v>23</v>
      </c>
      <c r="O795" s="61">
        <f t="shared" si="97"/>
        <v>1.1499999999999999</v>
      </c>
      <c r="Q795" s="92"/>
    </row>
    <row r="796" spans="2:17" ht="23.45" hidden="1" customHeight="1" outlineLevel="1" x14ac:dyDescent="0.25">
      <c r="B796" s="123"/>
      <c r="C796" s="35" t="s">
        <v>369</v>
      </c>
      <c r="D796" s="123"/>
      <c r="E796" s="35" t="s">
        <v>126</v>
      </c>
      <c r="F796" s="122"/>
      <c r="G796" s="35" t="s">
        <v>4</v>
      </c>
      <c r="H796" s="35">
        <v>2020</v>
      </c>
      <c r="I796" s="35">
        <v>1</v>
      </c>
      <c r="J796" s="35">
        <v>28</v>
      </c>
      <c r="K796" s="35">
        <v>39</v>
      </c>
      <c r="O796" s="61">
        <f t="shared" si="97"/>
        <v>1.3928571428571428</v>
      </c>
      <c r="Q796" s="92"/>
    </row>
    <row r="797" spans="2:17" ht="23.45" hidden="1" customHeight="1" outlineLevel="1" x14ac:dyDescent="0.25">
      <c r="B797" s="123"/>
      <c r="C797" s="35" t="s">
        <v>369</v>
      </c>
      <c r="D797" s="123"/>
      <c r="E797" s="35" t="s">
        <v>126</v>
      </c>
      <c r="F797" s="122"/>
      <c r="G797" s="35" t="s">
        <v>5</v>
      </c>
      <c r="H797" s="35">
        <v>2021</v>
      </c>
      <c r="I797" s="35">
        <v>1</v>
      </c>
      <c r="J797" s="35">
        <v>28</v>
      </c>
      <c r="K797" s="35">
        <v>22</v>
      </c>
      <c r="O797" s="61">
        <f t="shared" si="97"/>
        <v>0.7857142857142857</v>
      </c>
      <c r="Q797" s="92"/>
    </row>
    <row r="798" spans="2:17" ht="23.45" hidden="1" customHeight="1" outlineLevel="1" x14ac:dyDescent="0.25">
      <c r="B798" s="123"/>
      <c r="C798" s="35" t="s">
        <v>369</v>
      </c>
      <c r="D798" s="123"/>
      <c r="E798" s="35" t="s">
        <v>126</v>
      </c>
      <c r="F798" s="122"/>
      <c r="G798" s="35" t="s">
        <v>6</v>
      </c>
      <c r="H798" s="35">
        <v>2022</v>
      </c>
      <c r="I798" s="35">
        <v>1</v>
      </c>
      <c r="J798" s="35">
        <v>36</v>
      </c>
      <c r="K798" s="35">
        <v>31</v>
      </c>
      <c r="O798" s="61">
        <f t="shared" si="97"/>
        <v>0.86111111111111116</v>
      </c>
      <c r="Q798" s="92"/>
    </row>
    <row r="799" spans="2:17" ht="23.45" hidden="1" customHeight="1" outlineLevel="1" x14ac:dyDescent="0.25">
      <c r="B799" s="123"/>
      <c r="C799" s="35" t="s">
        <v>369</v>
      </c>
      <c r="D799" s="123"/>
      <c r="E799" s="35" t="s">
        <v>126</v>
      </c>
      <c r="F799" s="122"/>
      <c r="G799" s="35" t="s">
        <v>402</v>
      </c>
      <c r="H799" s="35">
        <v>2023</v>
      </c>
      <c r="I799" s="35">
        <v>1</v>
      </c>
      <c r="J799" s="35">
        <v>36</v>
      </c>
      <c r="K799" s="35">
        <v>57</v>
      </c>
      <c r="O799" s="61">
        <f t="shared" si="97"/>
        <v>1.5833333333333333</v>
      </c>
      <c r="Q799" s="92"/>
    </row>
    <row r="800" spans="2:17" ht="23.45" hidden="1" customHeight="1" outlineLevel="1" x14ac:dyDescent="0.25">
      <c r="B800" s="123"/>
      <c r="C800" s="35" t="s">
        <v>369</v>
      </c>
      <c r="D800" s="123"/>
      <c r="E800" s="35" t="s">
        <v>126</v>
      </c>
      <c r="F800" s="122"/>
      <c r="G800" s="35" t="s">
        <v>779</v>
      </c>
      <c r="H800" s="35">
        <v>2024</v>
      </c>
      <c r="I800" s="35">
        <v>1</v>
      </c>
      <c r="J800" s="35">
        <v>36</v>
      </c>
      <c r="K800" s="35">
        <v>33</v>
      </c>
      <c r="O800" s="61">
        <f t="shared" si="97"/>
        <v>0.91666666666666663</v>
      </c>
      <c r="Q800" s="92"/>
    </row>
    <row r="801" spans="2:17" ht="23.45" hidden="1" customHeight="1" outlineLevel="1" x14ac:dyDescent="0.25">
      <c r="B801" s="64" t="s">
        <v>1</v>
      </c>
      <c r="C801" s="64" t="s">
        <v>371</v>
      </c>
      <c r="D801" s="64" t="s">
        <v>42</v>
      </c>
      <c r="E801" s="64" t="s">
        <v>364</v>
      </c>
      <c r="F801" s="78"/>
      <c r="G801" s="64" t="s">
        <v>43</v>
      </c>
      <c r="H801" s="64" t="s">
        <v>787</v>
      </c>
      <c r="I801" s="64" t="s">
        <v>44</v>
      </c>
      <c r="J801" s="64" t="s">
        <v>360</v>
      </c>
      <c r="K801" s="64" t="s">
        <v>359</v>
      </c>
      <c r="L801" s="64" t="s">
        <v>362</v>
      </c>
      <c r="M801" s="64" t="s">
        <v>360</v>
      </c>
      <c r="N801" s="64" t="s">
        <v>359</v>
      </c>
      <c r="O801" s="64" t="s">
        <v>363</v>
      </c>
      <c r="P801" s="64" t="s">
        <v>365</v>
      </c>
      <c r="Q801" s="64" t="s">
        <v>599</v>
      </c>
    </row>
    <row r="802" spans="2:17" ht="23.45" hidden="1" customHeight="1" outlineLevel="1" x14ac:dyDescent="0.25">
      <c r="B802" s="123" t="e" vm="6">
        <v>#VALUE!</v>
      </c>
      <c r="C802" s="35" t="s">
        <v>369</v>
      </c>
      <c r="D802" s="123" t="e" vm="115">
        <v>#VALUE!</v>
      </c>
      <c r="E802" s="35" t="s">
        <v>127</v>
      </c>
      <c r="F802" s="122" t="s">
        <v>523</v>
      </c>
      <c r="G802" s="35" t="s">
        <v>2</v>
      </c>
      <c r="H802" s="35">
        <v>2018</v>
      </c>
      <c r="I802" s="35">
        <v>1</v>
      </c>
      <c r="J802" s="35">
        <v>28</v>
      </c>
      <c r="K802" s="35">
        <v>41</v>
      </c>
      <c r="O802" s="61">
        <f t="shared" ref="O802:O808" si="98">IF(AND(L802="", M802="", N802=""), IF(AND(I802&lt;&gt;0, J802&lt;&gt;0), K802/J802 * I802^-0.95, 0), IF(OR(L802=1, L802=2),(IF(J802&lt;&gt;0, K802/J802 * I802^-0.95, 0) + IF(AND(M802&lt;&gt;0, I802&lt;&gt;0), N802/M802 * I802^-0.95 * IF(L802=1, 1, 0.913), 0)) / 2,"Fehler: K4 muss 1 oder 2 sein"))</f>
        <v>1.4642857142857142</v>
      </c>
      <c r="P802" s="61">
        <f t="array" ref="P802">((AVERAGE(IF((H802:INDEX(H:H,MATCH("PointAVG",O803:O927,0)+ROW(O802)-1)&gt;=(MAX(H802:INDEX(H:H,MATCH("PointAVG",O803:O927,0)+ROW(O802)-1))-4)),O802:INDEX(O:O,MATCH("PointAVG",O803:O927,0)+ROW(O802)-1)))) * (VLOOKUP(C802, LeagueRanking[[CCode]:[Total4]], COLUMNS(LeagueRanking[[#All],[CCode]:[Total4]]), FALSE)))</f>
        <v>11.994104137142859</v>
      </c>
      <c r="Q802" s="91">
        <f>_xlfn.RANK.EQ(P802, P:P, 0)</f>
        <v>136</v>
      </c>
    </row>
    <row r="803" spans="2:17" ht="23.45" hidden="1" customHeight="1" outlineLevel="1" x14ac:dyDescent="0.25">
      <c r="B803" s="123"/>
      <c r="C803" s="35" t="s">
        <v>369</v>
      </c>
      <c r="D803" s="123"/>
      <c r="E803" s="35" t="s">
        <v>127</v>
      </c>
      <c r="F803" s="122"/>
      <c r="G803" s="35" t="s">
        <v>3</v>
      </c>
      <c r="H803" s="35">
        <v>2019</v>
      </c>
      <c r="I803" s="35">
        <v>1</v>
      </c>
      <c r="J803" s="35">
        <v>20</v>
      </c>
      <c r="K803" s="35">
        <v>20</v>
      </c>
      <c r="O803" s="61">
        <f t="shared" si="98"/>
        <v>1</v>
      </c>
      <c r="Q803" s="92"/>
    </row>
    <row r="804" spans="2:17" ht="23.45" hidden="1" customHeight="1" outlineLevel="1" x14ac:dyDescent="0.25">
      <c r="B804" s="123"/>
      <c r="C804" s="35" t="s">
        <v>369</v>
      </c>
      <c r="D804" s="123"/>
      <c r="E804" s="35" t="s">
        <v>127</v>
      </c>
      <c r="F804" s="122"/>
      <c r="G804" s="35" t="s">
        <v>4</v>
      </c>
      <c r="H804" s="35">
        <v>2020</v>
      </c>
      <c r="I804" s="35">
        <v>1</v>
      </c>
      <c r="J804" s="35">
        <v>28</v>
      </c>
      <c r="K804" s="35">
        <v>24</v>
      </c>
      <c r="O804" s="61">
        <f t="shared" si="98"/>
        <v>0.8571428571428571</v>
      </c>
      <c r="Q804" s="92"/>
    </row>
    <row r="805" spans="2:17" ht="23.45" hidden="1" customHeight="1" outlineLevel="1" x14ac:dyDescent="0.25">
      <c r="B805" s="123"/>
      <c r="C805" s="35" t="s">
        <v>369</v>
      </c>
      <c r="D805" s="123"/>
      <c r="E805" s="35" t="s">
        <v>127</v>
      </c>
      <c r="F805" s="122"/>
      <c r="G805" s="35" t="s">
        <v>5</v>
      </c>
      <c r="H805" s="35">
        <v>2021</v>
      </c>
      <c r="I805" s="35">
        <v>1</v>
      </c>
      <c r="J805" s="35">
        <v>28</v>
      </c>
      <c r="K805" s="35">
        <v>15</v>
      </c>
      <c r="O805" s="61">
        <f t="shared" si="98"/>
        <v>0.5357142857142857</v>
      </c>
      <c r="Q805" s="92"/>
    </row>
    <row r="806" spans="2:17" ht="23.45" hidden="1" customHeight="1" outlineLevel="1" x14ac:dyDescent="0.25">
      <c r="B806" s="123"/>
      <c r="C806" s="35" t="s">
        <v>369</v>
      </c>
      <c r="D806" s="123"/>
      <c r="E806" s="35" t="s">
        <v>127</v>
      </c>
      <c r="F806" s="122"/>
      <c r="G806" s="35" t="s">
        <v>6</v>
      </c>
      <c r="H806" s="35">
        <v>2022</v>
      </c>
      <c r="I806" s="35">
        <v>1</v>
      </c>
      <c r="J806" s="35">
        <v>36</v>
      </c>
      <c r="K806" s="35">
        <v>29</v>
      </c>
      <c r="O806" s="61">
        <f t="shared" si="98"/>
        <v>0.80555555555555558</v>
      </c>
      <c r="Q806" s="92"/>
    </row>
    <row r="807" spans="2:17" ht="23.45" hidden="1" customHeight="1" outlineLevel="1" x14ac:dyDescent="0.25">
      <c r="B807" s="123"/>
      <c r="C807" s="35" t="s">
        <v>369</v>
      </c>
      <c r="D807" s="123"/>
      <c r="E807" s="35" t="s">
        <v>127</v>
      </c>
      <c r="F807" s="122"/>
      <c r="G807" s="35" t="s">
        <v>402</v>
      </c>
      <c r="H807" s="35">
        <v>2023</v>
      </c>
      <c r="I807" s="35">
        <v>1</v>
      </c>
      <c r="J807" s="35">
        <v>36</v>
      </c>
      <c r="K807" s="35">
        <v>42</v>
      </c>
      <c r="O807" s="61">
        <f t="shared" si="98"/>
        <v>1.1666666666666667</v>
      </c>
      <c r="Q807" s="92"/>
    </row>
    <row r="808" spans="2:17" ht="23.45" hidden="1" customHeight="1" outlineLevel="1" x14ac:dyDescent="0.25">
      <c r="B808" s="123"/>
      <c r="C808" s="35" t="s">
        <v>369</v>
      </c>
      <c r="D808" s="123"/>
      <c r="E808" s="35" t="s">
        <v>127</v>
      </c>
      <c r="F808" s="122"/>
      <c r="G808" s="35" t="s">
        <v>779</v>
      </c>
      <c r="H808" s="35">
        <v>2024</v>
      </c>
      <c r="I808" s="35">
        <v>1</v>
      </c>
      <c r="J808" s="35">
        <v>36</v>
      </c>
      <c r="K808" s="35">
        <v>22</v>
      </c>
      <c r="O808" s="61">
        <f t="shared" si="98"/>
        <v>0.61111111111111116</v>
      </c>
      <c r="Q808" s="92"/>
    </row>
    <row r="809" spans="2:17" ht="23.45" hidden="1" customHeight="1" outlineLevel="1" x14ac:dyDescent="0.25">
      <c r="B809" s="64" t="s">
        <v>1</v>
      </c>
      <c r="C809" s="64" t="s">
        <v>371</v>
      </c>
      <c r="D809" s="64" t="s">
        <v>42</v>
      </c>
      <c r="E809" s="64" t="s">
        <v>364</v>
      </c>
      <c r="F809" s="78"/>
      <c r="G809" s="64" t="s">
        <v>43</v>
      </c>
      <c r="H809" s="64" t="s">
        <v>787</v>
      </c>
      <c r="I809" s="64" t="s">
        <v>44</v>
      </c>
      <c r="J809" s="64" t="s">
        <v>360</v>
      </c>
      <c r="K809" s="64" t="s">
        <v>359</v>
      </c>
      <c r="L809" s="64" t="s">
        <v>362</v>
      </c>
      <c r="M809" s="64" t="s">
        <v>360</v>
      </c>
      <c r="N809" s="64" t="s">
        <v>359</v>
      </c>
      <c r="O809" s="64" t="s">
        <v>363</v>
      </c>
      <c r="P809" s="64" t="s">
        <v>365</v>
      </c>
      <c r="Q809" s="64" t="s">
        <v>599</v>
      </c>
    </row>
    <row r="810" spans="2:17" ht="23.45" hidden="1" customHeight="1" outlineLevel="1" x14ac:dyDescent="0.25">
      <c r="B810" s="123" t="e" vm="6">
        <v>#VALUE!</v>
      </c>
      <c r="C810" s="35" t="s">
        <v>369</v>
      </c>
      <c r="D810" s="123" t="e" vm="116">
        <v>#VALUE!</v>
      </c>
      <c r="E810" s="35" t="s">
        <v>128</v>
      </c>
      <c r="F810" s="122" t="s">
        <v>524</v>
      </c>
      <c r="G810" s="35" t="s">
        <v>2</v>
      </c>
      <c r="H810" s="35">
        <v>2018</v>
      </c>
      <c r="I810" s="35">
        <v>1</v>
      </c>
      <c r="J810" s="35">
        <v>28</v>
      </c>
      <c r="K810" s="35">
        <v>23</v>
      </c>
      <c r="O810" s="61">
        <f t="shared" ref="O810:O816" si="99">IF(AND(L810="", M810="", N810=""), IF(AND(I810&lt;&gt;0, J810&lt;&gt;0), K810/J810 * I810^-0.95, 0), IF(OR(L810=1, L810=2),(IF(J810&lt;&gt;0, K810/J810 * I810^-0.95, 0) + IF(AND(M810&lt;&gt;0, I810&lt;&gt;0), N810/M810 * I810^-0.95 * IF(L810=1, 1, 0.913), 0)) / 2,"Fehler: K4 muss 1 oder 2 sein"))</f>
        <v>0.8214285714285714</v>
      </c>
      <c r="P810" s="61">
        <f t="array" ref="P810">((AVERAGE(IF((H810:INDEX(H:H,MATCH("PointAVG",O811:O935,0)+ROW(O810)-1)&gt;=(MAX(H810:INDEX(H:H,MATCH("PointAVG",O811:O935,0)+ROW(O810)-1))-4)),O810:INDEX(O:O,MATCH("PointAVG",O811:O935,0)+ROW(O810)-1)))) * (VLOOKUP(C810, LeagueRanking[[CCode]:[Total4]], COLUMNS(LeagueRanking[[#All],[CCode]:[Total4]]), FALSE)))</f>
        <v>13.578720045133991</v>
      </c>
      <c r="Q810" s="91">
        <f>_xlfn.RANK.EQ(P810, P:P, 0)</f>
        <v>113</v>
      </c>
    </row>
    <row r="811" spans="2:17" ht="23.45" hidden="1" customHeight="1" outlineLevel="1" x14ac:dyDescent="0.25">
      <c r="B811" s="123"/>
      <c r="C811" s="35" t="s">
        <v>369</v>
      </c>
      <c r="D811" s="123"/>
      <c r="E811" s="35" t="s">
        <v>128</v>
      </c>
      <c r="F811" s="122"/>
      <c r="G811" s="35" t="s">
        <v>3</v>
      </c>
      <c r="H811" s="35">
        <v>2019</v>
      </c>
      <c r="I811" s="35">
        <v>1</v>
      </c>
      <c r="J811" s="35">
        <v>20</v>
      </c>
      <c r="K811" s="35">
        <v>30</v>
      </c>
      <c r="O811" s="61">
        <f t="shared" si="99"/>
        <v>1.5</v>
      </c>
      <c r="Q811" s="92"/>
    </row>
    <row r="812" spans="2:17" ht="23.45" hidden="1" customHeight="1" outlineLevel="1" x14ac:dyDescent="0.25">
      <c r="B812" s="123"/>
      <c r="C812" s="35" t="s">
        <v>369</v>
      </c>
      <c r="D812" s="123"/>
      <c r="E812" s="35" t="s">
        <v>128</v>
      </c>
      <c r="F812" s="122"/>
      <c r="G812" s="35" t="s">
        <v>4</v>
      </c>
      <c r="H812" s="35">
        <v>2020</v>
      </c>
      <c r="I812" s="35">
        <v>1</v>
      </c>
      <c r="J812" s="35">
        <v>28</v>
      </c>
      <c r="K812" s="35">
        <v>26</v>
      </c>
      <c r="O812" s="61">
        <f t="shared" si="99"/>
        <v>0.9285714285714286</v>
      </c>
      <c r="Q812" s="92"/>
    </row>
    <row r="813" spans="2:17" ht="23.45" hidden="1" customHeight="1" outlineLevel="1" x14ac:dyDescent="0.25">
      <c r="B813" s="123"/>
      <c r="C813" s="35" t="s">
        <v>369</v>
      </c>
      <c r="D813" s="123"/>
      <c r="E813" s="35" t="s">
        <v>128</v>
      </c>
      <c r="F813" s="122"/>
      <c r="G813" s="35" t="s">
        <v>5</v>
      </c>
      <c r="H813" s="35">
        <v>2021</v>
      </c>
      <c r="I813" s="35">
        <v>1</v>
      </c>
      <c r="J813" s="35">
        <v>28</v>
      </c>
      <c r="K813" s="35">
        <v>22</v>
      </c>
      <c r="O813" s="61">
        <f t="shared" si="99"/>
        <v>0.7857142857142857</v>
      </c>
      <c r="Q813" s="92"/>
    </row>
    <row r="814" spans="2:17" ht="23.45" hidden="1" customHeight="1" outlineLevel="1" x14ac:dyDescent="0.25">
      <c r="B814" s="123"/>
      <c r="C814" s="35" t="s">
        <v>369</v>
      </c>
      <c r="D814" s="123"/>
      <c r="E814" s="35" t="s">
        <v>128</v>
      </c>
      <c r="F814" s="122"/>
      <c r="G814" s="35" t="s">
        <v>6</v>
      </c>
      <c r="H814" s="35">
        <v>2022</v>
      </c>
      <c r="I814" s="35">
        <v>1</v>
      </c>
      <c r="J814" s="35">
        <v>36</v>
      </c>
      <c r="K814" s="35">
        <v>25</v>
      </c>
      <c r="O814" s="61">
        <f t="shared" si="99"/>
        <v>0.69444444444444442</v>
      </c>
      <c r="Q814" s="92"/>
    </row>
    <row r="815" spans="2:17" ht="23.45" hidden="1" customHeight="1" outlineLevel="1" x14ac:dyDescent="0.25">
      <c r="B815" s="123"/>
      <c r="C815" s="35" t="s">
        <v>369</v>
      </c>
      <c r="D815" s="123"/>
      <c r="E815" s="35" t="s">
        <v>128</v>
      </c>
      <c r="F815" s="122"/>
      <c r="G815" s="35" t="s">
        <v>402</v>
      </c>
      <c r="H815" s="35">
        <v>2023</v>
      </c>
      <c r="I815" s="35">
        <v>2</v>
      </c>
      <c r="J815" s="35">
        <v>27</v>
      </c>
      <c r="K815" s="35">
        <v>57</v>
      </c>
      <c r="O815" s="61">
        <f t="shared" si="99"/>
        <v>1.0927796418325653</v>
      </c>
      <c r="Q815" s="92"/>
    </row>
    <row r="816" spans="2:17" ht="23.45" hidden="1" customHeight="1" outlineLevel="1" x14ac:dyDescent="0.25">
      <c r="B816" s="123"/>
      <c r="C816" s="35" t="s">
        <v>369</v>
      </c>
      <c r="D816" s="123"/>
      <c r="E816" s="35" t="s">
        <v>128</v>
      </c>
      <c r="F816" s="122"/>
      <c r="G816" s="35" t="s">
        <v>779</v>
      </c>
      <c r="H816" s="35">
        <v>2024</v>
      </c>
      <c r="I816" s="35">
        <v>1</v>
      </c>
      <c r="J816" s="35">
        <v>36</v>
      </c>
      <c r="K816" s="35">
        <v>36</v>
      </c>
      <c r="O816" s="61">
        <f t="shared" si="99"/>
        <v>1</v>
      </c>
      <c r="Q816" s="92"/>
    </row>
    <row r="817" spans="2:17" ht="23.45" hidden="1" customHeight="1" outlineLevel="1" x14ac:dyDescent="0.25">
      <c r="B817" s="64" t="s">
        <v>1</v>
      </c>
      <c r="C817" s="64" t="s">
        <v>371</v>
      </c>
      <c r="D817" s="64" t="s">
        <v>42</v>
      </c>
      <c r="E817" s="64" t="s">
        <v>364</v>
      </c>
      <c r="F817" s="78"/>
      <c r="G817" s="64" t="s">
        <v>43</v>
      </c>
      <c r="H817" s="64" t="s">
        <v>787</v>
      </c>
      <c r="I817" s="64" t="s">
        <v>44</v>
      </c>
      <c r="J817" s="64" t="s">
        <v>360</v>
      </c>
      <c r="K817" s="64" t="s">
        <v>359</v>
      </c>
      <c r="L817" s="64" t="s">
        <v>362</v>
      </c>
      <c r="M817" s="64" t="s">
        <v>360</v>
      </c>
      <c r="N817" s="64" t="s">
        <v>359</v>
      </c>
      <c r="O817" s="64" t="s">
        <v>363</v>
      </c>
      <c r="P817" s="64" t="s">
        <v>365</v>
      </c>
      <c r="Q817" s="64" t="s">
        <v>599</v>
      </c>
    </row>
    <row r="818" spans="2:17" ht="23.45" hidden="1" customHeight="1" outlineLevel="1" x14ac:dyDescent="0.25">
      <c r="B818" s="123" t="e" vm="6">
        <v>#VALUE!</v>
      </c>
      <c r="C818" s="35" t="s">
        <v>369</v>
      </c>
      <c r="D818" s="123" t="e" vm="117">
        <v>#VALUE!</v>
      </c>
      <c r="E818" s="35" t="s">
        <v>129</v>
      </c>
      <c r="F818" s="122" t="s">
        <v>525</v>
      </c>
      <c r="G818" s="35" t="s">
        <v>2</v>
      </c>
      <c r="H818" s="35">
        <v>2018</v>
      </c>
      <c r="I818" s="35">
        <v>2</v>
      </c>
      <c r="J818" s="35">
        <v>26</v>
      </c>
      <c r="K818" s="35">
        <v>20</v>
      </c>
      <c r="O818" s="61">
        <f t="shared" ref="O818:O824" si="100">IF(AND(L818="", M818="", N818=""), IF(AND(I818&lt;&gt;0, J818&lt;&gt;0), K818/J818 * I818^-0.95, 0), IF(OR(L818=1, L818=2),(IF(J818&lt;&gt;0, K818/J818 * I818^-0.95, 0) + IF(AND(M818&lt;&gt;0, I818&lt;&gt;0), N818/M818 * I818^-0.95 * IF(L818=1, 1, 0.913), 0)) / 2,"Fehler: K4 muss 1 oder 2 sein"))</f>
        <v>0.3981788168620683</v>
      </c>
      <c r="P818" s="61">
        <f t="array" ref="P818">((AVERAGE(IF((H818:INDEX(H:H,MATCH("PointAVG",O819:O943,0)+ROW(O818)-1)&gt;=(MAX(H818:INDEX(H:H,MATCH("PointAVG",O819:O943,0)+ROW(O818)-1))-4)),O818:INDEX(O:O,MATCH("PointAVG",O819:O943,0)+ROW(O818)-1)))) * (VLOOKUP(C818, LeagueRanking[[CCode]:[Total4]], COLUMNS(LeagueRanking[[#All],[CCode]:[Total4]]), FALSE)))</f>
        <v>16.799493808259999</v>
      </c>
      <c r="Q818" s="91">
        <f>_xlfn.RANK.EQ(P818, P:P, 0)</f>
        <v>75</v>
      </c>
    </row>
    <row r="819" spans="2:17" ht="23.45" hidden="1" customHeight="1" outlineLevel="1" x14ac:dyDescent="0.25">
      <c r="B819" s="123"/>
      <c r="C819" s="35" t="s">
        <v>369</v>
      </c>
      <c r="D819" s="123"/>
      <c r="E819" s="35" t="s">
        <v>129</v>
      </c>
      <c r="F819" s="122"/>
      <c r="G819" s="35" t="s">
        <v>3</v>
      </c>
      <c r="H819" s="35">
        <v>2019</v>
      </c>
      <c r="I819" s="35">
        <v>2</v>
      </c>
      <c r="J819" s="35">
        <v>12</v>
      </c>
      <c r="K819" s="35">
        <v>37</v>
      </c>
      <c r="O819" s="61">
        <f t="shared" si="100"/>
        <v>1.5960334242554572</v>
      </c>
      <c r="Q819" s="92"/>
    </row>
    <row r="820" spans="2:17" ht="23.45" hidden="1" customHeight="1" outlineLevel="1" x14ac:dyDescent="0.25">
      <c r="B820" s="123"/>
      <c r="C820" s="35" t="s">
        <v>369</v>
      </c>
      <c r="D820" s="123"/>
      <c r="E820" s="35" t="s">
        <v>129</v>
      </c>
      <c r="F820" s="122"/>
      <c r="G820" s="35" t="s">
        <v>4</v>
      </c>
      <c r="H820" s="35">
        <v>2020</v>
      </c>
      <c r="I820" s="35">
        <v>2</v>
      </c>
      <c r="J820" s="35">
        <v>27</v>
      </c>
      <c r="K820" s="35">
        <v>51</v>
      </c>
      <c r="O820" s="61">
        <f t="shared" si="100"/>
        <v>0.9777502058501899</v>
      </c>
      <c r="Q820" s="92"/>
    </row>
    <row r="821" spans="2:17" ht="23.45" hidden="1" customHeight="1" outlineLevel="1" x14ac:dyDescent="0.25">
      <c r="B821" s="123"/>
      <c r="C821" s="35" t="s">
        <v>369</v>
      </c>
      <c r="D821" s="123"/>
      <c r="E821" s="35" t="s">
        <v>129</v>
      </c>
      <c r="F821" s="122"/>
      <c r="G821" s="35" t="s">
        <v>5</v>
      </c>
      <c r="H821" s="35">
        <v>2021</v>
      </c>
      <c r="I821" s="35">
        <v>2</v>
      </c>
      <c r="J821" s="35">
        <v>24</v>
      </c>
      <c r="K821" s="35">
        <v>30</v>
      </c>
      <c r="O821" s="61">
        <f t="shared" si="100"/>
        <v>0.64704057740086096</v>
      </c>
      <c r="Q821" s="92"/>
    </row>
    <row r="822" spans="2:17" ht="23.45" hidden="1" customHeight="1" outlineLevel="1" x14ac:dyDescent="0.25">
      <c r="B822" s="123"/>
      <c r="C822" s="35" t="s">
        <v>369</v>
      </c>
      <c r="D822" s="123"/>
      <c r="E822" s="35" t="s">
        <v>129</v>
      </c>
      <c r="F822" s="122"/>
      <c r="G822" s="35" t="s">
        <v>6</v>
      </c>
      <c r="H822" s="35">
        <v>2022</v>
      </c>
      <c r="I822" s="35">
        <v>1</v>
      </c>
      <c r="J822" s="35">
        <v>36</v>
      </c>
      <c r="K822" s="35">
        <v>39</v>
      </c>
      <c r="O822" s="61">
        <f t="shared" si="100"/>
        <v>1.0833333333333333</v>
      </c>
      <c r="Q822" s="92"/>
    </row>
    <row r="823" spans="2:17" ht="23.45" hidden="1" customHeight="1" outlineLevel="1" x14ac:dyDescent="0.25">
      <c r="B823" s="123"/>
      <c r="C823" s="35" t="s">
        <v>369</v>
      </c>
      <c r="D823" s="123"/>
      <c r="E823" s="35" t="s">
        <v>129</v>
      </c>
      <c r="F823" s="122"/>
      <c r="G823" s="35" t="s">
        <v>402</v>
      </c>
      <c r="H823" s="35">
        <v>2023</v>
      </c>
      <c r="I823" s="35">
        <v>1</v>
      </c>
      <c r="J823" s="35">
        <v>36</v>
      </c>
      <c r="K823" s="35">
        <v>48</v>
      </c>
      <c r="O823" s="61">
        <f t="shared" si="100"/>
        <v>1.3333333333333333</v>
      </c>
      <c r="Q823" s="92"/>
    </row>
    <row r="824" spans="2:17" ht="23.45" hidden="1" customHeight="1" outlineLevel="1" x14ac:dyDescent="0.25">
      <c r="B824" s="123"/>
      <c r="C824" s="35" t="s">
        <v>369</v>
      </c>
      <c r="D824" s="123"/>
      <c r="E824" s="35" t="s">
        <v>129</v>
      </c>
      <c r="F824" s="122"/>
      <c r="G824" s="35" t="s">
        <v>779</v>
      </c>
      <c r="H824" s="35">
        <v>2024</v>
      </c>
      <c r="I824" s="35">
        <v>1</v>
      </c>
      <c r="J824" s="35">
        <v>36</v>
      </c>
      <c r="K824" s="35">
        <v>55</v>
      </c>
      <c r="O824" s="61">
        <f t="shared" si="100"/>
        <v>1.5277777777777777</v>
      </c>
      <c r="Q824" s="92"/>
    </row>
    <row r="825" spans="2:17" ht="23.45" hidden="1" customHeight="1" outlineLevel="1" x14ac:dyDescent="0.25">
      <c r="B825" s="64" t="s">
        <v>1</v>
      </c>
      <c r="C825" s="64" t="s">
        <v>371</v>
      </c>
      <c r="D825" s="64" t="s">
        <v>42</v>
      </c>
      <c r="E825" s="64" t="s">
        <v>364</v>
      </c>
      <c r="F825" s="78"/>
      <c r="G825" s="64" t="s">
        <v>43</v>
      </c>
      <c r="H825" s="64" t="s">
        <v>787</v>
      </c>
      <c r="I825" s="64" t="s">
        <v>44</v>
      </c>
      <c r="J825" s="64" t="s">
        <v>360</v>
      </c>
      <c r="K825" s="64" t="s">
        <v>359</v>
      </c>
      <c r="L825" s="64" t="s">
        <v>362</v>
      </c>
      <c r="M825" s="64" t="s">
        <v>360</v>
      </c>
      <c r="N825" s="64" t="s">
        <v>359</v>
      </c>
      <c r="O825" s="64" t="s">
        <v>363</v>
      </c>
      <c r="P825" s="64" t="s">
        <v>365</v>
      </c>
      <c r="Q825" s="64" t="s">
        <v>599</v>
      </c>
    </row>
    <row r="826" spans="2:17" ht="23.45" hidden="1" customHeight="1" outlineLevel="1" x14ac:dyDescent="0.25">
      <c r="B826" s="123" t="e" vm="6">
        <v>#VALUE!</v>
      </c>
      <c r="C826" s="35" t="s">
        <v>369</v>
      </c>
      <c r="D826" s="123" t="e" vm="118">
        <v>#VALUE!</v>
      </c>
      <c r="E826" s="35" t="s">
        <v>130</v>
      </c>
      <c r="F826" s="122" t="s">
        <v>526</v>
      </c>
      <c r="G826" s="35" t="s">
        <v>2</v>
      </c>
      <c r="H826" s="35">
        <v>2018</v>
      </c>
      <c r="I826" s="35">
        <v>2</v>
      </c>
      <c r="J826" s="35">
        <v>26</v>
      </c>
      <c r="K826" s="35">
        <v>22</v>
      </c>
      <c r="O826" s="61">
        <f t="shared" ref="O826:O832" si="101">IF(AND(L826="", M826="", N826=""), IF(AND(I826&lt;&gt;0, J826&lt;&gt;0), K826/J826 * I826^-0.95, 0), IF(OR(L826=1, L826=2),(IF(J826&lt;&gt;0, K826/J826 * I826^-0.95, 0) + IF(AND(M826&lt;&gt;0, I826&lt;&gt;0), N826/M826 * I826^-0.95 * IF(L826=1, 1, 0.913), 0)) / 2,"Fehler: K4 muss 1 oder 2 sein"))</f>
        <v>0.43799669854827511</v>
      </c>
      <c r="P826" s="61">
        <f t="array" ref="P826">((AVERAGE(IF((H826:INDEX(H:H,MATCH("PointAVG",O827:O951,0)+ROW(O826)-1)&gt;=(MAX(H826:INDEX(H:H,MATCH("PointAVG",O827:O951,0)+ROW(O826)-1))-4)),O826:INDEX(O:O,MATCH("PointAVG",O827:O951,0)+ROW(O826)-1)))) * (VLOOKUP(C826, LeagueRanking[[CCode]:[Total4]], COLUMNS(LeagueRanking[[#All],[CCode]:[Total4]]), FALSE)))</f>
        <v>12.172934641641808</v>
      </c>
      <c r="Q826" s="91">
        <f>_xlfn.RANK.EQ(P826, P:P, 0)</f>
        <v>134</v>
      </c>
    </row>
    <row r="827" spans="2:17" ht="23.45" hidden="1" customHeight="1" outlineLevel="1" x14ac:dyDescent="0.25">
      <c r="B827" s="123"/>
      <c r="C827" s="35" t="s">
        <v>369</v>
      </c>
      <c r="D827" s="123"/>
      <c r="E827" s="35" t="s">
        <v>130</v>
      </c>
      <c r="F827" s="122"/>
      <c r="G827" s="35" t="s">
        <v>3</v>
      </c>
      <c r="H827" s="35">
        <v>2019</v>
      </c>
      <c r="I827" s="35">
        <v>2</v>
      </c>
      <c r="J827" s="35">
        <v>12</v>
      </c>
      <c r="K827" s="35">
        <v>28</v>
      </c>
      <c r="O827" s="61">
        <f t="shared" si="101"/>
        <v>1.2078090778149406</v>
      </c>
      <c r="Q827" s="92"/>
    </row>
    <row r="828" spans="2:17" ht="23.45" hidden="1" customHeight="1" outlineLevel="1" x14ac:dyDescent="0.25">
      <c r="B828" s="123"/>
      <c r="C828" s="35" t="s">
        <v>369</v>
      </c>
      <c r="D828" s="123"/>
      <c r="E828" s="35" t="s">
        <v>130</v>
      </c>
      <c r="F828" s="122"/>
      <c r="G828" s="35" t="s">
        <v>4</v>
      </c>
      <c r="H828" s="35">
        <v>2020</v>
      </c>
      <c r="I828" s="35">
        <v>2</v>
      </c>
      <c r="J828" s="35">
        <v>27</v>
      </c>
      <c r="K828" s="35">
        <v>28</v>
      </c>
      <c r="O828" s="61">
        <f t="shared" si="101"/>
        <v>0.53680403458441794</v>
      </c>
      <c r="Q828" s="92"/>
    </row>
    <row r="829" spans="2:17" ht="23.45" hidden="1" customHeight="1" outlineLevel="1" x14ac:dyDescent="0.25">
      <c r="B829" s="123"/>
      <c r="C829" s="35" t="s">
        <v>369</v>
      </c>
      <c r="D829" s="123"/>
      <c r="E829" s="35" t="s">
        <v>130</v>
      </c>
      <c r="F829" s="122"/>
      <c r="G829" s="35" t="s">
        <v>5</v>
      </c>
      <c r="H829" s="35">
        <v>2021</v>
      </c>
      <c r="I829" s="35">
        <v>2</v>
      </c>
      <c r="J829" s="35">
        <v>24</v>
      </c>
      <c r="K829" s="35">
        <v>36</v>
      </c>
      <c r="O829" s="61">
        <f t="shared" si="101"/>
        <v>0.77644869288103324</v>
      </c>
      <c r="Q829" s="92"/>
    </row>
    <row r="830" spans="2:17" ht="23.45" hidden="1" customHeight="1" outlineLevel="1" x14ac:dyDescent="0.25">
      <c r="B830" s="123"/>
      <c r="C830" s="35" t="s">
        <v>369</v>
      </c>
      <c r="D830" s="123"/>
      <c r="E830" s="35" t="s">
        <v>130</v>
      </c>
      <c r="F830" s="122"/>
      <c r="G830" s="35" t="s">
        <v>6</v>
      </c>
      <c r="H830" s="35">
        <v>2022</v>
      </c>
      <c r="I830" s="35">
        <v>1</v>
      </c>
      <c r="J830" s="35">
        <v>36</v>
      </c>
      <c r="K830" s="35">
        <v>31</v>
      </c>
      <c r="O830" s="61">
        <f t="shared" si="101"/>
        <v>0.86111111111111116</v>
      </c>
      <c r="Q830" s="92"/>
    </row>
    <row r="831" spans="2:17" ht="23.45" hidden="1" customHeight="1" outlineLevel="1" x14ac:dyDescent="0.25">
      <c r="B831" s="123"/>
      <c r="C831" s="35" t="s">
        <v>369</v>
      </c>
      <c r="D831" s="123"/>
      <c r="E831" s="35" t="s">
        <v>130</v>
      </c>
      <c r="F831" s="122"/>
      <c r="G831" s="35" t="s">
        <v>402</v>
      </c>
      <c r="H831" s="35">
        <v>2023</v>
      </c>
      <c r="I831" s="35">
        <v>1</v>
      </c>
      <c r="J831" s="35">
        <v>36</v>
      </c>
      <c r="K831" s="35">
        <v>35</v>
      </c>
      <c r="O831" s="61">
        <f t="shared" si="101"/>
        <v>0.97222222222222221</v>
      </c>
      <c r="Q831" s="92"/>
    </row>
    <row r="832" spans="2:17" ht="23.45" hidden="1" customHeight="1" outlineLevel="1" x14ac:dyDescent="0.25">
      <c r="B832" s="123"/>
      <c r="C832" s="35" t="s">
        <v>369</v>
      </c>
      <c r="D832" s="123"/>
      <c r="E832" s="35" t="s">
        <v>130</v>
      </c>
      <c r="F832" s="122"/>
      <c r="G832" s="35" t="s">
        <v>779</v>
      </c>
      <c r="H832" s="35">
        <v>2024</v>
      </c>
      <c r="I832" s="35">
        <v>1</v>
      </c>
      <c r="J832" s="35">
        <v>36</v>
      </c>
      <c r="K832" s="35">
        <v>32</v>
      </c>
      <c r="O832" s="61">
        <f t="shared" si="101"/>
        <v>0.88888888888888884</v>
      </c>
      <c r="Q832" s="92"/>
    </row>
    <row r="833" spans="2:17" ht="23.45" hidden="1" customHeight="1" outlineLevel="1" x14ac:dyDescent="0.25">
      <c r="B833" s="64" t="s">
        <v>1</v>
      </c>
      <c r="C833" s="64" t="s">
        <v>371</v>
      </c>
      <c r="D833" s="64" t="s">
        <v>42</v>
      </c>
      <c r="E833" s="64" t="s">
        <v>364</v>
      </c>
      <c r="F833" s="78"/>
      <c r="G833" s="64" t="s">
        <v>43</v>
      </c>
      <c r="H833" s="64" t="s">
        <v>787</v>
      </c>
      <c r="I833" s="64" t="s">
        <v>44</v>
      </c>
      <c r="J833" s="64" t="s">
        <v>360</v>
      </c>
      <c r="K833" s="64" t="s">
        <v>359</v>
      </c>
      <c r="L833" s="64" t="s">
        <v>362</v>
      </c>
      <c r="M833" s="64" t="s">
        <v>360</v>
      </c>
      <c r="N833" s="64" t="s">
        <v>359</v>
      </c>
      <c r="O833" s="64" t="s">
        <v>363</v>
      </c>
      <c r="P833" s="64" t="s">
        <v>365</v>
      </c>
      <c r="Q833" s="64" t="s">
        <v>599</v>
      </c>
    </row>
    <row r="834" spans="2:17" ht="23.45" hidden="1" customHeight="1" outlineLevel="1" x14ac:dyDescent="0.25">
      <c r="B834" s="123" t="e" vm="6">
        <v>#VALUE!</v>
      </c>
      <c r="C834" s="35" t="s">
        <v>369</v>
      </c>
      <c r="D834" s="123" t="e" vm="119">
        <v>#VALUE!</v>
      </c>
      <c r="E834" s="35" t="s">
        <v>131</v>
      </c>
      <c r="F834" s="122" t="s">
        <v>527</v>
      </c>
      <c r="G834" s="35" t="s">
        <v>2</v>
      </c>
      <c r="H834" s="35">
        <v>2018</v>
      </c>
      <c r="I834" s="35">
        <v>2</v>
      </c>
      <c r="J834" s="35">
        <v>26</v>
      </c>
      <c r="K834" s="35">
        <v>65</v>
      </c>
      <c r="O834" s="61">
        <f t="shared" ref="O834:O840" si="102">IF(AND(L834="", M834="", N834=""), IF(AND(I834&lt;&gt;0, J834&lt;&gt;0), K834/J834 * I834^-0.95, 0), IF(OR(L834=1, L834=2),(IF(J834&lt;&gt;0, K834/J834 * I834^-0.95, 0) + IF(AND(M834&lt;&gt;0, I834&lt;&gt;0), N834/M834 * I834^-0.95 * IF(L834=1, 1, 0.913), 0)) / 2,"Fehler: K4 muss 1 oder 2 sein"))</f>
        <v>1.2940811548017219</v>
      </c>
      <c r="P834" s="61">
        <f t="array" ref="P834">((AVERAGE(IF((H834:INDEX(H:H,MATCH("PointAVG",O835:O959,0)+ROW(O834)-1)&gt;=(MAX(H834:INDEX(H:H,MATCH("PointAVG",O835:O959,0)+ROW(O834)-1))-4)),O834:INDEX(O:O,MATCH("PointAVG",O835:O959,0)+ROW(O834)-1)))) * (VLOOKUP(C834, LeagueRanking[[CCode]:[Total4]], COLUMNS(LeagueRanking[[#All],[CCode]:[Total4]]), FALSE)))</f>
        <v>10.465289516954664</v>
      </c>
      <c r="Q834" s="91">
        <f>_xlfn.RANK.EQ(P834, P:P, 0)</f>
        <v>183</v>
      </c>
    </row>
    <row r="835" spans="2:17" ht="23.45" hidden="1" customHeight="1" outlineLevel="1" x14ac:dyDescent="0.25">
      <c r="B835" s="123"/>
      <c r="C835" s="35" t="s">
        <v>369</v>
      </c>
      <c r="D835" s="123"/>
      <c r="E835" s="35" t="s">
        <v>131</v>
      </c>
      <c r="F835" s="122"/>
      <c r="G835" s="35" t="s">
        <v>3</v>
      </c>
      <c r="H835" s="35">
        <v>2019</v>
      </c>
      <c r="I835" s="35">
        <v>2</v>
      </c>
      <c r="J835" s="35">
        <v>12</v>
      </c>
      <c r="K835" s="35">
        <v>19</v>
      </c>
      <c r="O835" s="61">
        <f t="shared" si="102"/>
        <v>0.81958473137442389</v>
      </c>
      <c r="Q835" s="92"/>
    </row>
    <row r="836" spans="2:17" ht="23.45" hidden="1" customHeight="1" outlineLevel="1" x14ac:dyDescent="0.25">
      <c r="B836" s="123"/>
      <c r="C836" s="35" t="s">
        <v>369</v>
      </c>
      <c r="D836" s="123"/>
      <c r="E836" s="35" t="s">
        <v>131</v>
      </c>
      <c r="F836" s="122"/>
      <c r="G836" s="35" t="s">
        <v>4</v>
      </c>
      <c r="H836" s="35">
        <v>2020</v>
      </c>
      <c r="I836" s="35">
        <v>2</v>
      </c>
      <c r="J836" s="35">
        <v>27</v>
      </c>
      <c r="K836" s="35">
        <v>20</v>
      </c>
      <c r="O836" s="61">
        <f t="shared" si="102"/>
        <v>0.38343145327458428</v>
      </c>
      <c r="Q836" s="92"/>
    </row>
    <row r="837" spans="2:17" ht="23.45" hidden="1" customHeight="1" outlineLevel="1" x14ac:dyDescent="0.25">
      <c r="B837" s="123"/>
      <c r="C837" s="35" t="s">
        <v>369</v>
      </c>
      <c r="D837" s="123"/>
      <c r="E837" s="35" t="s">
        <v>131</v>
      </c>
      <c r="F837" s="122"/>
      <c r="G837" s="35" t="s">
        <v>5</v>
      </c>
      <c r="H837" s="35">
        <v>2021</v>
      </c>
      <c r="I837" s="35">
        <v>2</v>
      </c>
      <c r="J837" s="35">
        <v>24</v>
      </c>
      <c r="K837" s="35">
        <v>36</v>
      </c>
      <c r="O837" s="61">
        <f t="shared" si="102"/>
        <v>0.77644869288103324</v>
      </c>
      <c r="Q837" s="92"/>
    </row>
    <row r="838" spans="2:17" ht="23.45" hidden="1" customHeight="1" outlineLevel="1" x14ac:dyDescent="0.25">
      <c r="B838" s="123"/>
      <c r="C838" s="35" t="s">
        <v>369</v>
      </c>
      <c r="D838" s="123"/>
      <c r="E838" s="35" t="s">
        <v>131</v>
      </c>
      <c r="F838" s="122"/>
      <c r="G838" s="35" t="s">
        <v>6</v>
      </c>
      <c r="H838" s="35">
        <v>2022</v>
      </c>
      <c r="I838" s="35">
        <v>2</v>
      </c>
      <c r="J838" s="35">
        <v>28</v>
      </c>
      <c r="K838" s="35">
        <v>43</v>
      </c>
      <c r="O838" s="61">
        <f t="shared" si="102"/>
        <v>0.79493556652105779</v>
      </c>
      <c r="Q838" s="92"/>
    </row>
    <row r="839" spans="2:17" ht="23.45" hidden="1" customHeight="1" outlineLevel="1" x14ac:dyDescent="0.25">
      <c r="B839" s="123"/>
      <c r="C839" s="35" t="s">
        <v>369</v>
      </c>
      <c r="D839" s="123"/>
      <c r="E839" s="35" t="s">
        <v>131</v>
      </c>
      <c r="F839" s="122"/>
      <c r="G839" s="35" t="s">
        <v>402</v>
      </c>
      <c r="H839" s="35">
        <v>2023</v>
      </c>
      <c r="I839" s="35">
        <v>2</v>
      </c>
      <c r="J839" s="35">
        <v>27</v>
      </c>
      <c r="K839" s="35">
        <v>49</v>
      </c>
      <c r="O839" s="61">
        <f t="shared" si="102"/>
        <v>0.9394070605227316</v>
      </c>
      <c r="Q839" s="92"/>
    </row>
    <row r="840" spans="2:17" ht="23.45" hidden="1" customHeight="1" outlineLevel="1" x14ac:dyDescent="0.25">
      <c r="B840" s="123"/>
      <c r="C840" s="35" t="s">
        <v>369</v>
      </c>
      <c r="D840" s="123"/>
      <c r="E840" s="35" t="s">
        <v>131</v>
      </c>
      <c r="F840" s="122"/>
      <c r="G840" s="35" t="s">
        <v>779</v>
      </c>
      <c r="H840" s="35">
        <v>2024</v>
      </c>
      <c r="I840" s="35">
        <v>2</v>
      </c>
      <c r="J840" s="35">
        <v>27</v>
      </c>
      <c r="K840" s="35">
        <v>30</v>
      </c>
      <c r="O840" s="61">
        <f t="shared" si="102"/>
        <v>0.57514717991187647</v>
      </c>
      <c r="Q840" s="92"/>
    </row>
    <row r="841" spans="2:17" ht="23.45" hidden="1" customHeight="1" outlineLevel="1" x14ac:dyDescent="0.25">
      <c r="B841" s="64" t="s">
        <v>1</v>
      </c>
      <c r="C841" s="64" t="s">
        <v>371</v>
      </c>
      <c r="D841" s="64" t="s">
        <v>42</v>
      </c>
      <c r="E841" s="64" t="s">
        <v>364</v>
      </c>
      <c r="F841" s="78"/>
      <c r="G841" s="64" t="s">
        <v>43</v>
      </c>
      <c r="H841" s="64" t="s">
        <v>787</v>
      </c>
      <c r="I841" s="64" t="s">
        <v>44</v>
      </c>
      <c r="J841" s="64" t="s">
        <v>360</v>
      </c>
      <c r="K841" s="64" t="s">
        <v>359</v>
      </c>
      <c r="L841" s="64" t="s">
        <v>362</v>
      </c>
      <c r="M841" s="64" t="s">
        <v>360</v>
      </c>
      <c r="N841" s="64" t="s">
        <v>359</v>
      </c>
      <c r="O841" s="64" t="s">
        <v>363</v>
      </c>
      <c r="P841" s="64" t="s">
        <v>365</v>
      </c>
      <c r="Q841" s="64" t="s">
        <v>599</v>
      </c>
    </row>
    <row r="842" spans="2:17" ht="23.45" hidden="1" customHeight="1" outlineLevel="1" x14ac:dyDescent="0.25">
      <c r="B842" s="123" t="e" vm="6">
        <v>#VALUE!</v>
      </c>
      <c r="C842" s="35" t="s">
        <v>369</v>
      </c>
      <c r="D842" s="123" t="e" vm="120">
        <v>#VALUE!</v>
      </c>
      <c r="E842" s="35" t="s">
        <v>132</v>
      </c>
      <c r="F842" s="122" t="s">
        <v>528</v>
      </c>
      <c r="G842" s="35" t="s">
        <v>2</v>
      </c>
      <c r="H842" s="35">
        <v>2018</v>
      </c>
      <c r="I842" s="35">
        <v>2</v>
      </c>
      <c r="J842" s="35">
        <v>26</v>
      </c>
      <c r="K842" s="35">
        <v>47</v>
      </c>
      <c r="O842" s="61">
        <f t="shared" ref="O842:O848" si="103">IF(AND(L842="", M842="", N842=""), IF(AND(I842&lt;&gt;0, J842&lt;&gt;0), K842/J842 * I842^-0.95, 0), IF(OR(L842=1, L842=2),(IF(J842&lt;&gt;0, K842/J842 * I842^-0.95, 0) + IF(AND(M842&lt;&gt;0, I842&lt;&gt;0), N842/M842 * I842^-0.95 * IF(L842=1, 1, 0.913), 0)) / 2,"Fehler: K4 muss 1 oder 2 sein"))</f>
        <v>0.93572021962586049</v>
      </c>
      <c r="P842" s="61">
        <f t="array" ref="P842">((AVERAGE(IF((H842:INDEX(H:H,MATCH("PointAVG",O843:O967,0)+ROW(O842)-1)&gt;=(MAX(H842:INDEX(H:H,MATCH("PointAVG",O843:O967,0)+ROW(O842)-1))-4)),O842:INDEX(O:O,MATCH("PointAVG",O843:O967,0)+ROW(O842)-1)))) * (VLOOKUP(C842, LeagueRanking[[CCode]:[Total4]], COLUMNS(LeagueRanking[[#All],[CCode]:[Total4]]), FALSE)))</f>
        <v>11.598151427365091</v>
      </c>
      <c r="Q842" s="91">
        <f>_xlfn.RANK.EQ(P842, P:P, 0)</f>
        <v>145</v>
      </c>
    </row>
    <row r="843" spans="2:17" ht="23.45" hidden="1" customHeight="1" outlineLevel="1" x14ac:dyDescent="0.25">
      <c r="B843" s="123"/>
      <c r="C843" s="35" t="s">
        <v>369</v>
      </c>
      <c r="D843" s="123"/>
      <c r="E843" s="35" t="s">
        <v>132</v>
      </c>
      <c r="F843" s="122"/>
      <c r="G843" s="35" t="s">
        <v>3</v>
      </c>
      <c r="H843" s="35">
        <v>2019</v>
      </c>
      <c r="I843" s="35">
        <v>2</v>
      </c>
      <c r="J843" s="35">
        <v>12</v>
      </c>
      <c r="K843" s="35">
        <v>35</v>
      </c>
      <c r="O843" s="61">
        <f t="shared" si="103"/>
        <v>1.5097613472686755</v>
      </c>
      <c r="Q843" s="92"/>
    </row>
    <row r="844" spans="2:17" ht="23.45" hidden="1" customHeight="1" outlineLevel="1" x14ac:dyDescent="0.25">
      <c r="B844" s="123"/>
      <c r="C844" s="35" t="s">
        <v>369</v>
      </c>
      <c r="D844" s="123"/>
      <c r="E844" s="35" t="s">
        <v>132</v>
      </c>
      <c r="F844" s="122"/>
      <c r="G844" s="35" t="s">
        <v>4</v>
      </c>
      <c r="H844" s="35">
        <v>2020</v>
      </c>
      <c r="I844" s="35">
        <v>2</v>
      </c>
      <c r="J844" s="35">
        <v>27</v>
      </c>
      <c r="K844" s="35">
        <v>56</v>
      </c>
      <c r="O844" s="61">
        <f t="shared" si="103"/>
        <v>1.0736080691688359</v>
      </c>
      <c r="Q844" s="92"/>
    </row>
    <row r="845" spans="2:17" ht="23.45" hidden="1" customHeight="1" outlineLevel="1" x14ac:dyDescent="0.25">
      <c r="B845" s="123"/>
      <c r="C845" s="35" t="s">
        <v>369</v>
      </c>
      <c r="D845" s="123"/>
      <c r="E845" s="35" t="s">
        <v>132</v>
      </c>
      <c r="F845" s="122"/>
      <c r="G845" s="35" t="s">
        <v>5</v>
      </c>
      <c r="H845" s="35">
        <v>2021</v>
      </c>
      <c r="I845" s="35">
        <v>2</v>
      </c>
      <c r="J845" s="35">
        <v>24</v>
      </c>
      <c r="K845" s="35">
        <v>33</v>
      </c>
      <c r="O845" s="61">
        <f t="shared" si="103"/>
        <v>0.7117446351409471</v>
      </c>
      <c r="Q845" s="92"/>
    </row>
    <row r="846" spans="2:17" ht="23.45" hidden="1" customHeight="1" outlineLevel="1" x14ac:dyDescent="0.25">
      <c r="B846" s="123"/>
      <c r="C846" s="35" t="s">
        <v>369</v>
      </c>
      <c r="D846" s="123"/>
      <c r="E846" s="35" t="s">
        <v>132</v>
      </c>
      <c r="F846" s="122"/>
      <c r="G846" s="35" t="s">
        <v>6</v>
      </c>
      <c r="H846" s="35">
        <v>2022</v>
      </c>
      <c r="I846" s="35">
        <v>2</v>
      </c>
      <c r="J846" s="35">
        <v>28</v>
      </c>
      <c r="K846" s="35">
        <v>44</v>
      </c>
      <c r="O846" s="61">
        <f t="shared" si="103"/>
        <v>0.81342244016108234</v>
      </c>
      <c r="Q846" s="92"/>
    </row>
    <row r="847" spans="2:17" ht="23.45" hidden="1" customHeight="1" outlineLevel="1" x14ac:dyDescent="0.25">
      <c r="B847" s="123"/>
      <c r="C847" s="35" t="s">
        <v>369</v>
      </c>
      <c r="D847" s="123"/>
      <c r="E847" s="35" t="s">
        <v>132</v>
      </c>
      <c r="F847" s="122"/>
      <c r="G847" s="35" t="s">
        <v>402</v>
      </c>
      <c r="H847" s="35">
        <v>2023</v>
      </c>
      <c r="I847" s="35">
        <v>2</v>
      </c>
      <c r="J847" s="35">
        <v>27</v>
      </c>
      <c r="K847" s="35">
        <v>31</v>
      </c>
      <c r="O847" s="61">
        <f t="shared" si="103"/>
        <v>0.59431875257560562</v>
      </c>
      <c r="Q847" s="92"/>
    </row>
    <row r="848" spans="2:17" ht="23.45" hidden="1" customHeight="1" outlineLevel="1" x14ac:dyDescent="0.25">
      <c r="B848" s="123"/>
      <c r="C848" s="35" t="s">
        <v>369</v>
      </c>
      <c r="D848" s="123"/>
      <c r="E848" s="35" t="s">
        <v>132</v>
      </c>
      <c r="F848" s="122"/>
      <c r="G848" s="35" t="s">
        <v>779</v>
      </c>
      <c r="H848" s="35">
        <v>2024</v>
      </c>
      <c r="I848" s="35">
        <v>2</v>
      </c>
      <c r="J848" s="35">
        <v>27</v>
      </c>
      <c r="K848" s="35">
        <v>34</v>
      </c>
      <c r="O848" s="61">
        <f t="shared" si="103"/>
        <v>0.6518334705667933</v>
      </c>
      <c r="Q848" s="92"/>
    </row>
    <row r="849" spans="2:17" ht="23.45" hidden="1" customHeight="1" outlineLevel="1" x14ac:dyDescent="0.25">
      <c r="B849" s="64" t="s">
        <v>1</v>
      </c>
      <c r="C849" s="64" t="s">
        <v>371</v>
      </c>
      <c r="D849" s="64" t="s">
        <v>42</v>
      </c>
      <c r="E849" s="64" t="s">
        <v>364</v>
      </c>
      <c r="F849" s="78"/>
      <c r="G849" s="64" t="s">
        <v>43</v>
      </c>
      <c r="H849" s="64" t="s">
        <v>787</v>
      </c>
      <c r="I849" s="64" t="s">
        <v>44</v>
      </c>
      <c r="J849" s="64" t="s">
        <v>360</v>
      </c>
      <c r="K849" s="64" t="s">
        <v>359</v>
      </c>
      <c r="L849" s="64" t="s">
        <v>362</v>
      </c>
      <c r="M849" s="64" t="s">
        <v>360</v>
      </c>
      <c r="N849" s="64" t="s">
        <v>359</v>
      </c>
      <c r="O849" s="64" t="s">
        <v>363</v>
      </c>
      <c r="P849" s="64" t="s">
        <v>365</v>
      </c>
      <c r="Q849" s="64" t="s">
        <v>599</v>
      </c>
    </row>
    <row r="850" spans="2:17" ht="23.45" hidden="1" customHeight="1" outlineLevel="1" x14ac:dyDescent="0.25">
      <c r="B850" s="123" t="e" vm="6">
        <v>#VALUE!</v>
      </c>
      <c r="C850" s="35" t="s">
        <v>369</v>
      </c>
      <c r="D850" s="123" t="e" vm="121">
        <v>#VALUE!</v>
      </c>
      <c r="E850" s="35" t="s">
        <v>133</v>
      </c>
      <c r="F850" s="124" t="s">
        <v>529</v>
      </c>
      <c r="G850" s="35" t="s">
        <v>2</v>
      </c>
      <c r="H850" s="35">
        <v>2018</v>
      </c>
      <c r="I850" s="35">
        <v>2</v>
      </c>
      <c r="J850" s="35">
        <v>26</v>
      </c>
      <c r="K850" s="35">
        <v>30</v>
      </c>
      <c r="O850" s="61">
        <f t="shared" ref="O850:O856" si="104">IF(AND(L850="", M850="", N850=""), IF(AND(I850&lt;&gt;0, J850&lt;&gt;0), K850/J850 * I850^-0.95, 0), IF(OR(L850=1, L850=2),(IF(J850&lt;&gt;0, K850/J850 * I850^-0.95, 0) + IF(AND(M850&lt;&gt;0, I850&lt;&gt;0), N850/M850 * I850^-0.95 * IF(L850=1, 1, 0.913), 0)) / 2,"Fehler: K4 muss 1 oder 2 sein"))</f>
        <v>0.59726822529310242</v>
      </c>
      <c r="P850" s="61">
        <f t="array" ref="P850">((AVERAGE(IF((H850:INDEX(H:H,MATCH("PointAVG",O851:O957,0)+ROW(O850)-1)&gt;=(MAX(H850:INDEX(H:H,MATCH("PointAVG",O851:O957,0)+ROW(O850)-1))-4)),O850:INDEX(O:O,MATCH("PointAVG",O851:O957,0)+ROW(O850)-1)))) * (VLOOKUP(C850, LeagueRanking[[CCode]:[Total4]], COLUMNS(LeagueRanking[[#All],[CCode]:[Total4]]), FALSE)))</f>
        <v>11.821212660408531</v>
      </c>
      <c r="Q850" s="91">
        <f>_xlfn.RANK.EQ(P850, P:P, 0)</f>
        <v>140</v>
      </c>
    </row>
    <row r="851" spans="2:17" ht="23.45" hidden="1" customHeight="1" outlineLevel="1" x14ac:dyDescent="0.25">
      <c r="B851" s="123"/>
      <c r="C851" s="35" t="s">
        <v>369</v>
      </c>
      <c r="D851" s="123"/>
      <c r="E851" s="35" t="s">
        <v>133</v>
      </c>
      <c r="F851" s="124"/>
      <c r="G851" s="35" t="s">
        <v>3</v>
      </c>
      <c r="H851" s="35">
        <v>2019</v>
      </c>
      <c r="I851" s="35">
        <v>2</v>
      </c>
      <c r="J851" s="35">
        <v>18</v>
      </c>
      <c r="K851" s="35">
        <v>7</v>
      </c>
      <c r="O851" s="61">
        <f t="shared" si="104"/>
        <v>0.20130151296915674</v>
      </c>
      <c r="Q851" s="92"/>
    </row>
    <row r="852" spans="2:17" ht="23.45" hidden="1" customHeight="1" outlineLevel="1" x14ac:dyDescent="0.25">
      <c r="B852" s="123"/>
      <c r="C852" s="35" t="s">
        <v>369</v>
      </c>
      <c r="D852" s="123"/>
      <c r="E852" s="35" t="s">
        <v>133</v>
      </c>
      <c r="F852" s="124"/>
      <c r="G852" s="35" t="s">
        <v>4</v>
      </c>
      <c r="H852" s="35">
        <v>2020</v>
      </c>
      <c r="I852" s="35">
        <v>2</v>
      </c>
      <c r="J852" s="35">
        <v>27</v>
      </c>
      <c r="K852" s="35">
        <v>26</v>
      </c>
      <c r="O852" s="61">
        <f t="shared" si="104"/>
        <v>0.49846088925695953</v>
      </c>
      <c r="Q852" s="92"/>
    </row>
    <row r="853" spans="2:17" ht="23.45" hidden="1" customHeight="1" outlineLevel="1" x14ac:dyDescent="0.25">
      <c r="B853" s="123"/>
      <c r="C853" s="35" t="s">
        <v>369</v>
      </c>
      <c r="D853" s="123"/>
      <c r="E853" s="35" t="s">
        <v>133</v>
      </c>
      <c r="F853" s="124"/>
      <c r="G853" s="35" t="s">
        <v>5</v>
      </c>
      <c r="H853" s="35">
        <v>2021</v>
      </c>
      <c r="I853" s="35">
        <v>2</v>
      </c>
      <c r="J853" s="35">
        <v>24</v>
      </c>
      <c r="K853" s="35">
        <v>55</v>
      </c>
      <c r="O853" s="61">
        <f t="shared" si="104"/>
        <v>1.186241058568245</v>
      </c>
      <c r="Q853" s="92"/>
    </row>
    <row r="854" spans="2:17" ht="23.45" hidden="1" customHeight="1" outlineLevel="1" x14ac:dyDescent="0.25">
      <c r="B854" s="123"/>
      <c r="C854" s="35" t="s">
        <v>369</v>
      </c>
      <c r="D854" s="123"/>
      <c r="E854" s="35" t="s">
        <v>133</v>
      </c>
      <c r="F854" s="124"/>
      <c r="G854" s="35" t="s">
        <v>6</v>
      </c>
      <c r="H854" s="35">
        <v>2022</v>
      </c>
      <c r="I854" s="35">
        <v>2</v>
      </c>
      <c r="J854" s="35">
        <v>28</v>
      </c>
      <c r="K854" s="35">
        <v>41</v>
      </c>
      <c r="O854" s="61">
        <f t="shared" si="104"/>
        <v>0.75796181924100858</v>
      </c>
      <c r="Q854" s="92"/>
    </row>
    <row r="855" spans="2:17" ht="23.45" hidden="1" customHeight="1" outlineLevel="1" x14ac:dyDescent="0.25">
      <c r="B855" s="123"/>
      <c r="C855" s="35" t="s">
        <v>369</v>
      </c>
      <c r="D855" s="123"/>
      <c r="E855" s="35" t="s">
        <v>133</v>
      </c>
      <c r="F855" s="124"/>
      <c r="G855" s="35" t="s">
        <v>402</v>
      </c>
      <c r="H855" s="35">
        <v>2023</v>
      </c>
      <c r="I855" s="35">
        <v>2</v>
      </c>
      <c r="J855" s="35">
        <v>27</v>
      </c>
      <c r="K855" s="35">
        <v>54</v>
      </c>
      <c r="O855" s="61">
        <f t="shared" si="104"/>
        <v>1.0352649238413776</v>
      </c>
      <c r="Q855" s="92"/>
    </row>
    <row r="856" spans="2:17" ht="23.45" hidden="1" customHeight="1" outlineLevel="1" x14ac:dyDescent="0.25">
      <c r="B856" s="123"/>
      <c r="C856" s="35" t="s">
        <v>369</v>
      </c>
      <c r="D856" s="123"/>
      <c r="E856" s="35" t="s">
        <v>133</v>
      </c>
      <c r="F856" s="124"/>
      <c r="G856" s="35" t="s">
        <v>779</v>
      </c>
      <c r="H856" s="35">
        <v>2024</v>
      </c>
      <c r="I856" s="35">
        <v>2</v>
      </c>
      <c r="J856" s="35">
        <v>27</v>
      </c>
      <c r="K856" s="35">
        <v>23</v>
      </c>
      <c r="O856" s="61">
        <f t="shared" si="104"/>
        <v>0.44094617126577196</v>
      </c>
      <c r="Q856" s="92"/>
    </row>
    <row r="857" spans="2:17" ht="23.45" hidden="1" customHeight="1" outlineLevel="1" x14ac:dyDescent="0.25">
      <c r="B857" s="64" t="s">
        <v>1</v>
      </c>
      <c r="C857" s="64" t="s">
        <v>371</v>
      </c>
      <c r="D857" s="64" t="s">
        <v>42</v>
      </c>
      <c r="E857" s="64" t="s">
        <v>364</v>
      </c>
      <c r="F857" s="78"/>
      <c r="G857" s="64" t="s">
        <v>43</v>
      </c>
      <c r="H857" s="64" t="s">
        <v>787</v>
      </c>
      <c r="I857" s="64" t="s">
        <v>44</v>
      </c>
      <c r="J857" s="64" t="s">
        <v>360</v>
      </c>
      <c r="K857" s="64" t="s">
        <v>359</v>
      </c>
      <c r="L857" s="64" t="s">
        <v>362</v>
      </c>
      <c r="M857" s="64" t="s">
        <v>360</v>
      </c>
      <c r="N857" s="64" t="s">
        <v>359</v>
      </c>
      <c r="O857" s="64" t="s">
        <v>363</v>
      </c>
      <c r="P857" s="64" t="s">
        <v>365</v>
      </c>
      <c r="Q857" s="64" t="s">
        <v>599</v>
      </c>
    </row>
    <row r="858" spans="2:17" ht="23.45" hidden="1" customHeight="1" outlineLevel="1" x14ac:dyDescent="0.25">
      <c r="B858" s="123" t="e" vm="6">
        <v>#VALUE!</v>
      </c>
      <c r="C858" s="35" t="s">
        <v>369</v>
      </c>
      <c r="D858" s="123" t="e" vm="360">
        <v>#VALUE!</v>
      </c>
      <c r="E858" s="35" t="s">
        <v>790</v>
      </c>
      <c r="F858" s="124" t="s">
        <v>791</v>
      </c>
      <c r="G858" s="35" t="s">
        <v>2</v>
      </c>
      <c r="H858" s="35">
        <v>2018</v>
      </c>
      <c r="O858" s="61">
        <f t="shared" ref="O858:O864" si="105">IF(AND(L858="", M858="", N858=""), IF(AND(I858&lt;&gt;0, J858&lt;&gt;0), K858/J858 * I858^-0.95, 0), IF(OR(L858=1, L858=2),(IF(J858&lt;&gt;0, K858/J858 * I858^-0.95, 0) + IF(AND(M858&lt;&gt;0, I858&lt;&gt;0), N858/M858 * I858^-0.95 * IF(L858=1, 1, 0.913), 0)) / 2,"Fehler: K4 muss 1 oder 2 sein"))</f>
        <v>0</v>
      </c>
      <c r="P858" s="61">
        <f t="array" ref="P858">((AVERAGE(IF((H858:INDEX(H:H,MATCH("PointAVG",O859:O966,0)+ROW(O858)-1)&gt;=(MAX(H858:INDEX(H:H,MATCH("PointAVG",O859:O966,0)+ROW(O858)-1))-4)),O858:INDEX(O:O,MATCH("PointAVG",O859:O966,0)+ROW(O858)-1)))) * (VLOOKUP(C858, LeagueRanking[[CCode]:[Total4]], COLUMNS(LeagueRanking[[#All],[CCode]:[Total4]]), FALSE)))</f>
        <v>11.724174056665984</v>
      </c>
      <c r="Q858" s="91">
        <f>_xlfn.RANK.EQ(P858, P:P, 0)</f>
        <v>144</v>
      </c>
    </row>
    <row r="859" spans="2:17" ht="23.45" hidden="1" customHeight="1" outlineLevel="1" x14ac:dyDescent="0.25">
      <c r="B859" s="123"/>
      <c r="C859" s="35" t="s">
        <v>369</v>
      </c>
      <c r="D859" s="123"/>
      <c r="E859" s="35" t="s">
        <v>790</v>
      </c>
      <c r="F859" s="124"/>
      <c r="G859" s="35" t="s">
        <v>3</v>
      </c>
      <c r="H859" s="35">
        <v>2019</v>
      </c>
      <c r="O859" s="61">
        <f t="shared" si="105"/>
        <v>0</v>
      </c>
      <c r="Q859" s="92"/>
    </row>
    <row r="860" spans="2:17" ht="23.45" hidden="1" customHeight="1" outlineLevel="1" x14ac:dyDescent="0.25">
      <c r="B860" s="123"/>
      <c r="C860" s="35" t="s">
        <v>369</v>
      </c>
      <c r="D860" s="123"/>
      <c r="E860" s="35" t="s">
        <v>790</v>
      </c>
      <c r="F860" s="124"/>
      <c r="G860" s="35" t="s">
        <v>4</v>
      </c>
      <c r="H860" s="35">
        <v>2020</v>
      </c>
      <c r="O860" s="61">
        <f t="shared" si="105"/>
        <v>0</v>
      </c>
      <c r="Q860" s="92"/>
    </row>
    <row r="861" spans="2:17" ht="23.45" hidden="1" customHeight="1" outlineLevel="1" x14ac:dyDescent="0.25">
      <c r="B861" s="123"/>
      <c r="C861" s="35" t="s">
        <v>369</v>
      </c>
      <c r="D861" s="123"/>
      <c r="E861" s="35" t="s">
        <v>790</v>
      </c>
      <c r="F861" s="124"/>
      <c r="G861" s="35" t="s">
        <v>5</v>
      </c>
      <c r="H861" s="35">
        <v>2021</v>
      </c>
      <c r="O861" s="61">
        <f t="shared" si="105"/>
        <v>0</v>
      </c>
      <c r="Q861" s="92"/>
    </row>
    <row r="862" spans="2:17" ht="23.45" hidden="1" customHeight="1" outlineLevel="1" x14ac:dyDescent="0.25">
      <c r="B862" s="123"/>
      <c r="C862" s="35" t="s">
        <v>369</v>
      </c>
      <c r="D862" s="123"/>
      <c r="E862" s="35" t="s">
        <v>790</v>
      </c>
      <c r="F862" s="124"/>
      <c r="G862" s="35" t="s">
        <v>6</v>
      </c>
      <c r="H862" s="35">
        <v>2022</v>
      </c>
      <c r="I862" s="35">
        <v>2</v>
      </c>
      <c r="J862" s="35">
        <v>28</v>
      </c>
      <c r="K862" s="35">
        <v>69</v>
      </c>
      <c r="O862" s="61">
        <f t="shared" si="105"/>
        <v>1.2755942811616974</v>
      </c>
      <c r="Q862" s="92"/>
    </row>
    <row r="863" spans="2:17" ht="23.45" hidden="1" customHeight="1" outlineLevel="1" x14ac:dyDescent="0.25">
      <c r="B863" s="123"/>
      <c r="C863" s="35" t="s">
        <v>369</v>
      </c>
      <c r="D863" s="123"/>
      <c r="E863" s="35" t="s">
        <v>790</v>
      </c>
      <c r="F863" s="124"/>
      <c r="G863" s="35" t="s">
        <v>402</v>
      </c>
      <c r="H863" s="35">
        <v>2023</v>
      </c>
      <c r="I863" s="35">
        <v>1</v>
      </c>
      <c r="J863" s="35">
        <v>36</v>
      </c>
      <c r="K863" s="35">
        <v>36</v>
      </c>
      <c r="O863" s="61">
        <f t="shared" si="105"/>
        <v>1</v>
      </c>
      <c r="Q863" s="92"/>
    </row>
    <row r="864" spans="2:17" ht="23.45" hidden="1" customHeight="1" outlineLevel="1" x14ac:dyDescent="0.25">
      <c r="B864" s="123"/>
      <c r="C864" s="35" t="s">
        <v>369</v>
      </c>
      <c r="D864" s="123"/>
      <c r="E864" s="35" t="s">
        <v>790</v>
      </c>
      <c r="F864" s="124"/>
      <c r="G864" s="35" t="s">
        <v>779</v>
      </c>
      <c r="H864" s="35">
        <v>2024</v>
      </c>
      <c r="I864" s="35">
        <v>1</v>
      </c>
      <c r="J864" s="35">
        <v>36</v>
      </c>
      <c r="K864" s="35">
        <v>58</v>
      </c>
      <c r="O864" s="61">
        <f t="shared" si="105"/>
        <v>1.6111111111111112</v>
      </c>
      <c r="Q864" s="92"/>
    </row>
    <row r="865" spans="2:17" ht="23.45" hidden="1" customHeight="1" outlineLevel="1" x14ac:dyDescent="0.25">
      <c r="B865" s="64" t="s">
        <v>1</v>
      </c>
      <c r="C865" s="64" t="s">
        <v>371</v>
      </c>
      <c r="D865" s="64" t="s">
        <v>42</v>
      </c>
      <c r="E865" s="64" t="s">
        <v>364</v>
      </c>
      <c r="F865" s="78"/>
      <c r="G865" s="64" t="s">
        <v>43</v>
      </c>
      <c r="H865" s="64" t="s">
        <v>787</v>
      </c>
      <c r="I865" s="64" t="s">
        <v>44</v>
      </c>
      <c r="J865" s="64" t="s">
        <v>360</v>
      </c>
      <c r="K865" s="64" t="s">
        <v>359</v>
      </c>
      <c r="L865" s="64" t="s">
        <v>362</v>
      </c>
      <c r="M865" s="64" t="s">
        <v>360</v>
      </c>
      <c r="N865" s="64" t="s">
        <v>359</v>
      </c>
      <c r="O865" s="64" t="s">
        <v>363</v>
      </c>
      <c r="P865" s="64" t="s">
        <v>365</v>
      </c>
      <c r="Q865" s="64" t="s">
        <v>599</v>
      </c>
    </row>
    <row r="866" spans="2:17" ht="23.45" hidden="1" customHeight="1" outlineLevel="1" x14ac:dyDescent="0.25">
      <c r="B866" s="123" t="e" vm="6">
        <v>#VALUE!</v>
      </c>
      <c r="C866" s="35" t="s">
        <v>369</v>
      </c>
      <c r="D866" s="123" t="e" vm="361">
        <v>#VALUE!</v>
      </c>
      <c r="E866" s="35" t="s">
        <v>793</v>
      </c>
      <c r="F866" s="124" t="s">
        <v>792</v>
      </c>
      <c r="G866" s="35" t="s">
        <v>2</v>
      </c>
      <c r="H866" s="35">
        <v>2018</v>
      </c>
      <c r="O866" s="61">
        <f t="shared" ref="O866:O872" si="106">IF(AND(L866="", M866="", N866=""), IF(AND(I866&lt;&gt;0, J866&lt;&gt;0), K866/J866 * I866^-0.95, 0), IF(OR(L866=1, L866=2),(IF(J866&lt;&gt;0, K866/J866 * I866^-0.95, 0) + IF(AND(M866&lt;&gt;0, I866&lt;&gt;0), N866/M866 * I866^-0.95 * IF(L866=1, 1, 0.913), 0)) / 2,"Fehler: K4 muss 1 oder 2 sein"))</f>
        <v>0</v>
      </c>
      <c r="P866" s="61">
        <f t="array" ref="P866">((AVERAGE(IF((H866:INDEX(H:H,MATCH("PointAVG",O867:O975,0)+ROW(O866)-1)&gt;=(MAX(H866:INDEX(H:H,MATCH("PointAVG",O867:O975,0)+ROW(O866)-1))-4)),O866:INDEX(O:O,MATCH("PointAVG",O867:O975,0)+ROW(O866)-1)))) * (VLOOKUP(C866, LeagueRanking[[CCode]:[Total4]], COLUMNS(LeagueRanking[[#All],[CCode]:[Total4]]), FALSE)))</f>
        <v>6.840544479998786</v>
      </c>
      <c r="Q866" s="91">
        <f>_xlfn.RANK.EQ(P866, P:P, 0)</f>
        <v>287</v>
      </c>
    </row>
    <row r="867" spans="2:17" ht="23.45" hidden="1" customHeight="1" outlineLevel="1" x14ac:dyDescent="0.25">
      <c r="B867" s="123"/>
      <c r="C867" s="35" t="s">
        <v>369</v>
      </c>
      <c r="D867" s="123"/>
      <c r="E867" s="35" t="s">
        <v>793</v>
      </c>
      <c r="F867" s="124"/>
      <c r="G867" s="35" t="s">
        <v>3</v>
      </c>
      <c r="H867" s="35">
        <v>2019</v>
      </c>
      <c r="O867" s="61">
        <f t="shared" si="106"/>
        <v>0</v>
      </c>
      <c r="Q867" s="92"/>
    </row>
    <row r="868" spans="2:17" ht="23.45" hidden="1" customHeight="1" outlineLevel="1" x14ac:dyDescent="0.25">
      <c r="B868" s="123"/>
      <c r="C868" s="35" t="s">
        <v>369</v>
      </c>
      <c r="D868" s="123"/>
      <c r="E868" s="35" t="s">
        <v>793</v>
      </c>
      <c r="F868" s="124"/>
      <c r="G868" s="35" t="s">
        <v>4</v>
      </c>
      <c r="H868" s="35">
        <v>2020</v>
      </c>
      <c r="O868" s="61">
        <f t="shared" si="106"/>
        <v>0</v>
      </c>
      <c r="Q868" s="92"/>
    </row>
    <row r="869" spans="2:17" ht="23.45" hidden="1" customHeight="1" outlineLevel="1" x14ac:dyDescent="0.25">
      <c r="B869" s="123"/>
      <c r="C869" s="35" t="s">
        <v>369</v>
      </c>
      <c r="D869" s="123"/>
      <c r="E869" s="35" t="s">
        <v>793</v>
      </c>
      <c r="F869" s="124"/>
      <c r="G869" s="35" t="s">
        <v>5</v>
      </c>
      <c r="H869" s="35">
        <v>2021</v>
      </c>
      <c r="O869" s="61">
        <f t="shared" si="106"/>
        <v>0</v>
      </c>
      <c r="Q869" s="92"/>
    </row>
    <row r="870" spans="2:17" ht="23.45" hidden="1" customHeight="1" outlineLevel="1" x14ac:dyDescent="0.25">
      <c r="B870" s="123"/>
      <c r="C870" s="35" t="s">
        <v>369</v>
      </c>
      <c r="D870" s="123"/>
      <c r="E870" s="35" t="s">
        <v>793</v>
      </c>
      <c r="F870" s="124"/>
      <c r="G870" s="35" t="s">
        <v>6</v>
      </c>
      <c r="H870" s="35">
        <v>2022</v>
      </c>
      <c r="I870" s="35">
        <v>2</v>
      </c>
      <c r="J870" s="35">
        <v>28</v>
      </c>
      <c r="K870" s="35">
        <v>20</v>
      </c>
      <c r="O870" s="61">
        <f t="shared" si="106"/>
        <v>0.36973747280049202</v>
      </c>
      <c r="Q870" s="92"/>
    </row>
    <row r="871" spans="2:17" ht="23.45" hidden="1" customHeight="1" outlineLevel="1" x14ac:dyDescent="0.25">
      <c r="B871" s="123"/>
      <c r="C871" s="35" t="s">
        <v>369</v>
      </c>
      <c r="D871" s="123"/>
      <c r="E871" s="35" t="s">
        <v>793</v>
      </c>
      <c r="F871" s="124"/>
      <c r="G871" s="35" t="s">
        <v>402</v>
      </c>
      <c r="H871" s="35">
        <v>2023</v>
      </c>
      <c r="I871" s="35">
        <v>2</v>
      </c>
      <c r="J871" s="35">
        <v>27</v>
      </c>
      <c r="K871" s="35">
        <v>47</v>
      </c>
      <c r="O871" s="61">
        <f t="shared" si="106"/>
        <v>0.90106391519527307</v>
      </c>
      <c r="Q871" s="92"/>
    </row>
    <row r="872" spans="2:17" ht="23.45" hidden="1" customHeight="1" outlineLevel="1" x14ac:dyDescent="0.25">
      <c r="B872" s="123"/>
      <c r="C872" s="35" t="s">
        <v>369</v>
      </c>
      <c r="D872" s="123"/>
      <c r="E872" s="35" t="s">
        <v>793</v>
      </c>
      <c r="F872" s="124"/>
      <c r="G872" s="35" t="s">
        <v>779</v>
      </c>
      <c r="H872" s="35">
        <v>2024</v>
      </c>
      <c r="I872" s="35">
        <v>2</v>
      </c>
      <c r="J872" s="35">
        <v>27</v>
      </c>
      <c r="K872" s="35">
        <v>52</v>
      </c>
      <c r="O872" s="61">
        <f t="shared" si="106"/>
        <v>0.99692177851391905</v>
      </c>
      <c r="Q872" s="92"/>
    </row>
    <row r="873" spans="2:17" ht="23.45" customHeight="1" x14ac:dyDescent="0.25">
      <c r="B873" s="123" t="e" vm="8">
        <v>#VALUE!</v>
      </c>
      <c r="C873" s="123"/>
      <c r="D873" s="123" t="e" vm="7">
        <v>#VALUE!</v>
      </c>
      <c r="E873" s="123"/>
      <c r="G873" s="62"/>
      <c r="H873" s="62"/>
      <c r="O873" s="61"/>
      <c r="Q873" s="48"/>
    </row>
    <row r="874" spans="2:17" ht="23.45" customHeight="1" collapsed="1" x14ac:dyDescent="0.25">
      <c r="B874" s="123"/>
      <c r="C874" s="123"/>
      <c r="D874" s="123"/>
      <c r="E874" s="123"/>
      <c r="G874" s="62"/>
      <c r="H874" s="62"/>
      <c r="O874" s="61"/>
      <c r="Q874" s="91"/>
    </row>
    <row r="875" spans="2:17" ht="23.45" hidden="1" customHeight="1" outlineLevel="1" x14ac:dyDescent="0.25">
      <c r="B875" s="47" t="s">
        <v>1</v>
      </c>
      <c r="C875" s="47" t="s">
        <v>371</v>
      </c>
      <c r="D875" s="47" t="s">
        <v>42</v>
      </c>
      <c r="E875" s="47" t="s">
        <v>364</v>
      </c>
      <c r="F875" s="79"/>
      <c r="G875" s="47" t="s">
        <v>43</v>
      </c>
      <c r="H875" s="47" t="s">
        <v>787</v>
      </c>
      <c r="I875" s="47" t="s">
        <v>44</v>
      </c>
      <c r="J875" s="47" t="s">
        <v>360</v>
      </c>
      <c r="K875" s="47" t="s">
        <v>359</v>
      </c>
      <c r="L875" s="47" t="s">
        <v>362</v>
      </c>
      <c r="M875" s="47" t="s">
        <v>360</v>
      </c>
      <c r="N875" s="47" t="s">
        <v>359</v>
      </c>
      <c r="O875" s="47" t="s">
        <v>363</v>
      </c>
      <c r="P875" s="47" t="s">
        <v>365</v>
      </c>
      <c r="Q875" s="47" t="s">
        <v>599</v>
      </c>
    </row>
    <row r="876" spans="2:17" ht="23.45" hidden="1" customHeight="1" outlineLevel="1" x14ac:dyDescent="0.25">
      <c r="B876" s="123" t="e" vm="8">
        <v>#VALUE!</v>
      </c>
      <c r="C876" s="35" t="s">
        <v>373</v>
      </c>
      <c r="D876" s="123" t="e" vm="122">
        <v>#VALUE!</v>
      </c>
      <c r="E876" s="35" t="s">
        <v>134</v>
      </c>
      <c r="F876" s="124" t="s">
        <v>530</v>
      </c>
      <c r="G876" s="35">
        <v>2018</v>
      </c>
      <c r="H876" s="35">
        <v>2018</v>
      </c>
      <c r="I876" s="35">
        <v>1</v>
      </c>
      <c r="J876" s="35">
        <v>22</v>
      </c>
      <c r="K876" s="35">
        <v>47</v>
      </c>
      <c r="L876" s="35">
        <v>1</v>
      </c>
      <c r="M876" s="35">
        <v>10</v>
      </c>
      <c r="N876" s="35">
        <v>27</v>
      </c>
      <c r="O876" s="61">
        <f t="shared" ref="O876:O882" si="107">IF(AND(L876="", M876="", N876=""), IF(AND(I876&lt;&gt;0, J876&lt;&gt;0), K876/J876 * I876^-0.95, 0), IF(OR(L876=1, L876=2),(IF(J876&lt;&gt;0, K876/J876 * I876^-0.95, 0) + IF(AND(M876&lt;&gt;0, I876&lt;&gt;0), N876/M876 * I876^-0.95 * IF(L876=1, 1, 0.913), 0)) / 2,"Fehler: K4 muss 1 oder 2 sein"))</f>
        <v>2.418181818181818</v>
      </c>
      <c r="P876" s="61">
        <f t="array" ref="P876">((AVERAGE(IF((H876:INDEX(H:H,MATCH("PointAVG",O877:O985,0)+ROW(O876)-1)&gt;=(MAX(H876:INDEX(H:H,MATCH("PointAVG",O877:O985,0)+ROW(O876)-1))-4)),O876:INDEX(O:O,MATCH("PointAVG",O877:O985,0)+ROW(O876)-1)))) * (VLOOKUP(C876, LeagueRanking[[CCode]:[Total4]], COLUMNS(LeagueRanking[[#All],[CCode]:[Total4]]), FALSE)))</f>
        <v>30.32560329230769</v>
      </c>
      <c r="Q876" s="91">
        <f>_xlfn.RANK.EQ(P876, P:P, 0)</f>
        <v>11</v>
      </c>
    </row>
    <row r="877" spans="2:17" ht="23.45" hidden="1" customHeight="1" outlineLevel="1" x14ac:dyDescent="0.25">
      <c r="B877" s="123"/>
      <c r="C877" s="35" t="s">
        <v>373</v>
      </c>
      <c r="D877" s="123"/>
      <c r="E877" s="35" t="s">
        <v>134</v>
      </c>
      <c r="F877" s="124"/>
      <c r="G877" s="35">
        <v>2019</v>
      </c>
      <c r="H877" s="35">
        <v>2019</v>
      </c>
      <c r="I877" s="35">
        <v>1</v>
      </c>
      <c r="J877" s="35">
        <v>26</v>
      </c>
      <c r="K877" s="35">
        <v>69</v>
      </c>
      <c r="O877" s="61">
        <f t="shared" si="107"/>
        <v>2.6538461538461537</v>
      </c>
      <c r="Q877" s="92"/>
    </row>
    <row r="878" spans="2:17" ht="23.45" hidden="1" customHeight="1" outlineLevel="1" x14ac:dyDescent="0.25">
      <c r="B878" s="123"/>
      <c r="C878" s="35" t="s">
        <v>373</v>
      </c>
      <c r="D878" s="123"/>
      <c r="E878" s="35" t="s">
        <v>134</v>
      </c>
      <c r="F878" s="124"/>
      <c r="G878" s="35">
        <v>2020</v>
      </c>
      <c r="H878" s="35">
        <v>2020</v>
      </c>
      <c r="I878" s="35">
        <v>1</v>
      </c>
      <c r="J878" s="35">
        <v>26</v>
      </c>
      <c r="K878" s="35">
        <v>65</v>
      </c>
      <c r="O878" s="61">
        <f t="shared" si="107"/>
        <v>2.5</v>
      </c>
      <c r="Q878" s="92"/>
    </row>
    <row r="879" spans="2:17" ht="23.45" hidden="1" customHeight="1" outlineLevel="1" x14ac:dyDescent="0.25">
      <c r="B879" s="123"/>
      <c r="C879" s="35" t="s">
        <v>373</v>
      </c>
      <c r="D879" s="123"/>
      <c r="E879" s="35" t="s">
        <v>134</v>
      </c>
      <c r="F879" s="124"/>
      <c r="G879" s="35">
        <v>2021</v>
      </c>
      <c r="H879" s="35">
        <v>2021</v>
      </c>
      <c r="I879" s="35">
        <v>1</v>
      </c>
      <c r="J879" s="35">
        <v>26</v>
      </c>
      <c r="K879" s="35">
        <v>60</v>
      </c>
      <c r="O879" s="61">
        <f t="shared" si="107"/>
        <v>2.3076923076923075</v>
      </c>
      <c r="Q879" s="92"/>
    </row>
    <row r="880" spans="2:17" ht="23.45" hidden="1" customHeight="1" outlineLevel="1" x14ac:dyDescent="0.25">
      <c r="B880" s="123"/>
      <c r="C880" s="35" t="s">
        <v>373</v>
      </c>
      <c r="D880" s="123"/>
      <c r="E880" s="35" t="s">
        <v>134</v>
      </c>
      <c r="F880" s="124"/>
      <c r="G880" s="35">
        <v>2022</v>
      </c>
      <c r="H880" s="35">
        <v>2022</v>
      </c>
      <c r="I880" s="35">
        <v>1</v>
      </c>
      <c r="J880" s="35">
        <v>26</v>
      </c>
      <c r="K880" s="35">
        <v>54</v>
      </c>
      <c r="O880" s="61">
        <f t="shared" si="107"/>
        <v>2.0769230769230771</v>
      </c>
      <c r="Q880" s="92"/>
    </row>
    <row r="881" spans="2:17" ht="23.45" hidden="1" customHeight="1" outlineLevel="1" x14ac:dyDescent="0.25">
      <c r="B881" s="123"/>
      <c r="C881" s="35" t="s">
        <v>373</v>
      </c>
      <c r="D881" s="123"/>
      <c r="E881" s="35" t="s">
        <v>134</v>
      </c>
      <c r="F881" s="124"/>
      <c r="G881" s="35">
        <v>2023</v>
      </c>
      <c r="H881" s="35">
        <v>2023</v>
      </c>
      <c r="I881" s="35">
        <v>1</v>
      </c>
      <c r="J881" s="35">
        <v>26</v>
      </c>
      <c r="K881" s="35">
        <v>53</v>
      </c>
      <c r="O881" s="61">
        <f t="shared" si="107"/>
        <v>2.0384615384615383</v>
      </c>
      <c r="Q881" s="92"/>
    </row>
    <row r="882" spans="2:17" ht="23.45" hidden="1" customHeight="1" outlineLevel="1" x14ac:dyDescent="0.25">
      <c r="B882" s="123"/>
      <c r="C882" s="35" t="s">
        <v>373</v>
      </c>
      <c r="D882" s="123"/>
      <c r="E882" s="35" t="s">
        <v>134</v>
      </c>
      <c r="F882" s="124"/>
      <c r="G882" s="35">
        <v>2024</v>
      </c>
      <c r="H882" s="35">
        <v>2024</v>
      </c>
      <c r="I882" s="35">
        <v>1</v>
      </c>
      <c r="J882" s="35">
        <v>26</v>
      </c>
      <c r="K882" s="35">
        <v>38</v>
      </c>
      <c r="O882" s="61">
        <f t="shared" si="107"/>
        <v>1.4615384615384615</v>
      </c>
      <c r="Q882" s="92"/>
    </row>
    <row r="883" spans="2:17" ht="23.45" hidden="1" customHeight="1" outlineLevel="1" x14ac:dyDescent="0.25">
      <c r="B883" s="47" t="s">
        <v>1</v>
      </c>
      <c r="C883" s="47" t="s">
        <v>371</v>
      </c>
      <c r="D883" s="47" t="s">
        <v>42</v>
      </c>
      <c r="E883" s="47" t="s">
        <v>364</v>
      </c>
      <c r="F883" s="79"/>
      <c r="G883" s="47" t="s">
        <v>43</v>
      </c>
      <c r="H883" s="47" t="s">
        <v>787</v>
      </c>
      <c r="I883" s="47" t="s">
        <v>44</v>
      </c>
      <c r="J883" s="47" t="s">
        <v>360</v>
      </c>
      <c r="K883" s="47" t="s">
        <v>359</v>
      </c>
      <c r="L883" s="47" t="s">
        <v>362</v>
      </c>
      <c r="M883" s="47" t="s">
        <v>360</v>
      </c>
      <c r="N883" s="47" t="s">
        <v>359</v>
      </c>
      <c r="O883" s="47" t="s">
        <v>363</v>
      </c>
      <c r="P883" s="47" t="s">
        <v>365</v>
      </c>
      <c r="Q883" s="47" t="s">
        <v>599</v>
      </c>
    </row>
    <row r="884" spans="2:17" ht="23.45" hidden="1" customHeight="1" outlineLevel="1" x14ac:dyDescent="0.25">
      <c r="B884" s="123" t="e" vm="8">
        <v>#VALUE!</v>
      </c>
      <c r="C884" s="35" t="s">
        <v>373</v>
      </c>
      <c r="D884" s="123" t="e" vm="362">
        <v>#VALUE!</v>
      </c>
      <c r="E884" s="35" t="s">
        <v>135</v>
      </c>
      <c r="F884" s="122" t="s">
        <v>533</v>
      </c>
      <c r="G884" s="35">
        <v>2018</v>
      </c>
      <c r="H884" s="35">
        <v>2018</v>
      </c>
      <c r="I884" s="35">
        <v>1</v>
      </c>
      <c r="J884" s="35">
        <v>22</v>
      </c>
      <c r="K884" s="35">
        <v>26</v>
      </c>
      <c r="L884" s="35">
        <v>2</v>
      </c>
      <c r="M884" s="35">
        <v>10</v>
      </c>
      <c r="N884" s="35">
        <v>18</v>
      </c>
      <c r="O884" s="61">
        <f t="shared" ref="O884:O890" si="108">IF(AND(L884="", M884="", N884=""), IF(AND(I884&lt;&gt;0, J884&lt;&gt;0), K884/J884 * I884^-0.95, 0), IF(OR(L884=1, L884=2),(IF(J884&lt;&gt;0, K884/J884 * I884^-0.95, 0) + IF(AND(M884&lt;&gt;0, I884&lt;&gt;0), N884/M884 * I884^-0.95 * IF(L884=1, 1, 0.913), 0)) / 2,"Fehler: K4 muss 1 oder 2 sein"))</f>
        <v>1.4126090909090911</v>
      </c>
      <c r="P884" s="61">
        <f t="array" ref="P884">((AVERAGE(IF((H884:INDEX(H:H,MATCH("PointAVG",O885:O993,0)+ROW(O884)-1)&gt;=(MAX(H884:INDEX(H:H,MATCH("PointAVG",O885:O993,0)+ROW(O884)-1))-4)),O884:INDEX(O:O,MATCH("PointAVG",O885:O993,0)+ROW(O884)-1)))) * (VLOOKUP(C884, LeagueRanking[[CCode]:[Total4]], COLUMNS(LeagueRanking[[#All],[CCode]:[Total4]]), FALSE)))</f>
        <v>27.742311159999996</v>
      </c>
      <c r="Q884" s="91">
        <f>_xlfn.RANK.EQ(P884, P:P, 0)</f>
        <v>13</v>
      </c>
    </row>
    <row r="885" spans="2:17" ht="23.45" hidden="1" customHeight="1" outlineLevel="1" x14ac:dyDescent="0.25">
      <c r="B885" s="123"/>
      <c r="C885" s="35" t="s">
        <v>373</v>
      </c>
      <c r="D885" s="123"/>
      <c r="E885" s="35" t="s">
        <v>135</v>
      </c>
      <c r="F885" s="122"/>
      <c r="G885" s="35">
        <v>2019</v>
      </c>
      <c r="H885" s="35">
        <v>2019</v>
      </c>
      <c r="I885" s="35">
        <v>1</v>
      </c>
      <c r="J885" s="35">
        <v>26</v>
      </c>
      <c r="K885" s="35">
        <v>33</v>
      </c>
      <c r="O885" s="61">
        <f t="shared" si="108"/>
        <v>1.2692307692307692</v>
      </c>
      <c r="Q885" s="92"/>
    </row>
    <row r="886" spans="2:17" ht="23.45" hidden="1" customHeight="1" outlineLevel="1" x14ac:dyDescent="0.25">
      <c r="B886" s="123"/>
      <c r="C886" s="35" t="s">
        <v>373</v>
      </c>
      <c r="D886" s="123"/>
      <c r="E886" s="35" t="s">
        <v>135</v>
      </c>
      <c r="F886" s="122"/>
      <c r="G886" s="35">
        <v>2020</v>
      </c>
      <c r="H886" s="35">
        <v>2020</v>
      </c>
      <c r="I886" s="35">
        <v>1</v>
      </c>
      <c r="J886" s="35">
        <v>26</v>
      </c>
      <c r="K886" s="35">
        <v>53</v>
      </c>
      <c r="O886" s="61">
        <f t="shared" si="108"/>
        <v>2.0384615384615383</v>
      </c>
      <c r="Q886" s="92"/>
    </row>
    <row r="887" spans="2:17" ht="23.45" hidden="1" customHeight="1" outlineLevel="1" x14ac:dyDescent="0.25">
      <c r="B887" s="123"/>
      <c r="C887" s="35" t="s">
        <v>373</v>
      </c>
      <c r="D887" s="123"/>
      <c r="E887" s="35" t="s">
        <v>135</v>
      </c>
      <c r="F887" s="122"/>
      <c r="G887" s="35">
        <v>2021</v>
      </c>
      <c r="H887" s="35">
        <v>2021</v>
      </c>
      <c r="I887" s="35">
        <v>1</v>
      </c>
      <c r="J887" s="35">
        <v>26</v>
      </c>
      <c r="K887" s="35">
        <v>45</v>
      </c>
      <c r="O887" s="61">
        <f t="shared" si="108"/>
        <v>1.7307692307692308</v>
      </c>
      <c r="Q887" s="92"/>
    </row>
    <row r="888" spans="2:17" ht="23.45" hidden="1" customHeight="1" outlineLevel="1" x14ac:dyDescent="0.25">
      <c r="B888" s="123"/>
      <c r="C888" s="35" t="s">
        <v>373</v>
      </c>
      <c r="D888" s="123"/>
      <c r="E888" s="35" t="s">
        <v>135</v>
      </c>
      <c r="F888" s="122"/>
      <c r="G888" s="35">
        <v>2022</v>
      </c>
      <c r="H888" s="35">
        <v>2022</v>
      </c>
      <c r="I888" s="35">
        <v>1</v>
      </c>
      <c r="J888" s="35">
        <v>26</v>
      </c>
      <c r="K888" s="35">
        <v>49</v>
      </c>
      <c r="O888" s="61">
        <f t="shared" si="108"/>
        <v>1.8846153846153846</v>
      </c>
      <c r="Q888" s="92"/>
    </row>
    <row r="889" spans="2:17" ht="23.45" hidden="1" customHeight="1" outlineLevel="1" x14ac:dyDescent="0.25">
      <c r="B889" s="123"/>
      <c r="C889" s="35" t="s">
        <v>373</v>
      </c>
      <c r="D889" s="123"/>
      <c r="E889" s="35" t="s">
        <v>135</v>
      </c>
      <c r="F889" s="122"/>
      <c r="G889" s="35">
        <v>2023</v>
      </c>
      <c r="H889" s="35">
        <v>2023</v>
      </c>
      <c r="I889" s="35">
        <v>1</v>
      </c>
      <c r="J889" s="35">
        <v>26</v>
      </c>
      <c r="K889" s="35">
        <v>48</v>
      </c>
      <c r="O889" s="61">
        <f t="shared" si="108"/>
        <v>1.8461538461538463</v>
      </c>
      <c r="Q889" s="92"/>
    </row>
    <row r="890" spans="2:17" ht="23.45" hidden="1" customHeight="1" outlineLevel="1" x14ac:dyDescent="0.25">
      <c r="B890" s="123"/>
      <c r="C890" s="35" t="s">
        <v>373</v>
      </c>
      <c r="D890" s="123"/>
      <c r="E890" s="35" t="s">
        <v>135</v>
      </c>
      <c r="F890" s="122"/>
      <c r="G890" s="35">
        <v>2024</v>
      </c>
      <c r="H890" s="35">
        <v>2024</v>
      </c>
      <c r="I890" s="35">
        <v>1</v>
      </c>
      <c r="J890" s="35">
        <v>26</v>
      </c>
      <c r="K890" s="35">
        <v>52</v>
      </c>
      <c r="O890" s="61">
        <f t="shared" si="108"/>
        <v>2</v>
      </c>
      <c r="Q890" s="92"/>
    </row>
    <row r="891" spans="2:17" ht="23.45" hidden="1" customHeight="1" outlineLevel="1" x14ac:dyDescent="0.25">
      <c r="B891" s="47" t="s">
        <v>1</v>
      </c>
      <c r="C891" s="47" t="s">
        <v>371</v>
      </c>
      <c r="D891" s="47" t="s">
        <v>42</v>
      </c>
      <c r="E891" s="47" t="s">
        <v>364</v>
      </c>
      <c r="F891" s="79"/>
      <c r="G891" s="47" t="s">
        <v>43</v>
      </c>
      <c r="H891" s="47" t="s">
        <v>787</v>
      </c>
      <c r="I891" s="47" t="s">
        <v>44</v>
      </c>
      <c r="J891" s="47" t="s">
        <v>360</v>
      </c>
      <c r="K891" s="47" t="s">
        <v>359</v>
      </c>
      <c r="L891" s="47" t="s">
        <v>362</v>
      </c>
      <c r="M891" s="47" t="s">
        <v>360</v>
      </c>
      <c r="N891" s="47" t="s">
        <v>359</v>
      </c>
      <c r="O891" s="47" t="s">
        <v>363</v>
      </c>
      <c r="P891" s="47" t="s">
        <v>365</v>
      </c>
      <c r="Q891" s="47" t="s">
        <v>599</v>
      </c>
    </row>
    <row r="892" spans="2:17" ht="23.45" hidden="1" customHeight="1" outlineLevel="1" x14ac:dyDescent="0.25">
      <c r="B892" s="123" t="e" vm="8">
        <v>#VALUE!</v>
      </c>
      <c r="C892" s="35" t="s">
        <v>373</v>
      </c>
      <c r="D892" s="123" t="e" vm="363">
        <v>#VALUE!</v>
      </c>
      <c r="E892" s="35" t="s">
        <v>136</v>
      </c>
      <c r="F892" s="122" t="s">
        <v>794</v>
      </c>
      <c r="G892" s="35">
        <v>2018</v>
      </c>
      <c r="H892" s="35">
        <v>2018</v>
      </c>
      <c r="I892" s="35">
        <v>1</v>
      </c>
      <c r="J892" s="35">
        <v>22</v>
      </c>
      <c r="K892" s="35">
        <v>26</v>
      </c>
      <c r="L892" s="35">
        <v>2</v>
      </c>
      <c r="M892" s="35">
        <v>10</v>
      </c>
      <c r="N892" s="35">
        <v>11</v>
      </c>
      <c r="O892" s="61">
        <f t="shared" ref="O892:O898" si="109">IF(AND(L892="", M892="", N892=""), IF(AND(I892&lt;&gt;0, J892&lt;&gt;0), K892/J892 * I892^-0.95, 0), IF(OR(L892=1, L892=2),(IF(J892&lt;&gt;0, K892/J892 * I892^-0.95, 0) + IF(AND(M892&lt;&gt;0, I892&lt;&gt;0), N892/M892 * I892^-0.95 * IF(L892=1, 1, 0.913), 0)) / 2,"Fehler: K4 muss 1 oder 2 sein"))</f>
        <v>1.0930590909090911</v>
      </c>
      <c r="P892" s="61">
        <f t="array" ref="P892">((AVERAGE(IF((H892:INDEX(H:H,MATCH("PointAVG",O893:O1001,0)+ROW(O892)-1)&gt;=(MAX(H892:INDEX(H:H,MATCH("PointAVG",O893:O1001,0)+ROW(O892)-1))-4)),O892:INDEX(O:O,MATCH("PointAVG",O893:O1001,0)+ROW(O892)-1)))) * (VLOOKUP(C892, LeagueRanking[[CCode]:[Total4]], COLUMNS(LeagueRanking[[#All],[CCode]:[Total4]]), FALSE)))</f>
        <v>26.169872470769228</v>
      </c>
      <c r="Q892" s="91">
        <f>_xlfn.RANK.EQ(P892, P:P, 0)</f>
        <v>17</v>
      </c>
    </row>
    <row r="893" spans="2:17" ht="23.45" hidden="1" customHeight="1" outlineLevel="1" x14ac:dyDescent="0.25">
      <c r="B893" s="123"/>
      <c r="C893" s="35" t="s">
        <v>373</v>
      </c>
      <c r="D893" s="123"/>
      <c r="E893" s="35" t="s">
        <v>136</v>
      </c>
      <c r="F893" s="122"/>
      <c r="G893" s="35">
        <v>2019</v>
      </c>
      <c r="H893" s="35">
        <v>2019</v>
      </c>
      <c r="I893" s="35">
        <v>1</v>
      </c>
      <c r="J893" s="35">
        <v>26</v>
      </c>
      <c r="K893" s="35">
        <v>32</v>
      </c>
      <c r="O893" s="61">
        <f t="shared" si="109"/>
        <v>1.2307692307692308</v>
      </c>
      <c r="Q893" s="92"/>
    </row>
    <row r="894" spans="2:17" ht="23.45" hidden="1" customHeight="1" outlineLevel="1" x14ac:dyDescent="0.25">
      <c r="B894" s="123"/>
      <c r="C894" s="35" t="s">
        <v>373</v>
      </c>
      <c r="D894" s="123"/>
      <c r="E894" s="35" t="s">
        <v>136</v>
      </c>
      <c r="F894" s="122"/>
      <c r="G894" s="35">
        <v>2020</v>
      </c>
      <c r="H894" s="35">
        <v>2020</v>
      </c>
      <c r="I894" s="35">
        <v>1</v>
      </c>
      <c r="J894" s="35">
        <v>26</v>
      </c>
      <c r="K894" s="35">
        <v>49</v>
      </c>
      <c r="O894" s="61">
        <f t="shared" si="109"/>
        <v>1.8846153846153846</v>
      </c>
      <c r="Q894" s="92"/>
    </row>
    <row r="895" spans="2:17" ht="23.45" hidden="1" customHeight="1" outlineLevel="1" x14ac:dyDescent="0.25">
      <c r="B895" s="123"/>
      <c r="C895" s="35" t="s">
        <v>373</v>
      </c>
      <c r="D895" s="123"/>
      <c r="E895" s="35" t="s">
        <v>136</v>
      </c>
      <c r="F895" s="122"/>
      <c r="G895" s="35">
        <v>2021</v>
      </c>
      <c r="H895" s="35">
        <v>2021</v>
      </c>
      <c r="I895" s="35">
        <v>1</v>
      </c>
      <c r="J895" s="35">
        <v>26</v>
      </c>
      <c r="K895" s="35">
        <v>47</v>
      </c>
      <c r="O895" s="61">
        <f t="shared" si="109"/>
        <v>1.8076923076923077</v>
      </c>
      <c r="Q895" s="92"/>
    </row>
    <row r="896" spans="2:17" ht="23.45" hidden="1" customHeight="1" outlineLevel="1" x14ac:dyDescent="0.25">
      <c r="B896" s="123"/>
      <c r="C896" s="35" t="s">
        <v>373</v>
      </c>
      <c r="D896" s="123"/>
      <c r="E896" s="35" t="s">
        <v>136</v>
      </c>
      <c r="F896" s="122"/>
      <c r="G896" s="35">
        <v>2022</v>
      </c>
      <c r="H896" s="35">
        <v>2022</v>
      </c>
      <c r="I896" s="35">
        <v>1</v>
      </c>
      <c r="J896" s="35">
        <v>26</v>
      </c>
      <c r="K896" s="35">
        <v>44</v>
      </c>
      <c r="O896" s="61">
        <f t="shared" si="109"/>
        <v>1.6923076923076923</v>
      </c>
      <c r="Q896" s="92"/>
    </row>
    <row r="897" spans="2:17" ht="23.45" hidden="1" customHeight="1" outlineLevel="1" x14ac:dyDescent="0.25">
      <c r="B897" s="123"/>
      <c r="C897" s="35" t="s">
        <v>373</v>
      </c>
      <c r="D897" s="123"/>
      <c r="E897" s="35" t="s">
        <v>136</v>
      </c>
      <c r="F897" s="122"/>
      <c r="G897" s="35">
        <v>2023</v>
      </c>
      <c r="H897" s="35">
        <v>2023</v>
      </c>
      <c r="I897" s="35">
        <v>1</v>
      </c>
      <c r="J897" s="35">
        <v>26</v>
      </c>
      <c r="K897" s="35">
        <v>46</v>
      </c>
      <c r="O897" s="61">
        <f t="shared" si="109"/>
        <v>1.7692307692307692</v>
      </c>
      <c r="Q897" s="92"/>
    </row>
    <row r="898" spans="2:17" ht="23.45" hidden="1" customHeight="1" outlineLevel="1" x14ac:dyDescent="0.25">
      <c r="B898" s="123"/>
      <c r="C898" s="35" t="s">
        <v>373</v>
      </c>
      <c r="D898" s="123"/>
      <c r="E898" s="35" t="s">
        <v>136</v>
      </c>
      <c r="F898" s="122"/>
      <c r="G898" s="35">
        <v>2024</v>
      </c>
      <c r="H898" s="35">
        <v>2024</v>
      </c>
      <c r="I898" s="35">
        <v>1</v>
      </c>
      <c r="J898" s="35">
        <v>26</v>
      </c>
      <c r="K898" s="35">
        <v>47</v>
      </c>
      <c r="O898" s="61">
        <f t="shared" si="109"/>
        <v>1.8076923076923077</v>
      </c>
      <c r="Q898" s="92"/>
    </row>
    <row r="899" spans="2:17" ht="23.45" hidden="1" customHeight="1" outlineLevel="1" x14ac:dyDescent="0.25">
      <c r="B899" s="47" t="s">
        <v>1</v>
      </c>
      <c r="C899" s="47" t="s">
        <v>371</v>
      </c>
      <c r="D899" s="47" t="s">
        <v>42</v>
      </c>
      <c r="E899" s="47" t="s">
        <v>364</v>
      </c>
      <c r="F899" s="79"/>
      <c r="G899" s="47" t="s">
        <v>43</v>
      </c>
      <c r="H899" s="47" t="s">
        <v>787</v>
      </c>
      <c r="I899" s="47" t="s">
        <v>44</v>
      </c>
      <c r="J899" s="47" t="s">
        <v>360</v>
      </c>
      <c r="K899" s="47" t="s">
        <v>359</v>
      </c>
      <c r="L899" s="47" t="s">
        <v>362</v>
      </c>
      <c r="M899" s="47" t="s">
        <v>360</v>
      </c>
      <c r="N899" s="47" t="s">
        <v>359</v>
      </c>
      <c r="O899" s="47" t="s">
        <v>363</v>
      </c>
      <c r="P899" s="47" t="s">
        <v>365</v>
      </c>
      <c r="Q899" s="47" t="s">
        <v>599</v>
      </c>
    </row>
    <row r="900" spans="2:17" ht="23.45" hidden="1" customHeight="1" outlineLevel="1" x14ac:dyDescent="0.25">
      <c r="B900" s="123" t="e" vm="8">
        <v>#VALUE!</v>
      </c>
      <c r="C900" s="35" t="s">
        <v>373</v>
      </c>
      <c r="D900" s="123" t="e" vm="364">
        <v>#VALUE!</v>
      </c>
      <c r="E900" s="35" t="s">
        <v>137</v>
      </c>
      <c r="F900" s="124" t="s">
        <v>531</v>
      </c>
      <c r="G900" s="35">
        <v>2018</v>
      </c>
      <c r="H900" s="35">
        <v>2018</v>
      </c>
      <c r="I900" s="35">
        <v>1</v>
      </c>
      <c r="J900" s="35">
        <v>22</v>
      </c>
      <c r="K900" s="35">
        <v>37</v>
      </c>
      <c r="L900" s="35">
        <v>1</v>
      </c>
      <c r="M900" s="35">
        <v>10</v>
      </c>
      <c r="N900" s="35">
        <v>12</v>
      </c>
      <c r="O900" s="61">
        <f t="shared" ref="O900:O906" si="110">IF(AND(L900="", M900="", N900=""), IF(AND(I900&lt;&gt;0, J900&lt;&gt;0), K900/J900 * I900^-0.95, 0), IF(OR(L900=1, L900=2),(IF(J900&lt;&gt;0, K900/J900 * I900^-0.95, 0) + IF(AND(M900&lt;&gt;0, I900&lt;&gt;0), N900/M900 * I900^-0.95 * IF(L900=1, 1, 0.913), 0)) / 2,"Fehler: K4 muss 1 oder 2 sein"))</f>
        <v>1.4409090909090909</v>
      </c>
      <c r="P900" s="61">
        <f t="array" ref="P900">((AVERAGE(IF((H900:INDEX(H:H,MATCH("PointAVG",O901:O1009,0)+ROW(O900)-1)&gt;=(MAX(H900:INDEX(H:H,MATCH("PointAVG",O901:O1009,0)+ROW(O900)-1))-4)),O900:INDEX(O:O,MATCH("PointAVG",O901:O1009,0)+ROW(O900)-1)))) * (VLOOKUP(C900, LeagueRanking[[CCode]:[Total4]], COLUMNS(LeagueRanking[[#All],[CCode]:[Total4]]), FALSE)))</f>
        <v>24.37279968307692</v>
      </c>
      <c r="Q900" s="91">
        <f>_xlfn.RANK.EQ(P900, P:P, 0)</f>
        <v>25</v>
      </c>
    </row>
    <row r="901" spans="2:17" ht="23.45" hidden="1" customHeight="1" outlineLevel="1" x14ac:dyDescent="0.25">
      <c r="B901" s="123"/>
      <c r="C901" s="35" t="s">
        <v>373</v>
      </c>
      <c r="D901" s="123"/>
      <c r="E901" s="35" t="s">
        <v>137</v>
      </c>
      <c r="F901" s="124"/>
      <c r="G901" s="35">
        <v>2019</v>
      </c>
      <c r="H901" s="35">
        <v>2019</v>
      </c>
      <c r="I901" s="35">
        <v>1</v>
      </c>
      <c r="J901" s="35">
        <v>26</v>
      </c>
      <c r="K901" s="35">
        <v>32</v>
      </c>
      <c r="O901" s="61">
        <f t="shared" si="110"/>
        <v>1.2307692307692308</v>
      </c>
      <c r="Q901" s="92"/>
    </row>
    <row r="902" spans="2:17" ht="23.45" hidden="1" customHeight="1" outlineLevel="1" x14ac:dyDescent="0.25">
      <c r="B902" s="123"/>
      <c r="C902" s="35" t="s">
        <v>373</v>
      </c>
      <c r="D902" s="123"/>
      <c r="E902" s="35" t="s">
        <v>137</v>
      </c>
      <c r="F902" s="124"/>
      <c r="G902" s="35">
        <v>2020</v>
      </c>
      <c r="H902" s="35">
        <v>2020</v>
      </c>
      <c r="I902" s="35">
        <v>1</v>
      </c>
      <c r="J902" s="35">
        <v>26</v>
      </c>
      <c r="K902" s="35">
        <v>35</v>
      </c>
      <c r="O902" s="61">
        <f t="shared" si="110"/>
        <v>1.3461538461538463</v>
      </c>
      <c r="Q902" s="92"/>
    </row>
    <row r="903" spans="2:17" ht="23.45" hidden="1" customHeight="1" outlineLevel="1" x14ac:dyDescent="0.25">
      <c r="B903" s="123"/>
      <c r="C903" s="35" t="s">
        <v>373</v>
      </c>
      <c r="D903" s="123"/>
      <c r="E903" s="35" t="s">
        <v>137</v>
      </c>
      <c r="F903" s="124"/>
      <c r="G903" s="35">
        <v>2021</v>
      </c>
      <c r="H903" s="35">
        <v>2021</v>
      </c>
      <c r="I903" s="35">
        <v>1</v>
      </c>
      <c r="J903" s="35">
        <v>26</v>
      </c>
      <c r="K903" s="35">
        <v>39</v>
      </c>
      <c r="O903" s="61">
        <f t="shared" si="110"/>
        <v>1.5</v>
      </c>
      <c r="Q903" s="92"/>
    </row>
    <row r="904" spans="2:17" ht="23.45" hidden="1" customHeight="1" outlineLevel="1" x14ac:dyDescent="0.25">
      <c r="B904" s="123"/>
      <c r="C904" s="35" t="s">
        <v>373</v>
      </c>
      <c r="D904" s="123"/>
      <c r="E904" s="35" t="s">
        <v>137</v>
      </c>
      <c r="F904" s="124"/>
      <c r="G904" s="35">
        <v>2022</v>
      </c>
      <c r="H904" s="35">
        <v>2022</v>
      </c>
      <c r="I904" s="35">
        <v>1</v>
      </c>
      <c r="J904" s="35">
        <v>26</v>
      </c>
      <c r="K904" s="35">
        <v>53</v>
      </c>
      <c r="O904" s="61">
        <f t="shared" si="110"/>
        <v>2.0384615384615383</v>
      </c>
      <c r="Q904" s="92"/>
    </row>
    <row r="905" spans="2:17" ht="23.45" hidden="1" customHeight="1" outlineLevel="1" x14ac:dyDescent="0.25">
      <c r="B905" s="123"/>
      <c r="C905" s="35" t="s">
        <v>373</v>
      </c>
      <c r="D905" s="123"/>
      <c r="E905" s="35" t="s">
        <v>137</v>
      </c>
      <c r="F905" s="124"/>
      <c r="G905" s="35">
        <v>2023</v>
      </c>
      <c r="H905" s="35">
        <v>2023</v>
      </c>
      <c r="I905" s="35">
        <v>1</v>
      </c>
      <c r="J905" s="35">
        <v>26</v>
      </c>
      <c r="K905" s="35">
        <v>47</v>
      </c>
      <c r="O905" s="61">
        <f t="shared" si="110"/>
        <v>1.8076923076923077</v>
      </c>
      <c r="Q905" s="92"/>
    </row>
    <row r="906" spans="2:17" ht="23.45" hidden="1" customHeight="1" outlineLevel="1" x14ac:dyDescent="0.25">
      <c r="B906" s="123"/>
      <c r="C906" s="35" t="s">
        <v>373</v>
      </c>
      <c r="D906" s="123"/>
      <c r="E906" s="35" t="s">
        <v>137</v>
      </c>
      <c r="F906" s="124"/>
      <c r="G906" s="35">
        <v>2024</v>
      </c>
      <c r="H906" s="35">
        <v>2024</v>
      </c>
      <c r="I906" s="35">
        <v>1</v>
      </c>
      <c r="J906" s="35">
        <v>26</v>
      </c>
      <c r="K906" s="35">
        <v>43</v>
      </c>
      <c r="O906" s="61">
        <f t="shared" si="110"/>
        <v>1.6538461538461537</v>
      </c>
      <c r="Q906" s="92"/>
    </row>
    <row r="907" spans="2:17" ht="23.45" hidden="1" customHeight="1" outlineLevel="1" x14ac:dyDescent="0.25">
      <c r="B907" s="47" t="s">
        <v>1</v>
      </c>
      <c r="C907" s="47" t="s">
        <v>371</v>
      </c>
      <c r="D907" s="47" t="s">
        <v>42</v>
      </c>
      <c r="E907" s="47" t="s">
        <v>364</v>
      </c>
      <c r="F907" s="79"/>
      <c r="G907" s="47" t="s">
        <v>43</v>
      </c>
      <c r="H907" s="47" t="s">
        <v>787</v>
      </c>
      <c r="I907" s="47" t="s">
        <v>44</v>
      </c>
      <c r="J907" s="47" t="s">
        <v>360</v>
      </c>
      <c r="K907" s="47" t="s">
        <v>359</v>
      </c>
      <c r="L907" s="47" t="s">
        <v>362</v>
      </c>
      <c r="M907" s="47" t="s">
        <v>360</v>
      </c>
      <c r="N907" s="47" t="s">
        <v>359</v>
      </c>
      <c r="O907" s="47" t="s">
        <v>363</v>
      </c>
      <c r="P907" s="47" t="s">
        <v>365</v>
      </c>
      <c r="Q907" s="47" t="s">
        <v>599</v>
      </c>
    </row>
    <row r="908" spans="2:17" ht="23.45" hidden="1" customHeight="1" outlineLevel="1" x14ac:dyDescent="0.25">
      <c r="B908" s="123" t="e" vm="8">
        <v>#VALUE!</v>
      </c>
      <c r="C908" s="35" t="s">
        <v>373</v>
      </c>
      <c r="D908" s="123" t="e" vm="126">
        <v>#VALUE!</v>
      </c>
      <c r="E908" s="35" t="s">
        <v>138</v>
      </c>
      <c r="F908" s="124" t="s">
        <v>532</v>
      </c>
      <c r="G908" s="35">
        <v>2018</v>
      </c>
      <c r="H908" s="35">
        <v>2018</v>
      </c>
      <c r="I908" s="35">
        <v>1</v>
      </c>
      <c r="J908" s="35">
        <v>22</v>
      </c>
      <c r="K908" s="35">
        <v>40</v>
      </c>
      <c r="L908" s="35">
        <v>1</v>
      </c>
      <c r="M908" s="35">
        <v>10</v>
      </c>
      <c r="N908" s="35">
        <v>13</v>
      </c>
      <c r="O908" s="61">
        <f t="shared" ref="O908:O914" si="111">IF(AND(L908="", M908="", N908=""), IF(AND(I908&lt;&gt;0, J908&lt;&gt;0), K908/J908 * I908^-0.95, 0), IF(OR(L908=1, L908=2),(IF(J908&lt;&gt;0, K908/J908 * I908^-0.95, 0) + IF(AND(M908&lt;&gt;0, I908&lt;&gt;0), N908/M908 * I908^-0.95 * IF(L908=1, 1, 0.913), 0)) / 2,"Fehler: K4 muss 1 oder 2 sein"))</f>
        <v>1.5590909090909091</v>
      </c>
      <c r="P908" s="61">
        <f t="array" ref="P908">((AVERAGE(IF((H908:INDEX(H:H,MATCH("PointAVG",O909:O1017,0)+ROW(O908)-1)&gt;=(MAX(H908:INDEX(H:H,MATCH("PointAVG",O909:O1017,0)+ROW(O908)-1))-4)),O908:INDEX(O:O,MATCH("PointAVG",O909:O1017,0)+ROW(O908)-1)))) * (VLOOKUP(C908, LeagueRanking[[CCode]:[Total4]], COLUMNS(LeagueRanking[[#All],[CCode]:[Total4]]), FALSE)))</f>
        <v>21.227922304615383</v>
      </c>
      <c r="Q908" s="91">
        <f>_xlfn.RANK.EQ(P908, P:P, 0)</f>
        <v>41</v>
      </c>
    </row>
    <row r="909" spans="2:17" ht="23.45" hidden="1" customHeight="1" outlineLevel="1" x14ac:dyDescent="0.25">
      <c r="B909" s="123"/>
      <c r="C909" s="35" t="s">
        <v>373</v>
      </c>
      <c r="D909" s="123"/>
      <c r="E909" s="35" t="s">
        <v>138</v>
      </c>
      <c r="F909" s="124"/>
      <c r="G909" s="35">
        <v>2019</v>
      </c>
      <c r="H909" s="35">
        <v>2019</v>
      </c>
      <c r="I909" s="35">
        <v>1</v>
      </c>
      <c r="J909" s="35">
        <v>26</v>
      </c>
      <c r="K909" s="35">
        <v>43</v>
      </c>
      <c r="O909" s="61">
        <f t="shared" si="111"/>
        <v>1.6538461538461537</v>
      </c>
      <c r="Q909" s="92"/>
    </row>
    <row r="910" spans="2:17" ht="23.45" hidden="1" customHeight="1" outlineLevel="1" x14ac:dyDescent="0.25">
      <c r="B910" s="123"/>
      <c r="C910" s="35" t="s">
        <v>373</v>
      </c>
      <c r="D910" s="123"/>
      <c r="E910" s="35" t="s">
        <v>138</v>
      </c>
      <c r="F910" s="124"/>
      <c r="G910" s="35">
        <v>2020</v>
      </c>
      <c r="H910" s="35">
        <v>2020</v>
      </c>
      <c r="I910" s="35">
        <v>1</v>
      </c>
      <c r="J910" s="35">
        <v>26</v>
      </c>
      <c r="K910" s="35">
        <v>43</v>
      </c>
      <c r="O910" s="61">
        <f t="shared" si="111"/>
        <v>1.6538461538461537</v>
      </c>
      <c r="Q910" s="92"/>
    </row>
    <row r="911" spans="2:17" ht="23.45" hidden="1" customHeight="1" outlineLevel="1" x14ac:dyDescent="0.25">
      <c r="B911" s="123"/>
      <c r="C911" s="35" t="s">
        <v>373</v>
      </c>
      <c r="D911" s="123"/>
      <c r="E911" s="35" t="s">
        <v>138</v>
      </c>
      <c r="F911" s="124"/>
      <c r="G911" s="35">
        <v>2021</v>
      </c>
      <c r="H911" s="35">
        <v>2021</v>
      </c>
      <c r="I911" s="35">
        <v>1</v>
      </c>
      <c r="J911" s="35">
        <v>26</v>
      </c>
      <c r="K911" s="35">
        <v>45</v>
      </c>
      <c r="O911" s="61">
        <f t="shared" si="111"/>
        <v>1.7307692307692308</v>
      </c>
      <c r="Q911" s="92"/>
    </row>
    <row r="912" spans="2:17" ht="23.45" hidden="1" customHeight="1" outlineLevel="1" x14ac:dyDescent="0.25">
      <c r="B912" s="123"/>
      <c r="C912" s="35" t="s">
        <v>373</v>
      </c>
      <c r="D912" s="123"/>
      <c r="E912" s="35" t="s">
        <v>138</v>
      </c>
      <c r="F912" s="124"/>
      <c r="G912" s="35">
        <v>2022</v>
      </c>
      <c r="H912" s="35">
        <v>2022</v>
      </c>
      <c r="I912" s="35">
        <v>1</v>
      </c>
      <c r="J912" s="35">
        <v>26</v>
      </c>
      <c r="K912" s="35">
        <v>34</v>
      </c>
      <c r="O912" s="61">
        <f t="shared" si="111"/>
        <v>1.3076923076923077</v>
      </c>
      <c r="Q912" s="92"/>
    </row>
    <row r="913" spans="2:17" ht="23.45" hidden="1" customHeight="1" outlineLevel="1" x14ac:dyDescent="0.25">
      <c r="B913" s="123"/>
      <c r="C913" s="35" t="s">
        <v>373</v>
      </c>
      <c r="D913" s="123"/>
      <c r="E913" s="35" t="s">
        <v>138</v>
      </c>
      <c r="F913" s="124"/>
      <c r="G913" s="35">
        <v>2023</v>
      </c>
      <c r="H913" s="35">
        <v>2023</v>
      </c>
      <c r="I913" s="35">
        <v>1</v>
      </c>
      <c r="J913" s="35">
        <v>26</v>
      </c>
      <c r="K913" s="35">
        <v>37</v>
      </c>
      <c r="O913" s="61">
        <f t="shared" si="111"/>
        <v>1.4230769230769231</v>
      </c>
      <c r="Q913" s="92"/>
    </row>
    <row r="914" spans="2:17" ht="23.45" hidden="1" customHeight="1" outlineLevel="1" x14ac:dyDescent="0.25">
      <c r="B914" s="123"/>
      <c r="C914" s="35" t="s">
        <v>373</v>
      </c>
      <c r="D914" s="123"/>
      <c r="E914" s="35" t="s">
        <v>138</v>
      </c>
      <c r="F914" s="124"/>
      <c r="G914" s="35">
        <v>2024</v>
      </c>
      <c r="H914" s="35">
        <v>2024</v>
      </c>
      <c r="I914" s="35">
        <v>1</v>
      </c>
      <c r="J914" s="35">
        <v>26</v>
      </c>
      <c r="K914" s="35">
        <v>30</v>
      </c>
      <c r="O914" s="61">
        <f t="shared" si="111"/>
        <v>1.1538461538461537</v>
      </c>
      <c r="Q914" s="92"/>
    </row>
    <row r="915" spans="2:17" ht="23.45" hidden="1" customHeight="1" outlineLevel="1" x14ac:dyDescent="0.25">
      <c r="B915" s="47" t="s">
        <v>1</v>
      </c>
      <c r="C915" s="47" t="s">
        <v>371</v>
      </c>
      <c r="D915" s="47" t="s">
        <v>42</v>
      </c>
      <c r="E915" s="47" t="s">
        <v>364</v>
      </c>
      <c r="F915" s="79"/>
      <c r="G915" s="47" t="s">
        <v>43</v>
      </c>
      <c r="H915" s="47" t="s">
        <v>787</v>
      </c>
      <c r="I915" s="47" t="s">
        <v>44</v>
      </c>
      <c r="J915" s="47" t="s">
        <v>360</v>
      </c>
      <c r="K915" s="47" t="s">
        <v>359</v>
      </c>
      <c r="L915" s="47" t="s">
        <v>362</v>
      </c>
      <c r="M915" s="47" t="s">
        <v>360</v>
      </c>
      <c r="N915" s="47" t="s">
        <v>359</v>
      </c>
      <c r="O915" s="47" t="s">
        <v>363</v>
      </c>
      <c r="P915" s="47" t="s">
        <v>365</v>
      </c>
      <c r="Q915" s="47" t="s">
        <v>599</v>
      </c>
    </row>
    <row r="916" spans="2:17" ht="23.45" hidden="1" customHeight="1" outlineLevel="1" x14ac:dyDescent="0.25">
      <c r="B916" s="123" t="e" vm="8">
        <v>#VALUE!</v>
      </c>
      <c r="C916" s="35" t="s">
        <v>373</v>
      </c>
      <c r="D916" s="123" t="e" vm="127">
        <v>#VALUE!</v>
      </c>
      <c r="E916" s="35" t="s">
        <v>139</v>
      </c>
      <c r="F916" s="122" t="s">
        <v>534</v>
      </c>
      <c r="G916" s="35">
        <v>2018</v>
      </c>
      <c r="H916" s="35">
        <v>2018</v>
      </c>
      <c r="I916" s="35">
        <v>1</v>
      </c>
      <c r="J916" s="35">
        <v>22</v>
      </c>
      <c r="K916" s="35">
        <v>17</v>
      </c>
      <c r="L916" s="35">
        <v>2</v>
      </c>
      <c r="M916" s="35">
        <v>10</v>
      </c>
      <c r="N916" s="35">
        <v>15</v>
      </c>
      <c r="O916" s="61">
        <f t="shared" ref="O916:O922" si="112">IF(AND(L916="", M916="", N916=""), IF(AND(I916&lt;&gt;0, J916&lt;&gt;0), K916/J916 * I916^-0.95, 0), IF(OR(L916=1, L916=2),(IF(J916&lt;&gt;0, K916/J916 * I916^-0.95, 0) + IF(AND(M916&lt;&gt;0, I916&lt;&gt;0), N916/M916 * I916^-0.95 * IF(L916=1, 1, 0.913), 0)) / 2,"Fehler: K4 muss 1 oder 2 sein"))</f>
        <v>1.0711136363636364</v>
      </c>
      <c r="P916" s="61">
        <f t="array" ref="P916">((AVERAGE(IF((H916:INDEX(H:H,MATCH("PointAVG",O917:O1025,0)+ROW(O916)-1)&gt;=(MAX(H916:INDEX(H:H,MATCH("PointAVG",O917:O1025,0)+ROW(O916)-1))-4)),O916:INDEX(O:O,MATCH("PointAVG",O917:O1025,0)+ROW(O916)-1)))) * (VLOOKUP(C916, LeagueRanking[[CCode]:[Total4]], COLUMNS(LeagueRanking[[#All],[CCode]:[Total4]]), FALSE)))</f>
        <v>21.22792230461538</v>
      </c>
      <c r="Q916" s="91">
        <f>_xlfn.RANK.EQ(P916, P:P, 0)</f>
        <v>42</v>
      </c>
    </row>
    <row r="917" spans="2:17" ht="23.45" hidden="1" customHeight="1" outlineLevel="1" x14ac:dyDescent="0.25">
      <c r="B917" s="123"/>
      <c r="C917" s="35" t="s">
        <v>373</v>
      </c>
      <c r="D917" s="123"/>
      <c r="E917" s="35" t="s">
        <v>139</v>
      </c>
      <c r="F917" s="122"/>
      <c r="G917" s="35">
        <v>2019</v>
      </c>
      <c r="H917" s="35">
        <v>2019</v>
      </c>
      <c r="I917" s="35">
        <v>1</v>
      </c>
      <c r="J917" s="35">
        <v>26</v>
      </c>
      <c r="K917" s="35">
        <v>40</v>
      </c>
      <c r="O917" s="61">
        <f t="shared" si="112"/>
        <v>1.5384615384615385</v>
      </c>
      <c r="Q917" s="92"/>
    </row>
    <row r="918" spans="2:17" ht="23.45" hidden="1" customHeight="1" outlineLevel="1" x14ac:dyDescent="0.25">
      <c r="B918" s="123"/>
      <c r="C918" s="35" t="s">
        <v>373</v>
      </c>
      <c r="D918" s="123"/>
      <c r="E918" s="35" t="s">
        <v>139</v>
      </c>
      <c r="F918" s="122"/>
      <c r="G918" s="35">
        <v>2020</v>
      </c>
      <c r="H918" s="35">
        <v>2020</v>
      </c>
      <c r="I918" s="35">
        <v>1</v>
      </c>
      <c r="J918" s="35">
        <v>26</v>
      </c>
      <c r="K918" s="35">
        <v>38</v>
      </c>
      <c r="O918" s="61">
        <f t="shared" si="112"/>
        <v>1.4615384615384615</v>
      </c>
      <c r="Q918" s="92"/>
    </row>
    <row r="919" spans="2:17" ht="23.45" hidden="1" customHeight="1" outlineLevel="1" x14ac:dyDescent="0.25">
      <c r="B919" s="123"/>
      <c r="C919" s="35" t="s">
        <v>373</v>
      </c>
      <c r="D919" s="123"/>
      <c r="E919" s="35" t="s">
        <v>139</v>
      </c>
      <c r="F919" s="122"/>
      <c r="G919" s="35">
        <v>2021</v>
      </c>
      <c r="H919" s="35">
        <v>2021</v>
      </c>
      <c r="I919" s="35">
        <v>1</v>
      </c>
      <c r="J919" s="35">
        <v>26</v>
      </c>
      <c r="K919" s="35">
        <v>47</v>
      </c>
      <c r="O919" s="61">
        <f t="shared" si="112"/>
        <v>1.8076923076923077</v>
      </c>
      <c r="Q919" s="92"/>
    </row>
    <row r="920" spans="2:17" ht="23.45" hidden="1" customHeight="1" outlineLevel="1" x14ac:dyDescent="0.25">
      <c r="B920" s="123"/>
      <c r="C920" s="35" t="s">
        <v>373</v>
      </c>
      <c r="D920" s="123"/>
      <c r="E920" s="35" t="s">
        <v>139</v>
      </c>
      <c r="F920" s="122"/>
      <c r="G920" s="35">
        <v>2022</v>
      </c>
      <c r="H920" s="35">
        <v>2022</v>
      </c>
      <c r="I920" s="35">
        <v>1</v>
      </c>
      <c r="J920" s="35">
        <v>26</v>
      </c>
      <c r="K920" s="35">
        <v>34</v>
      </c>
      <c r="O920" s="61">
        <f t="shared" si="112"/>
        <v>1.3076923076923077</v>
      </c>
      <c r="Q920" s="92"/>
    </row>
    <row r="921" spans="2:17" ht="23.45" hidden="1" customHeight="1" outlineLevel="1" x14ac:dyDescent="0.25">
      <c r="B921" s="123"/>
      <c r="C921" s="35" t="s">
        <v>373</v>
      </c>
      <c r="D921" s="123"/>
      <c r="E921" s="35" t="s">
        <v>139</v>
      </c>
      <c r="F921" s="122"/>
      <c r="G921" s="35">
        <v>2023</v>
      </c>
      <c r="H921" s="35">
        <v>2023</v>
      </c>
      <c r="I921" s="35">
        <v>1</v>
      </c>
      <c r="J921" s="35">
        <v>26</v>
      </c>
      <c r="K921" s="35">
        <v>27</v>
      </c>
      <c r="O921" s="61">
        <f t="shared" si="112"/>
        <v>1.0384615384615385</v>
      </c>
      <c r="Q921" s="92"/>
    </row>
    <row r="922" spans="2:17" ht="23.45" hidden="1" customHeight="1" outlineLevel="1" x14ac:dyDescent="0.25">
      <c r="B922" s="123"/>
      <c r="C922" s="35" t="s">
        <v>373</v>
      </c>
      <c r="D922" s="123"/>
      <c r="E922" s="35" t="s">
        <v>139</v>
      </c>
      <c r="F922" s="122"/>
      <c r="G922" s="35">
        <v>2024</v>
      </c>
      <c r="H922" s="35">
        <v>2024</v>
      </c>
      <c r="I922" s="35">
        <v>1</v>
      </c>
      <c r="J922" s="35">
        <v>26</v>
      </c>
      <c r="K922" s="35">
        <v>43</v>
      </c>
      <c r="O922" s="61">
        <f t="shared" si="112"/>
        <v>1.6538461538461537</v>
      </c>
      <c r="Q922" s="92"/>
    </row>
    <row r="923" spans="2:17" ht="23.45" hidden="1" customHeight="1" outlineLevel="1" x14ac:dyDescent="0.25">
      <c r="B923" s="47" t="s">
        <v>1</v>
      </c>
      <c r="C923" s="47" t="s">
        <v>371</v>
      </c>
      <c r="D923" s="47" t="s">
        <v>42</v>
      </c>
      <c r="E923" s="47" t="s">
        <v>364</v>
      </c>
      <c r="F923" s="79"/>
      <c r="G923" s="47" t="s">
        <v>43</v>
      </c>
      <c r="H923" s="47" t="s">
        <v>787</v>
      </c>
      <c r="I923" s="47" t="s">
        <v>44</v>
      </c>
      <c r="J923" s="47" t="s">
        <v>360</v>
      </c>
      <c r="K923" s="47" t="s">
        <v>359</v>
      </c>
      <c r="L923" s="47" t="s">
        <v>362</v>
      </c>
      <c r="M923" s="47" t="s">
        <v>360</v>
      </c>
      <c r="N923" s="47" t="s">
        <v>359</v>
      </c>
      <c r="O923" s="47" t="s">
        <v>363</v>
      </c>
      <c r="P923" s="47" t="s">
        <v>365</v>
      </c>
      <c r="Q923" s="47" t="s">
        <v>599</v>
      </c>
    </row>
    <row r="924" spans="2:17" ht="23.45" hidden="1" customHeight="1" outlineLevel="1" x14ac:dyDescent="0.25">
      <c r="B924" s="123" t="e" vm="8">
        <v>#VALUE!</v>
      </c>
      <c r="C924" s="35" t="s">
        <v>373</v>
      </c>
      <c r="D924" s="123" t="e" vm="128">
        <v>#VALUE!</v>
      </c>
      <c r="E924" s="35" t="s">
        <v>140</v>
      </c>
      <c r="F924" s="122" t="s">
        <v>535</v>
      </c>
      <c r="G924" s="35">
        <v>2018</v>
      </c>
      <c r="H924" s="35">
        <v>2018</v>
      </c>
      <c r="I924" s="35">
        <v>1</v>
      </c>
      <c r="J924" s="35">
        <v>22</v>
      </c>
      <c r="K924" s="35">
        <v>33</v>
      </c>
      <c r="L924" s="35">
        <v>1</v>
      </c>
      <c r="M924" s="35">
        <v>10</v>
      </c>
      <c r="N924" s="35">
        <v>10</v>
      </c>
      <c r="O924" s="61">
        <f t="shared" ref="O924:O930" si="113">IF(AND(L924="", M924="", N924=""), IF(AND(I924&lt;&gt;0, J924&lt;&gt;0), K924/J924 * I924^-0.95, 0), IF(OR(L924=1, L924=2),(IF(J924&lt;&gt;0, K924/J924 * I924^-0.95, 0) + IF(AND(M924&lt;&gt;0, I924&lt;&gt;0), N924/M924 * I924^-0.95 * IF(L924=1, 1, 0.913), 0)) / 2,"Fehler: K4 muss 1 oder 2 sein"))</f>
        <v>1.25</v>
      </c>
      <c r="P924" s="61">
        <f t="array" ref="P924">((AVERAGE(IF((H924:INDEX(H:H,MATCH("PointAVG",O925:O1033,0)+ROW(O924)-1)&gt;=(MAX(H924:INDEX(H:H,MATCH("PointAVG",O925:O1033,0)+ROW(O924)-1))-4)),O924:INDEX(O:O,MATCH("PointAVG",O925:O1033,0)+ROW(O924)-1)))) * (VLOOKUP(C924, LeagueRanking[[CCode]:[Total4]], COLUMNS(LeagueRanking[[#All],[CCode]:[Total4]]), FALSE)))</f>
        <v>16.398289187692306</v>
      </c>
      <c r="Q924" s="91">
        <f>_xlfn.RANK.EQ(P924, P:P, 0)</f>
        <v>79</v>
      </c>
    </row>
    <row r="925" spans="2:17" ht="23.45" hidden="1" customHeight="1" outlineLevel="1" x14ac:dyDescent="0.25">
      <c r="B925" s="123"/>
      <c r="C925" s="35" t="s">
        <v>373</v>
      </c>
      <c r="D925" s="123"/>
      <c r="E925" s="35" t="s">
        <v>140</v>
      </c>
      <c r="F925" s="122"/>
      <c r="G925" s="35">
        <v>2019</v>
      </c>
      <c r="H925" s="35">
        <v>2019</v>
      </c>
      <c r="I925" s="35">
        <v>1</v>
      </c>
      <c r="J925" s="35">
        <v>26</v>
      </c>
      <c r="K925" s="35">
        <v>35</v>
      </c>
      <c r="O925" s="61">
        <f t="shared" si="113"/>
        <v>1.3461538461538463</v>
      </c>
      <c r="Q925" s="92"/>
    </row>
    <row r="926" spans="2:17" ht="23.45" hidden="1" customHeight="1" outlineLevel="1" x14ac:dyDescent="0.25">
      <c r="B926" s="123"/>
      <c r="C926" s="35" t="s">
        <v>373</v>
      </c>
      <c r="D926" s="123"/>
      <c r="E926" s="35" t="s">
        <v>140</v>
      </c>
      <c r="F926" s="122"/>
      <c r="G926" s="35">
        <v>2020</v>
      </c>
      <c r="H926" s="35">
        <v>2020</v>
      </c>
      <c r="I926" s="35">
        <v>1</v>
      </c>
      <c r="J926" s="35">
        <v>26</v>
      </c>
      <c r="K926" s="35">
        <v>36</v>
      </c>
      <c r="O926" s="61">
        <f t="shared" si="113"/>
        <v>1.3846153846153846</v>
      </c>
      <c r="Q926" s="92"/>
    </row>
    <row r="927" spans="2:17" ht="23.45" hidden="1" customHeight="1" outlineLevel="1" x14ac:dyDescent="0.25">
      <c r="B927" s="123"/>
      <c r="C927" s="35" t="s">
        <v>373</v>
      </c>
      <c r="D927" s="123"/>
      <c r="E927" s="35" t="s">
        <v>140</v>
      </c>
      <c r="F927" s="122"/>
      <c r="G927" s="35">
        <v>2021</v>
      </c>
      <c r="H927" s="35">
        <v>2021</v>
      </c>
      <c r="I927" s="35">
        <v>1</v>
      </c>
      <c r="J927" s="35">
        <v>26</v>
      </c>
      <c r="K927" s="35">
        <v>25</v>
      </c>
      <c r="O927" s="61">
        <f t="shared" si="113"/>
        <v>0.96153846153846156</v>
      </c>
      <c r="Q927" s="92"/>
    </row>
    <row r="928" spans="2:17" ht="23.45" hidden="1" customHeight="1" outlineLevel="1" x14ac:dyDescent="0.25">
      <c r="B928" s="123"/>
      <c r="C928" s="35" t="s">
        <v>373</v>
      </c>
      <c r="D928" s="123"/>
      <c r="E928" s="35" t="s">
        <v>140</v>
      </c>
      <c r="F928" s="122"/>
      <c r="G928" s="35">
        <v>2022</v>
      </c>
      <c r="H928" s="35">
        <v>2022</v>
      </c>
      <c r="I928" s="35">
        <v>1</v>
      </c>
      <c r="J928" s="35">
        <v>26</v>
      </c>
      <c r="K928" s="35">
        <v>32</v>
      </c>
      <c r="O928" s="61">
        <f t="shared" si="113"/>
        <v>1.2307692307692308</v>
      </c>
      <c r="Q928" s="92"/>
    </row>
    <row r="929" spans="2:17" ht="23.45" hidden="1" customHeight="1" outlineLevel="1" x14ac:dyDescent="0.25">
      <c r="B929" s="123"/>
      <c r="C929" s="35" t="s">
        <v>373</v>
      </c>
      <c r="D929" s="123"/>
      <c r="E929" s="35" t="s">
        <v>140</v>
      </c>
      <c r="F929" s="122"/>
      <c r="G929" s="35">
        <v>2023</v>
      </c>
      <c r="H929" s="35">
        <v>2023</v>
      </c>
      <c r="I929" s="35">
        <v>1</v>
      </c>
      <c r="J929" s="35">
        <v>26</v>
      </c>
      <c r="K929" s="35">
        <v>30</v>
      </c>
      <c r="O929" s="61">
        <f t="shared" si="113"/>
        <v>1.1538461538461537</v>
      </c>
      <c r="Q929" s="92"/>
    </row>
    <row r="930" spans="2:17" ht="23.45" hidden="1" customHeight="1" outlineLevel="1" x14ac:dyDescent="0.25">
      <c r="B930" s="123"/>
      <c r="C930" s="35" t="s">
        <v>373</v>
      </c>
      <c r="D930" s="123"/>
      <c r="E930" s="35" t="s">
        <v>140</v>
      </c>
      <c r="F930" s="122"/>
      <c r="G930" s="35">
        <v>2024</v>
      </c>
      <c r="H930" s="35">
        <v>2024</v>
      </c>
      <c r="I930" s="35">
        <v>1</v>
      </c>
      <c r="J930" s="35">
        <v>26</v>
      </c>
      <c r="K930" s="35">
        <v>23</v>
      </c>
      <c r="O930" s="61">
        <f t="shared" si="113"/>
        <v>0.88461538461538458</v>
      </c>
      <c r="Q930" s="92"/>
    </row>
    <row r="931" spans="2:17" ht="23.45" hidden="1" customHeight="1" outlineLevel="1" x14ac:dyDescent="0.25">
      <c r="B931" s="47" t="s">
        <v>1</v>
      </c>
      <c r="C931" s="47" t="s">
        <v>371</v>
      </c>
      <c r="D931" s="47" t="s">
        <v>42</v>
      </c>
      <c r="E931" s="47" t="s">
        <v>364</v>
      </c>
      <c r="F931" s="79"/>
      <c r="G931" s="47" t="s">
        <v>43</v>
      </c>
      <c r="H931" s="47" t="s">
        <v>787</v>
      </c>
      <c r="I931" s="47" t="s">
        <v>44</v>
      </c>
      <c r="J931" s="47" t="s">
        <v>360</v>
      </c>
      <c r="K931" s="47" t="s">
        <v>359</v>
      </c>
      <c r="L931" s="47" t="s">
        <v>362</v>
      </c>
      <c r="M931" s="47" t="s">
        <v>360</v>
      </c>
      <c r="N931" s="47" t="s">
        <v>359</v>
      </c>
      <c r="O931" s="47" t="s">
        <v>363</v>
      </c>
      <c r="P931" s="47" t="s">
        <v>365</v>
      </c>
      <c r="Q931" s="47" t="s">
        <v>599</v>
      </c>
    </row>
    <row r="932" spans="2:17" ht="23.45" hidden="1" customHeight="1" outlineLevel="1" x14ac:dyDescent="0.25">
      <c r="B932" s="123" t="e" vm="8">
        <v>#VALUE!</v>
      </c>
      <c r="C932" s="35" t="s">
        <v>373</v>
      </c>
      <c r="D932" s="123" t="e" vm="129">
        <v>#VALUE!</v>
      </c>
      <c r="E932" s="35" t="s">
        <v>141</v>
      </c>
      <c r="F932" s="124" t="s">
        <v>536</v>
      </c>
      <c r="G932" s="35">
        <v>2018</v>
      </c>
      <c r="H932" s="35">
        <v>2018</v>
      </c>
      <c r="I932" s="35">
        <v>1</v>
      </c>
      <c r="J932" s="35">
        <v>22</v>
      </c>
      <c r="K932" s="35">
        <v>40</v>
      </c>
      <c r="L932" s="35">
        <v>1</v>
      </c>
      <c r="M932" s="35">
        <v>10</v>
      </c>
      <c r="N932" s="35">
        <v>28</v>
      </c>
      <c r="O932" s="61">
        <f t="shared" ref="O932:O938" si="114">IF(AND(L932="", M932="", N932=""), IF(AND(I932&lt;&gt;0, J932&lt;&gt;0), K932/J932 * I932^-0.95, 0), IF(OR(L932=1, L932=2),(IF(J932&lt;&gt;0, K932/J932 * I932^-0.95, 0) + IF(AND(M932&lt;&gt;0, I932&lt;&gt;0), N932/M932 * I932^-0.95 * IF(L932=1, 1, 0.913), 0)) / 2,"Fehler: K4 muss 1 oder 2 sein"))</f>
        <v>2.3090909090909091</v>
      </c>
      <c r="P932" s="61">
        <f t="array" ref="P932">((AVERAGE(IF((H932:INDEX(H:H,MATCH("PointAVG",O933:O1041,0)+ROW(O932)-1)&gt;=(MAX(H932:INDEX(H:H,MATCH("PointAVG",O933:O1041,0)+ROW(O932)-1))-4)),O932:INDEX(O:O,MATCH("PointAVG",O933:O1041,0)+ROW(O932)-1)))) * (VLOOKUP(C932, LeagueRanking[[CCode]:[Total4]], COLUMNS(LeagueRanking[[#All],[CCode]:[Total4]]), FALSE)))</f>
        <v>16.993599382702531</v>
      </c>
      <c r="Q932" s="91">
        <f>_xlfn.RANK.EQ(P932, P:P, 0)</f>
        <v>74</v>
      </c>
    </row>
    <row r="933" spans="2:17" ht="23.45" hidden="1" customHeight="1" outlineLevel="1" x14ac:dyDescent="0.25">
      <c r="B933" s="123"/>
      <c r="C933" s="35" t="s">
        <v>373</v>
      </c>
      <c r="D933" s="123"/>
      <c r="E933" s="35" t="s">
        <v>141</v>
      </c>
      <c r="F933" s="124"/>
      <c r="G933" s="35">
        <v>2019</v>
      </c>
      <c r="H933" s="35">
        <v>2019</v>
      </c>
      <c r="I933" s="35">
        <v>1</v>
      </c>
      <c r="J933" s="35">
        <v>26</v>
      </c>
      <c r="K933" s="35">
        <v>49</v>
      </c>
      <c r="O933" s="61">
        <f t="shared" si="114"/>
        <v>1.8846153846153846</v>
      </c>
      <c r="Q933" s="92"/>
    </row>
    <row r="934" spans="2:17" ht="23.45" hidden="1" customHeight="1" outlineLevel="1" x14ac:dyDescent="0.25">
      <c r="B934" s="123"/>
      <c r="C934" s="35" t="s">
        <v>373</v>
      </c>
      <c r="D934" s="123"/>
      <c r="E934" s="35" t="s">
        <v>141</v>
      </c>
      <c r="F934" s="124"/>
      <c r="G934" s="35">
        <v>2020</v>
      </c>
      <c r="H934" s="35">
        <v>2020</v>
      </c>
      <c r="I934" s="35">
        <v>1</v>
      </c>
      <c r="J934" s="35">
        <v>26</v>
      </c>
      <c r="K934" s="35">
        <v>35</v>
      </c>
      <c r="O934" s="61">
        <f t="shared" si="114"/>
        <v>1.3461538461538463</v>
      </c>
      <c r="Q934" s="92"/>
    </row>
    <row r="935" spans="2:17" ht="23.45" hidden="1" customHeight="1" outlineLevel="1" x14ac:dyDescent="0.25">
      <c r="B935" s="123"/>
      <c r="C935" s="35" t="s">
        <v>373</v>
      </c>
      <c r="D935" s="123"/>
      <c r="E935" s="35" t="s">
        <v>141</v>
      </c>
      <c r="F935" s="124"/>
      <c r="G935" s="35">
        <v>2021</v>
      </c>
      <c r="H935" s="35">
        <v>2021</v>
      </c>
      <c r="I935" s="35">
        <v>1</v>
      </c>
      <c r="J935" s="35">
        <v>26</v>
      </c>
      <c r="K935" s="35">
        <v>39</v>
      </c>
      <c r="O935" s="61">
        <f t="shared" si="114"/>
        <v>1.5</v>
      </c>
      <c r="Q935" s="92"/>
    </row>
    <row r="936" spans="2:17" ht="23.45" hidden="1" customHeight="1" outlineLevel="1" x14ac:dyDescent="0.25">
      <c r="B936" s="123"/>
      <c r="C936" s="35" t="s">
        <v>373</v>
      </c>
      <c r="D936" s="123"/>
      <c r="E936" s="35" t="s">
        <v>141</v>
      </c>
      <c r="F936" s="124"/>
      <c r="G936" s="35">
        <v>2022</v>
      </c>
      <c r="H936" s="35">
        <v>2022</v>
      </c>
      <c r="I936" s="35">
        <v>1</v>
      </c>
      <c r="J936" s="35">
        <v>26</v>
      </c>
      <c r="K936" s="35">
        <v>24</v>
      </c>
      <c r="O936" s="61">
        <f t="shared" si="114"/>
        <v>0.92307692307692313</v>
      </c>
      <c r="Q936" s="92"/>
    </row>
    <row r="937" spans="2:17" ht="23.45" hidden="1" customHeight="1" outlineLevel="1" x14ac:dyDescent="0.25">
      <c r="B937" s="123"/>
      <c r="C937" s="35" t="s">
        <v>373</v>
      </c>
      <c r="D937" s="123"/>
      <c r="E937" s="35" t="s">
        <v>141</v>
      </c>
      <c r="F937" s="124"/>
      <c r="G937" s="35">
        <v>2023</v>
      </c>
      <c r="H937" s="35">
        <v>2023</v>
      </c>
      <c r="I937" s="35">
        <v>2</v>
      </c>
      <c r="J937" s="35">
        <v>20</v>
      </c>
      <c r="K937" s="35">
        <v>48</v>
      </c>
      <c r="O937" s="61">
        <f t="shared" si="114"/>
        <v>1.242317908609653</v>
      </c>
      <c r="Q937" s="92"/>
    </row>
    <row r="938" spans="2:17" ht="23.45" hidden="1" customHeight="1" outlineLevel="1" x14ac:dyDescent="0.25">
      <c r="B938" s="123"/>
      <c r="C938" s="35" t="s">
        <v>373</v>
      </c>
      <c r="D938" s="123"/>
      <c r="E938" s="35" t="s">
        <v>141</v>
      </c>
      <c r="F938" s="124"/>
      <c r="G938" s="35">
        <v>2024</v>
      </c>
      <c r="H938" s="35">
        <v>2024</v>
      </c>
      <c r="I938" s="35">
        <v>1</v>
      </c>
      <c r="J938" s="35">
        <v>26</v>
      </c>
      <c r="K938" s="35">
        <v>21</v>
      </c>
      <c r="O938" s="61">
        <f t="shared" si="114"/>
        <v>0.80769230769230771</v>
      </c>
      <c r="Q938" s="92"/>
    </row>
    <row r="939" spans="2:17" ht="23.45" hidden="1" customHeight="1" outlineLevel="1" x14ac:dyDescent="0.25">
      <c r="B939" s="47" t="s">
        <v>1</v>
      </c>
      <c r="C939" s="47" t="s">
        <v>371</v>
      </c>
      <c r="D939" s="47" t="s">
        <v>42</v>
      </c>
      <c r="E939" s="47" t="s">
        <v>364</v>
      </c>
      <c r="F939" s="79"/>
      <c r="G939" s="47" t="s">
        <v>43</v>
      </c>
      <c r="H939" s="47" t="s">
        <v>787</v>
      </c>
      <c r="I939" s="47" t="s">
        <v>44</v>
      </c>
      <c r="J939" s="47" t="s">
        <v>360</v>
      </c>
      <c r="K939" s="47" t="s">
        <v>359</v>
      </c>
      <c r="L939" s="47" t="s">
        <v>362</v>
      </c>
      <c r="M939" s="47" t="s">
        <v>360</v>
      </c>
      <c r="N939" s="47" t="s">
        <v>359</v>
      </c>
      <c r="O939" s="47" t="s">
        <v>363</v>
      </c>
      <c r="P939" s="47" t="s">
        <v>365</v>
      </c>
      <c r="Q939" s="47" t="s">
        <v>599</v>
      </c>
    </row>
    <row r="940" spans="2:17" ht="23.45" hidden="1" customHeight="1" outlineLevel="1" x14ac:dyDescent="0.25">
      <c r="B940" s="123" t="e" vm="8">
        <v>#VALUE!</v>
      </c>
      <c r="C940" s="35" t="s">
        <v>373</v>
      </c>
      <c r="D940" s="123" t="e" vm="130">
        <v>#VALUE!</v>
      </c>
      <c r="E940" s="35" t="s">
        <v>142</v>
      </c>
      <c r="F940" s="122" t="s">
        <v>537</v>
      </c>
      <c r="G940" s="35">
        <v>2018</v>
      </c>
      <c r="H940" s="35">
        <v>2018</v>
      </c>
      <c r="I940" s="35">
        <v>1</v>
      </c>
      <c r="J940" s="35">
        <v>22</v>
      </c>
      <c r="K940" s="35">
        <v>23</v>
      </c>
      <c r="L940" s="35">
        <v>2</v>
      </c>
      <c r="M940" s="35">
        <v>10</v>
      </c>
      <c r="N940" s="35">
        <v>12</v>
      </c>
      <c r="O940" s="61">
        <f t="shared" ref="O940:O946" si="115">IF(AND(L940="", M940="", N940=""), IF(AND(I940&lt;&gt;0, J940&lt;&gt;0), K940/J940 * I940^-0.95, 0), IF(OR(L940=1, L940=2),(IF(J940&lt;&gt;0, K940/J940 * I940^-0.95, 0) + IF(AND(M940&lt;&gt;0, I940&lt;&gt;0), N940/M940 * I940^-0.95 * IF(L940=1, 1, 0.913), 0)) / 2,"Fehler: K4 muss 1 oder 2 sein"))</f>
        <v>1.0705272727272725</v>
      </c>
      <c r="P940" s="61">
        <f t="array" ref="P940">((AVERAGE(IF((H940:INDEX(H:H,MATCH("PointAVG",O941:O1049,0)+ROW(O940)-1)&gt;=(MAX(H940:INDEX(H:H,MATCH("PointAVG",O941:O1049,0)+ROW(O940)-1))-4)),O940:INDEX(O:O,MATCH("PointAVG",O941:O1049,0)+ROW(O940)-1)))) * (VLOOKUP(C940, LeagueRanking[[CCode]:[Total4]], COLUMNS(LeagueRanking[[#All],[CCode]:[Total4]]), FALSE)))</f>
        <v>16.510606236923074</v>
      </c>
      <c r="Q940" s="91">
        <f>_xlfn.RANK.EQ(P940, P:P, 0)</f>
        <v>78</v>
      </c>
    </row>
    <row r="941" spans="2:17" ht="23.45" hidden="1" customHeight="1" outlineLevel="1" x14ac:dyDescent="0.25">
      <c r="B941" s="123"/>
      <c r="C941" s="35" t="s">
        <v>373</v>
      </c>
      <c r="D941" s="123"/>
      <c r="E941" s="35" t="s">
        <v>142</v>
      </c>
      <c r="F941" s="122"/>
      <c r="G941" s="35">
        <v>2019</v>
      </c>
      <c r="H941" s="35">
        <v>2019</v>
      </c>
      <c r="I941" s="35">
        <v>1</v>
      </c>
      <c r="J941" s="35">
        <v>26</v>
      </c>
      <c r="K941" s="35">
        <v>24</v>
      </c>
      <c r="O941" s="61">
        <f t="shared" si="115"/>
        <v>0.92307692307692313</v>
      </c>
      <c r="Q941" s="92"/>
    </row>
    <row r="942" spans="2:17" ht="23.45" hidden="1" customHeight="1" outlineLevel="1" x14ac:dyDescent="0.25">
      <c r="B942" s="123"/>
      <c r="C942" s="35" t="s">
        <v>373</v>
      </c>
      <c r="D942" s="123"/>
      <c r="E942" s="35" t="s">
        <v>142</v>
      </c>
      <c r="F942" s="122"/>
      <c r="G942" s="35">
        <v>2020</v>
      </c>
      <c r="H942" s="35">
        <v>2020</v>
      </c>
      <c r="I942" s="35">
        <v>1</v>
      </c>
      <c r="J942" s="35">
        <v>26</v>
      </c>
      <c r="K942" s="35">
        <v>25</v>
      </c>
      <c r="O942" s="61">
        <f t="shared" si="115"/>
        <v>0.96153846153846156</v>
      </c>
      <c r="Q942" s="92"/>
    </row>
    <row r="943" spans="2:17" ht="23.45" hidden="1" customHeight="1" outlineLevel="1" x14ac:dyDescent="0.25">
      <c r="B943" s="123"/>
      <c r="C943" s="35" t="s">
        <v>373</v>
      </c>
      <c r="D943" s="123"/>
      <c r="E943" s="35" t="s">
        <v>142</v>
      </c>
      <c r="F943" s="122"/>
      <c r="G943" s="35">
        <v>2021</v>
      </c>
      <c r="H943" s="35">
        <v>2021</v>
      </c>
      <c r="I943" s="35">
        <v>1</v>
      </c>
      <c r="J943" s="35">
        <v>26</v>
      </c>
      <c r="K943" s="35">
        <v>31</v>
      </c>
      <c r="O943" s="61">
        <f t="shared" si="115"/>
        <v>1.1923076923076923</v>
      </c>
      <c r="Q943" s="92"/>
    </row>
    <row r="944" spans="2:17" ht="23.45" hidden="1" customHeight="1" outlineLevel="1" x14ac:dyDescent="0.25">
      <c r="B944" s="123"/>
      <c r="C944" s="35" t="s">
        <v>373</v>
      </c>
      <c r="D944" s="123"/>
      <c r="E944" s="35" t="s">
        <v>142</v>
      </c>
      <c r="F944" s="122"/>
      <c r="G944" s="35">
        <v>2022</v>
      </c>
      <c r="H944" s="35">
        <v>2022</v>
      </c>
      <c r="I944" s="35">
        <v>1</v>
      </c>
      <c r="J944" s="35">
        <v>26</v>
      </c>
      <c r="K944" s="35">
        <v>39</v>
      </c>
      <c r="O944" s="61">
        <f t="shared" si="115"/>
        <v>1.5</v>
      </c>
      <c r="Q944" s="92"/>
    </row>
    <row r="945" spans="2:17" ht="23.45" hidden="1" customHeight="1" outlineLevel="1" x14ac:dyDescent="0.25">
      <c r="B945" s="123"/>
      <c r="C945" s="35" t="s">
        <v>373</v>
      </c>
      <c r="D945" s="123"/>
      <c r="E945" s="35" t="s">
        <v>142</v>
      </c>
      <c r="F945" s="122"/>
      <c r="G945" s="35">
        <v>2023</v>
      </c>
      <c r="H945" s="35">
        <v>2023</v>
      </c>
      <c r="I945" s="35">
        <v>1</v>
      </c>
      <c r="J945" s="35">
        <v>26</v>
      </c>
      <c r="K945" s="35">
        <v>25</v>
      </c>
      <c r="O945" s="61">
        <f t="shared" si="115"/>
        <v>0.96153846153846156</v>
      </c>
      <c r="Q945" s="92"/>
    </row>
    <row r="946" spans="2:17" ht="23.45" hidden="1" customHeight="1" outlineLevel="1" x14ac:dyDescent="0.25">
      <c r="B946" s="123"/>
      <c r="C946" s="35" t="s">
        <v>373</v>
      </c>
      <c r="D946" s="123"/>
      <c r="E946" s="35" t="s">
        <v>142</v>
      </c>
      <c r="F946" s="122"/>
      <c r="G946" s="35">
        <v>2024</v>
      </c>
      <c r="H946" s="35">
        <v>2024</v>
      </c>
      <c r="I946" s="35">
        <v>1</v>
      </c>
      <c r="J946" s="35">
        <v>26</v>
      </c>
      <c r="K946" s="35">
        <v>27</v>
      </c>
      <c r="O946" s="61">
        <f t="shared" si="115"/>
        <v>1.0384615384615385</v>
      </c>
      <c r="Q946" s="92"/>
    </row>
    <row r="947" spans="2:17" ht="23.45" hidden="1" customHeight="1" outlineLevel="1" x14ac:dyDescent="0.25">
      <c r="B947" s="47" t="s">
        <v>1</v>
      </c>
      <c r="C947" s="47" t="s">
        <v>371</v>
      </c>
      <c r="D947" s="47" t="s">
        <v>42</v>
      </c>
      <c r="E947" s="47" t="s">
        <v>364</v>
      </c>
      <c r="F947" s="79"/>
      <c r="G947" s="47" t="s">
        <v>43</v>
      </c>
      <c r="H947" s="47" t="s">
        <v>787</v>
      </c>
      <c r="I947" s="47" t="s">
        <v>44</v>
      </c>
      <c r="J947" s="47" t="s">
        <v>360</v>
      </c>
      <c r="K947" s="47" t="s">
        <v>359</v>
      </c>
      <c r="L947" s="47" t="s">
        <v>362</v>
      </c>
      <c r="M947" s="47" t="s">
        <v>360</v>
      </c>
      <c r="N947" s="47" t="s">
        <v>359</v>
      </c>
      <c r="O947" s="47" t="s">
        <v>363</v>
      </c>
      <c r="P947" s="47" t="s">
        <v>365</v>
      </c>
      <c r="Q947" s="47" t="s">
        <v>599</v>
      </c>
    </row>
    <row r="948" spans="2:17" ht="23.45" hidden="1" customHeight="1" outlineLevel="1" x14ac:dyDescent="0.25">
      <c r="B948" s="123" t="e" vm="8">
        <v>#VALUE!</v>
      </c>
      <c r="C948" s="35" t="s">
        <v>373</v>
      </c>
      <c r="D948" s="123" t="e" vm="131">
        <v>#VALUE!</v>
      </c>
      <c r="E948" s="35" t="s">
        <v>143</v>
      </c>
      <c r="F948" s="122" t="s">
        <v>538</v>
      </c>
      <c r="G948" s="35">
        <v>2018</v>
      </c>
      <c r="H948" s="35">
        <v>2018</v>
      </c>
      <c r="I948" s="35">
        <v>2</v>
      </c>
      <c r="J948" s="35">
        <v>32</v>
      </c>
      <c r="K948" s="35">
        <v>53</v>
      </c>
      <c r="O948" s="61">
        <f t="shared" ref="O948:O954" si="116">IF(AND(L948="", M948="", N948=""), IF(AND(I948&lt;&gt;0, J948&lt;&gt;0), K948/J948 * I948^-0.95, 0), IF(OR(L948=1, L948=2),(IF(J948&lt;&gt;0, K948/J948 * I948^-0.95, 0) + IF(AND(M948&lt;&gt;0, I948&lt;&gt;0), N948/M948 * I948^-0.95 * IF(L948=1, 1, 0.913), 0)) / 2,"Fehler: K4 muss 1 oder 2 sein"))</f>
        <v>0.85732876505614086</v>
      </c>
      <c r="P948" s="61">
        <f t="array" ref="P948">((AVERAGE(IF((H948:INDEX(H:H,MATCH("PointAVG",O949:O1073,0)+ROW(O948)-1)&gt;=(MAX(H948:INDEX(H:H,MATCH("PointAVG",O949:O1073,0)+ROW(O948)-1))-4)),O948:INDEX(O:O,MATCH("PointAVG",O949:O1073,0)+ROW(O948)-1)))) * (VLOOKUP(C948, LeagueRanking[[CCode]:[Total4]], COLUMNS(LeagueRanking[[#All],[CCode]:[Total4]]), FALSE)))</f>
        <v>16.173655089230767</v>
      </c>
      <c r="Q948" s="91">
        <f>_xlfn.RANK.EQ(P948, P:P, 0)</f>
        <v>83</v>
      </c>
    </row>
    <row r="949" spans="2:17" ht="23.45" hidden="1" customHeight="1" outlineLevel="1" x14ac:dyDescent="0.25">
      <c r="B949" s="123"/>
      <c r="C949" s="35" t="s">
        <v>373</v>
      </c>
      <c r="D949" s="123"/>
      <c r="E949" s="35" t="s">
        <v>143</v>
      </c>
      <c r="F949" s="122"/>
      <c r="G949" s="35">
        <v>2019</v>
      </c>
      <c r="H949" s="35">
        <v>2019</v>
      </c>
      <c r="I949" s="35">
        <v>1</v>
      </c>
      <c r="J949" s="35">
        <v>26</v>
      </c>
      <c r="K949" s="35">
        <v>35</v>
      </c>
      <c r="O949" s="61">
        <f t="shared" si="116"/>
        <v>1.3461538461538463</v>
      </c>
      <c r="Q949" s="92"/>
    </row>
    <row r="950" spans="2:17" ht="23.45" hidden="1" customHeight="1" outlineLevel="1" x14ac:dyDescent="0.25">
      <c r="B950" s="123"/>
      <c r="C950" s="35" t="s">
        <v>373</v>
      </c>
      <c r="D950" s="123"/>
      <c r="E950" s="35" t="s">
        <v>143</v>
      </c>
      <c r="F950" s="122"/>
      <c r="G950" s="35">
        <v>2020</v>
      </c>
      <c r="H950" s="35">
        <v>2020</v>
      </c>
      <c r="I950" s="35">
        <v>1</v>
      </c>
      <c r="J950" s="35">
        <v>26</v>
      </c>
      <c r="K950" s="35">
        <v>17</v>
      </c>
      <c r="O950" s="61">
        <f t="shared" si="116"/>
        <v>0.65384615384615385</v>
      </c>
      <c r="Q950" s="92"/>
    </row>
    <row r="951" spans="2:17" ht="23.45" hidden="1" customHeight="1" outlineLevel="1" x14ac:dyDescent="0.25">
      <c r="B951" s="123"/>
      <c r="C951" s="35" t="s">
        <v>373</v>
      </c>
      <c r="D951" s="123"/>
      <c r="E951" s="35" t="s">
        <v>143</v>
      </c>
      <c r="F951" s="122"/>
      <c r="G951" s="35">
        <v>2021</v>
      </c>
      <c r="H951" s="35">
        <v>2021</v>
      </c>
      <c r="I951" s="35">
        <v>1</v>
      </c>
      <c r="J951" s="35">
        <v>26</v>
      </c>
      <c r="K951" s="35">
        <v>25</v>
      </c>
      <c r="O951" s="61">
        <f t="shared" si="116"/>
        <v>0.96153846153846156</v>
      </c>
      <c r="Q951" s="92"/>
    </row>
    <row r="952" spans="2:17" ht="23.45" hidden="1" customHeight="1" outlineLevel="1" x14ac:dyDescent="0.25">
      <c r="B952" s="123"/>
      <c r="C952" s="35" t="s">
        <v>373</v>
      </c>
      <c r="D952" s="123"/>
      <c r="E952" s="35" t="s">
        <v>143</v>
      </c>
      <c r="F952" s="122"/>
      <c r="G952" s="35">
        <v>2022</v>
      </c>
      <c r="H952" s="35">
        <v>2022</v>
      </c>
      <c r="I952" s="35">
        <v>1</v>
      </c>
      <c r="J952" s="35">
        <v>26</v>
      </c>
      <c r="K952" s="35">
        <v>26</v>
      </c>
      <c r="O952" s="61">
        <f t="shared" si="116"/>
        <v>1</v>
      </c>
      <c r="Q952" s="92"/>
    </row>
    <row r="953" spans="2:17" ht="23.45" hidden="1" customHeight="1" outlineLevel="1" x14ac:dyDescent="0.25">
      <c r="B953" s="123"/>
      <c r="C953" s="35" t="s">
        <v>373</v>
      </c>
      <c r="D953" s="123"/>
      <c r="E953" s="35" t="s">
        <v>143</v>
      </c>
      <c r="F953" s="122"/>
      <c r="G953" s="35">
        <v>2023</v>
      </c>
      <c r="H953" s="35">
        <v>2023</v>
      </c>
      <c r="I953" s="35">
        <v>1</v>
      </c>
      <c r="J953" s="35">
        <v>26</v>
      </c>
      <c r="K953" s="35">
        <v>40</v>
      </c>
      <c r="O953" s="61">
        <f t="shared" si="116"/>
        <v>1.5384615384615385</v>
      </c>
      <c r="Q953" s="92"/>
    </row>
    <row r="954" spans="2:17" ht="23.45" hidden="1" customHeight="1" outlineLevel="1" x14ac:dyDescent="0.25">
      <c r="B954" s="123"/>
      <c r="C954" s="35" t="s">
        <v>373</v>
      </c>
      <c r="D954" s="123"/>
      <c r="E954" s="35" t="s">
        <v>143</v>
      </c>
      <c r="F954" s="122"/>
      <c r="G954" s="35">
        <v>2024</v>
      </c>
      <c r="H954" s="35">
        <v>2024</v>
      </c>
      <c r="I954" s="35">
        <v>1</v>
      </c>
      <c r="J954" s="35">
        <v>26</v>
      </c>
      <c r="K954" s="35">
        <v>36</v>
      </c>
      <c r="O954" s="61">
        <f t="shared" si="116"/>
        <v>1.3846153846153846</v>
      </c>
      <c r="Q954" s="92"/>
    </row>
    <row r="955" spans="2:17" ht="23.45" hidden="1" customHeight="1" outlineLevel="1" x14ac:dyDescent="0.25">
      <c r="B955" s="47" t="s">
        <v>1</v>
      </c>
      <c r="C955" s="47" t="s">
        <v>371</v>
      </c>
      <c r="D955" s="47" t="s">
        <v>42</v>
      </c>
      <c r="E955" s="47" t="s">
        <v>364</v>
      </c>
      <c r="F955" s="79"/>
      <c r="G955" s="47" t="s">
        <v>43</v>
      </c>
      <c r="H955" s="47" t="s">
        <v>787</v>
      </c>
      <c r="I955" s="47" t="s">
        <v>44</v>
      </c>
      <c r="J955" s="47" t="s">
        <v>360</v>
      </c>
      <c r="K955" s="47" t="s">
        <v>359</v>
      </c>
      <c r="L955" s="47" t="s">
        <v>362</v>
      </c>
      <c r="M955" s="47" t="s">
        <v>360</v>
      </c>
      <c r="N955" s="47" t="s">
        <v>359</v>
      </c>
      <c r="O955" s="47" t="s">
        <v>363</v>
      </c>
      <c r="P955" s="47" t="s">
        <v>365</v>
      </c>
      <c r="Q955" s="47" t="s">
        <v>599</v>
      </c>
    </row>
    <row r="956" spans="2:17" ht="23.45" hidden="1" customHeight="1" outlineLevel="1" x14ac:dyDescent="0.25">
      <c r="B956" s="123" t="e" vm="8">
        <v>#VALUE!</v>
      </c>
      <c r="C956" s="35" t="s">
        <v>373</v>
      </c>
      <c r="D956" s="123" t="e" vm="365">
        <v>#VALUE!</v>
      </c>
      <c r="E956" s="35" t="s">
        <v>144</v>
      </c>
      <c r="F956" s="122" t="s">
        <v>539</v>
      </c>
      <c r="G956" s="35">
        <v>2018</v>
      </c>
      <c r="H956" s="35">
        <v>2018</v>
      </c>
      <c r="I956" s="35">
        <v>1</v>
      </c>
      <c r="J956" s="35">
        <v>22</v>
      </c>
      <c r="K956" s="35">
        <v>28</v>
      </c>
      <c r="L956" s="35">
        <v>2</v>
      </c>
      <c r="M956" s="35">
        <v>10</v>
      </c>
      <c r="N956" s="35">
        <v>15</v>
      </c>
      <c r="O956" s="61">
        <f t="shared" ref="O956:O962" si="117">IF(AND(L956="", M956="", N956=""), IF(AND(I956&lt;&gt;0, J956&lt;&gt;0), K956/J956 * I956^-0.95, 0), IF(OR(L956=1, L956=2),(IF(J956&lt;&gt;0, K956/J956 * I956^-0.95, 0) + IF(AND(M956&lt;&gt;0, I956&lt;&gt;0), N956/M956 * I956^-0.95 * IF(L956=1, 1, 0.913), 0)) / 2,"Fehler: K4 muss 1 oder 2 sein"))</f>
        <v>1.3211136363636364</v>
      </c>
      <c r="P956" s="61">
        <f t="array" ref="P956">((AVERAGE(IF((H956:INDEX(H:H,MATCH("PointAVG",O957:O1081,0)+ROW(O956)-1)&gt;=(MAX(H956:INDEX(H:H,MATCH("PointAVG",O957:O1081,0)+ROW(O956)-1))-4)),O956:INDEX(O:O,MATCH("PointAVG",O957:O1081,0)+ROW(O956)-1)))) * (VLOOKUP(C956, LeagueRanking[[CCode]:[Total4]], COLUMNS(LeagueRanking[[#All],[CCode]:[Total4]]), FALSE)))</f>
        <v>13.144148536272388</v>
      </c>
      <c r="Q956" s="91">
        <f>_xlfn.RANK.EQ(P956, P:P, 0)</f>
        <v>121</v>
      </c>
    </row>
    <row r="957" spans="2:17" ht="23.45" hidden="1" customHeight="1" outlineLevel="1" x14ac:dyDescent="0.25">
      <c r="B957" s="123"/>
      <c r="C957" s="35" t="s">
        <v>373</v>
      </c>
      <c r="D957" s="123"/>
      <c r="E957" s="35" t="s">
        <v>144</v>
      </c>
      <c r="F957" s="122"/>
      <c r="G957" s="35">
        <v>2019</v>
      </c>
      <c r="H957" s="35">
        <v>2019</v>
      </c>
      <c r="I957" s="35">
        <v>1</v>
      </c>
      <c r="J957" s="35">
        <v>26</v>
      </c>
      <c r="K957" s="35">
        <v>35</v>
      </c>
      <c r="O957" s="61">
        <f t="shared" si="117"/>
        <v>1.3461538461538463</v>
      </c>
      <c r="Q957" s="92"/>
    </row>
    <row r="958" spans="2:17" ht="23.45" hidden="1" customHeight="1" outlineLevel="1" x14ac:dyDescent="0.25">
      <c r="B958" s="123"/>
      <c r="C958" s="35" t="s">
        <v>373</v>
      </c>
      <c r="D958" s="123"/>
      <c r="E958" s="35" t="s">
        <v>144</v>
      </c>
      <c r="F958" s="122"/>
      <c r="G958" s="35">
        <v>2020</v>
      </c>
      <c r="H958" s="35">
        <v>2020</v>
      </c>
      <c r="I958" s="35">
        <v>1</v>
      </c>
      <c r="J958" s="35">
        <v>26</v>
      </c>
      <c r="K958" s="35">
        <v>17</v>
      </c>
      <c r="O958" s="61">
        <f t="shared" si="117"/>
        <v>0.65384615384615385</v>
      </c>
      <c r="Q958" s="92"/>
    </row>
    <row r="959" spans="2:17" ht="23.45" hidden="1" customHeight="1" outlineLevel="1" x14ac:dyDescent="0.25">
      <c r="B959" s="123"/>
      <c r="C959" s="35" t="s">
        <v>373</v>
      </c>
      <c r="D959" s="123"/>
      <c r="E959" s="35" t="s">
        <v>144</v>
      </c>
      <c r="F959" s="122"/>
      <c r="G959" s="35">
        <v>2021</v>
      </c>
      <c r="H959" s="35">
        <v>2021</v>
      </c>
      <c r="I959" s="35">
        <v>1</v>
      </c>
      <c r="J959" s="35">
        <v>26</v>
      </c>
      <c r="K959" s="35">
        <v>25</v>
      </c>
      <c r="O959" s="61">
        <f t="shared" si="117"/>
        <v>0.96153846153846156</v>
      </c>
      <c r="Q959" s="92"/>
    </row>
    <row r="960" spans="2:17" ht="23.45" hidden="1" customHeight="1" outlineLevel="1" x14ac:dyDescent="0.25">
      <c r="B960" s="123"/>
      <c r="C960" s="35" t="s">
        <v>373</v>
      </c>
      <c r="D960" s="123"/>
      <c r="E960" s="35" t="s">
        <v>144</v>
      </c>
      <c r="F960" s="122"/>
      <c r="G960" s="35">
        <v>2022</v>
      </c>
      <c r="H960" s="35">
        <v>2022</v>
      </c>
      <c r="I960" s="35">
        <v>1</v>
      </c>
      <c r="J960" s="35">
        <v>26</v>
      </c>
      <c r="K960" s="35">
        <v>26</v>
      </c>
      <c r="O960" s="61">
        <f t="shared" si="117"/>
        <v>1</v>
      </c>
      <c r="Q960" s="92"/>
    </row>
    <row r="961" spans="2:17" ht="23.45" hidden="1" customHeight="1" outlineLevel="1" x14ac:dyDescent="0.25">
      <c r="B961" s="123"/>
      <c r="C961" s="35" t="s">
        <v>373</v>
      </c>
      <c r="D961" s="123"/>
      <c r="E961" s="35" t="s">
        <v>144</v>
      </c>
      <c r="F961" s="122"/>
      <c r="G961" s="35">
        <v>2023</v>
      </c>
      <c r="H961" s="35">
        <v>2023</v>
      </c>
      <c r="I961" s="35">
        <v>2</v>
      </c>
      <c r="J961" s="35">
        <v>20</v>
      </c>
      <c r="K961" s="35">
        <v>40</v>
      </c>
      <c r="O961" s="61">
        <f t="shared" si="117"/>
        <v>1.0352649238413776</v>
      </c>
      <c r="Q961" s="92"/>
    </row>
    <row r="962" spans="2:17" ht="23.45" hidden="1" customHeight="1" outlineLevel="1" x14ac:dyDescent="0.25">
      <c r="B962" s="123"/>
      <c r="C962" s="35" t="s">
        <v>373</v>
      </c>
      <c r="D962" s="123"/>
      <c r="E962" s="35" t="s">
        <v>144</v>
      </c>
      <c r="F962" s="122"/>
      <c r="G962" s="35">
        <v>2024</v>
      </c>
      <c r="H962" s="35">
        <v>2024</v>
      </c>
      <c r="I962" s="35">
        <v>2</v>
      </c>
      <c r="J962" s="35">
        <v>28</v>
      </c>
      <c r="K962" s="35">
        <v>46</v>
      </c>
      <c r="O962" s="61">
        <f t="shared" si="117"/>
        <v>0.85039618744113155</v>
      </c>
      <c r="Q962" s="92"/>
    </row>
    <row r="963" spans="2:17" ht="23.45" hidden="1" customHeight="1" outlineLevel="1" x14ac:dyDescent="0.25">
      <c r="B963" s="47" t="s">
        <v>1</v>
      </c>
      <c r="C963" s="47" t="s">
        <v>371</v>
      </c>
      <c r="D963" s="47" t="s">
        <v>42</v>
      </c>
      <c r="E963" s="47" t="s">
        <v>364</v>
      </c>
      <c r="F963" s="79"/>
      <c r="G963" s="47" t="s">
        <v>43</v>
      </c>
      <c r="H963" s="47" t="s">
        <v>787</v>
      </c>
      <c r="I963" s="47" t="s">
        <v>44</v>
      </c>
      <c r="J963" s="47" t="s">
        <v>360</v>
      </c>
      <c r="K963" s="47" t="s">
        <v>359</v>
      </c>
      <c r="L963" s="47" t="s">
        <v>362</v>
      </c>
      <c r="M963" s="47" t="s">
        <v>360</v>
      </c>
      <c r="N963" s="47" t="s">
        <v>359</v>
      </c>
      <c r="O963" s="47" t="s">
        <v>363</v>
      </c>
      <c r="P963" s="47" t="s">
        <v>365</v>
      </c>
      <c r="Q963" s="47" t="s">
        <v>599</v>
      </c>
    </row>
    <row r="964" spans="2:17" ht="23.45" hidden="1" customHeight="1" outlineLevel="1" x14ac:dyDescent="0.25">
      <c r="B964" s="123" t="e" vm="8">
        <v>#VALUE!</v>
      </c>
      <c r="C964" s="35" t="s">
        <v>373</v>
      </c>
      <c r="D964" s="123" t="e" vm="133">
        <v>#VALUE!</v>
      </c>
      <c r="E964" s="35" t="s">
        <v>145</v>
      </c>
      <c r="F964" s="122" t="s">
        <v>540</v>
      </c>
      <c r="G964" s="35">
        <v>2018</v>
      </c>
      <c r="H964" s="35">
        <v>2018</v>
      </c>
      <c r="I964" s="35">
        <v>2</v>
      </c>
      <c r="J964" s="35">
        <v>32</v>
      </c>
      <c r="K964" s="35">
        <v>63</v>
      </c>
      <c r="O964" s="61">
        <f t="shared" ref="O964:O970" si="118">IF(AND(L964="", M964="", N964=""), IF(AND(I964&lt;&gt;0, J964&lt;&gt;0), K964/J964 * I964^-0.95, 0), IF(OR(L964=1, L964=2),(IF(J964&lt;&gt;0, K964/J964 * I964^-0.95, 0) + IF(AND(M964&lt;&gt;0, I964&lt;&gt;0), N964/M964 * I964^-0.95 * IF(L964=1, 1, 0.913), 0)) / 2,"Fehler: K4 muss 1 oder 2 sein"))</f>
        <v>1.019088909406356</v>
      </c>
      <c r="P964" s="61">
        <f t="array" ref="P964">((AVERAGE(IF((H964:INDEX(H:H,MATCH("PointAVG",O965:O1089,0)+ROW(O964)-1)&gt;=(MAX(H964:INDEX(H:H,MATCH("PointAVG",O965:O1089,0)+ROW(O964)-1))-4)),O964:INDEX(O:O,MATCH("PointAVG",O965:O1089,0)+ROW(O964)-1)))) * (VLOOKUP(C964, LeagueRanking[[CCode]:[Total4]], COLUMNS(LeagueRanking[[#All],[CCode]:[Total4]]), FALSE)))</f>
        <v>14.921488711545052</v>
      </c>
      <c r="Q964" s="91">
        <f>_xlfn.RANK.EQ(P964, P:P, 0)</f>
        <v>95</v>
      </c>
    </row>
    <row r="965" spans="2:17" ht="23.45" hidden="1" customHeight="1" outlineLevel="1" x14ac:dyDescent="0.25">
      <c r="B965" s="123"/>
      <c r="C965" s="35" t="s">
        <v>373</v>
      </c>
      <c r="D965" s="123"/>
      <c r="E965" s="35" t="s">
        <v>145</v>
      </c>
      <c r="F965" s="122"/>
      <c r="G965" s="35">
        <v>2019</v>
      </c>
      <c r="H965" s="35">
        <v>2019</v>
      </c>
      <c r="I965" s="35">
        <v>1</v>
      </c>
      <c r="J965" s="35">
        <v>26</v>
      </c>
      <c r="K965" s="35">
        <v>28</v>
      </c>
      <c r="O965" s="61">
        <f t="shared" si="118"/>
        <v>1.0769230769230769</v>
      </c>
      <c r="Q965" s="92"/>
    </row>
    <row r="966" spans="2:17" ht="23.45" hidden="1" customHeight="1" outlineLevel="1" x14ac:dyDescent="0.25">
      <c r="B966" s="123"/>
      <c r="C966" s="35" t="s">
        <v>373</v>
      </c>
      <c r="D966" s="123"/>
      <c r="E966" s="35" t="s">
        <v>145</v>
      </c>
      <c r="F966" s="122"/>
      <c r="G966" s="35">
        <v>2020</v>
      </c>
      <c r="H966" s="35">
        <v>2020</v>
      </c>
      <c r="I966" s="35">
        <v>1</v>
      </c>
      <c r="J966" s="35">
        <v>26</v>
      </c>
      <c r="K966" s="35">
        <v>16</v>
      </c>
      <c r="O966" s="61">
        <f t="shared" si="118"/>
        <v>0.61538461538461542</v>
      </c>
      <c r="Q966" s="92"/>
    </row>
    <row r="967" spans="2:17" ht="23.45" hidden="1" customHeight="1" outlineLevel="1" x14ac:dyDescent="0.25">
      <c r="B967" s="123"/>
      <c r="C967" s="35" t="s">
        <v>373</v>
      </c>
      <c r="D967" s="123"/>
      <c r="E967" s="35" t="s">
        <v>145</v>
      </c>
      <c r="F967" s="122"/>
      <c r="G967" s="35">
        <v>2021</v>
      </c>
      <c r="H967" s="35">
        <v>2021</v>
      </c>
      <c r="I967" s="35">
        <v>1</v>
      </c>
      <c r="J967" s="35">
        <v>26</v>
      </c>
      <c r="K967" s="35">
        <v>19</v>
      </c>
      <c r="O967" s="61">
        <f t="shared" si="118"/>
        <v>0.73076923076923073</v>
      </c>
      <c r="Q967" s="92"/>
    </row>
    <row r="968" spans="2:17" ht="23.45" hidden="1" customHeight="1" outlineLevel="1" x14ac:dyDescent="0.25">
      <c r="B968" s="123"/>
      <c r="C968" s="35" t="s">
        <v>373</v>
      </c>
      <c r="D968" s="123"/>
      <c r="E968" s="35" t="s">
        <v>145</v>
      </c>
      <c r="F968" s="122"/>
      <c r="G968" s="35">
        <v>2022</v>
      </c>
      <c r="H968" s="35">
        <v>2022</v>
      </c>
      <c r="I968" s="35">
        <v>2</v>
      </c>
      <c r="J968" s="35">
        <v>18</v>
      </c>
      <c r="K968" s="35">
        <v>43</v>
      </c>
      <c r="L968" s="35">
        <v>1</v>
      </c>
      <c r="M968" s="35">
        <v>8</v>
      </c>
      <c r="N968" s="35">
        <v>14</v>
      </c>
      <c r="O968" s="61">
        <f t="shared" si="118"/>
        <v>1.0712116225858699</v>
      </c>
      <c r="Q968" s="92"/>
    </row>
    <row r="969" spans="2:17" ht="23.45" hidden="1" customHeight="1" outlineLevel="1" x14ac:dyDescent="0.25">
      <c r="B969" s="123"/>
      <c r="C969" s="35" t="s">
        <v>373</v>
      </c>
      <c r="D969" s="123"/>
      <c r="E969" s="35" t="s">
        <v>145</v>
      </c>
      <c r="F969" s="122"/>
      <c r="G969" s="35">
        <v>2023</v>
      </c>
      <c r="H969" s="35">
        <v>2023</v>
      </c>
      <c r="I969" s="35">
        <v>1</v>
      </c>
      <c r="J969" s="35">
        <v>26</v>
      </c>
      <c r="K969" s="35">
        <v>40</v>
      </c>
      <c r="O969" s="61">
        <f t="shared" si="118"/>
        <v>1.5384615384615385</v>
      </c>
      <c r="Q969" s="92"/>
    </row>
    <row r="970" spans="2:17" ht="23.45" hidden="1" customHeight="1" outlineLevel="1" x14ac:dyDescent="0.25">
      <c r="B970" s="123"/>
      <c r="C970" s="35" t="s">
        <v>373</v>
      </c>
      <c r="D970" s="123"/>
      <c r="E970" s="35" t="s">
        <v>145</v>
      </c>
      <c r="F970" s="122"/>
      <c r="G970" s="35">
        <v>2024</v>
      </c>
      <c r="H970" s="35">
        <v>2024</v>
      </c>
      <c r="I970" s="35">
        <v>1</v>
      </c>
      <c r="J970" s="35">
        <v>26</v>
      </c>
      <c r="K970" s="35">
        <v>30</v>
      </c>
      <c r="O970" s="61">
        <f t="shared" si="118"/>
        <v>1.1538461538461537</v>
      </c>
      <c r="Q970" s="92"/>
    </row>
    <row r="971" spans="2:17" ht="23.45" hidden="1" customHeight="1" outlineLevel="1" x14ac:dyDescent="0.25">
      <c r="B971" s="47" t="s">
        <v>1</v>
      </c>
      <c r="C971" s="47" t="s">
        <v>371</v>
      </c>
      <c r="D971" s="47" t="s">
        <v>42</v>
      </c>
      <c r="E971" s="47" t="s">
        <v>364</v>
      </c>
      <c r="F971" s="79"/>
      <c r="G971" s="47" t="s">
        <v>43</v>
      </c>
      <c r="H971" s="47" t="s">
        <v>787</v>
      </c>
      <c r="I971" s="47" t="s">
        <v>44</v>
      </c>
      <c r="J971" s="47" t="s">
        <v>360</v>
      </c>
      <c r="K971" s="47" t="s">
        <v>359</v>
      </c>
      <c r="L971" s="47" t="s">
        <v>362</v>
      </c>
      <c r="M971" s="47" t="s">
        <v>360</v>
      </c>
      <c r="N971" s="47" t="s">
        <v>359</v>
      </c>
      <c r="O971" s="47" t="s">
        <v>363</v>
      </c>
      <c r="P971" s="47" t="s">
        <v>365</v>
      </c>
      <c r="Q971" s="47" t="s">
        <v>599</v>
      </c>
    </row>
    <row r="972" spans="2:17" ht="23.45" hidden="1" customHeight="1" outlineLevel="1" x14ac:dyDescent="0.25">
      <c r="B972" s="123" t="e" vm="8">
        <v>#VALUE!</v>
      </c>
      <c r="C972" s="35" t="s">
        <v>373</v>
      </c>
      <c r="D972" s="123" t="e" vm="366">
        <v>#VALUE!</v>
      </c>
      <c r="E972" s="35" t="s">
        <v>146</v>
      </c>
      <c r="F972" s="122" t="s">
        <v>541</v>
      </c>
      <c r="G972" s="35">
        <v>2018</v>
      </c>
      <c r="H972" s="35">
        <v>2018</v>
      </c>
      <c r="I972" s="35">
        <v>1</v>
      </c>
      <c r="J972" s="35">
        <v>22</v>
      </c>
      <c r="K972" s="35">
        <v>15</v>
      </c>
      <c r="L972" s="35">
        <v>2</v>
      </c>
      <c r="M972" s="35">
        <v>10</v>
      </c>
      <c r="N972" s="35">
        <v>11</v>
      </c>
      <c r="O972" s="61">
        <f t="shared" ref="O972:O978" si="119">IF(AND(L972="", M972="", N972=""), IF(AND(I972&lt;&gt;0, J972&lt;&gt;0), K972/J972 * I972^-0.95, 0), IF(OR(L972=1, L972=2),(IF(J972&lt;&gt;0, K972/J972 * I972^-0.95, 0) + IF(AND(M972&lt;&gt;0, I972&lt;&gt;0), N972/M972 * I972^-0.95 * IF(L972=1, 1, 0.913), 0)) / 2,"Fehler: K4 muss 1 oder 2 sein"))</f>
        <v>0.84305909090909092</v>
      </c>
      <c r="P972" s="61">
        <f t="array" ref="P972">((AVERAGE(IF((H972:INDEX(H:H,MATCH("PointAVG",O973:O1097,0)+ROW(O972)-1)&gt;=(MAX(H972:INDEX(H:H,MATCH("PointAVG",O973:O1097,0)+ROW(O972)-1))-4)),O972:INDEX(O:O,MATCH("PointAVG",O973:O1097,0)+ROW(O972)-1)))) * (VLOOKUP(C972, LeagueRanking[[CCode]:[Total4]], COLUMNS(LeagueRanking[[#All],[CCode]:[Total4]]), FALSE)))</f>
        <v>19.34454288637566</v>
      </c>
      <c r="Q972" s="91">
        <f>_xlfn.RANK.EQ(P972, P:P, 0)</f>
        <v>51</v>
      </c>
    </row>
    <row r="973" spans="2:17" ht="23.45" hidden="1" customHeight="1" outlineLevel="1" x14ac:dyDescent="0.25">
      <c r="B973" s="123"/>
      <c r="C973" s="35" t="s">
        <v>373</v>
      </c>
      <c r="D973" s="123"/>
      <c r="E973" s="35" t="s">
        <v>146</v>
      </c>
      <c r="F973" s="122"/>
      <c r="G973" s="35">
        <v>2019</v>
      </c>
      <c r="H973" s="35">
        <v>2019</v>
      </c>
      <c r="I973" s="35">
        <v>2</v>
      </c>
      <c r="J973" s="35">
        <v>28</v>
      </c>
      <c r="K973" s="35">
        <v>48</v>
      </c>
      <c r="O973" s="61">
        <f t="shared" si="119"/>
        <v>0.88736993472118075</v>
      </c>
      <c r="Q973" s="92"/>
    </row>
    <row r="974" spans="2:17" ht="23.45" hidden="1" customHeight="1" outlineLevel="1" x14ac:dyDescent="0.25">
      <c r="B974" s="123"/>
      <c r="C974" s="35" t="s">
        <v>373</v>
      </c>
      <c r="D974" s="123"/>
      <c r="E974" s="35" t="s">
        <v>146</v>
      </c>
      <c r="F974" s="122"/>
      <c r="G974" s="35">
        <v>2020</v>
      </c>
      <c r="H974" s="35">
        <v>2020</v>
      </c>
      <c r="I974" s="35">
        <v>2</v>
      </c>
      <c r="J974" s="35">
        <v>14</v>
      </c>
      <c r="K974" s="35">
        <v>28</v>
      </c>
      <c r="L974" s="35">
        <v>1</v>
      </c>
      <c r="M974" s="35">
        <v>6</v>
      </c>
      <c r="N974" s="35">
        <v>9</v>
      </c>
      <c r="O974" s="61">
        <f t="shared" si="119"/>
        <v>0.90585680836120541</v>
      </c>
      <c r="Q974" s="92"/>
    </row>
    <row r="975" spans="2:17" ht="23.45" hidden="1" customHeight="1" outlineLevel="1" x14ac:dyDescent="0.25">
      <c r="B975" s="123"/>
      <c r="C975" s="35" t="s">
        <v>373</v>
      </c>
      <c r="D975" s="123"/>
      <c r="E975" s="35" t="s">
        <v>146</v>
      </c>
      <c r="F975" s="122"/>
      <c r="G975" s="35">
        <v>2021</v>
      </c>
      <c r="H975" s="35">
        <v>2021</v>
      </c>
      <c r="I975" s="35">
        <v>2</v>
      </c>
      <c r="J975" s="35">
        <v>14</v>
      </c>
      <c r="K975" s="35">
        <v>34</v>
      </c>
      <c r="L975" s="35">
        <v>1</v>
      </c>
      <c r="M975" s="35">
        <v>6</v>
      </c>
      <c r="N975" s="35">
        <v>11</v>
      </c>
      <c r="O975" s="61">
        <f t="shared" si="119"/>
        <v>1.1030501271881343</v>
      </c>
      <c r="Q975" s="92"/>
    </row>
    <row r="976" spans="2:17" ht="23.45" hidden="1" customHeight="1" outlineLevel="1" x14ac:dyDescent="0.25">
      <c r="B976" s="123"/>
      <c r="C976" s="35" t="s">
        <v>373</v>
      </c>
      <c r="D976" s="123"/>
      <c r="E976" s="35" t="s">
        <v>146</v>
      </c>
      <c r="F976" s="122"/>
      <c r="G976" s="35">
        <v>2022</v>
      </c>
      <c r="H976" s="35">
        <v>2022</v>
      </c>
      <c r="I976" s="35">
        <v>1</v>
      </c>
      <c r="J976" s="35">
        <v>26</v>
      </c>
      <c r="K976" s="35">
        <v>32</v>
      </c>
      <c r="O976" s="61">
        <f t="shared" si="119"/>
        <v>1.2307692307692308</v>
      </c>
      <c r="Q976" s="92"/>
    </row>
    <row r="977" spans="2:17" ht="23.45" hidden="1" customHeight="1" outlineLevel="1" x14ac:dyDescent="0.25">
      <c r="B977" s="123"/>
      <c r="C977" s="35" t="s">
        <v>373</v>
      </c>
      <c r="D977" s="123"/>
      <c r="E977" s="35" t="s">
        <v>146</v>
      </c>
      <c r="F977" s="122"/>
      <c r="G977" s="35">
        <v>2023</v>
      </c>
      <c r="H977" s="35">
        <v>2023</v>
      </c>
      <c r="I977" s="35">
        <v>1</v>
      </c>
      <c r="J977" s="35">
        <v>26</v>
      </c>
      <c r="K977" s="35">
        <v>45</v>
      </c>
      <c r="O977" s="61">
        <f t="shared" si="119"/>
        <v>1.7307692307692308</v>
      </c>
      <c r="Q977" s="92"/>
    </row>
    <row r="978" spans="2:17" ht="23.45" hidden="1" customHeight="1" outlineLevel="1" x14ac:dyDescent="0.25">
      <c r="B978" s="123"/>
      <c r="C978" s="35" t="s">
        <v>373</v>
      </c>
      <c r="D978" s="123"/>
      <c r="E978" s="35" t="s">
        <v>146</v>
      </c>
      <c r="F978" s="122"/>
      <c r="G978" s="35">
        <v>2024</v>
      </c>
      <c r="H978" s="35">
        <v>2024</v>
      </c>
      <c r="I978" s="35">
        <v>1</v>
      </c>
      <c r="J978" s="35">
        <v>26</v>
      </c>
      <c r="K978" s="35">
        <v>43</v>
      </c>
      <c r="O978" s="61">
        <f t="shared" si="119"/>
        <v>1.6538461538461537</v>
      </c>
      <c r="Q978" s="92"/>
    </row>
    <row r="979" spans="2:17" ht="23.45" hidden="1" customHeight="1" outlineLevel="1" x14ac:dyDescent="0.25">
      <c r="B979" s="47" t="s">
        <v>1</v>
      </c>
      <c r="C979" s="47" t="s">
        <v>371</v>
      </c>
      <c r="D979" s="47" t="s">
        <v>42</v>
      </c>
      <c r="E979" s="47" t="s">
        <v>364</v>
      </c>
      <c r="F979" s="79"/>
      <c r="G979" s="47" t="s">
        <v>43</v>
      </c>
      <c r="H979" s="47" t="s">
        <v>787</v>
      </c>
      <c r="I979" s="47" t="s">
        <v>44</v>
      </c>
      <c r="J979" s="47" t="s">
        <v>360</v>
      </c>
      <c r="K979" s="47" t="s">
        <v>359</v>
      </c>
      <c r="L979" s="47" t="s">
        <v>362</v>
      </c>
      <c r="M979" s="47" t="s">
        <v>360</v>
      </c>
      <c r="N979" s="47" t="s">
        <v>359</v>
      </c>
      <c r="O979" s="47" t="s">
        <v>363</v>
      </c>
      <c r="P979" s="47" t="s">
        <v>365</v>
      </c>
      <c r="Q979" s="47" t="s">
        <v>599</v>
      </c>
    </row>
    <row r="980" spans="2:17" ht="23.45" hidden="1" customHeight="1" outlineLevel="1" x14ac:dyDescent="0.25">
      <c r="B980" s="123" t="e" vm="8">
        <v>#VALUE!</v>
      </c>
      <c r="C980" s="35" t="s">
        <v>373</v>
      </c>
      <c r="D980" s="123" t="e" vm="367">
        <v>#VALUE!</v>
      </c>
      <c r="E980" s="35" t="s">
        <v>147</v>
      </c>
      <c r="F980" s="122" t="s">
        <v>542</v>
      </c>
      <c r="G980" s="35">
        <v>2018</v>
      </c>
      <c r="H980" s="35">
        <v>2018</v>
      </c>
      <c r="I980" s="35">
        <v>2</v>
      </c>
      <c r="J980" s="35">
        <v>32</v>
      </c>
      <c r="K980" s="35">
        <v>63</v>
      </c>
      <c r="O980" s="61">
        <f t="shared" ref="O980:O986" si="120">IF(AND(L980="", M980="", N980=""), IF(AND(I980&lt;&gt;0, J980&lt;&gt;0), K980/J980 * I980^-0.95, 0), IF(OR(L980=1, L980=2),(IF(J980&lt;&gt;0, K980/J980 * I980^-0.95, 0) + IF(AND(M980&lt;&gt;0, I980&lt;&gt;0), N980/M980 * I980^-0.95 * IF(L980=1, 1, 0.913), 0)) / 2,"Fehler: K4 muss 1 oder 2 sein"))</f>
        <v>1.019088909406356</v>
      </c>
      <c r="P980" s="61">
        <f t="array" ref="P980">((AVERAGE(IF((H980:INDEX(H:H,MATCH("PointAVG",O981:O1105,0)+ROW(O980)-1)&gt;=(MAX(H980:INDEX(H:H,MATCH("PointAVG",O981:O1105,0)+ROW(O980)-1))-4)),O980:INDEX(O:O,MATCH("PointAVG",O981:O1105,0)+ROW(O980)-1)))) * (VLOOKUP(C980, LeagueRanking[[CCode]:[Total4]], COLUMNS(LeagueRanking[[#All],[CCode]:[Total4]]), FALSE)))</f>
        <v>13.081531373719434</v>
      </c>
      <c r="Q980" s="91">
        <f>_xlfn.RANK.EQ(P980, P:P, 0)</f>
        <v>122</v>
      </c>
    </row>
    <row r="981" spans="2:17" ht="23.45" hidden="1" customHeight="1" outlineLevel="1" x14ac:dyDescent="0.25">
      <c r="B981" s="123"/>
      <c r="C981" s="35" t="s">
        <v>373</v>
      </c>
      <c r="D981" s="123"/>
      <c r="E981" s="35" t="s">
        <v>147</v>
      </c>
      <c r="F981" s="122"/>
      <c r="G981" s="35">
        <v>2019</v>
      </c>
      <c r="H981" s="35">
        <v>2019</v>
      </c>
      <c r="I981" s="35">
        <v>2</v>
      </c>
      <c r="J981" s="35">
        <v>28</v>
      </c>
      <c r="K981" s="35">
        <v>55</v>
      </c>
      <c r="O981" s="61">
        <f t="shared" si="120"/>
        <v>1.016778050201353</v>
      </c>
      <c r="Q981" s="92"/>
    </row>
    <row r="982" spans="2:17" ht="23.45" hidden="1" customHeight="1" outlineLevel="1" x14ac:dyDescent="0.25">
      <c r="B982" s="123"/>
      <c r="C982" s="35" t="s">
        <v>373</v>
      </c>
      <c r="D982" s="123"/>
      <c r="E982" s="35" t="s">
        <v>147</v>
      </c>
      <c r="F982" s="122"/>
      <c r="G982" s="35">
        <v>2020</v>
      </c>
      <c r="H982" s="35">
        <v>2020</v>
      </c>
      <c r="I982" s="35">
        <v>1</v>
      </c>
      <c r="J982" s="35">
        <v>26</v>
      </c>
      <c r="K982" s="35">
        <v>29</v>
      </c>
      <c r="O982" s="61">
        <f t="shared" si="120"/>
        <v>1.1153846153846154</v>
      </c>
      <c r="Q982" s="92"/>
    </row>
    <row r="983" spans="2:17" ht="23.45" hidden="1" customHeight="1" outlineLevel="1" x14ac:dyDescent="0.25">
      <c r="B983" s="123"/>
      <c r="C983" s="35" t="s">
        <v>373</v>
      </c>
      <c r="D983" s="123"/>
      <c r="E983" s="35" t="s">
        <v>147</v>
      </c>
      <c r="F983" s="122"/>
      <c r="G983" s="35">
        <v>2021</v>
      </c>
      <c r="H983" s="35">
        <v>2021</v>
      </c>
      <c r="I983" s="35">
        <v>1</v>
      </c>
      <c r="J983" s="35">
        <v>26</v>
      </c>
      <c r="K983" s="35">
        <v>23</v>
      </c>
      <c r="O983" s="61">
        <f t="shared" si="120"/>
        <v>0.88461538461538458</v>
      </c>
      <c r="Q983" s="92"/>
    </row>
    <row r="984" spans="2:17" ht="23.45" hidden="1" customHeight="1" outlineLevel="1" x14ac:dyDescent="0.25">
      <c r="B984" s="123"/>
      <c r="C984" s="35" t="s">
        <v>373</v>
      </c>
      <c r="D984" s="123"/>
      <c r="E984" s="35" t="s">
        <v>147</v>
      </c>
      <c r="F984" s="122"/>
      <c r="G984" s="35">
        <v>2022</v>
      </c>
      <c r="H984" s="35">
        <v>2022</v>
      </c>
      <c r="I984" s="35">
        <v>2</v>
      </c>
      <c r="J984" s="35">
        <v>18</v>
      </c>
      <c r="K984" s="35">
        <v>28</v>
      </c>
      <c r="L984" s="35">
        <v>1</v>
      </c>
      <c r="M984" s="35">
        <v>8</v>
      </c>
      <c r="N984" s="35">
        <v>5</v>
      </c>
      <c r="O984" s="61">
        <f t="shared" si="120"/>
        <v>0.56436317028852878</v>
      </c>
      <c r="Q984" s="92"/>
    </row>
    <row r="985" spans="2:17" ht="23.45" hidden="1" customHeight="1" outlineLevel="1" x14ac:dyDescent="0.25">
      <c r="B985" s="123"/>
      <c r="C985" s="35" t="s">
        <v>373</v>
      </c>
      <c r="D985" s="123"/>
      <c r="E985" s="35" t="s">
        <v>147</v>
      </c>
      <c r="F985" s="122"/>
      <c r="G985" s="35">
        <v>2023</v>
      </c>
      <c r="H985" s="35">
        <v>2023</v>
      </c>
      <c r="I985" s="35">
        <v>2</v>
      </c>
      <c r="J985" s="35">
        <v>20</v>
      </c>
      <c r="K985" s="35">
        <v>34</v>
      </c>
      <c r="O985" s="61">
        <f t="shared" si="120"/>
        <v>0.87997518526517093</v>
      </c>
      <c r="Q985" s="92"/>
    </row>
    <row r="986" spans="2:17" ht="23.45" hidden="1" customHeight="1" outlineLevel="1" x14ac:dyDescent="0.25">
      <c r="B986" s="123"/>
      <c r="C986" s="35" t="s">
        <v>373</v>
      </c>
      <c r="D986" s="123"/>
      <c r="E986" s="35" t="s">
        <v>147</v>
      </c>
      <c r="F986" s="122"/>
      <c r="G986" s="35">
        <v>2024</v>
      </c>
      <c r="H986" s="35">
        <v>2024</v>
      </c>
      <c r="I986" s="35">
        <v>2</v>
      </c>
      <c r="J986" s="35">
        <v>28</v>
      </c>
      <c r="K986" s="35">
        <v>56</v>
      </c>
      <c r="O986" s="61">
        <f t="shared" si="120"/>
        <v>1.0352649238413776</v>
      </c>
      <c r="Q986" s="92"/>
    </row>
    <row r="987" spans="2:17" ht="23.45" hidden="1" customHeight="1" outlineLevel="1" x14ac:dyDescent="0.25">
      <c r="B987" s="47" t="s">
        <v>1</v>
      </c>
      <c r="C987" s="47" t="s">
        <v>371</v>
      </c>
      <c r="D987" s="47" t="s">
        <v>42</v>
      </c>
      <c r="E987" s="47" t="s">
        <v>364</v>
      </c>
      <c r="F987" s="79"/>
      <c r="G987" s="47" t="s">
        <v>43</v>
      </c>
      <c r="H987" s="47" t="s">
        <v>787</v>
      </c>
      <c r="I987" s="47" t="s">
        <v>44</v>
      </c>
      <c r="J987" s="47" t="s">
        <v>360</v>
      </c>
      <c r="K987" s="47" t="s">
        <v>359</v>
      </c>
      <c r="L987" s="47" t="s">
        <v>362</v>
      </c>
      <c r="M987" s="47" t="s">
        <v>360</v>
      </c>
      <c r="N987" s="47" t="s">
        <v>359</v>
      </c>
      <c r="O987" s="47" t="s">
        <v>363</v>
      </c>
      <c r="P987" s="47" t="s">
        <v>365</v>
      </c>
      <c r="Q987" s="47" t="s">
        <v>599</v>
      </c>
    </row>
    <row r="988" spans="2:17" ht="23.45" hidden="1" customHeight="1" outlineLevel="1" x14ac:dyDescent="0.25">
      <c r="B988" s="123" t="e" vm="8">
        <v>#VALUE!</v>
      </c>
      <c r="C988" s="35" t="s">
        <v>373</v>
      </c>
      <c r="D988" s="123" t="e" vm="368">
        <v>#VALUE!</v>
      </c>
      <c r="E988" s="35" t="s">
        <v>148</v>
      </c>
      <c r="F988" s="122" t="s">
        <v>543</v>
      </c>
      <c r="G988" s="35">
        <v>2018</v>
      </c>
      <c r="H988" s="35">
        <v>2018</v>
      </c>
      <c r="I988" s="35">
        <v>1</v>
      </c>
      <c r="J988" s="35">
        <v>22</v>
      </c>
      <c r="K988" s="35">
        <v>32</v>
      </c>
      <c r="L988" s="35">
        <v>1</v>
      </c>
      <c r="M988" s="35">
        <v>10</v>
      </c>
      <c r="N988" s="35">
        <v>3</v>
      </c>
      <c r="O988" s="61">
        <f t="shared" ref="O988:O994" si="121">IF(AND(L988="", M988="", N988=""), IF(AND(I988&lt;&gt;0, J988&lt;&gt;0), K988/J988 * I988^-0.95, 0), IF(OR(L988=1, L988=2),(IF(J988&lt;&gt;0, K988/J988 * I988^-0.95, 0) + IF(AND(M988&lt;&gt;0, I988&lt;&gt;0), N988/M988 * I988^-0.95 * IF(L988=1, 1, 0.913), 0)) / 2,"Fehler: K4 muss 1 oder 2 sein"))</f>
        <v>0.87727272727272732</v>
      </c>
      <c r="P988" s="61">
        <f t="array" ref="P988">((AVERAGE(IF((H988:INDEX(H:H,MATCH("PointAVG",O989:O1113,0)+ROW(O988)-1)&gt;=(MAX(H988:INDEX(H:H,MATCH("PointAVG",O989:O1113,0)+ROW(O988)-1))-4)),O988:INDEX(O:O,MATCH("PointAVG",O989:O1113,0)+ROW(O988)-1)))) * (VLOOKUP(C988, LeagueRanking[[CCode]:[Total4]], COLUMNS(LeagueRanking[[#All],[CCode]:[Total4]]), FALSE)))</f>
        <v>11.233650825856097</v>
      </c>
      <c r="Q988" s="91">
        <f>_xlfn.RANK.EQ(P988, P:P, 0)</f>
        <v>159</v>
      </c>
    </row>
    <row r="989" spans="2:17" ht="23.45" hidden="1" customHeight="1" outlineLevel="1" x14ac:dyDescent="0.25">
      <c r="B989" s="123"/>
      <c r="C989" s="35" t="s">
        <v>373</v>
      </c>
      <c r="D989" s="123"/>
      <c r="E989" s="35" t="s">
        <v>148</v>
      </c>
      <c r="F989" s="122"/>
      <c r="G989" s="35">
        <v>2019</v>
      </c>
      <c r="H989" s="35">
        <v>2019</v>
      </c>
      <c r="I989" s="35">
        <v>1</v>
      </c>
      <c r="J989" s="35">
        <v>26</v>
      </c>
      <c r="K989" s="35">
        <v>24</v>
      </c>
      <c r="O989" s="61">
        <f t="shared" si="121"/>
        <v>0.92307692307692313</v>
      </c>
      <c r="Q989" s="92"/>
    </row>
    <row r="990" spans="2:17" ht="23.45" hidden="1" customHeight="1" outlineLevel="1" x14ac:dyDescent="0.25">
      <c r="B990" s="123"/>
      <c r="C990" s="35" t="s">
        <v>373</v>
      </c>
      <c r="D990" s="123"/>
      <c r="E990" s="35" t="s">
        <v>148</v>
      </c>
      <c r="F990" s="122"/>
      <c r="G990" s="35">
        <v>2020</v>
      </c>
      <c r="H990" s="35">
        <v>2020</v>
      </c>
      <c r="I990" s="35">
        <v>1</v>
      </c>
      <c r="J990" s="35">
        <v>26</v>
      </c>
      <c r="K990" s="35">
        <v>14</v>
      </c>
      <c r="O990" s="61">
        <f t="shared" si="121"/>
        <v>0.53846153846153844</v>
      </c>
      <c r="Q990" s="92"/>
    </row>
    <row r="991" spans="2:17" ht="23.45" hidden="1" customHeight="1" outlineLevel="1" x14ac:dyDescent="0.25">
      <c r="B991" s="123"/>
      <c r="C991" s="35" t="s">
        <v>373</v>
      </c>
      <c r="D991" s="123"/>
      <c r="E991" s="35" t="s">
        <v>148</v>
      </c>
      <c r="F991" s="122"/>
      <c r="G991" s="35">
        <v>2021</v>
      </c>
      <c r="H991" s="35">
        <v>2021</v>
      </c>
      <c r="I991" s="35">
        <v>2</v>
      </c>
      <c r="J991" s="35">
        <v>14</v>
      </c>
      <c r="K991" s="35">
        <v>24</v>
      </c>
      <c r="L991" s="35">
        <v>1</v>
      </c>
      <c r="M991" s="35">
        <v>6</v>
      </c>
      <c r="N991" s="35">
        <v>7</v>
      </c>
      <c r="O991" s="61">
        <f t="shared" si="121"/>
        <v>0.74563723681432559</v>
      </c>
      <c r="Q991" s="92"/>
    </row>
    <row r="992" spans="2:17" ht="23.45" hidden="1" customHeight="1" outlineLevel="1" x14ac:dyDescent="0.25">
      <c r="B992" s="123"/>
      <c r="C992" s="35" t="s">
        <v>373</v>
      </c>
      <c r="D992" s="123"/>
      <c r="E992" s="35" t="s">
        <v>148</v>
      </c>
      <c r="F992" s="122"/>
      <c r="G992" s="35">
        <v>2022</v>
      </c>
      <c r="H992" s="35">
        <v>2022</v>
      </c>
      <c r="I992" s="35">
        <v>2</v>
      </c>
      <c r="J992" s="35">
        <v>18</v>
      </c>
      <c r="K992" s="35">
        <v>33</v>
      </c>
      <c r="L992" s="35">
        <v>1</v>
      </c>
      <c r="M992" s="35">
        <v>8</v>
      </c>
      <c r="N992" s="35">
        <v>17</v>
      </c>
      <c r="O992" s="61">
        <f t="shared" si="121"/>
        <v>1.0244809142180298</v>
      </c>
      <c r="Q992" s="92"/>
    </row>
    <row r="993" spans="2:17" ht="23.45" hidden="1" customHeight="1" outlineLevel="1" x14ac:dyDescent="0.25">
      <c r="B993" s="123"/>
      <c r="C993" s="35" t="s">
        <v>373</v>
      </c>
      <c r="D993" s="123"/>
      <c r="E993" s="35" t="s">
        <v>148</v>
      </c>
      <c r="F993" s="122"/>
      <c r="G993" s="35">
        <v>2023</v>
      </c>
      <c r="H993" s="35">
        <v>2023</v>
      </c>
      <c r="I993" s="35">
        <v>1</v>
      </c>
      <c r="J993" s="35">
        <v>26</v>
      </c>
      <c r="K993" s="35">
        <v>15</v>
      </c>
      <c r="O993" s="61">
        <f t="shared" si="121"/>
        <v>0.57692307692307687</v>
      </c>
      <c r="Q993" s="92"/>
    </row>
    <row r="994" spans="2:17" ht="23.45" hidden="1" customHeight="1" outlineLevel="1" x14ac:dyDescent="0.25">
      <c r="B994" s="123"/>
      <c r="C994" s="35" t="s">
        <v>373</v>
      </c>
      <c r="D994" s="123"/>
      <c r="E994" s="35" t="s">
        <v>148</v>
      </c>
      <c r="F994" s="122"/>
      <c r="G994" s="35">
        <v>2024</v>
      </c>
      <c r="H994" s="35">
        <v>2024</v>
      </c>
      <c r="I994" s="35">
        <v>2</v>
      </c>
      <c r="J994" s="35">
        <v>28</v>
      </c>
      <c r="K994" s="35">
        <v>52</v>
      </c>
      <c r="O994" s="61">
        <f t="shared" si="121"/>
        <v>0.96131742928127917</v>
      </c>
      <c r="Q994" s="92"/>
    </row>
    <row r="995" spans="2:17" ht="23.45" hidden="1" customHeight="1" outlineLevel="1" x14ac:dyDescent="0.25">
      <c r="B995" s="47" t="s">
        <v>1</v>
      </c>
      <c r="C995" s="47" t="s">
        <v>371</v>
      </c>
      <c r="D995" s="47" t="s">
        <v>42</v>
      </c>
      <c r="E995" s="47" t="s">
        <v>364</v>
      </c>
      <c r="F995" s="79"/>
      <c r="G995" s="47" t="s">
        <v>43</v>
      </c>
      <c r="H995" s="47" t="s">
        <v>787</v>
      </c>
      <c r="I995" s="47" t="s">
        <v>44</v>
      </c>
      <c r="J995" s="47" t="s">
        <v>360</v>
      </c>
      <c r="K995" s="47" t="s">
        <v>359</v>
      </c>
      <c r="L995" s="47" t="s">
        <v>362</v>
      </c>
      <c r="M995" s="47" t="s">
        <v>360</v>
      </c>
      <c r="N995" s="47" t="s">
        <v>359</v>
      </c>
      <c r="O995" s="47" t="s">
        <v>363</v>
      </c>
      <c r="P995" s="47" t="s">
        <v>365</v>
      </c>
      <c r="Q995" s="47" t="s">
        <v>599</v>
      </c>
    </row>
    <row r="996" spans="2:17" ht="23.45" hidden="1" customHeight="1" outlineLevel="1" x14ac:dyDescent="0.25">
      <c r="B996" s="123" t="e" vm="8">
        <v>#VALUE!</v>
      </c>
      <c r="C996" s="35" t="s">
        <v>373</v>
      </c>
      <c r="D996" s="123" t="e" vm="137">
        <v>#VALUE!</v>
      </c>
      <c r="E996" s="35" t="s">
        <v>149</v>
      </c>
      <c r="F996" s="124" t="s">
        <v>544</v>
      </c>
      <c r="G996" s="35">
        <v>2018</v>
      </c>
      <c r="H996" s="35">
        <v>2018</v>
      </c>
      <c r="I996" s="35">
        <v>2</v>
      </c>
      <c r="J996" s="35">
        <v>32</v>
      </c>
      <c r="K996" s="35">
        <v>52</v>
      </c>
      <c r="O996" s="61">
        <f t="shared" ref="O996:O1002" si="122">IF(AND(L996="", M996="", N996=""), IF(AND(I996&lt;&gt;0, J996&lt;&gt;0), K996/J996 * I996^-0.95, 0), IF(OR(L996=1, L996=2),(IF(J996&lt;&gt;0, K996/J996 * I996^-0.95, 0) + IF(AND(M996&lt;&gt;0, I996&lt;&gt;0), N996/M996 * I996^-0.95 * IF(L996=1, 1, 0.913), 0)) / 2,"Fehler: K4 muss 1 oder 2 sein"))</f>
        <v>0.84115275062111927</v>
      </c>
      <c r="P996" s="61">
        <f t="array" ref="P996">((AVERAGE(IF((H996:INDEX(H:H,MATCH("PointAVG",O997:O1121,0)+ROW(O996)-1)&gt;=(MAX(H996:INDEX(H:H,MATCH("PointAVG",O997:O1121,0)+ROW(O996)-1))-4)),O996:INDEX(O:O,MATCH("PointAVG",O997:O1121,0)+ROW(O996)-1)))) * (VLOOKUP(C996, LeagueRanking[[CCode]:[Total4]], COLUMNS(LeagueRanking[[#All],[CCode]:[Total4]]), FALSE)))</f>
        <v>13.218467163524357</v>
      </c>
      <c r="Q996" s="91">
        <f>_xlfn.RANK.EQ(P996, P:P, 0)</f>
        <v>118</v>
      </c>
    </row>
    <row r="997" spans="2:17" ht="23.45" hidden="1" customHeight="1" outlineLevel="1" x14ac:dyDescent="0.25">
      <c r="B997" s="123"/>
      <c r="C997" s="35" t="s">
        <v>373</v>
      </c>
      <c r="D997" s="123"/>
      <c r="E997" s="35" t="s">
        <v>149</v>
      </c>
      <c r="F997" s="124"/>
      <c r="G997" s="35">
        <v>2019</v>
      </c>
      <c r="H997" s="35">
        <v>2019</v>
      </c>
      <c r="I997" s="35">
        <v>1</v>
      </c>
      <c r="J997" s="35">
        <v>26</v>
      </c>
      <c r="K997" s="35">
        <v>24</v>
      </c>
      <c r="O997" s="61">
        <f t="shared" si="122"/>
        <v>0.92307692307692313</v>
      </c>
      <c r="Q997" s="92"/>
    </row>
    <row r="998" spans="2:17" ht="23.45" hidden="1" customHeight="1" outlineLevel="1" x14ac:dyDescent="0.25">
      <c r="B998" s="123"/>
      <c r="C998" s="35" t="s">
        <v>373</v>
      </c>
      <c r="D998" s="123"/>
      <c r="E998" s="35" t="s">
        <v>149</v>
      </c>
      <c r="F998" s="124"/>
      <c r="G998" s="35">
        <v>2020</v>
      </c>
      <c r="H998" s="35">
        <v>2020</v>
      </c>
      <c r="I998" s="35">
        <v>2</v>
      </c>
      <c r="J998" s="35">
        <v>14</v>
      </c>
      <c r="K998" s="35">
        <v>22</v>
      </c>
      <c r="L998" s="35">
        <v>1</v>
      </c>
      <c r="M998" s="35">
        <v>6</v>
      </c>
      <c r="N998" s="35">
        <v>10</v>
      </c>
      <c r="O998" s="61">
        <f t="shared" si="122"/>
        <v>0.83807160501444855</v>
      </c>
      <c r="Q998" s="92"/>
    </row>
    <row r="999" spans="2:17" ht="23.45" hidden="1" customHeight="1" outlineLevel="1" x14ac:dyDescent="0.25">
      <c r="B999" s="123"/>
      <c r="C999" s="35" t="s">
        <v>373</v>
      </c>
      <c r="D999" s="123"/>
      <c r="E999" s="35" t="s">
        <v>149</v>
      </c>
      <c r="F999" s="124"/>
      <c r="G999" s="35">
        <v>2021</v>
      </c>
      <c r="H999" s="35">
        <v>2021</v>
      </c>
      <c r="I999" s="35">
        <v>2</v>
      </c>
      <c r="J999" s="35">
        <v>14</v>
      </c>
      <c r="K999" s="35">
        <v>28</v>
      </c>
      <c r="L999" s="35">
        <v>1</v>
      </c>
      <c r="M999" s="35">
        <v>6</v>
      </c>
      <c r="N999" s="35">
        <v>7</v>
      </c>
      <c r="O999" s="61">
        <f t="shared" si="122"/>
        <v>0.819584731374424</v>
      </c>
      <c r="Q999" s="92"/>
    </row>
    <row r="1000" spans="2:17" ht="23.45" hidden="1" customHeight="1" outlineLevel="1" x14ac:dyDescent="0.25">
      <c r="B1000" s="123"/>
      <c r="C1000" s="35" t="s">
        <v>373</v>
      </c>
      <c r="D1000" s="123"/>
      <c r="E1000" s="35" t="s">
        <v>149</v>
      </c>
      <c r="F1000" s="124"/>
      <c r="G1000" s="35">
        <v>2022</v>
      </c>
      <c r="H1000" s="35">
        <v>2022</v>
      </c>
      <c r="I1000" s="35">
        <v>1</v>
      </c>
      <c r="J1000" s="35">
        <v>26</v>
      </c>
      <c r="K1000" s="35">
        <v>15</v>
      </c>
      <c r="O1000" s="61">
        <f t="shared" si="122"/>
        <v>0.57692307692307687</v>
      </c>
      <c r="Q1000" s="92"/>
    </row>
    <row r="1001" spans="2:17" ht="23.45" hidden="1" customHeight="1" outlineLevel="1" x14ac:dyDescent="0.25">
      <c r="B1001" s="123"/>
      <c r="C1001" s="35" t="s">
        <v>373</v>
      </c>
      <c r="D1001" s="123"/>
      <c r="E1001" s="35" t="s">
        <v>149</v>
      </c>
      <c r="F1001" s="124"/>
      <c r="G1001" s="35">
        <v>2023</v>
      </c>
      <c r="H1001" s="35">
        <v>2023</v>
      </c>
      <c r="I1001" s="35">
        <v>2</v>
      </c>
      <c r="J1001" s="35">
        <v>20</v>
      </c>
      <c r="K1001" s="35">
        <v>41</v>
      </c>
      <c r="O1001" s="61">
        <f t="shared" si="122"/>
        <v>1.0611465469374119</v>
      </c>
      <c r="Q1001" s="92"/>
    </row>
    <row r="1002" spans="2:17" ht="23.45" hidden="1" customHeight="1" outlineLevel="1" x14ac:dyDescent="0.25">
      <c r="B1002" s="123"/>
      <c r="C1002" s="35" t="s">
        <v>373</v>
      </c>
      <c r="D1002" s="123"/>
      <c r="E1002" s="35" t="s">
        <v>149</v>
      </c>
      <c r="F1002" s="124"/>
      <c r="G1002" s="35">
        <v>2024</v>
      </c>
      <c r="H1002" s="35">
        <v>2024</v>
      </c>
      <c r="I1002" s="35">
        <v>1</v>
      </c>
      <c r="J1002" s="35">
        <v>26</v>
      </c>
      <c r="K1002" s="35">
        <v>32</v>
      </c>
      <c r="O1002" s="61">
        <f t="shared" si="122"/>
        <v>1.2307692307692308</v>
      </c>
      <c r="Q1002" s="92"/>
    </row>
    <row r="1003" spans="2:17" ht="23.45" hidden="1" customHeight="1" outlineLevel="1" x14ac:dyDescent="0.25">
      <c r="B1003" s="47" t="s">
        <v>1</v>
      </c>
      <c r="C1003" s="47" t="s">
        <v>371</v>
      </c>
      <c r="D1003" s="47" t="s">
        <v>42</v>
      </c>
      <c r="E1003" s="47" t="s">
        <v>364</v>
      </c>
      <c r="F1003" s="79"/>
      <c r="G1003" s="47" t="s">
        <v>43</v>
      </c>
      <c r="H1003" s="47" t="s">
        <v>787</v>
      </c>
      <c r="I1003" s="47" t="s">
        <v>44</v>
      </c>
      <c r="J1003" s="47" t="s">
        <v>360</v>
      </c>
      <c r="K1003" s="47" t="s">
        <v>359</v>
      </c>
      <c r="L1003" s="47" t="s">
        <v>362</v>
      </c>
      <c r="M1003" s="47" t="s">
        <v>360</v>
      </c>
      <c r="N1003" s="47" t="s">
        <v>359</v>
      </c>
      <c r="O1003" s="47" t="s">
        <v>363</v>
      </c>
      <c r="P1003" s="47" t="s">
        <v>365</v>
      </c>
      <c r="Q1003" s="47" t="s">
        <v>599</v>
      </c>
    </row>
    <row r="1004" spans="2:17" ht="23.45" hidden="1" customHeight="1" outlineLevel="1" x14ac:dyDescent="0.25">
      <c r="B1004" s="123" t="e" vm="8">
        <v>#VALUE!</v>
      </c>
      <c r="C1004" s="35" t="s">
        <v>373</v>
      </c>
      <c r="D1004" s="123" t="e" vm="138">
        <v>#VALUE!</v>
      </c>
      <c r="E1004" s="35" t="s">
        <v>150</v>
      </c>
      <c r="F1004" s="122" t="s">
        <v>545</v>
      </c>
      <c r="G1004" s="35">
        <v>2018</v>
      </c>
      <c r="H1004" s="35">
        <v>2018</v>
      </c>
      <c r="O1004" s="61">
        <f t="shared" ref="O1004:O1010" si="123">IF(AND(L1004="", M1004="", N1004=""), IF(AND(I1004&lt;&gt;0, J1004&lt;&gt;0), K1004/J1004 * I1004^-0.95, 0), IF(OR(L1004=1, L1004=2),(IF(J1004&lt;&gt;0, K1004/J1004 * I1004^-0.95, 0) + IF(AND(M1004&lt;&gt;0, I1004&lt;&gt;0), N1004/M1004 * I1004^-0.95 * IF(L1004=1, 1, 0.913), 0)) / 2,"Fehler: K4 muss 1 oder 2 sein"))</f>
        <v>0</v>
      </c>
      <c r="P1004" s="61">
        <f t="array" ref="P1004">((AVERAGE(IF((H1004:INDEX(H:H,MATCH("PointAVG",O1005:O1129,0)+ROW(O1004)-1)&gt;=(MAX(H1004:INDEX(H:H,MATCH("PointAVG",O1005:O1129,0)+ROW(O1004)-1))-4)),O1004:INDEX(O:O,MATCH("PointAVG",O1005:O1129,0)+ROW(O1004)-1)))) * (VLOOKUP(C1004, LeagueRanking[[CCode]:[Total4]], COLUMNS(LeagueRanking[[#All],[CCode]:[Total4]]), FALSE)))</f>
        <v>9.7034654384828105</v>
      </c>
      <c r="Q1004" s="91">
        <f>_xlfn.RANK.EQ(P1004, P:P, 0)</f>
        <v>201</v>
      </c>
    </row>
    <row r="1005" spans="2:17" ht="23.45" hidden="1" customHeight="1" outlineLevel="1" x14ac:dyDescent="0.25">
      <c r="B1005" s="123"/>
      <c r="C1005" s="35" t="s">
        <v>373</v>
      </c>
      <c r="D1005" s="123"/>
      <c r="E1005" s="35" t="s">
        <v>150</v>
      </c>
      <c r="F1005" s="122"/>
      <c r="G1005" s="35">
        <v>2019</v>
      </c>
      <c r="H1005" s="35">
        <v>2019</v>
      </c>
      <c r="I1005" s="35">
        <v>3</v>
      </c>
      <c r="J1005" s="35">
        <v>28</v>
      </c>
      <c r="K1005" s="35">
        <v>62</v>
      </c>
      <c r="O1005" s="61">
        <f t="shared" si="123"/>
        <v>0.77977348964370652</v>
      </c>
      <c r="Q1005" s="92"/>
    </row>
    <row r="1006" spans="2:17" ht="23.45" hidden="1" customHeight="1" outlineLevel="1" x14ac:dyDescent="0.25">
      <c r="B1006" s="123"/>
      <c r="C1006" s="35" t="s">
        <v>373</v>
      </c>
      <c r="D1006" s="123"/>
      <c r="E1006" s="35" t="s">
        <v>150</v>
      </c>
      <c r="F1006" s="122"/>
      <c r="G1006" s="35">
        <v>2020</v>
      </c>
      <c r="H1006" s="35">
        <v>2020</v>
      </c>
      <c r="I1006" s="35">
        <v>2</v>
      </c>
      <c r="J1006" s="35">
        <v>14</v>
      </c>
      <c r="K1006" s="35">
        <v>25</v>
      </c>
      <c r="L1006" s="35">
        <v>1</v>
      </c>
      <c r="M1006" s="35">
        <v>6</v>
      </c>
      <c r="N1006" s="35">
        <v>13</v>
      </c>
      <c r="O1006" s="61">
        <f t="shared" si="123"/>
        <v>1.0229403414146945</v>
      </c>
      <c r="Q1006" s="92"/>
    </row>
    <row r="1007" spans="2:17" ht="23.45" hidden="1" customHeight="1" outlineLevel="1" x14ac:dyDescent="0.25">
      <c r="B1007" s="123"/>
      <c r="C1007" s="35" t="s">
        <v>373</v>
      </c>
      <c r="D1007" s="123"/>
      <c r="E1007" s="35" t="s">
        <v>150</v>
      </c>
      <c r="F1007" s="122"/>
      <c r="G1007" s="35">
        <v>2021</v>
      </c>
      <c r="H1007" s="35">
        <v>2021</v>
      </c>
      <c r="I1007" s="35">
        <v>1</v>
      </c>
      <c r="J1007" s="35">
        <v>26</v>
      </c>
      <c r="K1007" s="35">
        <v>17</v>
      </c>
      <c r="O1007" s="61">
        <f t="shared" si="123"/>
        <v>0.65384615384615385</v>
      </c>
      <c r="Q1007" s="92"/>
    </row>
    <row r="1008" spans="2:17" ht="23.45" hidden="1" customHeight="1" outlineLevel="1" x14ac:dyDescent="0.25">
      <c r="B1008" s="123"/>
      <c r="C1008" s="35" t="s">
        <v>373</v>
      </c>
      <c r="D1008" s="123"/>
      <c r="E1008" s="35" t="s">
        <v>150</v>
      </c>
      <c r="F1008" s="122"/>
      <c r="G1008" s="35">
        <v>2022</v>
      </c>
      <c r="H1008" s="35">
        <v>2022</v>
      </c>
      <c r="I1008" s="35">
        <v>2</v>
      </c>
      <c r="J1008" s="35">
        <v>18</v>
      </c>
      <c r="K1008" s="35">
        <v>38</v>
      </c>
      <c r="L1008" s="35">
        <v>1</v>
      </c>
      <c r="M1008" s="35">
        <v>8</v>
      </c>
      <c r="N1008" s="35">
        <v>12</v>
      </c>
      <c r="O1008" s="61">
        <f t="shared" si="123"/>
        <v>0.93461416735679925</v>
      </c>
      <c r="Q1008" s="92"/>
    </row>
    <row r="1009" spans="2:17" ht="23.45" hidden="1" customHeight="1" outlineLevel="1" x14ac:dyDescent="0.25">
      <c r="B1009" s="123"/>
      <c r="C1009" s="35" t="s">
        <v>373</v>
      </c>
      <c r="D1009" s="123"/>
      <c r="E1009" s="35" t="s">
        <v>150</v>
      </c>
      <c r="F1009" s="122"/>
      <c r="G1009" s="35">
        <v>2023</v>
      </c>
      <c r="H1009" s="35">
        <v>2023</v>
      </c>
      <c r="I1009" s="35">
        <v>1</v>
      </c>
      <c r="J1009" s="35">
        <v>26</v>
      </c>
      <c r="K1009" s="35">
        <v>16</v>
      </c>
      <c r="O1009" s="61">
        <f t="shared" si="123"/>
        <v>0.61538461538461542</v>
      </c>
      <c r="Q1009" s="92"/>
    </row>
    <row r="1010" spans="2:17" ht="23.45" hidden="1" customHeight="1" outlineLevel="1" x14ac:dyDescent="0.25">
      <c r="B1010" s="123"/>
      <c r="C1010" s="35" t="s">
        <v>373</v>
      </c>
      <c r="D1010" s="123"/>
      <c r="E1010" s="35" t="s">
        <v>150</v>
      </c>
      <c r="F1010" s="122"/>
      <c r="G1010" s="35">
        <v>2024</v>
      </c>
      <c r="H1010" s="35">
        <v>2024</v>
      </c>
      <c r="I1010" s="35">
        <v>3</v>
      </c>
      <c r="J1010" s="35">
        <v>22</v>
      </c>
      <c r="K1010" s="35">
        <v>6</v>
      </c>
      <c r="O1010" s="61">
        <f t="shared" si="123"/>
        <v>9.6042482595412523E-2</v>
      </c>
      <c r="Q1010" s="92"/>
    </row>
    <row r="1011" spans="2:17" ht="23.45" hidden="1" customHeight="1" outlineLevel="1" x14ac:dyDescent="0.25">
      <c r="B1011" s="47" t="s">
        <v>1</v>
      </c>
      <c r="C1011" s="47" t="s">
        <v>371</v>
      </c>
      <c r="D1011" s="47" t="s">
        <v>42</v>
      </c>
      <c r="E1011" s="47" t="s">
        <v>364</v>
      </c>
      <c r="F1011" s="79"/>
      <c r="G1011" s="47" t="s">
        <v>43</v>
      </c>
      <c r="H1011" s="47" t="s">
        <v>787</v>
      </c>
      <c r="I1011" s="47" t="s">
        <v>44</v>
      </c>
      <c r="J1011" s="47" t="s">
        <v>360</v>
      </c>
      <c r="K1011" s="47" t="s">
        <v>359</v>
      </c>
      <c r="L1011" s="47" t="s">
        <v>362</v>
      </c>
      <c r="M1011" s="47" t="s">
        <v>360</v>
      </c>
      <c r="N1011" s="47" t="s">
        <v>359</v>
      </c>
      <c r="O1011" s="47" t="s">
        <v>363</v>
      </c>
      <c r="P1011" s="47" t="s">
        <v>365</v>
      </c>
      <c r="Q1011" s="47" t="s">
        <v>599</v>
      </c>
    </row>
    <row r="1012" spans="2:17" ht="23.45" hidden="1" customHeight="1" outlineLevel="1" x14ac:dyDescent="0.25">
      <c r="B1012" s="123" t="e" vm="8">
        <v>#VALUE!</v>
      </c>
      <c r="C1012" s="35" t="s">
        <v>373</v>
      </c>
      <c r="D1012" s="123" t="e" vm="139">
        <v>#VALUE!</v>
      </c>
      <c r="E1012" s="35" t="s">
        <v>384</v>
      </c>
      <c r="F1012" s="122" t="s">
        <v>546</v>
      </c>
      <c r="G1012" s="35">
        <v>2018</v>
      </c>
      <c r="H1012" s="35">
        <v>2018</v>
      </c>
      <c r="I1012" s="35">
        <v>2</v>
      </c>
      <c r="J1012" s="35">
        <v>32</v>
      </c>
      <c r="K1012" s="35">
        <v>37</v>
      </c>
      <c r="O1012" s="61">
        <f t="shared" ref="O1012:O1018" si="124">IF(AND(L1012="", M1012="", N1012=""), IF(AND(I1012&lt;&gt;0, J1012&lt;&gt;0), K1012/J1012 * I1012^-0.95, 0), IF(OR(L1012=1, L1012=2),(IF(J1012&lt;&gt;0, K1012/J1012 * I1012^-0.95, 0) + IF(AND(M1012&lt;&gt;0, I1012&lt;&gt;0), N1012/M1012 * I1012^-0.95 * IF(L1012=1, 1, 0.913), 0)) / 2,"Fehler: K4 muss 1 oder 2 sein"))</f>
        <v>0.59851253409579641</v>
      </c>
      <c r="P1012" s="61">
        <f t="array" ref="P1012">((AVERAGE(IF((H1012:INDEX(H:H,MATCH("PointAVG",O1013:O1137,0)+ROW(O1012)-1)&gt;=(MAX(H1012:INDEX(H:H,MATCH("PointAVG",O1013:O1137,0)+ROW(O1012)-1))-4)),O1012:INDEX(O:O,MATCH("PointAVG",O1013:O1137,0)+ROW(O1012)-1)))) * (VLOOKUP(C1012, LeagueRanking[[CCode]:[Total4]], COLUMNS(LeagueRanking[[#All],[CCode]:[Total4]]), FALSE)))</f>
        <v>9.9954701183167156</v>
      </c>
      <c r="Q1012" s="91">
        <f>_xlfn.RANK.EQ(P1012, P:P, 0)</f>
        <v>195</v>
      </c>
    </row>
    <row r="1013" spans="2:17" ht="23.45" hidden="1" customHeight="1" outlineLevel="1" x14ac:dyDescent="0.25">
      <c r="B1013" s="123"/>
      <c r="C1013" s="35" t="s">
        <v>373</v>
      </c>
      <c r="D1013" s="123"/>
      <c r="E1013" s="35" t="s">
        <v>384</v>
      </c>
      <c r="F1013" s="122"/>
      <c r="G1013" s="35">
        <v>2019</v>
      </c>
      <c r="H1013" s="35">
        <v>2019</v>
      </c>
      <c r="I1013" s="35">
        <v>2</v>
      </c>
      <c r="J1013" s="35">
        <v>28</v>
      </c>
      <c r="K1013" s="35">
        <v>48</v>
      </c>
      <c r="O1013" s="61">
        <f t="shared" si="124"/>
        <v>0.88736993472118075</v>
      </c>
      <c r="Q1013" s="92"/>
    </row>
    <row r="1014" spans="2:17" ht="23.45" hidden="1" customHeight="1" outlineLevel="1" x14ac:dyDescent="0.25">
      <c r="B1014" s="123"/>
      <c r="C1014" s="35" t="s">
        <v>373</v>
      </c>
      <c r="D1014" s="123"/>
      <c r="E1014" s="35" t="s">
        <v>384</v>
      </c>
      <c r="F1014" s="122"/>
      <c r="G1014" s="35">
        <v>2020</v>
      </c>
      <c r="H1014" s="35">
        <v>2020</v>
      </c>
      <c r="I1014" s="35">
        <v>2</v>
      </c>
      <c r="J1014" s="35">
        <v>14</v>
      </c>
      <c r="K1014" s="35">
        <v>26</v>
      </c>
      <c r="L1014" s="35">
        <v>1</v>
      </c>
      <c r="M1014" s="35">
        <v>6</v>
      </c>
      <c r="N1014" s="35">
        <v>2</v>
      </c>
      <c r="O1014" s="61">
        <f t="shared" si="124"/>
        <v>0.5669307916274211</v>
      </c>
      <c r="Q1014" s="92"/>
    </row>
    <row r="1015" spans="2:17" ht="23.45" hidden="1" customHeight="1" outlineLevel="1" x14ac:dyDescent="0.25">
      <c r="B1015" s="123"/>
      <c r="C1015" s="35" t="s">
        <v>373</v>
      </c>
      <c r="D1015" s="123"/>
      <c r="E1015" s="35" t="s">
        <v>384</v>
      </c>
      <c r="F1015" s="122"/>
      <c r="G1015" s="35">
        <v>2021</v>
      </c>
      <c r="H1015" s="35">
        <v>2021</v>
      </c>
      <c r="I1015" s="35">
        <v>2</v>
      </c>
      <c r="J1015" s="35">
        <v>14</v>
      </c>
      <c r="K1015" s="35">
        <v>7</v>
      </c>
      <c r="L1015" s="35">
        <v>2</v>
      </c>
      <c r="M1015" s="35">
        <v>6</v>
      </c>
      <c r="N1015" s="35">
        <v>11</v>
      </c>
      <c r="O1015" s="61">
        <f t="shared" si="124"/>
        <v>0.56262335006929531</v>
      </c>
      <c r="Q1015" s="92"/>
    </row>
    <row r="1016" spans="2:17" ht="23.45" hidden="1" customHeight="1" outlineLevel="1" x14ac:dyDescent="0.25">
      <c r="B1016" s="123"/>
      <c r="C1016" s="35" t="s">
        <v>373</v>
      </c>
      <c r="D1016" s="123"/>
      <c r="E1016" s="35" t="s">
        <v>384</v>
      </c>
      <c r="F1016" s="122"/>
      <c r="G1016" s="35">
        <v>2022</v>
      </c>
      <c r="H1016" s="35">
        <v>2022</v>
      </c>
      <c r="I1016" s="35">
        <v>2</v>
      </c>
      <c r="J1016" s="35">
        <v>18</v>
      </c>
      <c r="K1016" s="35">
        <v>23</v>
      </c>
      <c r="L1016" s="35">
        <v>2</v>
      </c>
      <c r="M1016" s="35">
        <v>8</v>
      </c>
      <c r="N1016" s="35">
        <v>18</v>
      </c>
      <c r="O1016" s="61">
        <f t="shared" si="124"/>
        <v>0.86238287089961652</v>
      </c>
      <c r="Q1016" s="92"/>
    </row>
    <row r="1017" spans="2:17" ht="23.45" hidden="1" customHeight="1" outlineLevel="1" x14ac:dyDescent="0.25">
      <c r="B1017" s="123"/>
      <c r="C1017" s="35" t="s">
        <v>373</v>
      </c>
      <c r="D1017" s="123"/>
      <c r="E1017" s="35" t="s">
        <v>384</v>
      </c>
      <c r="F1017" s="122"/>
      <c r="G1017" s="35">
        <v>2023</v>
      </c>
      <c r="H1017" s="35">
        <v>2023</v>
      </c>
      <c r="I1017" s="35">
        <v>2</v>
      </c>
      <c r="J1017" s="35">
        <v>20</v>
      </c>
      <c r="K1017" s="35">
        <v>26</v>
      </c>
      <c r="O1017" s="61">
        <f t="shared" si="124"/>
        <v>0.67292220049689544</v>
      </c>
      <c r="Q1017" s="92"/>
    </row>
    <row r="1018" spans="2:17" ht="23.45" hidden="1" customHeight="1" outlineLevel="1" x14ac:dyDescent="0.25">
      <c r="B1018" s="123"/>
      <c r="C1018" s="35" t="s">
        <v>373</v>
      </c>
      <c r="D1018" s="123"/>
      <c r="E1018" s="35" t="s">
        <v>384</v>
      </c>
      <c r="F1018" s="122"/>
      <c r="G1018" s="35">
        <v>2024</v>
      </c>
      <c r="H1018" s="35">
        <v>2024</v>
      </c>
      <c r="I1018" s="35">
        <v>2</v>
      </c>
      <c r="J1018" s="35">
        <v>28</v>
      </c>
      <c r="K1018" s="35">
        <v>41</v>
      </c>
      <c r="O1018" s="61">
        <f t="shared" si="124"/>
        <v>0.75796181924100858</v>
      </c>
      <c r="Q1018" s="92"/>
    </row>
    <row r="1019" spans="2:17" ht="23.45" hidden="1" customHeight="1" outlineLevel="1" x14ac:dyDescent="0.25">
      <c r="B1019" s="47" t="s">
        <v>1</v>
      </c>
      <c r="C1019" s="47" t="s">
        <v>371</v>
      </c>
      <c r="D1019" s="47" t="s">
        <v>42</v>
      </c>
      <c r="E1019" s="47" t="s">
        <v>364</v>
      </c>
      <c r="F1019" s="79"/>
      <c r="G1019" s="47" t="s">
        <v>43</v>
      </c>
      <c r="H1019" s="47" t="s">
        <v>787</v>
      </c>
      <c r="I1019" s="47" t="s">
        <v>44</v>
      </c>
      <c r="J1019" s="47" t="s">
        <v>360</v>
      </c>
      <c r="K1019" s="47" t="s">
        <v>359</v>
      </c>
      <c r="L1019" s="47" t="s">
        <v>362</v>
      </c>
      <c r="M1019" s="47" t="s">
        <v>360</v>
      </c>
      <c r="N1019" s="47" t="s">
        <v>359</v>
      </c>
      <c r="O1019" s="47" t="s">
        <v>363</v>
      </c>
      <c r="P1019" s="47" t="s">
        <v>365</v>
      </c>
      <c r="Q1019" s="47" t="s">
        <v>599</v>
      </c>
    </row>
    <row r="1020" spans="2:17" ht="23.45" hidden="1" customHeight="1" outlineLevel="1" x14ac:dyDescent="0.25">
      <c r="B1020" s="123" t="e" vm="8">
        <v>#VALUE!</v>
      </c>
      <c r="C1020" s="35" t="s">
        <v>373</v>
      </c>
      <c r="D1020" s="123" t="e" vm="140">
        <v>#VALUE!</v>
      </c>
      <c r="E1020" s="35" t="s">
        <v>151</v>
      </c>
      <c r="F1020" s="122" t="s">
        <v>547</v>
      </c>
      <c r="G1020" s="35">
        <v>2018</v>
      </c>
      <c r="H1020" s="35">
        <v>2018</v>
      </c>
      <c r="I1020" s="35">
        <v>2</v>
      </c>
      <c r="J1020" s="35">
        <v>32</v>
      </c>
      <c r="K1020" s="35">
        <v>33</v>
      </c>
      <c r="O1020" s="61">
        <f t="shared" ref="O1020:O1026" si="125">IF(AND(L1020="", M1020="", N1020=""), IF(AND(I1020&lt;&gt;0, J1020&lt;&gt;0), K1020/J1020 * I1020^-0.95, 0), IF(OR(L1020=1, L1020=2),(IF(J1020&lt;&gt;0, K1020/J1020 * I1020^-0.95, 0) + IF(AND(M1020&lt;&gt;0, I1020&lt;&gt;0), N1020/M1020 * I1020^-0.95 * IF(L1020=1, 1, 0.913), 0)) / 2,"Fehler: K4 muss 1 oder 2 sein"))</f>
        <v>0.53380847635571027</v>
      </c>
      <c r="P1020" s="61">
        <f t="array" ref="P1020">((AVERAGE(IF((H1020:INDEX(H:H,MATCH("PointAVG",O1021:O1145,0)+ROW(O1020)-1)&gt;=(MAX(H1020:INDEX(H:H,MATCH("PointAVG",O1021:O1145,0)+ROW(O1020)-1))-4)),O1020:INDEX(O:O,MATCH("PointAVG",O1021:O1145,0)+ROW(O1020)-1)))) * (VLOOKUP(C1020, LeagueRanking[[CCode]:[Total4]], COLUMNS(LeagueRanking[[#All],[CCode]:[Total4]]), FALSE)))</f>
        <v>9.1142388934804366</v>
      </c>
      <c r="Q1020" s="91">
        <f>_xlfn.RANK.EQ(P1020, P:P, 0)</f>
        <v>217</v>
      </c>
    </row>
    <row r="1021" spans="2:17" ht="23.45" hidden="1" customHeight="1" outlineLevel="1" x14ac:dyDescent="0.25">
      <c r="B1021" s="123"/>
      <c r="C1021" s="35" t="s">
        <v>373</v>
      </c>
      <c r="D1021" s="123"/>
      <c r="E1021" s="35" t="s">
        <v>151</v>
      </c>
      <c r="F1021" s="122"/>
      <c r="G1021" s="35">
        <v>2019</v>
      </c>
      <c r="H1021" s="35">
        <v>2019</v>
      </c>
      <c r="I1021" s="35">
        <v>2</v>
      </c>
      <c r="J1021" s="35">
        <v>28</v>
      </c>
      <c r="K1021" s="35">
        <v>47</v>
      </c>
      <c r="O1021" s="61">
        <f t="shared" si="125"/>
        <v>0.8688830610811562</v>
      </c>
      <c r="Q1021" s="92"/>
    </row>
    <row r="1022" spans="2:17" ht="23.45" hidden="1" customHeight="1" outlineLevel="1" x14ac:dyDescent="0.25">
      <c r="B1022" s="123"/>
      <c r="C1022" s="35" t="s">
        <v>373</v>
      </c>
      <c r="D1022" s="123"/>
      <c r="E1022" s="35" t="s">
        <v>151</v>
      </c>
      <c r="F1022" s="122"/>
      <c r="G1022" s="35">
        <v>2020</v>
      </c>
      <c r="H1022" s="35">
        <v>2020</v>
      </c>
      <c r="I1022" s="35">
        <v>2</v>
      </c>
      <c r="J1022" s="35">
        <v>14</v>
      </c>
      <c r="K1022" s="35">
        <v>11</v>
      </c>
      <c r="L1022" s="35">
        <v>2</v>
      </c>
      <c r="M1022" s="35">
        <v>6</v>
      </c>
      <c r="N1022" s="35">
        <v>10</v>
      </c>
      <c r="O1022" s="61">
        <f t="shared" si="125"/>
        <v>0.59718764148492798</v>
      </c>
      <c r="Q1022" s="92"/>
    </row>
    <row r="1023" spans="2:17" ht="23.45" hidden="1" customHeight="1" outlineLevel="1" x14ac:dyDescent="0.25">
      <c r="B1023" s="123"/>
      <c r="C1023" s="35" t="s">
        <v>373</v>
      </c>
      <c r="D1023" s="123"/>
      <c r="E1023" s="35" t="s">
        <v>151</v>
      </c>
      <c r="F1023" s="122"/>
      <c r="G1023" s="35">
        <v>2021</v>
      </c>
      <c r="H1023" s="35">
        <v>2021</v>
      </c>
      <c r="I1023" s="35">
        <v>2</v>
      </c>
      <c r="J1023" s="35">
        <v>14</v>
      </c>
      <c r="K1023" s="35">
        <v>15</v>
      </c>
      <c r="L1023" s="35">
        <v>2</v>
      </c>
      <c r="M1023" s="35">
        <v>6</v>
      </c>
      <c r="N1023" s="35">
        <v>13</v>
      </c>
      <c r="O1023" s="61">
        <f t="shared" si="125"/>
        <v>0.78928474547842353</v>
      </c>
      <c r="Q1023" s="92"/>
    </row>
    <row r="1024" spans="2:17" ht="23.45" hidden="1" customHeight="1" outlineLevel="1" x14ac:dyDescent="0.25">
      <c r="B1024" s="123"/>
      <c r="C1024" s="35" t="s">
        <v>373</v>
      </c>
      <c r="D1024" s="123"/>
      <c r="E1024" s="35" t="s">
        <v>151</v>
      </c>
      <c r="F1024" s="122"/>
      <c r="G1024" s="35">
        <v>2022</v>
      </c>
      <c r="H1024" s="35">
        <v>2022</v>
      </c>
      <c r="I1024" s="35">
        <v>2</v>
      </c>
      <c r="J1024" s="35">
        <v>18</v>
      </c>
      <c r="K1024" s="35">
        <v>28</v>
      </c>
      <c r="L1024" s="35">
        <v>1</v>
      </c>
      <c r="M1024" s="35">
        <v>8</v>
      </c>
      <c r="N1024" s="35">
        <v>7</v>
      </c>
      <c r="O1024" s="61">
        <f t="shared" si="125"/>
        <v>0.62906722802861481</v>
      </c>
      <c r="Q1024" s="92"/>
    </row>
    <row r="1025" spans="2:17" ht="23.45" hidden="1" customHeight="1" outlineLevel="1" x14ac:dyDescent="0.25">
      <c r="B1025" s="123"/>
      <c r="C1025" s="35" t="s">
        <v>373</v>
      </c>
      <c r="D1025" s="123"/>
      <c r="E1025" s="35" t="s">
        <v>151</v>
      </c>
      <c r="F1025" s="122"/>
      <c r="G1025" s="35">
        <v>2023</v>
      </c>
      <c r="H1025" s="35">
        <v>2023</v>
      </c>
      <c r="I1025" s="35">
        <v>2</v>
      </c>
      <c r="J1025" s="35">
        <v>20</v>
      </c>
      <c r="K1025" s="35">
        <v>22</v>
      </c>
      <c r="O1025" s="61">
        <f t="shared" si="125"/>
        <v>0.56939570811275775</v>
      </c>
      <c r="Q1025" s="92"/>
    </row>
    <row r="1026" spans="2:17" ht="23.45" hidden="1" customHeight="1" outlineLevel="1" x14ac:dyDescent="0.25">
      <c r="B1026" s="123"/>
      <c r="C1026" s="35" t="s">
        <v>373</v>
      </c>
      <c r="D1026" s="123"/>
      <c r="E1026" s="35" t="s">
        <v>151</v>
      </c>
      <c r="F1026" s="122"/>
      <c r="G1026" s="35">
        <v>2024</v>
      </c>
      <c r="H1026" s="35">
        <v>2024</v>
      </c>
      <c r="I1026" s="35">
        <v>2</v>
      </c>
      <c r="J1026" s="35">
        <v>28</v>
      </c>
      <c r="K1026" s="35">
        <v>29</v>
      </c>
      <c r="O1026" s="61">
        <f t="shared" si="125"/>
        <v>0.53611933556071345</v>
      </c>
      <c r="Q1026" s="92"/>
    </row>
    <row r="1027" spans="2:17" ht="23.45" hidden="1" customHeight="1" outlineLevel="1" x14ac:dyDescent="0.25">
      <c r="B1027" s="47" t="s">
        <v>1</v>
      </c>
      <c r="C1027" s="47" t="s">
        <v>371</v>
      </c>
      <c r="D1027" s="47" t="s">
        <v>42</v>
      </c>
      <c r="E1027" s="47" t="s">
        <v>364</v>
      </c>
      <c r="F1027" s="79"/>
      <c r="G1027" s="47" t="s">
        <v>43</v>
      </c>
      <c r="H1027" s="47" t="s">
        <v>787</v>
      </c>
      <c r="I1027" s="47" t="s">
        <v>44</v>
      </c>
      <c r="J1027" s="47" t="s">
        <v>360</v>
      </c>
      <c r="K1027" s="47" t="s">
        <v>359</v>
      </c>
      <c r="L1027" s="47" t="s">
        <v>362</v>
      </c>
      <c r="M1027" s="47" t="s">
        <v>360</v>
      </c>
      <c r="N1027" s="47" t="s">
        <v>359</v>
      </c>
      <c r="O1027" s="47" t="s">
        <v>363</v>
      </c>
      <c r="P1027" s="47" t="s">
        <v>365</v>
      </c>
      <c r="Q1027" s="47" t="s">
        <v>599</v>
      </c>
    </row>
    <row r="1028" spans="2:17" ht="23.45" hidden="1" customHeight="1" outlineLevel="1" x14ac:dyDescent="0.25">
      <c r="B1028" s="123" t="e" vm="8">
        <v>#VALUE!</v>
      </c>
      <c r="C1028" s="35" t="s">
        <v>373</v>
      </c>
      <c r="D1028" s="123" t="e" vm="141">
        <v>#VALUE!</v>
      </c>
      <c r="E1028" s="35" t="s">
        <v>152</v>
      </c>
      <c r="F1028" s="122" t="s">
        <v>548</v>
      </c>
      <c r="G1028" s="35">
        <v>2018</v>
      </c>
      <c r="H1028" s="35">
        <v>2018</v>
      </c>
      <c r="O1028" s="61">
        <f t="shared" ref="O1028:O1033" si="126">IF(AND(L1028="", M1028="", N1028=""), IF(AND(I1028&lt;&gt;0, J1028&lt;&gt;0), K1028/J1028 * I1028^-0.95, 0), IF(OR(L1028=1, L1028=2),(IF(J1028&lt;&gt;0, K1028/J1028 * I1028^-0.95, 0) + IF(AND(M1028&lt;&gt;0, I1028&lt;&gt;0), N1028/M1028 * I1028^-0.95 * IF(L1028=1, 1, 0.913), 0)) / 2,"Fehler: K4 muss 1 oder 2 sein"))</f>
        <v>0</v>
      </c>
      <c r="P1028" s="61">
        <f t="array" ref="P1028">((AVERAGE(IF((H1028:INDEX(H:H,MATCH("PointAVG",O1029:O1153,0)+ROW(O1028)-1)&gt;=(MAX(H1028:INDEX(H:H,MATCH("PointAVG",O1029:O1153,0)+ROW(O1028)-1))-4)),O1028:INDEX(O:O,MATCH("PointAVG",O1029:O1153,0)+ROW(O1028)-1)))) * (VLOOKUP(C1028, LeagueRanking[[CCode]:[Total4]], COLUMNS(LeagueRanking[[#All],[CCode]:[Total4]]), FALSE)))</f>
        <v>8.977092765854584</v>
      </c>
      <c r="Q1028" s="91">
        <f>_xlfn.RANK.EQ(P1028, P:P, 0)</f>
        <v>218</v>
      </c>
    </row>
    <row r="1029" spans="2:17" ht="23.45" hidden="1" customHeight="1" outlineLevel="1" x14ac:dyDescent="0.25">
      <c r="B1029" s="123"/>
      <c r="C1029" s="35" t="s">
        <v>373</v>
      </c>
      <c r="D1029" s="123"/>
      <c r="E1029" s="35" t="s">
        <v>152</v>
      </c>
      <c r="F1029" s="122"/>
      <c r="G1029" s="35">
        <v>2019</v>
      </c>
      <c r="H1029" s="35">
        <v>2019</v>
      </c>
      <c r="I1029" s="35">
        <v>3</v>
      </c>
      <c r="J1029" s="35">
        <v>20</v>
      </c>
      <c r="K1029" s="35">
        <v>41</v>
      </c>
      <c r="O1029" s="61">
        <f t="shared" si="126"/>
        <v>0.72191932750885079</v>
      </c>
      <c r="Q1029" s="92"/>
    </row>
    <row r="1030" spans="2:17" ht="23.45" hidden="1" customHeight="1" outlineLevel="1" x14ac:dyDescent="0.25">
      <c r="B1030" s="123"/>
      <c r="C1030" s="35" t="s">
        <v>373</v>
      </c>
      <c r="D1030" s="123"/>
      <c r="E1030" s="35" t="s">
        <v>152</v>
      </c>
      <c r="F1030" s="122"/>
      <c r="G1030" s="35">
        <v>2020</v>
      </c>
      <c r="H1030" s="35">
        <v>2020</v>
      </c>
      <c r="I1030" s="35">
        <v>3</v>
      </c>
      <c r="J1030" s="35">
        <v>12</v>
      </c>
      <c r="K1030" s="35">
        <v>32</v>
      </c>
      <c r="L1030" s="35">
        <v>1</v>
      </c>
      <c r="M1030" s="35">
        <v>5</v>
      </c>
      <c r="N1030" s="35">
        <v>15</v>
      </c>
      <c r="O1030" s="61">
        <f t="shared" si="126"/>
        <v>0.99777468029678573</v>
      </c>
      <c r="Q1030" s="92"/>
    </row>
    <row r="1031" spans="2:17" ht="23.45" hidden="1" customHeight="1" outlineLevel="1" x14ac:dyDescent="0.25">
      <c r="B1031" s="123"/>
      <c r="C1031" s="35" t="s">
        <v>373</v>
      </c>
      <c r="D1031" s="123"/>
      <c r="E1031" s="35" t="s">
        <v>152</v>
      </c>
      <c r="F1031" s="122"/>
      <c r="G1031" s="35">
        <v>2021</v>
      </c>
      <c r="H1031" s="35">
        <v>2021</v>
      </c>
      <c r="I1031" s="35">
        <v>2</v>
      </c>
      <c r="J1031" s="35">
        <v>14</v>
      </c>
      <c r="K1031" s="35">
        <v>14</v>
      </c>
      <c r="L1031" s="35">
        <v>2</v>
      </c>
      <c r="M1031" s="35">
        <v>6</v>
      </c>
      <c r="N1031" s="35">
        <v>7</v>
      </c>
      <c r="O1031" s="61">
        <f t="shared" si="126"/>
        <v>0.53449865297160459</v>
      </c>
      <c r="Q1031" s="92"/>
    </row>
    <row r="1032" spans="2:17" ht="23.45" hidden="1" customHeight="1" outlineLevel="1" x14ac:dyDescent="0.25">
      <c r="B1032" s="123"/>
      <c r="C1032" s="35" t="s">
        <v>373</v>
      </c>
      <c r="D1032" s="123"/>
      <c r="E1032" s="35" t="s">
        <v>152</v>
      </c>
      <c r="F1032" s="122"/>
      <c r="G1032" s="35">
        <v>2022</v>
      </c>
      <c r="H1032" s="35">
        <v>2022</v>
      </c>
      <c r="I1032" s="35">
        <v>2</v>
      </c>
      <c r="J1032" s="35">
        <v>18</v>
      </c>
      <c r="K1032" s="35">
        <v>23</v>
      </c>
      <c r="L1032" s="35">
        <v>1</v>
      </c>
      <c r="M1032" s="35">
        <v>8</v>
      </c>
      <c r="N1032" s="35">
        <v>11</v>
      </c>
      <c r="O1032" s="61">
        <f t="shared" si="126"/>
        <v>0.68658194601980249</v>
      </c>
      <c r="Q1032" s="92"/>
    </row>
    <row r="1033" spans="2:17" ht="23.45" hidden="1" customHeight="1" outlineLevel="1" x14ac:dyDescent="0.25">
      <c r="B1033" s="123"/>
      <c r="C1033" s="35" t="s">
        <v>373</v>
      </c>
      <c r="D1033" s="123"/>
      <c r="E1033" s="35" t="s">
        <v>152</v>
      </c>
      <c r="F1033" s="122"/>
      <c r="G1033" s="35">
        <v>2023</v>
      </c>
      <c r="H1033" s="35">
        <v>2023</v>
      </c>
      <c r="I1033" s="35">
        <v>3</v>
      </c>
      <c r="J1033" s="35">
        <v>14</v>
      </c>
      <c r="K1033" s="35">
        <v>34</v>
      </c>
      <c r="O1033" s="61">
        <f t="shared" si="126"/>
        <v>0.85523544025438769</v>
      </c>
      <c r="Q1033" s="92"/>
    </row>
    <row r="1034" spans="2:17" ht="23.45" hidden="1" customHeight="1" outlineLevel="1" x14ac:dyDescent="0.25">
      <c r="G1034" s="35">
        <v>2024</v>
      </c>
      <c r="H1034" s="35">
        <v>2024</v>
      </c>
      <c r="O1034" s="61"/>
      <c r="Q1034" s="92"/>
    </row>
    <row r="1035" spans="2:17" ht="23.45" hidden="1" customHeight="1" outlineLevel="1" x14ac:dyDescent="0.25">
      <c r="B1035" s="47" t="s">
        <v>1</v>
      </c>
      <c r="C1035" s="47" t="s">
        <v>371</v>
      </c>
      <c r="D1035" s="47" t="s">
        <v>42</v>
      </c>
      <c r="E1035" s="47" t="s">
        <v>364</v>
      </c>
      <c r="F1035" s="79"/>
      <c r="G1035" s="47" t="s">
        <v>43</v>
      </c>
      <c r="H1035" s="47" t="s">
        <v>787</v>
      </c>
      <c r="I1035" s="47" t="s">
        <v>44</v>
      </c>
      <c r="J1035" s="47" t="s">
        <v>360</v>
      </c>
      <c r="K1035" s="47" t="s">
        <v>359</v>
      </c>
      <c r="L1035" s="47" t="s">
        <v>362</v>
      </c>
      <c r="M1035" s="47" t="s">
        <v>360</v>
      </c>
      <c r="N1035" s="47" t="s">
        <v>359</v>
      </c>
      <c r="O1035" s="47" t="s">
        <v>363</v>
      </c>
      <c r="P1035" s="47" t="s">
        <v>365</v>
      </c>
      <c r="Q1035" s="47" t="s">
        <v>599</v>
      </c>
    </row>
    <row r="1036" spans="2:17" ht="23.45" hidden="1" customHeight="1" outlineLevel="1" x14ac:dyDescent="0.25">
      <c r="B1036" s="123" t="e" vm="8">
        <v>#VALUE!</v>
      </c>
      <c r="C1036" s="35" t="s">
        <v>373</v>
      </c>
      <c r="D1036" s="123" t="e" vm="142">
        <v>#VALUE!</v>
      </c>
      <c r="E1036" s="35" t="s">
        <v>153</v>
      </c>
      <c r="F1036" s="122" t="s">
        <v>549</v>
      </c>
      <c r="G1036" s="35">
        <v>2018</v>
      </c>
      <c r="H1036" s="35">
        <v>2018</v>
      </c>
      <c r="I1036" s="35">
        <v>3</v>
      </c>
      <c r="J1036" s="35">
        <v>32</v>
      </c>
      <c r="K1036" s="35">
        <v>60</v>
      </c>
      <c r="O1036" s="61">
        <f t="shared" ref="O1036:O1041" si="127">IF(AND(L1036="", M1036="", N1036=""), IF(AND(I1036&lt;&gt;0, J1036&lt;&gt;0), K1036/J1036 * I1036^-0.95, 0), IF(OR(L1036=1, L1036=2),(IF(J1036&lt;&gt;0, K1036/J1036 * I1036^-0.95, 0) + IF(AND(M1036&lt;&gt;0, I1036&lt;&gt;0), N1036/M1036 * I1036^-0.95 * IF(L1036=1, 1, 0.913), 0)) / 2,"Fehler: K4 muss 1 oder 2 sein"))</f>
        <v>0.66029206784346117</v>
      </c>
      <c r="P1036" s="61">
        <f t="array" ref="P1036">((AVERAGE(IF((H1036:INDEX(H:H,MATCH("PointAVG",O1037:O1161,0)+ROW(O1036)-1)&gt;=(MAX(H1036:INDEX(H:H,MATCH("PointAVG",O1037:O1161,0)+ROW(O1036)-1))-4)),O1036:INDEX(O:O,MATCH("PointAVG",O1037:O1161,0)+ROW(O1036)-1)))) * (VLOOKUP(C1036, LeagueRanking[[CCode]:[Total4]], COLUMNS(LeagueRanking[[#All],[CCode]:[Total4]]), FALSE)))</f>
        <v>6.5490108660622504</v>
      </c>
      <c r="Q1036" s="91">
        <f>_xlfn.RANK.EQ(P1036, P:P, 0)</f>
        <v>295</v>
      </c>
    </row>
    <row r="1037" spans="2:17" ht="23.45" hidden="1" customHeight="1" outlineLevel="1" x14ac:dyDescent="0.25">
      <c r="B1037" s="123"/>
      <c r="C1037" s="35" t="s">
        <v>373</v>
      </c>
      <c r="D1037" s="123"/>
      <c r="E1037" s="35" t="s">
        <v>153</v>
      </c>
      <c r="F1037" s="122"/>
      <c r="G1037" s="35">
        <v>2019</v>
      </c>
      <c r="H1037" s="35">
        <v>2019</v>
      </c>
      <c r="I1037" s="35">
        <v>3</v>
      </c>
      <c r="J1037" s="35">
        <v>20</v>
      </c>
      <c r="K1037" s="35">
        <v>29</v>
      </c>
      <c r="O1037" s="61">
        <f t="shared" si="127"/>
        <v>0.51062586579894331</v>
      </c>
      <c r="Q1037" s="92"/>
    </row>
    <row r="1038" spans="2:17" ht="23.45" hidden="1" customHeight="1" outlineLevel="1" x14ac:dyDescent="0.25">
      <c r="B1038" s="123"/>
      <c r="C1038" s="35" t="s">
        <v>373</v>
      </c>
      <c r="D1038" s="123"/>
      <c r="E1038" s="35" t="s">
        <v>153</v>
      </c>
      <c r="F1038" s="122"/>
      <c r="G1038" s="35">
        <v>2020</v>
      </c>
      <c r="H1038" s="35">
        <v>2020</v>
      </c>
      <c r="I1038" s="35">
        <v>3</v>
      </c>
      <c r="J1038" s="35">
        <v>12</v>
      </c>
      <c r="K1038" s="35">
        <v>19</v>
      </c>
      <c r="L1038" s="35">
        <v>1</v>
      </c>
      <c r="M1038" s="35">
        <v>5</v>
      </c>
      <c r="N1038" s="35">
        <v>3</v>
      </c>
      <c r="O1038" s="61">
        <f t="shared" si="127"/>
        <v>0.38443671505552629</v>
      </c>
      <c r="Q1038" s="92"/>
    </row>
    <row r="1039" spans="2:17" ht="23.45" hidden="1" customHeight="1" outlineLevel="1" x14ac:dyDescent="0.25">
      <c r="B1039" s="123"/>
      <c r="C1039" s="35" t="s">
        <v>373</v>
      </c>
      <c r="D1039" s="123"/>
      <c r="E1039" s="35" t="s">
        <v>153</v>
      </c>
      <c r="F1039" s="122"/>
      <c r="G1039" s="35">
        <v>2021</v>
      </c>
      <c r="H1039" s="35">
        <v>2021</v>
      </c>
      <c r="I1039" s="35">
        <v>3</v>
      </c>
      <c r="J1039" s="35">
        <v>20</v>
      </c>
      <c r="K1039" s="35">
        <v>42</v>
      </c>
      <c r="O1039" s="61">
        <f t="shared" si="127"/>
        <v>0.73952711598467658</v>
      </c>
      <c r="Q1039" s="92"/>
    </row>
    <row r="1040" spans="2:17" ht="23.45" hidden="1" customHeight="1" outlineLevel="1" x14ac:dyDescent="0.25">
      <c r="B1040" s="123"/>
      <c r="C1040" s="35" t="s">
        <v>373</v>
      </c>
      <c r="D1040" s="123"/>
      <c r="E1040" s="35" t="s">
        <v>153</v>
      </c>
      <c r="F1040" s="122"/>
      <c r="G1040" s="35">
        <v>2022</v>
      </c>
      <c r="H1040" s="35">
        <v>2022</v>
      </c>
      <c r="I1040" s="35">
        <v>2</v>
      </c>
      <c r="J1040" s="35">
        <v>18</v>
      </c>
      <c r="K1040" s="35">
        <v>13</v>
      </c>
      <c r="L1040" s="35">
        <v>1</v>
      </c>
      <c r="M1040" s="35">
        <v>8</v>
      </c>
      <c r="N1040" s="35">
        <v>16</v>
      </c>
      <c r="O1040" s="61">
        <f t="shared" si="127"/>
        <v>0.70455529539204864</v>
      </c>
      <c r="Q1040" s="92"/>
    </row>
    <row r="1041" spans="2:17" ht="23.45" hidden="1" customHeight="1" outlineLevel="1" x14ac:dyDescent="0.25">
      <c r="B1041" s="123"/>
      <c r="C1041" s="35" t="s">
        <v>373</v>
      </c>
      <c r="D1041" s="123"/>
      <c r="E1041" s="35" t="s">
        <v>153</v>
      </c>
      <c r="F1041" s="122"/>
      <c r="G1041" s="35">
        <v>2023</v>
      </c>
      <c r="H1041" s="35">
        <v>2023</v>
      </c>
      <c r="I1041" s="35">
        <v>2</v>
      </c>
      <c r="J1041" s="35">
        <v>20</v>
      </c>
      <c r="K1041" s="35">
        <v>16</v>
      </c>
      <c r="O1041" s="61">
        <f t="shared" si="127"/>
        <v>0.41410596953655104</v>
      </c>
      <c r="Q1041" s="92"/>
    </row>
    <row r="1042" spans="2:17" ht="23.45" hidden="1" customHeight="1" outlineLevel="1" x14ac:dyDescent="0.25">
      <c r="B1042" s="123"/>
      <c r="C1042" s="35" t="s">
        <v>373</v>
      </c>
      <c r="D1042" s="123"/>
      <c r="E1042" s="35" t="s">
        <v>153</v>
      </c>
      <c r="F1042" s="122"/>
      <c r="G1042" s="35">
        <v>2024</v>
      </c>
      <c r="H1042" s="35">
        <v>2024</v>
      </c>
      <c r="O1042" s="61"/>
      <c r="Q1042" s="92"/>
    </row>
    <row r="1043" spans="2:17" ht="23.45" hidden="1" customHeight="1" outlineLevel="1" x14ac:dyDescent="0.25">
      <c r="B1043" s="47" t="s">
        <v>1</v>
      </c>
      <c r="C1043" s="47" t="s">
        <v>371</v>
      </c>
      <c r="D1043" s="47" t="s">
        <v>42</v>
      </c>
      <c r="E1043" s="47" t="s">
        <v>364</v>
      </c>
      <c r="F1043" s="79"/>
      <c r="G1043" s="47" t="s">
        <v>43</v>
      </c>
      <c r="H1043" s="47" t="s">
        <v>787</v>
      </c>
      <c r="I1043" s="47" t="s">
        <v>44</v>
      </c>
      <c r="J1043" s="47" t="s">
        <v>360</v>
      </c>
      <c r="K1043" s="47" t="s">
        <v>359</v>
      </c>
      <c r="L1043" s="47" t="s">
        <v>362</v>
      </c>
      <c r="M1043" s="47" t="s">
        <v>360</v>
      </c>
      <c r="N1043" s="47" t="s">
        <v>359</v>
      </c>
      <c r="O1043" s="47" t="s">
        <v>363</v>
      </c>
      <c r="P1043" s="47" t="s">
        <v>365</v>
      </c>
      <c r="Q1043" s="47" t="s">
        <v>599</v>
      </c>
    </row>
    <row r="1044" spans="2:17" ht="23.45" hidden="1" customHeight="1" outlineLevel="1" x14ac:dyDescent="0.25">
      <c r="B1044" s="123" t="e" vm="8">
        <v>#VALUE!</v>
      </c>
      <c r="C1044" s="35" t="s">
        <v>373</v>
      </c>
      <c r="D1044" s="123" t="e" vm="143">
        <v>#VALUE!</v>
      </c>
      <c r="E1044" s="35" t="s">
        <v>154</v>
      </c>
      <c r="F1044" s="122" t="s">
        <v>550</v>
      </c>
      <c r="G1044" s="35">
        <v>2018</v>
      </c>
      <c r="H1044" s="35">
        <v>2018</v>
      </c>
      <c r="I1044" s="35">
        <v>2</v>
      </c>
      <c r="J1044" s="35">
        <v>32</v>
      </c>
      <c r="K1044" s="35">
        <v>57</v>
      </c>
      <c r="O1044" s="61">
        <f t="shared" ref="O1044:O1050" si="128">IF(AND(L1044="", M1044="", N1044=""), IF(AND(I1044&lt;&gt;0, J1044&lt;&gt;0), K1044/J1044 * I1044^-0.95, 0), IF(OR(L1044=1, L1044=2),(IF(J1044&lt;&gt;0, K1044/J1044 * I1044^-0.95, 0) + IF(AND(M1044&lt;&gt;0, I1044&lt;&gt;0), N1044/M1044 * I1044^-0.95 * IF(L1044=1, 1, 0.913), 0)) / 2,"Fehler: K4 muss 1 oder 2 sein"))</f>
        <v>0.92203282279622689</v>
      </c>
      <c r="P1044" s="61">
        <f t="array" ref="P1044">((AVERAGE(IF((H1044:INDEX(H:H,MATCH("PointAVG",O1045:O1169,0)+ROW(O1044)-1)&gt;=(MAX(H1044:INDEX(H:H,MATCH("PointAVG",O1045:O1169,0)+ROW(O1044)-1))-4)),O1044:INDEX(O:O,MATCH("PointAVG",O1045:O1169,0)+ROW(O1044)-1)))) * (VLOOKUP(C1044, LeagueRanking[[CCode]:[Total4]], COLUMNS(LeagueRanking[[#All],[CCode]:[Total4]]), FALSE)))</f>
        <v>9.2748373464788774</v>
      </c>
      <c r="Q1044" s="91">
        <f>_xlfn.RANK.EQ(P1044, P:P, 0)</f>
        <v>214</v>
      </c>
    </row>
    <row r="1045" spans="2:17" ht="23.45" hidden="1" customHeight="1" outlineLevel="1" x14ac:dyDescent="0.25">
      <c r="B1045" s="123"/>
      <c r="C1045" s="35" t="s">
        <v>373</v>
      </c>
      <c r="D1045" s="123"/>
      <c r="E1045" s="35" t="s">
        <v>154</v>
      </c>
      <c r="F1045" s="122"/>
      <c r="G1045" s="35">
        <v>2019</v>
      </c>
      <c r="H1045" s="35">
        <v>2019</v>
      </c>
      <c r="I1045" s="35">
        <v>2</v>
      </c>
      <c r="J1045" s="35">
        <v>28</v>
      </c>
      <c r="K1045" s="35">
        <v>48</v>
      </c>
      <c r="O1045" s="61">
        <f t="shared" si="128"/>
        <v>0.88736993472118075</v>
      </c>
      <c r="Q1045" s="92"/>
    </row>
    <row r="1046" spans="2:17" ht="23.45" hidden="1" customHeight="1" outlineLevel="1" x14ac:dyDescent="0.25">
      <c r="B1046" s="123"/>
      <c r="C1046" s="35" t="s">
        <v>373</v>
      </c>
      <c r="D1046" s="123"/>
      <c r="E1046" s="35" t="s">
        <v>154</v>
      </c>
      <c r="F1046" s="122"/>
      <c r="G1046" s="35">
        <v>2020</v>
      </c>
      <c r="H1046" s="35">
        <v>2020</v>
      </c>
      <c r="I1046" s="35">
        <v>2</v>
      </c>
      <c r="J1046" s="35">
        <v>14</v>
      </c>
      <c r="K1046" s="35">
        <v>10</v>
      </c>
      <c r="L1046" s="35">
        <v>2</v>
      </c>
      <c r="M1046" s="35">
        <v>6</v>
      </c>
      <c r="N1046" s="35">
        <v>9</v>
      </c>
      <c r="O1046" s="61">
        <f t="shared" si="128"/>
        <v>0.53931756470043768</v>
      </c>
      <c r="Q1046" s="92"/>
    </row>
    <row r="1047" spans="2:17" ht="23.45" hidden="1" customHeight="1" outlineLevel="1" x14ac:dyDescent="0.25">
      <c r="B1047" s="123"/>
      <c r="C1047" s="35" t="s">
        <v>373</v>
      </c>
      <c r="D1047" s="123"/>
      <c r="E1047" s="35" t="s">
        <v>154</v>
      </c>
      <c r="F1047" s="122"/>
      <c r="G1047" s="35">
        <v>2021</v>
      </c>
      <c r="H1047" s="35">
        <v>2021</v>
      </c>
      <c r="I1047" s="35">
        <v>3</v>
      </c>
      <c r="J1047" s="35">
        <v>20</v>
      </c>
      <c r="K1047" s="35">
        <v>49</v>
      </c>
      <c r="O1047" s="61">
        <f t="shared" si="128"/>
        <v>0.86278163531545593</v>
      </c>
      <c r="Q1047" s="92"/>
    </row>
    <row r="1048" spans="2:17" ht="23.45" hidden="1" customHeight="1" outlineLevel="1" x14ac:dyDescent="0.25">
      <c r="B1048" s="123"/>
      <c r="C1048" s="35" t="s">
        <v>373</v>
      </c>
      <c r="D1048" s="123"/>
      <c r="E1048" s="35" t="s">
        <v>154</v>
      </c>
      <c r="F1048" s="122"/>
      <c r="G1048" s="35">
        <v>2022</v>
      </c>
      <c r="H1048" s="35">
        <v>2022</v>
      </c>
      <c r="I1048" s="35">
        <v>2</v>
      </c>
      <c r="J1048" s="35">
        <v>18</v>
      </c>
      <c r="K1048" s="35">
        <v>9</v>
      </c>
      <c r="L1048" s="35">
        <v>2</v>
      </c>
      <c r="M1048" s="35">
        <v>8</v>
      </c>
      <c r="N1048" s="35">
        <v>10</v>
      </c>
      <c r="O1048" s="61">
        <f t="shared" si="128"/>
        <v>0.42478213906366524</v>
      </c>
      <c r="Q1048" s="92"/>
    </row>
    <row r="1049" spans="2:17" ht="23.45" hidden="1" customHeight="1" outlineLevel="1" x14ac:dyDescent="0.25">
      <c r="B1049" s="123"/>
      <c r="C1049" s="35" t="s">
        <v>373</v>
      </c>
      <c r="D1049" s="123"/>
      <c r="E1049" s="35" t="s">
        <v>154</v>
      </c>
      <c r="F1049" s="122"/>
      <c r="G1049" s="35">
        <v>2023</v>
      </c>
      <c r="H1049" s="35">
        <v>2023</v>
      </c>
      <c r="I1049" s="35">
        <v>3</v>
      </c>
      <c r="J1049" s="35">
        <v>14</v>
      </c>
      <c r="K1049" s="35">
        <v>25</v>
      </c>
      <c r="O1049" s="61">
        <f t="shared" si="128"/>
        <v>0.62884958842234395</v>
      </c>
      <c r="Q1049" s="92"/>
    </row>
    <row r="1050" spans="2:17" ht="23.45" hidden="1" customHeight="1" outlineLevel="1" x14ac:dyDescent="0.25">
      <c r="B1050" s="123"/>
      <c r="C1050" s="35" t="s">
        <v>373</v>
      </c>
      <c r="D1050" s="123"/>
      <c r="E1050" s="35" t="s">
        <v>154</v>
      </c>
      <c r="F1050" s="122"/>
      <c r="G1050" s="35">
        <v>2024</v>
      </c>
      <c r="H1050" s="35">
        <v>2024</v>
      </c>
      <c r="I1050" s="35">
        <v>3</v>
      </c>
      <c r="J1050" s="35">
        <v>22</v>
      </c>
      <c r="K1050" s="35">
        <v>45</v>
      </c>
      <c r="O1050" s="61">
        <f t="shared" si="128"/>
        <v>0.72031861946559395</v>
      </c>
      <c r="Q1050" s="92"/>
    </row>
    <row r="1051" spans="2:17" ht="23.45" hidden="1" customHeight="1" outlineLevel="1" x14ac:dyDescent="0.25">
      <c r="B1051" s="47" t="s">
        <v>1</v>
      </c>
      <c r="C1051" s="47" t="s">
        <v>371</v>
      </c>
      <c r="D1051" s="47" t="s">
        <v>42</v>
      </c>
      <c r="E1051" s="47" t="s">
        <v>364</v>
      </c>
      <c r="F1051" s="79"/>
      <c r="G1051" s="47" t="s">
        <v>43</v>
      </c>
      <c r="H1051" s="47" t="s">
        <v>787</v>
      </c>
      <c r="I1051" s="47" t="s">
        <v>44</v>
      </c>
      <c r="J1051" s="47" t="s">
        <v>360</v>
      </c>
      <c r="K1051" s="47" t="s">
        <v>359</v>
      </c>
      <c r="L1051" s="47" t="s">
        <v>362</v>
      </c>
      <c r="M1051" s="47" t="s">
        <v>360</v>
      </c>
      <c r="N1051" s="47" t="s">
        <v>359</v>
      </c>
      <c r="O1051" s="47" t="s">
        <v>363</v>
      </c>
      <c r="P1051" s="47" t="s">
        <v>365</v>
      </c>
      <c r="Q1051" s="47" t="s">
        <v>599</v>
      </c>
    </row>
    <row r="1052" spans="2:17" ht="23.45" hidden="1" customHeight="1" outlineLevel="1" x14ac:dyDescent="0.25">
      <c r="B1052" s="123" t="e" vm="8">
        <v>#VALUE!</v>
      </c>
      <c r="C1052" s="35" t="s">
        <v>373</v>
      </c>
      <c r="D1052" s="123" t="e" vm="369">
        <v>#VALUE!</v>
      </c>
      <c r="E1052" s="35" t="s">
        <v>155</v>
      </c>
      <c r="F1052" s="122" t="s">
        <v>551</v>
      </c>
      <c r="G1052" s="35">
        <v>2018</v>
      </c>
      <c r="H1052" s="35">
        <v>2018</v>
      </c>
      <c r="I1052" s="35">
        <v>2</v>
      </c>
      <c r="J1052" s="35">
        <v>32</v>
      </c>
      <c r="K1052" s="35">
        <v>20</v>
      </c>
      <c r="O1052" s="61">
        <f t="shared" ref="O1052:O1058" si="129">IF(AND(L1052="", M1052="", N1052=""), IF(AND(I1052&lt;&gt;0, J1052&lt;&gt;0), K1052/J1052 * I1052^-0.95, 0), IF(OR(L1052=1, L1052=2),(IF(J1052&lt;&gt;0, K1052/J1052 * I1052^-0.95, 0) + IF(AND(M1052&lt;&gt;0, I1052&lt;&gt;0), N1052/M1052 * I1052^-0.95 * IF(L1052=1, 1, 0.913), 0)) / 2,"Fehler: K4 muss 1 oder 2 sein"))</f>
        <v>0.32352028870043048</v>
      </c>
      <c r="P1052" s="61">
        <f t="array" ref="P1052">((AVERAGE(IF((H1052:INDEX(H:H,MATCH("PointAVG",O1053:O1168,0)+ROW(O1052)-1)&gt;=(MAX(H1052:INDEX(H:H,MATCH("PointAVG",O1053:O1168,0)+ROW(O1052)-1))-4)),O1052:INDEX(O:O,MATCH("PointAVG",O1053:O1168,0)+ROW(O1052)-1)))) * (VLOOKUP(C1052, LeagueRanking[[CCode]:[Total4]], COLUMNS(LeagueRanking[[#All],[CCode]:[Total4]]), FALSE)))</f>
        <v>7.1179068263155276</v>
      </c>
      <c r="Q1052" s="91">
        <f>_xlfn.RANK.EQ(P1052, P:P, 0)</f>
        <v>277</v>
      </c>
    </row>
    <row r="1053" spans="2:17" ht="23.45" hidden="1" customHeight="1" outlineLevel="1" x14ac:dyDescent="0.25">
      <c r="B1053" s="123"/>
      <c r="C1053" s="35" t="s">
        <v>373</v>
      </c>
      <c r="D1053" s="123"/>
      <c r="E1053" s="35" t="s">
        <v>155</v>
      </c>
      <c r="F1053" s="122"/>
      <c r="G1053" s="35">
        <v>2019</v>
      </c>
      <c r="H1053" s="35">
        <v>2019</v>
      </c>
      <c r="I1053" s="35">
        <v>3</v>
      </c>
      <c r="J1053" s="35">
        <v>20</v>
      </c>
      <c r="K1053" s="35">
        <v>33</v>
      </c>
      <c r="O1053" s="61">
        <f t="shared" si="129"/>
        <v>0.58105701970224577</v>
      </c>
      <c r="Q1053" s="92"/>
    </row>
    <row r="1054" spans="2:17" ht="23.45" hidden="1" customHeight="1" outlineLevel="1" x14ac:dyDescent="0.25">
      <c r="B1054" s="123"/>
      <c r="C1054" s="35" t="s">
        <v>373</v>
      </c>
      <c r="D1054" s="123"/>
      <c r="E1054" s="35" t="s">
        <v>155</v>
      </c>
      <c r="F1054" s="122"/>
      <c r="G1054" s="35">
        <v>2020</v>
      </c>
      <c r="H1054" s="35">
        <v>2020</v>
      </c>
      <c r="I1054" s="35">
        <v>3</v>
      </c>
      <c r="J1054" s="35">
        <v>12</v>
      </c>
      <c r="K1054" s="35">
        <v>15</v>
      </c>
      <c r="L1054" s="35">
        <v>2</v>
      </c>
      <c r="M1054" s="35">
        <v>5</v>
      </c>
      <c r="N1054" s="35">
        <v>10</v>
      </c>
      <c r="O1054" s="61">
        <f t="shared" si="129"/>
        <v>0.54161557351639633</v>
      </c>
      <c r="Q1054" s="92"/>
    </row>
    <row r="1055" spans="2:17" ht="23.45" hidden="1" customHeight="1" outlineLevel="1" x14ac:dyDescent="0.25">
      <c r="B1055" s="123"/>
      <c r="C1055" s="35" t="s">
        <v>373</v>
      </c>
      <c r="D1055" s="123"/>
      <c r="E1055" s="35" t="s">
        <v>155</v>
      </c>
      <c r="F1055" s="122"/>
      <c r="G1055" s="35">
        <v>2021</v>
      </c>
      <c r="H1055" s="35">
        <v>2021</v>
      </c>
      <c r="I1055" s="35">
        <v>2</v>
      </c>
      <c r="J1055" s="35">
        <v>14</v>
      </c>
      <c r="K1055" s="35">
        <v>13</v>
      </c>
      <c r="L1055" s="35">
        <v>2</v>
      </c>
      <c r="M1055" s="35">
        <v>6</v>
      </c>
      <c r="N1055" s="35">
        <v>2</v>
      </c>
      <c r="O1055" s="61">
        <f t="shared" si="129"/>
        <v>0.31909576360925129</v>
      </c>
      <c r="Q1055" s="92"/>
    </row>
    <row r="1056" spans="2:17" ht="23.45" hidden="1" customHeight="1" outlineLevel="1" x14ac:dyDescent="0.25">
      <c r="B1056" s="123"/>
      <c r="C1056" s="35" t="s">
        <v>373</v>
      </c>
      <c r="D1056" s="123"/>
      <c r="E1056" s="35" t="s">
        <v>155</v>
      </c>
      <c r="F1056" s="122"/>
      <c r="G1056" s="35">
        <v>2022</v>
      </c>
      <c r="H1056" s="35">
        <v>2022</v>
      </c>
      <c r="I1056" s="35">
        <v>2</v>
      </c>
      <c r="J1056" s="35">
        <v>18</v>
      </c>
      <c r="K1056" s="35">
        <v>14</v>
      </c>
      <c r="L1056" s="35">
        <v>2</v>
      </c>
      <c r="M1056" s="35">
        <v>8</v>
      </c>
      <c r="N1056" s="35">
        <v>0</v>
      </c>
      <c r="O1056" s="61">
        <f t="shared" si="129"/>
        <v>0.20130151296915674</v>
      </c>
      <c r="Q1056" s="92"/>
    </row>
    <row r="1057" spans="2:17" ht="23.45" hidden="1" customHeight="1" outlineLevel="1" x14ac:dyDescent="0.25">
      <c r="B1057" s="123"/>
      <c r="C1057" s="35" t="s">
        <v>373</v>
      </c>
      <c r="D1057" s="123"/>
      <c r="E1057" s="35" t="s">
        <v>155</v>
      </c>
      <c r="F1057" s="122"/>
      <c r="G1057" s="35">
        <v>2023</v>
      </c>
      <c r="H1057" s="35">
        <v>2023</v>
      </c>
      <c r="I1057" s="35">
        <v>2</v>
      </c>
      <c r="J1057" s="35">
        <v>20</v>
      </c>
      <c r="K1057" s="35">
        <v>26</v>
      </c>
      <c r="O1057" s="61">
        <f t="shared" si="129"/>
        <v>0.67292220049689544</v>
      </c>
      <c r="Q1057" s="92"/>
    </row>
    <row r="1058" spans="2:17" ht="23.45" hidden="1" customHeight="1" outlineLevel="1" x14ac:dyDescent="0.25">
      <c r="B1058" s="123"/>
      <c r="C1058" s="35" t="s">
        <v>373</v>
      </c>
      <c r="D1058" s="123"/>
      <c r="E1058" s="35" t="s">
        <v>155</v>
      </c>
      <c r="F1058" s="122"/>
      <c r="G1058" s="35">
        <v>2024</v>
      </c>
      <c r="H1058" s="35">
        <v>2024</v>
      </c>
      <c r="I1058" s="35">
        <v>2</v>
      </c>
      <c r="J1058" s="35">
        <v>28</v>
      </c>
      <c r="K1058" s="35">
        <v>38</v>
      </c>
      <c r="O1058" s="61">
        <f t="shared" si="129"/>
        <v>0.70250119832093483</v>
      </c>
      <c r="Q1058" s="92"/>
    </row>
    <row r="1059" spans="2:17" ht="23.45" hidden="1" customHeight="1" outlineLevel="1" x14ac:dyDescent="0.25">
      <c r="B1059" s="47" t="s">
        <v>1</v>
      </c>
      <c r="C1059" s="47" t="s">
        <v>371</v>
      </c>
      <c r="D1059" s="47" t="s">
        <v>42</v>
      </c>
      <c r="E1059" s="47" t="s">
        <v>364</v>
      </c>
      <c r="F1059" s="79"/>
      <c r="G1059" s="47" t="s">
        <v>43</v>
      </c>
      <c r="H1059" s="47" t="s">
        <v>787</v>
      </c>
      <c r="I1059" s="47" t="s">
        <v>44</v>
      </c>
      <c r="J1059" s="47" t="s">
        <v>360</v>
      </c>
      <c r="K1059" s="47" t="s">
        <v>359</v>
      </c>
      <c r="L1059" s="47" t="s">
        <v>362</v>
      </c>
      <c r="M1059" s="47" t="s">
        <v>360</v>
      </c>
      <c r="N1059" s="47" t="s">
        <v>359</v>
      </c>
      <c r="O1059" s="47" t="s">
        <v>363</v>
      </c>
      <c r="P1059" s="47" t="s">
        <v>365</v>
      </c>
      <c r="Q1059" s="47" t="s">
        <v>599</v>
      </c>
    </row>
    <row r="1060" spans="2:17" ht="23.45" hidden="1" customHeight="1" outlineLevel="1" x14ac:dyDescent="0.25">
      <c r="B1060" s="123" t="e" vm="8">
        <v>#VALUE!</v>
      </c>
      <c r="C1060" s="35" t="s">
        <v>373</v>
      </c>
      <c r="D1060" s="123" t="e" vm="370">
        <v>#VALUE!</v>
      </c>
      <c r="E1060" s="35" t="s">
        <v>796</v>
      </c>
      <c r="F1060" s="122" t="s">
        <v>795</v>
      </c>
      <c r="G1060" s="35">
        <v>2018</v>
      </c>
      <c r="H1060" s="35">
        <v>2018</v>
      </c>
      <c r="I1060" s="35">
        <v>2</v>
      </c>
      <c r="O1060" s="61">
        <f t="shared" ref="O1060:O1066" si="130">IF(AND(L1060="", M1060="", N1060=""), IF(AND(I1060&lt;&gt;0, J1060&lt;&gt;0), K1060/J1060 * I1060^-0.95, 0), IF(OR(L1060=1, L1060=2),(IF(J1060&lt;&gt;0, K1060/J1060 * I1060^-0.95, 0) + IF(AND(M1060&lt;&gt;0, I1060&lt;&gt;0), N1060/M1060 * I1060^-0.95 * IF(L1060=1, 1, 0.913), 0)) / 2,"Fehler: K4 muss 1 oder 2 sein"))</f>
        <v>0</v>
      </c>
      <c r="P1060" s="61">
        <f t="array" ref="P1060">((AVERAGE(IF((H1060:INDEX(H:H,MATCH("PointAVG",O1061:O1168,0)+ROW(O1060)-1)&gt;=(MAX(H1060:INDEX(H:H,MATCH("PointAVG",O1061:O1168,0)+ROW(O1060)-1))-4)),O1060:INDEX(O:O,MATCH("PointAVG",O1061:O1168,0)+ROW(O1060)-1)))) * (VLOOKUP(C1060, LeagueRanking[[CCode]:[Total4]], COLUMNS(LeagueRanking[[#All],[CCode]:[Total4]]), FALSE)))</f>
        <v>3.8464102545431369</v>
      </c>
      <c r="Q1060" s="91">
        <f>_xlfn.RANK.EQ(P1060, P:P, 0)</f>
        <v>351</v>
      </c>
    </row>
    <row r="1061" spans="2:17" ht="23.45" hidden="1" customHeight="1" outlineLevel="1" x14ac:dyDescent="0.25">
      <c r="B1061" s="123"/>
      <c r="C1061" s="35" t="s">
        <v>373</v>
      </c>
      <c r="D1061" s="123"/>
      <c r="E1061" s="35" t="s">
        <v>796</v>
      </c>
      <c r="F1061" s="122"/>
      <c r="G1061" s="35">
        <v>2019</v>
      </c>
      <c r="H1061" s="35">
        <v>2019</v>
      </c>
      <c r="I1061" s="35">
        <v>3</v>
      </c>
      <c r="O1061" s="61">
        <f t="shared" si="130"/>
        <v>0</v>
      </c>
      <c r="Q1061" s="92"/>
    </row>
    <row r="1062" spans="2:17" ht="23.45" hidden="1" customHeight="1" outlineLevel="1" x14ac:dyDescent="0.25">
      <c r="B1062" s="123"/>
      <c r="C1062" s="35" t="s">
        <v>373</v>
      </c>
      <c r="D1062" s="123"/>
      <c r="E1062" s="35" t="s">
        <v>796</v>
      </c>
      <c r="F1062" s="122"/>
      <c r="G1062" s="35">
        <v>2020</v>
      </c>
      <c r="H1062" s="35">
        <v>2020</v>
      </c>
      <c r="I1062" s="35">
        <v>3</v>
      </c>
      <c r="O1062" s="61">
        <f t="shared" si="130"/>
        <v>0</v>
      </c>
      <c r="Q1062" s="92"/>
    </row>
    <row r="1063" spans="2:17" ht="23.45" hidden="1" customHeight="1" outlineLevel="1" x14ac:dyDescent="0.25">
      <c r="B1063" s="123"/>
      <c r="C1063" s="35" t="s">
        <v>373</v>
      </c>
      <c r="D1063" s="123"/>
      <c r="E1063" s="35" t="s">
        <v>796</v>
      </c>
      <c r="F1063" s="122"/>
      <c r="G1063" s="35">
        <v>2021</v>
      </c>
      <c r="H1063" s="35">
        <v>2021</v>
      </c>
      <c r="I1063" s="35">
        <v>2</v>
      </c>
      <c r="O1063" s="61">
        <f t="shared" si="130"/>
        <v>0</v>
      </c>
      <c r="Q1063" s="92"/>
    </row>
    <row r="1064" spans="2:17" ht="23.45" hidden="1" customHeight="1" outlineLevel="1" x14ac:dyDescent="0.25">
      <c r="B1064" s="123"/>
      <c r="C1064" s="35" t="s">
        <v>373</v>
      </c>
      <c r="D1064" s="123"/>
      <c r="E1064" s="35" t="s">
        <v>796</v>
      </c>
      <c r="F1064" s="122"/>
      <c r="G1064" s="35">
        <v>2022</v>
      </c>
      <c r="H1064" s="35">
        <v>2022</v>
      </c>
      <c r="I1064" s="35">
        <v>3</v>
      </c>
      <c r="O1064" s="61">
        <f t="shared" si="130"/>
        <v>0</v>
      </c>
      <c r="Q1064" s="92"/>
    </row>
    <row r="1065" spans="2:17" ht="23.45" hidden="1" customHeight="1" outlineLevel="1" x14ac:dyDescent="0.25">
      <c r="B1065" s="123"/>
      <c r="C1065" s="35" t="s">
        <v>373</v>
      </c>
      <c r="D1065" s="123"/>
      <c r="E1065" s="35" t="s">
        <v>796</v>
      </c>
      <c r="F1065" s="122"/>
      <c r="G1065" s="35">
        <v>2023</v>
      </c>
      <c r="H1065" s="35">
        <v>2023</v>
      </c>
      <c r="I1065" s="35">
        <v>3</v>
      </c>
      <c r="J1065" s="35">
        <v>14</v>
      </c>
      <c r="K1065" s="35">
        <v>18</v>
      </c>
      <c r="O1065" s="61">
        <f t="shared" si="130"/>
        <v>0.4527717036640877</v>
      </c>
      <c r="Q1065" s="92"/>
    </row>
    <row r="1066" spans="2:17" ht="23.45" hidden="1" customHeight="1" outlineLevel="1" x14ac:dyDescent="0.25">
      <c r="B1066" s="123"/>
      <c r="C1066" s="35" t="s">
        <v>373</v>
      </c>
      <c r="D1066" s="123"/>
      <c r="E1066" s="35" t="s">
        <v>796</v>
      </c>
      <c r="F1066" s="122"/>
      <c r="G1066" s="35">
        <v>2024</v>
      </c>
      <c r="H1066" s="35">
        <v>2024</v>
      </c>
      <c r="I1066" s="35">
        <v>3</v>
      </c>
      <c r="J1066" s="35">
        <v>22</v>
      </c>
      <c r="K1066" s="35">
        <v>54</v>
      </c>
      <c r="O1066" s="61">
        <f t="shared" si="130"/>
        <v>0.86438234335871278</v>
      </c>
      <c r="Q1066" s="92"/>
    </row>
    <row r="1067" spans="2:17" ht="23.45" hidden="1" customHeight="1" outlineLevel="1" x14ac:dyDescent="0.25">
      <c r="B1067" s="47" t="s">
        <v>1</v>
      </c>
      <c r="C1067" s="47" t="s">
        <v>371</v>
      </c>
      <c r="D1067" s="47" t="s">
        <v>42</v>
      </c>
      <c r="E1067" s="47" t="s">
        <v>364</v>
      </c>
      <c r="F1067" s="79"/>
      <c r="G1067" s="47" t="s">
        <v>43</v>
      </c>
      <c r="H1067" s="47" t="s">
        <v>787</v>
      </c>
      <c r="I1067" s="47" t="s">
        <v>44</v>
      </c>
      <c r="J1067" s="47" t="s">
        <v>360</v>
      </c>
      <c r="K1067" s="47" t="s">
        <v>359</v>
      </c>
      <c r="L1067" s="47" t="s">
        <v>362</v>
      </c>
      <c r="M1067" s="47" t="s">
        <v>360</v>
      </c>
      <c r="N1067" s="47" t="s">
        <v>359</v>
      </c>
      <c r="O1067" s="47" t="s">
        <v>363</v>
      </c>
      <c r="P1067" s="47" t="s">
        <v>365</v>
      </c>
      <c r="Q1067" s="47" t="s">
        <v>599</v>
      </c>
    </row>
    <row r="1068" spans="2:17" ht="23.45" hidden="1" customHeight="1" outlineLevel="1" x14ac:dyDescent="0.25">
      <c r="B1068" s="123" t="e" vm="8">
        <v>#VALUE!</v>
      </c>
      <c r="C1068" s="35" t="s">
        <v>373</v>
      </c>
      <c r="D1068" s="123" t="e" vm="371">
        <v>#VALUE!</v>
      </c>
      <c r="E1068" s="35" t="s">
        <v>798</v>
      </c>
      <c r="F1068" s="122" t="s">
        <v>797</v>
      </c>
      <c r="G1068" s="35">
        <v>2018</v>
      </c>
      <c r="H1068" s="35">
        <v>2018</v>
      </c>
      <c r="I1068" s="35">
        <v>2</v>
      </c>
      <c r="O1068" s="61">
        <f t="shared" ref="O1068:O1074" si="131">IF(AND(L1068="", M1068="", N1068=""), IF(AND(I1068&lt;&gt;0, J1068&lt;&gt;0), K1068/J1068 * I1068^-0.95, 0), IF(OR(L1068=1, L1068=2),(IF(J1068&lt;&gt;0, K1068/J1068 * I1068^-0.95, 0) + IF(AND(M1068&lt;&gt;0, I1068&lt;&gt;0), N1068/M1068 * I1068^-0.95 * IF(L1068=1, 1, 0.913), 0)) / 2,"Fehler: K4 muss 1 oder 2 sein"))</f>
        <v>0</v>
      </c>
      <c r="P1068" s="61">
        <f t="array" ref="P1068">((AVERAGE(IF((H1068:INDEX(H:H,MATCH("PointAVG",O1069:O1177,0)+ROW(O1068)-1)&gt;=(MAX(H1068:INDEX(H:H,MATCH("PointAVG",O1069:O1177,0)+ROW(O1068)-1))-4)),O1068:INDEX(O:O,MATCH("PointAVG",O1069:O1177,0)+ROW(O1068)-1)))) * (VLOOKUP(C1068, LeagueRanking[[CCode]:[Total4]], COLUMNS(LeagueRanking[[#All],[CCode]:[Total4]]), FALSE)))</f>
        <v>2.3839730223470479</v>
      </c>
      <c r="Q1068" s="91">
        <f>_xlfn.RANK.EQ(P1068, P:P, 0)</f>
        <v>366</v>
      </c>
    </row>
    <row r="1069" spans="2:17" ht="23.45" hidden="1" customHeight="1" outlineLevel="1" x14ac:dyDescent="0.25">
      <c r="B1069" s="123"/>
      <c r="C1069" s="35" t="s">
        <v>373</v>
      </c>
      <c r="D1069" s="123"/>
      <c r="E1069" s="35" t="s">
        <v>798</v>
      </c>
      <c r="F1069" s="122"/>
      <c r="G1069" s="35">
        <v>2019</v>
      </c>
      <c r="H1069" s="35">
        <v>2019</v>
      </c>
      <c r="I1069" s="35">
        <v>3</v>
      </c>
      <c r="O1069" s="61">
        <f t="shared" si="131"/>
        <v>0</v>
      </c>
      <c r="Q1069" s="92"/>
    </row>
    <row r="1070" spans="2:17" ht="23.45" hidden="1" customHeight="1" outlineLevel="1" x14ac:dyDescent="0.25">
      <c r="B1070" s="123"/>
      <c r="C1070" s="35" t="s">
        <v>373</v>
      </c>
      <c r="D1070" s="123"/>
      <c r="E1070" s="35" t="s">
        <v>798</v>
      </c>
      <c r="F1070" s="122"/>
      <c r="G1070" s="35">
        <v>2020</v>
      </c>
      <c r="H1070" s="35">
        <v>2020</v>
      </c>
      <c r="I1070" s="35">
        <v>3</v>
      </c>
      <c r="O1070" s="61">
        <f t="shared" si="131"/>
        <v>0</v>
      </c>
      <c r="Q1070" s="92"/>
    </row>
    <row r="1071" spans="2:17" ht="23.45" hidden="1" customHeight="1" outlineLevel="1" x14ac:dyDescent="0.25">
      <c r="B1071" s="123"/>
      <c r="C1071" s="35" t="s">
        <v>373</v>
      </c>
      <c r="D1071" s="123"/>
      <c r="E1071" s="35" t="s">
        <v>798</v>
      </c>
      <c r="F1071" s="122"/>
      <c r="G1071" s="35">
        <v>2021</v>
      </c>
      <c r="H1071" s="35">
        <v>2021</v>
      </c>
      <c r="I1071" s="35">
        <v>2</v>
      </c>
      <c r="O1071" s="61">
        <f t="shared" si="131"/>
        <v>0</v>
      </c>
      <c r="Q1071" s="92"/>
    </row>
    <row r="1072" spans="2:17" ht="23.45" hidden="1" customHeight="1" outlineLevel="1" x14ac:dyDescent="0.25">
      <c r="B1072" s="123"/>
      <c r="C1072" s="35" t="s">
        <v>373</v>
      </c>
      <c r="D1072" s="123"/>
      <c r="E1072" s="35" t="s">
        <v>798</v>
      </c>
      <c r="F1072" s="122"/>
      <c r="G1072" s="35">
        <v>2022</v>
      </c>
      <c r="H1072" s="35">
        <v>2022</v>
      </c>
      <c r="I1072" s="35">
        <v>3</v>
      </c>
      <c r="O1072" s="61">
        <f t="shared" si="131"/>
        <v>0</v>
      </c>
      <c r="Q1072" s="92"/>
    </row>
    <row r="1073" spans="2:17" ht="23.45" hidden="1" customHeight="1" outlineLevel="1" x14ac:dyDescent="0.25">
      <c r="B1073" s="123"/>
      <c r="C1073" s="35" t="s">
        <v>373</v>
      </c>
      <c r="D1073" s="123"/>
      <c r="E1073" s="35" t="s">
        <v>798</v>
      </c>
      <c r="F1073" s="122"/>
      <c r="G1073" s="35">
        <v>2023</v>
      </c>
      <c r="H1073" s="35">
        <v>2023</v>
      </c>
      <c r="I1073" s="35">
        <v>3</v>
      </c>
      <c r="O1073" s="61">
        <f t="shared" si="131"/>
        <v>0</v>
      </c>
      <c r="Q1073" s="92"/>
    </row>
    <row r="1074" spans="2:17" ht="23.45" hidden="1" customHeight="1" outlineLevel="1" x14ac:dyDescent="0.25">
      <c r="B1074" s="123"/>
      <c r="C1074" s="35" t="s">
        <v>373</v>
      </c>
      <c r="D1074" s="123"/>
      <c r="E1074" s="35" t="s">
        <v>798</v>
      </c>
      <c r="F1074" s="122"/>
      <c r="G1074" s="35">
        <v>2024</v>
      </c>
      <c r="H1074" s="35">
        <v>2024</v>
      </c>
      <c r="I1074" s="35">
        <v>3</v>
      </c>
      <c r="J1074" s="35">
        <v>22</v>
      </c>
      <c r="K1074" s="35">
        <v>51</v>
      </c>
      <c r="O1074" s="61">
        <f t="shared" si="131"/>
        <v>0.81636110206100654</v>
      </c>
      <c r="Q1074" s="92"/>
    </row>
    <row r="1075" spans="2:17" ht="23.45" customHeight="1" x14ac:dyDescent="0.25">
      <c r="B1075" s="123" t="e" vm="16">
        <v>#VALUE!</v>
      </c>
      <c r="C1075" s="123"/>
      <c r="D1075" s="123" t="e" vm="15">
        <v>#VALUE!</v>
      </c>
      <c r="E1075" s="123"/>
      <c r="G1075" s="62"/>
      <c r="H1075" s="62"/>
      <c r="O1075" s="61"/>
      <c r="Q1075" s="92"/>
    </row>
    <row r="1076" spans="2:17" ht="23.45" customHeight="1" collapsed="1" x14ac:dyDescent="0.25">
      <c r="B1076" s="123"/>
      <c r="C1076" s="123"/>
      <c r="D1076" s="123"/>
      <c r="E1076" s="123"/>
      <c r="G1076" s="62"/>
      <c r="H1076" s="62"/>
      <c r="O1076" s="61"/>
      <c r="Q1076" s="92"/>
    </row>
    <row r="1077" spans="2:17" ht="23.45" hidden="1" customHeight="1" outlineLevel="1" x14ac:dyDescent="0.25">
      <c r="B1077" s="49" t="s">
        <v>1</v>
      </c>
      <c r="C1077" s="49" t="s">
        <v>371</v>
      </c>
      <c r="D1077" s="49" t="s">
        <v>42</v>
      </c>
      <c r="E1077" s="49" t="s">
        <v>364</v>
      </c>
      <c r="F1077" s="80"/>
      <c r="G1077" s="49" t="s">
        <v>43</v>
      </c>
      <c r="H1077" s="49" t="s">
        <v>787</v>
      </c>
      <c r="I1077" s="49" t="s">
        <v>44</v>
      </c>
      <c r="J1077" s="49" t="s">
        <v>360</v>
      </c>
      <c r="K1077" s="49" t="s">
        <v>359</v>
      </c>
      <c r="L1077" s="49" t="s">
        <v>362</v>
      </c>
      <c r="M1077" s="49" t="s">
        <v>360</v>
      </c>
      <c r="N1077" s="49" t="s">
        <v>359</v>
      </c>
      <c r="O1077" s="49" t="s">
        <v>363</v>
      </c>
      <c r="P1077" s="49" t="s">
        <v>365</v>
      </c>
      <c r="Q1077" s="49" t="s">
        <v>599</v>
      </c>
    </row>
    <row r="1078" spans="2:17" ht="23.45" hidden="1" customHeight="1" outlineLevel="1" x14ac:dyDescent="0.25">
      <c r="B1078" s="123" t="e" vm="16">
        <v>#VALUE!</v>
      </c>
      <c r="C1078" s="35" t="s">
        <v>374</v>
      </c>
      <c r="D1078" s="123" t="e" vm="145">
        <v>#VALUE!</v>
      </c>
      <c r="E1078" s="35" t="s">
        <v>156</v>
      </c>
      <c r="F1078" s="122" t="s">
        <v>557</v>
      </c>
      <c r="G1078" s="35">
        <v>2018</v>
      </c>
      <c r="H1078" s="35">
        <v>2018</v>
      </c>
      <c r="I1078" s="35">
        <v>1</v>
      </c>
      <c r="J1078" s="35">
        <v>33</v>
      </c>
      <c r="K1078" s="35">
        <v>77</v>
      </c>
      <c r="O1078" s="61">
        <f t="shared" ref="O1078:O1084" si="132">IF(AND(L1078="", M1078="", N1078=""), IF(AND(I1078&lt;&gt;0, J1078&lt;&gt;0), K1078/J1078 * I1078^-0.95, 0), IF(OR(L1078=1, L1078=2),(IF(J1078&lt;&gt;0, K1078/J1078 * I1078^-0.95, 0) + IF(AND(M1078&lt;&gt;0, I1078&lt;&gt;0), N1078/M1078 * I1078^-0.95 * IF(L1078=1, 1, 0.913), 0)) / 2,"Fehler: K4 muss 1 oder 2 sein"))</f>
        <v>2.3333333333333335</v>
      </c>
      <c r="P1078" s="61">
        <f t="array" ref="P1078">((AVERAGE(IF((H1078:INDEX(H:H,MATCH("PointAVG",O1079:O1187,0)+ROW(O1078)-1)&gt;=(MAX(H1078:INDEX(H:H,MATCH("PointAVG",O1079:O1187,0)+ROW(O1078)-1))-4)),O1078:INDEX(O:O,MATCH("PointAVG",O1079:O1187,0)+ROW(O1078)-1)))) * (VLOOKUP(C1078, LeagueRanking[[CCode]:[Total4]], COLUMNS(LeagueRanking[[#All],[CCode]:[Total4]]), FALSE)))</f>
        <v>22.44934795230769</v>
      </c>
      <c r="Q1078" s="91">
        <f>_xlfn.RANK.EQ(P1078, P:P, 0)</f>
        <v>34</v>
      </c>
    </row>
    <row r="1079" spans="2:17" ht="23.45" hidden="1" customHeight="1" outlineLevel="1" x14ac:dyDescent="0.25">
      <c r="B1079" s="123"/>
      <c r="C1079" s="35" t="s">
        <v>374</v>
      </c>
      <c r="D1079" s="123"/>
      <c r="E1079" s="35" t="s">
        <v>156</v>
      </c>
      <c r="F1079" s="122"/>
      <c r="G1079" s="35">
        <v>2019</v>
      </c>
      <c r="H1079" s="35">
        <v>2019</v>
      </c>
      <c r="I1079" s="35">
        <v>1</v>
      </c>
      <c r="J1079" s="35">
        <v>33</v>
      </c>
      <c r="K1079" s="35">
        <v>69</v>
      </c>
      <c r="O1079" s="61">
        <f t="shared" si="132"/>
        <v>2.0909090909090908</v>
      </c>
      <c r="Q1079" s="92"/>
    </row>
    <row r="1080" spans="2:17" ht="23.45" hidden="1" customHeight="1" outlineLevel="1" x14ac:dyDescent="0.25">
      <c r="B1080" s="123"/>
      <c r="C1080" s="35" t="s">
        <v>374</v>
      </c>
      <c r="D1080" s="123"/>
      <c r="E1080" s="35" t="s">
        <v>156</v>
      </c>
      <c r="F1080" s="122"/>
      <c r="G1080" s="35">
        <v>2020</v>
      </c>
      <c r="H1080" s="35">
        <v>2020</v>
      </c>
      <c r="I1080" s="35">
        <v>1</v>
      </c>
      <c r="J1080" s="35">
        <v>20</v>
      </c>
      <c r="K1080" s="35">
        <v>36</v>
      </c>
      <c r="O1080" s="61">
        <f t="shared" si="132"/>
        <v>1.8</v>
      </c>
      <c r="Q1080" s="92"/>
    </row>
    <row r="1081" spans="2:17" ht="23.45" hidden="1" customHeight="1" outlineLevel="1" x14ac:dyDescent="0.25">
      <c r="B1081" s="123"/>
      <c r="C1081" s="35" t="s">
        <v>374</v>
      </c>
      <c r="D1081" s="123"/>
      <c r="E1081" s="35" t="s">
        <v>156</v>
      </c>
      <c r="F1081" s="122"/>
      <c r="G1081" s="35">
        <v>2021</v>
      </c>
      <c r="H1081" s="35">
        <v>2021</v>
      </c>
      <c r="I1081" s="35">
        <v>1</v>
      </c>
      <c r="J1081" s="35">
        <v>26</v>
      </c>
      <c r="K1081" s="35">
        <v>57</v>
      </c>
      <c r="O1081" s="61">
        <f t="shared" si="132"/>
        <v>2.1923076923076925</v>
      </c>
      <c r="Q1081" s="92"/>
    </row>
    <row r="1082" spans="2:17" ht="23.45" hidden="1" customHeight="1" outlineLevel="1" x14ac:dyDescent="0.25">
      <c r="B1082" s="123"/>
      <c r="C1082" s="35" t="s">
        <v>374</v>
      </c>
      <c r="D1082" s="123"/>
      <c r="E1082" s="35" t="s">
        <v>156</v>
      </c>
      <c r="F1082" s="122"/>
      <c r="G1082" s="35">
        <v>2022</v>
      </c>
      <c r="H1082" s="35">
        <v>2022</v>
      </c>
      <c r="I1082" s="35">
        <v>1</v>
      </c>
      <c r="J1082" s="35">
        <v>26</v>
      </c>
      <c r="K1082" s="35">
        <v>53</v>
      </c>
      <c r="O1082" s="61">
        <f t="shared" si="132"/>
        <v>2.0384615384615383</v>
      </c>
      <c r="Q1082" s="92"/>
    </row>
    <row r="1083" spans="2:17" ht="23.45" hidden="1" customHeight="1" outlineLevel="1" x14ac:dyDescent="0.25">
      <c r="B1083" s="123"/>
      <c r="C1083" s="35" t="s">
        <v>374</v>
      </c>
      <c r="D1083" s="123"/>
      <c r="E1083" s="35" t="s">
        <v>156</v>
      </c>
      <c r="F1083" s="122"/>
      <c r="G1083" s="35">
        <v>2023</v>
      </c>
      <c r="H1083" s="35">
        <v>2023</v>
      </c>
      <c r="I1083" s="35">
        <v>1</v>
      </c>
      <c r="J1083" s="35">
        <v>26</v>
      </c>
      <c r="K1083" s="35">
        <v>53</v>
      </c>
      <c r="O1083" s="61">
        <f t="shared" si="132"/>
        <v>2.0384615384615383</v>
      </c>
      <c r="Q1083" s="92"/>
    </row>
    <row r="1084" spans="2:17" ht="23.45" hidden="1" customHeight="1" outlineLevel="1" x14ac:dyDescent="0.25">
      <c r="B1084" s="123"/>
      <c r="C1084" s="35" t="s">
        <v>374</v>
      </c>
      <c r="D1084" s="123"/>
      <c r="E1084" s="35" t="s">
        <v>156</v>
      </c>
      <c r="F1084" s="122"/>
      <c r="G1084" s="35">
        <v>2024</v>
      </c>
      <c r="H1084" s="35">
        <v>2024</v>
      </c>
      <c r="I1084" s="35">
        <v>1</v>
      </c>
      <c r="J1084" s="35">
        <v>24</v>
      </c>
      <c r="K1084" s="35">
        <v>46</v>
      </c>
      <c r="O1084" s="61">
        <f t="shared" si="132"/>
        <v>1.9166666666666667</v>
      </c>
      <c r="Q1084" s="92"/>
    </row>
    <row r="1085" spans="2:17" ht="23.45" hidden="1" customHeight="1" outlineLevel="1" x14ac:dyDescent="0.25">
      <c r="B1085" s="49" t="s">
        <v>1</v>
      </c>
      <c r="C1085" s="49" t="s">
        <v>371</v>
      </c>
      <c r="D1085" s="49" t="s">
        <v>42</v>
      </c>
      <c r="E1085" s="49" t="s">
        <v>364</v>
      </c>
      <c r="F1085" s="80"/>
      <c r="G1085" s="49" t="s">
        <v>43</v>
      </c>
      <c r="H1085" s="49" t="s">
        <v>787</v>
      </c>
      <c r="I1085" s="49" t="s">
        <v>44</v>
      </c>
      <c r="J1085" s="49" t="s">
        <v>360</v>
      </c>
      <c r="K1085" s="49" t="s">
        <v>359</v>
      </c>
      <c r="L1085" s="49" t="s">
        <v>362</v>
      </c>
      <c r="M1085" s="49" t="s">
        <v>360</v>
      </c>
      <c r="N1085" s="49" t="s">
        <v>359</v>
      </c>
      <c r="O1085" s="49" t="s">
        <v>363</v>
      </c>
      <c r="P1085" s="49" t="s">
        <v>365</v>
      </c>
      <c r="Q1085" s="49" t="s">
        <v>599</v>
      </c>
    </row>
    <row r="1086" spans="2:17" ht="23.45" hidden="1" customHeight="1" outlineLevel="1" x14ac:dyDescent="0.25">
      <c r="B1086" s="123" t="e" vm="16">
        <v>#VALUE!</v>
      </c>
      <c r="C1086" s="35" t="s">
        <v>374</v>
      </c>
      <c r="D1086" s="123" t="e" vm="146">
        <v>#VALUE!</v>
      </c>
      <c r="E1086" s="35" t="s">
        <v>157</v>
      </c>
      <c r="F1086" s="122" t="s">
        <v>556</v>
      </c>
      <c r="G1086" s="35">
        <v>2018</v>
      </c>
      <c r="H1086" s="35">
        <v>2018</v>
      </c>
      <c r="I1086" s="35">
        <v>1</v>
      </c>
      <c r="J1086" s="35">
        <v>33</v>
      </c>
      <c r="K1086" s="35">
        <v>62</v>
      </c>
      <c r="O1086" s="61">
        <f t="shared" ref="O1086:O1092" si="133">IF(AND(L1086="", M1086="", N1086=""), IF(AND(I1086&lt;&gt;0, J1086&lt;&gt;0), K1086/J1086 * I1086^-0.95, 0), IF(OR(L1086=1, L1086=2),(IF(J1086&lt;&gt;0, K1086/J1086 * I1086^-0.95, 0) + IF(AND(M1086&lt;&gt;0, I1086&lt;&gt;0), N1086/M1086 * I1086^-0.95 * IF(L1086=1, 1, 0.913), 0)) / 2,"Fehler: K4 muss 1 oder 2 sein"))</f>
        <v>1.8787878787878789</v>
      </c>
      <c r="P1086" s="61">
        <f t="array" ref="P1086">((AVERAGE(IF((H1086:INDEX(H:H,MATCH("PointAVG",O1087:O1195,0)+ROW(O1086)-1)&gt;=(MAX(H1086:INDEX(H:H,MATCH("PointAVG",O1087:O1195,0)+ROW(O1086)-1))-4)),O1086:INDEX(O:O,MATCH("PointAVG",O1087:O1195,0)+ROW(O1086)-1)))) * (VLOOKUP(C1086, LeagueRanking[[CCode]:[Total4]], COLUMNS(LeagueRanking[[#All],[CCode]:[Total4]]), FALSE)))</f>
        <v>21.306561142307689</v>
      </c>
      <c r="Q1086" s="91">
        <f>_xlfn.RANK.EQ(P1086, P:P, 0)</f>
        <v>39</v>
      </c>
    </row>
    <row r="1087" spans="2:17" ht="23.45" hidden="1" customHeight="1" outlineLevel="1" x14ac:dyDescent="0.25">
      <c r="B1087" s="123"/>
      <c r="C1087" s="35" t="s">
        <v>374</v>
      </c>
      <c r="D1087" s="123"/>
      <c r="E1087" s="35" t="s">
        <v>157</v>
      </c>
      <c r="F1087" s="122"/>
      <c r="G1087" s="35">
        <v>2019</v>
      </c>
      <c r="H1087" s="35">
        <v>2019</v>
      </c>
      <c r="I1087" s="35">
        <v>1</v>
      </c>
      <c r="J1087" s="35">
        <v>33</v>
      </c>
      <c r="K1087" s="35">
        <v>68</v>
      </c>
      <c r="O1087" s="61">
        <f t="shared" si="133"/>
        <v>2.0606060606060606</v>
      </c>
      <c r="Q1087" s="92"/>
    </row>
    <row r="1088" spans="2:17" ht="23.45" hidden="1" customHeight="1" outlineLevel="1" x14ac:dyDescent="0.25">
      <c r="B1088" s="123"/>
      <c r="C1088" s="35" t="s">
        <v>374</v>
      </c>
      <c r="D1088" s="123"/>
      <c r="E1088" s="35" t="s">
        <v>157</v>
      </c>
      <c r="F1088" s="122"/>
      <c r="G1088" s="35">
        <v>2020</v>
      </c>
      <c r="H1088" s="35">
        <v>2020</v>
      </c>
      <c r="I1088" s="35">
        <v>1</v>
      </c>
      <c r="J1088" s="35">
        <v>20</v>
      </c>
      <c r="K1088" s="35">
        <v>45</v>
      </c>
      <c r="O1088" s="61">
        <f t="shared" si="133"/>
        <v>2.25</v>
      </c>
      <c r="Q1088" s="92"/>
    </row>
    <row r="1089" spans="2:17" ht="23.45" hidden="1" customHeight="1" outlineLevel="1" x14ac:dyDescent="0.25">
      <c r="B1089" s="123"/>
      <c r="C1089" s="35" t="s">
        <v>374</v>
      </c>
      <c r="D1089" s="123"/>
      <c r="E1089" s="35" t="s">
        <v>157</v>
      </c>
      <c r="F1089" s="122"/>
      <c r="G1089" s="35">
        <v>2021</v>
      </c>
      <c r="H1089" s="35">
        <v>2021</v>
      </c>
      <c r="I1089" s="35">
        <v>1</v>
      </c>
      <c r="J1089" s="35">
        <v>26</v>
      </c>
      <c r="K1089" s="35">
        <v>51</v>
      </c>
      <c r="O1089" s="61">
        <f t="shared" si="133"/>
        <v>1.9615384615384615</v>
      </c>
      <c r="Q1089" s="92"/>
    </row>
    <row r="1090" spans="2:17" ht="23.45" hidden="1" customHeight="1" outlineLevel="1" x14ac:dyDescent="0.25">
      <c r="B1090" s="123"/>
      <c r="C1090" s="35" t="s">
        <v>374</v>
      </c>
      <c r="D1090" s="123"/>
      <c r="E1090" s="35" t="s">
        <v>157</v>
      </c>
      <c r="F1090" s="122"/>
      <c r="G1090" s="35">
        <v>2022</v>
      </c>
      <c r="H1090" s="35">
        <v>2022</v>
      </c>
      <c r="I1090" s="35">
        <v>1</v>
      </c>
      <c r="J1090" s="35">
        <v>26</v>
      </c>
      <c r="K1090" s="35">
        <v>42</v>
      </c>
      <c r="O1090" s="61">
        <f t="shared" si="133"/>
        <v>1.6153846153846154</v>
      </c>
      <c r="Q1090" s="92"/>
    </row>
    <row r="1091" spans="2:17" ht="23.45" hidden="1" customHeight="1" outlineLevel="1" x14ac:dyDescent="0.25">
      <c r="B1091" s="123"/>
      <c r="C1091" s="35" t="s">
        <v>374</v>
      </c>
      <c r="D1091" s="123"/>
      <c r="E1091" s="35" t="s">
        <v>157</v>
      </c>
      <c r="F1091" s="122"/>
      <c r="G1091" s="35">
        <v>2023</v>
      </c>
      <c r="H1091" s="35">
        <v>2023</v>
      </c>
      <c r="I1091" s="35">
        <v>1</v>
      </c>
      <c r="J1091" s="35">
        <v>26</v>
      </c>
      <c r="K1091" s="35">
        <v>44</v>
      </c>
      <c r="O1091" s="61">
        <f t="shared" si="133"/>
        <v>1.6923076923076923</v>
      </c>
      <c r="Q1091" s="92"/>
    </row>
    <row r="1092" spans="2:17" ht="23.45" hidden="1" customHeight="1" outlineLevel="1" x14ac:dyDescent="0.25">
      <c r="B1092" s="123"/>
      <c r="C1092" s="35" t="s">
        <v>374</v>
      </c>
      <c r="D1092" s="123"/>
      <c r="E1092" s="35" t="s">
        <v>157</v>
      </c>
      <c r="F1092" s="122"/>
      <c r="G1092" s="35">
        <v>2024</v>
      </c>
      <c r="H1092" s="35">
        <v>2024</v>
      </c>
      <c r="I1092" s="35">
        <v>1</v>
      </c>
      <c r="J1092" s="35">
        <v>24</v>
      </c>
      <c r="K1092" s="35">
        <v>47</v>
      </c>
      <c r="O1092" s="61">
        <f t="shared" si="133"/>
        <v>1.9583333333333333</v>
      </c>
      <c r="Q1092" s="92"/>
    </row>
    <row r="1093" spans="2:17" ht="23.45" hidden="1" customHeight="1" outlineLevel="1" x14ac:dyDescent="0.25">
      <c r="B1093" s="49" t="s">
        <v>1</v>
      </c>
      <c r="C1093" s="49" t="s">
        <v>371</v>
      </c>
      <c r="D1093" s="49" t="s">
        <v>42</v>
      </c>
      <c r="E1093" s="49" t="s">
        <v>364</v>
      </c>
      <c r="F1093" s="80"/>
      <c r="G1093" s="49" t="s">
        <v>43</v>
      </c>
      <c r="H1093" s="49" t="s">
        <v>787</v>
      </c>
      <c r="I1093" s="49" t="s">
        <v>44</v>
      </c>
      <c r="J1093" s="49" t="s">
        <v>360</v>
      </c>
      <c r="K1093" s="49" t="s">
        <v>359</v>
      </c>
      <c r="L1093" s="49" t="s">
        <v>362</v>
      </c>
      <c r="M1093" s="49" t="s">
        <v>360</v>
      </c>
      <c r="N1093" s="49" t="s">
        <v>359</v>
      </c>
      <c r="O1093" s="49" t="s">
        <v>363</v>
      </c>
      <c r="P1093" s="49" t="s">
        <v>365</v>
      </c>
      <c r="Q1093" s="49" t="s">
        <v>599</v>
      </c>
    </row>
    <row r="1094" spans="2:17" ht="23.45" hidden="1" customHeight="1" outlineLevel="1" x14ac:dyDescent="0.25">
      <c r="B1094" s="123" t="e" vm="16">
        <v>#VALUE!</v>
      </c>
      <c r="C1094" s="35" t="s">
        <v>374</v>
      </c>
      <c r="D1094" s="123" t="e" vm="147">
        <v>#VALUE!</v>
      </c>
      <c r="E1094" s="35" t="s">
        <v>158</v>
      </c>
      <c r="F1094" s="122" t="s">
        <v>552</v>
      </c>
      <c r="G1094" s="35">
        <v>2018</v>
      </c>
      <c r="H1094" s="35">
        <v>2018</v>
      </c>
      <c r="I1094" s="35">
        <v>1</v>
      </c>
      <c r="J1094" s="35">
        <v>33</v>
      </c>
      <c r="K1094" s="35">
        <v>53</v>
      </c>
      <c r="O1094" s="61">
        <f t="shared" ref="O1094:O1100" si="134">IF(AND(L1094="", M1094="", N1094=""), IF(AND(I1094&lt;&gt;0, J1094&lt;&gt;0), K1094/J1094 * I1094^-0.95, 0), IF(OR(L1094=1, L1094=2),(IF(J1094&lt;&gt;0, K1094/J1094 * I1094^-0.95, 0) + IF(AND(M1094&lt;&gt;0, I1094&lt;&gt;0), N1094/M1094 * I1094^-0.95 * IF(L1094=1, 1, 0.913), 0)) / 2,"Fehler: K4 muss 1 oder 2 sein"))</f>
        <v>1.606060606060606</v>
      </c>
      <c r="P1094" s="61">
        <f t="array" ref="P1094">((AVERAGE(IF((H1094:INDEX(H:H,MATCH("PointAVG",O1095:O1203,0)+ROW(O1094)-1)&gt;=(MAX(H1094:INDEX(H:H,MATCH("PointAVG",O1095:O1203,0)+ROW(O1094)-1))-4)),O1094:INDEX(O:O,MATCH("PointAVG",O1095:O1203,0)+ROW(O1094)-1)))) * (VLOOKUP(C1094, LeagueRanking[[CCode]:[Total4]], COLUMNS(LeagueRanking[[#All],[CCode]:[Total4]]), FALSE)))</f>
        <v>20.202683845384616</v>
      </c>
      <c r="Q1094" s="91">
        <f>_xlfn.RANK.EQ(P1094, P:P, 0)</f>
        <v>47</v>
      </c>
    </row>
    <row r="1095" spans="2:17" ht="23.45" hidden="1" customHeight="1" outlineLevel="1" x14ac:dyDescent="0.25">
      <c r="B1095" s="123"/>
      <c r="C1095" s="35" t="s">
        <v>374</v>
      </c>
      <c r="D1095" s="123"/>
      <c r="E1095" s="35" t="s">
        <v>158</v>
      </c>
      <c r="F1095" s="122"/>
      <c r="G1095" s="35">
        <v>2019</v>
      </c>
      <c r="H1095" s="35">
        <v>2019</v>
      </c>
      <c r="I1095" s="35">
        <v>1</v>
      </c>
      <c r="J1095" s="35">
        <v>33</v>
      </c>
      <c r="K1095" s="35">
        <v>63</v>
      </c>
      <c r="O1095" s="61">
        <f t="shared" si="134"/>
        <v>1.9090909090909092</v>
      </c>
      <c r="Q1095" s="92"/>
    </row>
    <row r="1096" spans="2:17" ht="23.45" hidden="1" customHeight="1" outlineLevel="1" x14ac:dyDescent="0.25">
      <c r="B1096" s="123"/>
      <c r="C1096" s="35" t="s">
        <v>374</v>
      </c>
      <c r="D1096" s="123"/>
      <c r="E1096" s="35" t="s">
        <v>158</v>
      </c>
      <c r="F1096" s="122"/>
      <c r="G1096" s="35">
        <v>2020</v>
      </c>
      <c r="H1096" s="35">
        <v>2020</v>
      </c>
      <c r="I1096" s="35">
        <v>1</v>
      </c>
      <c r="J1096" s="35">
        <v>20</v>
      </c>
      <c r="K1096" s="35">
        <v>38</v>
      </c>
      <c r="O1096" s="61">
        <f t="shared" si="134"/>
        <v>1.9</v>
      </c>
      <c r="Q1096" s="92"/>
    </row>
    <row r="1097" spans="2:17" ht="23.45" hidden="1" customHeight="1" outlineLevel="1" x14ac:dyDescent="0.25">
      <c r="B1097" s="123"/>
      <c r="C1097" s="35" t="s">
        <v>374</v>
      </c>
      <c r="D1097" s="123"/>
      <c r="E1097" s="35" t="s">
        <v>158</v>
      </c>
      <c r="F1097" s="122"/>
      <c r="G1097" s="35">
        <v>2021</v>
      </c>
      <c r="H1097" s="35">
        <v>2021</v>
      </c>
      <c r="I1097" s="35">
        <v>1</v>
      </c>
      <c r="J1097" s="35">
        <v>26</v>
      </c>
      <c r="K1097" s="35">
        <v>61</v>
      </c>
      <c r="O1097" s="61">
        <f t="shared" si="134"/>
        <v>2.3461538461538463</v>
      </c>
      <c r="Q1097" s="92"/>
    </row>
    <row r="1098" spans="2:17" ht="23.45" hidden="1" customHeight="1" outlineLevel="1" x14ac:dyDescent="0.25">
      <c r="B1098" s="123"/>
      <c r="C1098" s="35" t="s">
        <v>374</v>
      </c>
      <c r="D1098" s="123"/>
      <c r="E1098" s="35" t="s">
        <v>158</v>
      </c>
      <c r="F1098" s="122"/>
      <c r="G1098" s="35">
        <v>2022</v>
      </c>
      <c r="H1098" s="35">
        <v>2022</v>
      </c>
      <c r="I1098" s="35">
        <v>1</v>
      </c>
      <c r="J1098" s="35">
        <v>26</v>
      </c>
      <c r="K1098" s="35">
        <v>47</v>
      </c>
      <c r="O1098" s="61">
        <f t="shared" si="134"/>
        <v>1.8076923076923077</v>
      </c>
      <c r="Q1098" s="92"/>
    </row>
    <row r="1099" spans="2:17" ht="23.45" hidden="1" customHeight="1" outlineLevel="1" x14ac:dyDescent="0.25">
      <c r="B1099" s="123"/>
      <c r="C1099" s="35" t="s">
        <v>374</v>
      </c>
      <c r="D1099" s="123"/>
      <c r="E1099" s="35" t="s">
        <v>158</v>
      </c>
      <c r="F1099" s="122"/>
      <c r="G1099" s="35">
        <v>2023</v>
      </c>
      <c r="H1099" s="35">
        <v>2023</v>
      </c>
      <c r="I1099" s="35">
        <v>1</v>
      </c>
      <c r="J1099" s="35">
        <v>26</v>
      </c>
      <c r="K1099" s="35">
        <v>34</v>
      </c>
      <c r="O1099" s="61">
        <f t="shared" si="134"/>
        <v>1.3076923076923077</v>
      </c>
      <c r="Q1099" s="92"/>
    </row>
    <row r="1100" spans="2:17" ht="23.45" hidden="1" customHeight="1" outlineLevel="1" x14ac:dyDescent="0.25">
      <c r="B1100" s="123"/>
      <c r="C1100" s="35" t="s">
        <v>374</v>
      </c>
      <c r="D1100" s="123"/>
      <c r="E1100" s="35" t="s">
        <v>158</v>
      </c>
      <c r="F1100" s="122"/>
      <c r="G1100" s="35">
        <v>2024</v>
      </c>
      <c r="H1100" s="35">
        <v>2024</v>
      </c>
      <c r="I1100" s="35">
        <v>1</v>
      </c>
      <c r="J1100" s="35">
        <v>24</v>
      </c>
      <c r="K1100" s="35">
        <v>39</v>
      </c>
      <c r="O1100" s="61">
        <f t="shared" si="134"/>
        <v>1.625</v>
      </c>
      <c r="Q1100" s="92"/>
    </row>
    <row r="1101" spans="2:17" ht="23.45" hidden="1" customHeight="1" outlineLevel="1" x14ac:dyDescent="0.25">
      <c r="B1101" s="49" t="s">
        <v>1</v>
      </c>
      <c r="C1101" s="49" t="s">
        <v>371</v>
      </c>
      <c r="D1101" s="49" t="s">
        <v>42</v>
      </c>
      <c r="E1101" s="49" t="s">
        <v>364</v>
      </c>
      <c r="F1101" s="80"/>
      <c r="G1101" s="49" t="s">
        <v>43</v>
      </c>
      <c r="H1101" s="49" t="s">
        <v>787</v>
      </c>
      <c r="I1101" s="49" t="s">
        <v>44</v>
      </c>
      <c r="J1101" s="49" t="s">
        <v>360</v>
      </c>
      <c r="K1101" s="49" t="s">
        <v>359</v>
      </c>
      <c r="L1101" s="49" t="s">
        <v>362</v>
      </c>
      <c r="M1101" s="49" t="s">
        <v>360</v>
      </c>
      <c r="N1101" s="49" t="s">
        <v>359</v>
      </c>
      <c r="O1101" s="49" t="s">
        <v>363</v>
      </c>
      <c r="P1101" s="49" t="s">
        <v>365</v>
      </c>
      <c r="Q1101" s="49" t="s">
        <v>599</v>
      </c>
    </row>
    <row r="1102" spans="2:17" ht="23.45" hidden="1" customHeight="1" outlineLevel="1" x14ac:dyDescent="0.25">
      <c r="B1102" s="123" t="e" vm="16">
        <v>#VALUE!</v>
      </c>
      <c r="C1102" s="35" t="s">
        <v>374</v>
      </c>
      <c r="D1102" s="123" t="e" vm="148">
        <v>#VALUE!</v>
      </c>
      <c r="E1102" s="35" t="s">
        <v>159</v>
      </c>
      <c r="F1102" s="122" t="s">
        <v>553</v>
      </c>
      <c r="G1102" s="35">
        <v>2018</v>
      </c>
      <c r="H1102" s="35">
        <v>2018</v>
      </c>
      <c r="I1102" s="35">
        <v>1</v>
      </c>
      <c r="J1102" s="35">
        <v>33</v>
      </c>
      <c r="K1102" s="35">
        <v>46</v>
      </c>
      <c r="O1102" s="61">
        <f t="shared" ref="O1102:O1108" si="135">IF(AND(L1102="", M1102="", N1102=""), IF(AND(I1102&lt;&gt;0, J1102&lt;&gt;0), K1102/J1102 * I1102^-0.95, 0), IF(OR(L1102=1, L1102=2),(IF(J1102&lt;&gt;0, K1102/J1102 * I1102^-0.95, 0) + IF(AND(M1102&lt;&gt;0, I1102&lt;&gt;0), N1102/M1102 * I1102^-0.95 * IF(L1102=1, 1, 0.913), 0)) / 2,"Fehler: K4 muss 1 oder 2 sein"))</f>
        <v>1.393939393939394</v>
      </c>
      <c r="P1102" s="61">
        <f t="array" ref="P1102">((AVERAGE(IF((H1102:INDEX(H:H,MATCH("PointAVG",O1103:O1211,0)+ROW(O1102)-1)&gt;=(MAX(H1102:INDEX(H:H,MATCH("PointAVG",O1103:O1211,0)+ROW(O1102)-1))-4)),O1102:INDEX(O:O,MATCH("PointAVG",O1103:O1211,0)+ROW(O1102)-1)))) * (VLOOKUP(C1102, LeagueRanking[[CCode]:[Total4]], COLUMNS(LeagueRanking[[#All],[CCode]:[Total4]]), FALSE)))</f>
        <v>19.005135498461538</v>
      </c>
      <c r="Q1102" s="91">
        <f>_xlfn.RANK.EQ(P1102, P:P, 0)</f>
        <v>55</v>
      </c>
    </row>
    <row r="1103" spans="2:17" ht="23.45" hidden="1" customHeight="1" outlineLevel="1" x14ac:dyDescent="0.25">
      <c r="B1103" s="123"/>
      <c r="C1103" s="35" t="s">
        <v>374</v>
      </c>
      <c r="D1103" s="123"/>
      <c r="E1103" s="35" t="s">
        <v>159</v>
      </c>
      <c r="F1103" s="122"/>
      <c r="G1103" s="35">
        <v>2019</v>
      </c>
      <c r="H1103" s="35">
        <v>2019</v>
      </c>
      <c r="I1103" s="35">
        <v>1</v>
      </c>
      <c r="J1103" s="35">
        <v>33</v>
      </c>
      <c r="K1103" s="35">
        <v>65</v>
      </c>
      <c r="O1103" s="61">
        <f t="shared" si="135"/>
        <v>1.9696969696969697</v>
      </c>
      <c r="Q1103" s="92"/>
    </row>
    <row r="1104" spans="2:17" ht="23.45" hidden="1" customHeight="1" outlineLevel="1" x14ac:dyDescent="0.25">
      <c r="B1104" s="123"/>
      <c r="C1104" s="35" t="s">
        <v>374</v>
      </c>
      <c r="D1104" s="123"/>
      <c r="E1104" s="35" t="s">
        <v>159</v>
      </c>
      <c r="F1104" s="122"/>
      <c r="G1104" s="35">
        <v>2020</v>
      </c>
      <c r="H1104" s="35">
        <v>2020</v>
      </c>
      <c r="I1104" s="35">
        <v>1</v>
      </c>
      <c r="J1104" s="35">
        <v>20</v>
      </c>
      <c r="K1104" s="35">
        <v>31</v>
      </c>
      <c r="O1104" s="61">
        <f t="shared" si="135"/>
        <v>1.55</v>
      </c>
      <c r="Q1104" s="92"/>
    </row>
    <row r="1105" spans="2:17" ht="23.45" hidden="1" customHeight="1" outlineLevel="1" x14ac:dyDescent="0.25">
      <c r="B1105" s="123"/>
      <c r="C1105" s="35" t="s">
        <v>374</v>
      </c>
      <c r="D1105" s="123"/>
      <c r="E1105" s="35" t="s">
        <v>159</v>
      </c>
      <c r="F1105" s="122"/>
      <c r="G1105" s="35">
        <v>2021</v>
      </c>
      <c r="H1105" s="35">
        <v>2021</v>
      </c>
      <c r="I1105" s="35">
        <v>1</v>
      </c>
      <c r="J1105" s="35">
        <v>26</v>
      </c>
      <c r="K1105" s="35">
        <v>38</v>
      </c>
      <c r="O1105" s="61">
        <f t="shared" si="135"/>
        <v>1.4615384615384615</v>
      </c>
      <c r="Q1105" s="92"/>
    </row>
    <row r="1106" spans="2:17" ht="23.45" hidden="1" customHeight="1" outlineLevel="1" x14ac:dyDescent="0.25">
      <c r="B1106" s="123"/>
      <c r="C1106" s="35" t="s">
        <v>374</v>
      </c>
      <c r="D1106" s="123"/>
      <c r="E1106" s="35" t="s">
        <v>159</v>
      </c>
      <c r="F1106" s="122"/>
      <c r="G1106" s="35">
        <v>2022</v>
      </c>
      <c r="H1106" s="35">
        <v>2022</v>
      </c>
      <c r="I1106" s="35">
        <v>1</v>
      </c>
      <c r="J1106" s="35">
        <v>26</v>
      </c>
      <c r="K1106" s="35">
        <v>38</v>
      </c>
      <c r="O1106" s="61">
        <f t="shared" si="135"/>
        <v>1.4615384615384615</v>
      </c>
      <c r="Q1106" s="92"/>
    </row>
    <row r="1107" spans="2:17" ht="23.45" hidden="1" customHeight="1" outlineLevel="1" x14ac:dyDescent="0.25">
      <c r="B1107" s="123"/>
      <c r="C1107" s="35" t="s">
        <v>374</v>
      </c>
      <c r="D1107" s="123"/>
      <c r="E1107" s="35" t="s">
        <v>159</v>
      </c>
      <c r="F1107" s="122"/>
      <c r="G1107" s="35">
        <v>2023</v>
      </c>
      <c r="H1107" s="35">
        <v>2023</v>
      </c>
      <c r="I1107" s="35">
        <v>1</v>
      </c>
      <c r="J1107" s="35">
        <v>26</v>
      </c>
      <c r="K1107" s="35">
        <v>58</v>
      </c>
      <c r="O1107" s="61">
        <f t="shared" si="135"/>
        <v>2.2307692307692308</v>
      </c>
      <c r="Q1107" s="92"/>
    </row>
    <row r="1108" spans="2:17" ht="23.45" hidden="1" customHeight="1" outlineLevel="1" x14ac:dyDescent="0.25">
      <c r="B1108" s="123"/>
      <c r="C1108" s="35" t="s">
        <v>374</v>
      </c>
      <c r="D1108" s="123"/>
      <c r="E1108" s="35" t="s">
        <v>159</v>
      </c>
      <c r="F1108" s="122"/>
      <c r="G1108" s="35">
        <v>2024</v>
      </c>
      <c r="H1108" s="35">
        <v>2024</v>
      </c>
      <c r="I1108" s="35">
        <v>1</v>
      </c>
      <c r="J1108" s="35">
        <v>24</v>
      </c>
      <c r="K1108" s="35">
        <v>42</v>
      </c>
      <c r="O1108" s="61">
        <f t="shared" si="135"/>
        <v>1.75</v>
      </c>
      <c r="Q1108" s="92"/>
    </row>
    <row r="1109" spans="2:17" ht="23.45" hidden="1" customHeight="1" outlineLevel="1" x14ac:dyDescent="0.25">
      <c r="B1109" s="49" t="s">
        <v>1</v>
      </c>
      <c r="C1109" s="49" t="s">
        <v>371</v>
      </c>
      <c r="D1109" s="49" t="s">
        <v>42</v>
      </c>
      <c r="E1109" s="49" t="s">
        <v>364</v>
      </c>
      <c r="F1109" s="80"/>
      <c r="G1109" s="49" t="s">
        <v>43</v>
      </c>
      <c r="H1109" s="49" t="s">
        <v>787</v>
      </c>
      <c r="I1109" s="49" t="s">
        <v>44</v>
      </c>
      <c r="J1109" s="49" t="s">
        <v>360</v>
      </c>
      <c r="K1109" s="49" t="s">
        <v>359</v>
      </c>
      <c r="L1109" s="49" t="s">
        <v>362</v>
      </c>
      <c r="M1109" s="49" t="s">
        <v>360</v>
      </c>
      <c r="N1109" s="49" t="s">
        <v>359</v>
      </c>
      <c r="O1109" s="49" t="s">
        <v>363</v>
      </c>
      <c r="P1109" s="49" t="s">
        <v>365</v>
      </c>
      <c r="Q1109" s="49" t="s">
        <v>599</v>
      </c>
    </row>
    <row r="1110" spans="2:17" ht="23.45" hidden="1" customHeight="1" outlineLevel="1" x14ac:dyDescent="0.25">
      <c r="B1110" s="123" t="e" vm="16">
        <v>#VALUE!</v>
      </c>
      <c r="C1110" s="35" t="s">
        <v>374</v>
      </c>
      <c r="D1110" s="123" t="e" vm="149">
        <v>#VALUE!</v>
      </c>
      <c r="E1110" s="35" t="s">
        <v>160</v>
      </c>
      <c r="F1110" s="124" t="s">
        <v>554</v>
      </c>
      <c r="G1110" s="35">
        <v>2018</v>
      </c>
      <c r="H1110" s="35">
        <v>2018</v>
      </c>
      <c r="I1110" s="35">
        <v>1</v>
      </c>
      <c r="J1110" s="35">
        <v>33</v>
      </c>
      <c r="K1110" s="35">
        <v>36</v>
      </c>
      <c r="O1110" s="61">
        <f t="shared" ref="O1110:O1116" si="136">IF(AND(L1110="", M1110="", N1110=""), IF(AND(I1110&lt;&gt;0, J1110&lt;&gt;0), K1110/J1110 * I1110^-0.95, 0), IF(OR(L1110=1, L1110=2),(IF(J1110&lt;&gt;0, K1110/J1110 * I1110^-0.95, 0) + IF(AND(M1110&lt;&gt;0, I1110&lt;&gt;0), N1110/M1110 * I1110^-0.95 * IF(L1110=1, 1, 0.913), 0)) / 2,"Fehler: K4 muss 1 oder 2 sein"))</f>
        <v>1.0909090909090908</v>
      </c>
      <c r="P1110" s="61">
        <f t="array" ref="P1110">((AVERAGE(IF((H1110:INDEX(H:H,MATCH("PointAVG",O1111:O1219,0)+ROW(O1110)-1)&gt;=(MAX(H1110:INDEX(H:H,MATCH("PointAVG",O1111:O1219,0)+ROW(O1110)-1))-4)),O1110:INDEX(O:O,MATCH("PointAVG",O1111:O1219,0)+ROW(O1110)-1)))) * (VLOOKUP(C1110, LeagueRanking[[CCode]:[Total4]], COLUMNS(LeagueRanking[[#All],[CCode]:[Total4]]), FALSE)))</f>
        <v>12.661443773846152</v>
      </c>
      <c r="Q1110" s="91">
        <f>_xlfn.RANK.EQ(P1110, P:P, 0)</f>
        <v>127</v>
      </c>
    </row>
    <row r="1111" spans="2:17" ht="23.45" hidden="1" customHeight="1" outlineLevel="1" x14ac:dyDescent="0.25">
      <c r="B1111" s="123"/>
      <c r="C1111" s="35" t="s">
        <v>374</v>
      </c>
      <c r="D1111" s="123"/>
      <c r="E1111" s="35" t="s">
        <v>160</v>
      </c>
      <c r="F1111" s="124"/>
      <c r="G1111" s="35">
        <v>2019</v>
      </c>
      <c r="H1111" s="35">
        <v>2019</v>
      </c>
      <c r="I1111" s="35">
        <v>1</v>
      </c>
      <c r="J1111" s="35">
        <v>33</v>
      </c>
      <c r="K1111" s="35">
        <v>35</v>
      </c>
      <c r="O1111" s="61">
        <f t="shared" si="136"/>
        <v>1.0606060606060606</v>
      </c>
      <c r="Q1111" s="92"/>
    </row>
    <row r="1112" spans="2:17" ht="23.45" hidden="1" customHeight="1" outlineLevel="1" x14ac:dyDescent="0.25">
      <c r="B1112" s="123"/>
      <c r="C1112" s="35" t="s">
        <v>374</v>
      </c>
      <c r="D1112" s="123"/>
      <c r="E1112" s="35" t="s">
        <v>160</v>
      </c>
      <c r="F1112" s="124"/>
      <c r="G1112" s="35">
        <v>2020</v>
      </c>
      <c r="H1112" s="35">
        <v>2020</v>
      </c>
      <c r="I1112" s="35">
        <v>1</v>
      </c>
      <c r="J1112" s="35">
        <v>20</v>
      </c>
      <c r="K1112" s="35">
        <v>32</v>
      </c>
      <c r="O1112" s="61">
        <f t="shared" si="136"/>
        <v>1.6</v>
      </c>
      <c r="Q1112" s="92"/>
    </row>
    <row r="1113" spans="2:17" ht="23.45" hidden="1" customHeight="1" outlineLevel="1" x14ac:dyDescent="0.25">
      <c r="B1113" s="123"/>
      <c r="C1113" s="35" t="s">
        <v>374</v>
      </c>
      <c r="D1113" s="123"/>
      <c r="E1113" s="35" t="s">
        <v>160</v>
      </c>
      <c r="F1113" s="124"/>
      <c r="G1113" s="35">
        <v>2021</v>
      </c>
      <c r="H1113" s="35">
        <v>2021</v>
      </c>
      <c r="I1113" s="35">
        <v>1</v>
      </c>
      <c r="J1113" s="35">
        <v>26</v>
      </c>
      <c r="K1113" s="35">
        <v>33</v>
      </c>
      <c r="O1113" s="61">
        <f t="shared" si="136"/>
        <v>1.2692307692307692</v>
      </c>
      <c r="Q1113" s="92"/>
    </row>
    <row r="1114" spans="2:17" ht="23.45" hidden="1" customHeight="1" outlineLevel="1" x14ac:dyDescent="0.25">
      <c r="B1114" s="123"/>
      <c r="C1114" s="35" t="s">
        <v>374</v>
      </c>
      <c r="D1114" s="123"/>
      <c r="E1114" s="35" t="s">
        <v>160</v>
      </c>
      <c r="F1114" s="124"/>
      <c r="G1114" s="35">
        <v>2022</v>
      </c>
      <c r="H1114" s="35">
        <v>2022</v>
      </c>
      <c r="I1114" s="35">
        <v>1</v>
      </c>
      <c r="J1114" s="35">
        <v>26</v>
      </c>
      <c r="K1114" s="35">
        <v>32</v>
      </c>
      <c r="O1114" s="61">
        <f t="shared" si="136"/>
        <v>1.2307692307692308</v>
      </c>
      <c r="Q1114" s="92"/>
    </row>
    <row r="1115" spans="2:17" ht="23.45" hidden="1" customHeight="1" outlineLevel="1" x14ac:dyDescent="0.25">
      <c r="B1115" s="123"/>
      <c r="C1115" s="35" t="s">
        <v>374</v>
      </c>
      <c r="D1115" s="123"/>
      <c r="E1115" s="35" t="s">
        <v>160</v>
      </c>
      <c r="F1115" s="124"/>
      <c r="G1115" s="35">
        <v>2023</v>
      </c>
      <c r="H1115" s="35">
        <v>2023</v>
      </c>
      <c r="I1115" s="35">
        <v>1</v>
      </c>
      <c r="J1115" s="35">
        <v>26</v>
      </c>
      <c r="K1115" s="35">
        <v>29</v>
      </c>
      <c r="O1115" s="61">
        <f t="shared" si="136"/>
        <v>1.1153846153846154</v>
      </c>
      <c r="Q1115" s="92"/>
    </row>
    <row r="1116" spans="2:17" ht="23.45" hidden="1" customHeight="1" outlineLevel="1" x14ac:dyDescent="0.25">
      <c r="B1116" s="123"/>
      <c r="C1116" s="35" t="s">
        <v>374</v>
      </c>
      <c r="D1116" s="123"/>
      <c r="E1116" s="35" t="s">
        <v>160</v>
      </c>
      <c r="F1116" s="124"/>
      <c r="G1116" s="35">
        <v>2024</v>
      </c>
      <c r="H1116" s="35">
        <v>2024</v>
      </c>
      <c r="I1116" s="35">
        <v>1</v>
      </c>
      <c r="J1116" s="35">
        <v>24</v>
      </c>
      <c r="K1116" s="35">
        <v>10</v>
      </c>
      <c r="O1116" s="61">
        <f t="shared" si="136"/>
        <v>0.41666666666666669</v>
      </c>
      <c r="Q1116" s="92"/>
    </row>
    <row r="1117" spans="2:17" ht="23.45" hidden="1" customHeight="1" outlineLevel="1" x14ac:dyDescent="0.25">
      <c r="B1117" s="49" t="s">
        <v>1</v>
      </c>
      <c r="C1117" s="49" t="s">
        <v>371</v>
      </c>
      <c r="D1117" s="49" t="s">
        <v>42</v>
      </c>
      <c r="E1117" s="49" t="s">
        <v>364</v>
      </c>
      <c r="F1117" s="80"/>
      <c r="G1117" s="49" t="s">
        <v>43</v>
      </c>
      <c r="H1117" s="49" t="s">
        <v>787</v>
      </c>
      <c r="I1117" s="49" t="s">
        <v>44</v>
      </c>
      <c r="J1117" s="49" t="s">
        <v>360</v>
      </c>
      <c r="K1117" s="49" t="s">
        <v>359</v>
      </c>
      <c r="L1117" s="49" t="s">
        <v>362</v>
      </c>
      <c r="M1117" s="49" t="s">
        <v>360</v>
      </c>
      <c r="N1117" s="49" t="s">
        <v>359</v>
      </c>
      <c r="O1117" s="49" t="s">
        <v>363</v>
      </c>
      <c r="P1117" s="49" t="s">
        <v>365</v>
      </c>
      <c r="Q1117" s="49" t="s">
        <v>599</v>
      </c>
    </row>
    <row r="1118" spans="2:17" ht="23.45" hidden="1" customHeight="1" outlineLevel="1" x14ac:dyDescent="0.25">
      <c r="B1118" s="123" t="e" vm="16">
        <v>#VALUE!</v>
      </c>
      <c r="C1118" s="35" t="s">
        <v>374</v>
      </c>
      <c r="D1118" s="123" t="e" vm="150">
        <v>#VALUE!</v>
      </c>
      <c r="E1118" s="35" t="s">
        <v>161</v>
      </c>
      <c r="F1118" s="122" t="s">
        <v>555</v>
      </c>
      <c r="G1118" s="35">
        <v>2018</v>
      </c>
      <c r="H1118" s="35">
        <v>2018</v>
      </c>
      <c r="I1118" s="35">
        <v>1</v>
      </c>
      <c r="J1118" s="35">
        <v>33</v>
      </c>
      <c r="K1118" s="35">
        <v>42</v>
      </c>
      <c r="O1118" s="61">
        <f t="shared" ref="O1118:O1124" si="137">IF(AND(L1118="", M1118="", N1118=""), IF(AND(I1118&lt;&gt;0, J1118&lt;&gt;0), K1118/J1118 * I1118^-0.95, 0), IF(OR(L1118=1, L1118=2),(IF(J1118&lt;&gt;0, K1118/J1118 * I1118^-0.95, 0) + IF(AND(M1118&lt;&gt;0, I1118&lt;&gt;0), N1118/M1118 * I1118^-0.95 * IF(L1118=1, 1, 0.913), 0)) / 2,"Fehler: K4 muss 1 oder 2 sein"))</f>
        <v>1.2727272727272727</v>
      </c>
      <c r="P1118" s="61">
        <f t="array" ref="P1118">((AVERAGE(IF((H1118:INDEX(H:H,MATCH("PointAVG",O1119:O1227,0)+ROW(O1118)-1)&gt;=(MAX(H1118:INDEX(H:H,MATCH("PointAVG",O1119:O1227,0)+ROW(O1118)-1))-4)),O1118:INDEX(O:O,MATCH("PointAVG",O1119:O1227,0)+ROW(O1118)-1)))) * (VLOOKUP(C1118, LeagueRanking[[CCode]:[Total4]], COLUMNS(LeagueRanking[[#All],[CCode]:[Total4]]), FALSE)))</f>
        <v>18.512965293964285</v>
      </c>
      <c r="Q1118" s="91">
        <f>_xlfn.RANK.EQ(P1118, P:P, 0)</f>
        <v>59</v>
      </c>
    </row>
    <row r="1119" spans="2:17" ht="23.45" hidden="1" customHeight="1" outlineLevel="1" x14ac:dyDescent="0.25">
      <c r="B1119" s="123"/>
      <c r="C1119" s="35" t="s">
        <v>374</v>
      </c>
      <c r="D1119" s="123"/>
      <c r="E1119" s="35" t="s">
        <v>161</v>
      </c>
      <c r="F1119" s="122"/>
      <c r="G1119" s="35">
        <v>2019</v>
      </c>
      <c r="H1119" s="35">
        <v>2019</v>
      </c>
      <c r="I1119" s="35">
        <v>1</v>
      </c>
      <c r="J1119" s="35">
        <v>33</v>
      </c>
      <c r="K1119" s="35">
        <v>15</v>
      </c>
      <c r="O1119" s="61">
        <f t="shared" si="137"/>
        <v>0.45454545454545453</v>
      </c>
      <c r="Q1119" s="92"/>
    </row>
    <row r="1120" spans="2:17" ht="23.45" hidden="1" customHeight="1" outlineLevel="1" x14ac:dyDescent="0.25">
      <c r="B1120" s="123"/>
      <c r="C1120" s="35" t="s">
        <v>374</v>
      </c>
      <c r="D1120" s="123"/>
      <c r="E1120" s="35" t="s">
        <v>161</v>
      </c>
      <c r="F1120" s="122"/>
      <c r="G1120" s="35">
        <v>2020</v>
      </c>
      <c r="H1120" s="35">
        <v>2020</v>
      </c>
      <c r="I1120" s="35">
        <v>2</v>
      </c>
      <c r="J1120" s="35">
        <v>12</v>
      </c>
      <c r="K1120" s="35">
        <v>29</v>
      </c>
      <c r="O1120" s="61">
        <f t="shared" si="137"/>
        <v>1.2509451163083312</v>
      </c>
      <c r="Q1120" s="92"/>
    </row>
    <row r="1121" spans="2:17" ht="23.45" hidden="1" customHeight="1" outlineLevel="1" x14ac:dyDescent="0.25">
      <c r="B1121" s="123"/>
      <c r="C1121" s="35" t="s">
        <v>374</v>
      </c>
      <c r="D1121" s="123"/>
      <c r="E1121" s="35" t="s">
        <v>161</v>
      </c>
      <c r="F1121" s="122"/>
      <c r="G1121" s="35">
        <v>2021</v>
      </c>
      <c r="H1121" s="35">
        <v>2021</v>
      </c>
      <c r="I1121" s="35">
        <v>1</v>
      </c>
      <c r="J1121" s="35">
        <v>26</v>
      </c>
      <c r="K1121" s="35">
        <v>33</v>
      </c>
      <c r="O1121" s="61">
        <f t="shared" si="137"/>
        <v>1.2692307692307692</v>
      </c>
      <c r="Q1121" s="92"/>
    </row>
    <row r="1122" spans="2:17" ht="23.45" hidden="1" customHeight="1" outlineLevel="1" x14ac:dyDescent="0.25">
      <c r="B1122" s="123"/>
      <c r="C1122" s="35" t="s">
        <v>374</v>
      </c>
      <c r="D1122" s="123"/>
      <c r="E1122" s="35" t="s">
        <v>161</v>
      </c>
      <c r="F1122" s="122"/>
      <c r="G1122" s="35">
        <v>2022</v>
      </c>
      <c r="H1122" s="35">
        <v>2022</v>
      </c>
      <c r="I1122" s="35">
        <v>1</v>
      </c>
      <c r="J1122" s="35">
        <v>26</v>
      </c>
      <c r="K1122" s="35">
        <v>52</v>
      </c>
      <c r="O1122" s="61">
        <f t="shared" si="137"/>
        <v>2</v>
      </c>
      <c r="Q1122" s="92"/>
    </row>
    <row r="1123" spans="2:17" ht="23.45" hidden="1" customHeight="1" outlineLevel="1" x14ac:dyDescent="0.25">
      <c r="B1123" s="123"/>
      <c r="C1123" s="35" t="s">
        <v>374</v>
      </c>
      <c r="D1123" s="123"/>
      <c r="E1123" s="35" t="s">
        <v>161</v>
      </c>
      <c r="F1123" s="122"/>
      <c r="G1123" s="35">
        <v>2023</v>
      </c>
      <c r="H1123" s="35">
        <v>2023</v>
      </c>
      <c r="I1123" s="35">
        <v>1</v>
      </c>
      <c r="J1123" s="35">
        <v>26</v>
      </c>
      <c r="K1123" s="35">
        <v>50</v>
      </c>
      <c r="O1123" s="61">
        <f t="shared" si="137"/>
        <v>1.9230769230769231</v>
      </c>
      <c r="Q1123" s="92"/>
    </row>
    <row r="1124" spans="2:17" ht="23.45" hidden="1" customHeight="1" outlineLevel="1" x14ac:dyDescent="0.25">
      <c r="B1124" s="123"/>
      <c r="C1124" s="35" t="s">
        <v>374</v>
      </c>
      <c r="D1124" s="123"/>
      <c r="E1124" s="35" t="s">
        <v>161</v>
      </c>
      <c r="F1124" s="122"/>
      <c r="G1124" s="35">
        <v>2024</v>
      </c>
      <c r="H1124" s="35">
        <v>2024</v>
      </c>
      <c r="I1124" s="35">
        <v>1</v>
      </c>
      <c r="J1124" s="35">
        <v>24</v>
      </c>
      <c r="K1124" s="35">
        <v>43</v>
      </c>
      <c r="O1124" s="61">
        <f t="shared" si="137"/>
        <v>1.7916666666666667</v>
      </c>
      <c r="Q1124" s="92"/>
    </row>
    <row r="1125" spans="2:17" ht="23.45" hidden="1" customHeight="1" outlineLevel="1" x14ac:dyDescent="0.25">
      <c r="B1125" s="49" t="s">
        <v>1</v>
      </c>
      <c r="C1125" s="49" t="s">
        <v>371</v>
      </c>
      <c r="D1125" s="49" t="s">
        <v>42</v>
      </c>
      <c r="E1125" s="49" t="s">
        <v>364</v>
      </c>
      <c r="F1125" s="80"/>
      <c r="G1125" s="49" t="s">
        <v>43</v>
      </c>
      <c r="H1125" s="49" t="s">
        <v>787</v>
      </c>
      <c r="I1125" s="49" t="s">
        <v>44</v>
      </c>
      <c r="J1125" s="49" t="s">
        <v>360</v>
      </c>
      <c r="K1125" s="49" t="s">
        <v>359</v>
      </c>
      <c r="L1125" s="49" t="s">
        <v>362</v>
      </c>
      <c r="M1125" s="49" t="s">
        <v>360</v>
      </c>
      <c r="N1125" s="49" t="s">
        <v>359</v>
      </c>
      <c r="O1125" s="49" t="s">
        <v>363</v>
      </c>
      <c r="P1125" s="49" t="s">
        <v>365</v>
      </c>
      <c r="Q1125" s="49" t="s">
        <v>599</v>
      </c>
    </row>
    <row r="1126" spans="2:17" ht="23.45" hidden="1" customHeight="1" outlineLevel="1" x14ac:dyDescent="0.25">
      <c r="B1126" s="123" t="e" vm="16">
        <v>#VALUE!</v>
      </c>
      <c r="C1126" s="35" t="s">
        <v>374</v>
      </c>
      <c r="D1126" s="123" t="e" vm="151">
        <v>#VALUE!</v>
      </c>
      <c r="E1126" s="35" t="s">
        <v>162</v>
      </c>
      <c r="F1126" s="122" t="s">
        <v>799</v>
      </c>
      <c r="G1126" s="35">
        <v>2018</v>
      </c>
      <c r="H1126" s="35">
        <v>2018</v>
      </c>
      <c r="I1126" s="35">
        <v>1</v>
      </c>
      <c r="J1126" s="35">
        <v>33</v>
      </c>
      <c r="K1126" s="35">
        <v>35</v>
      </c>
      <c r="O1126" s="61">
        <f t="shared" ref="O1126:O1132" si="138">IF(AND(L1126="", M1126="", N1126=""), IF(AND(I1126&lt;&gt;0, J1126&lt;&gt;0), K1126/J1126 * I1126^-0.95, 0), IF(OR(L1126=1, L1126=2),(IF(J1126&lt;&gt;0, K1126/J1126 * I1126^-0.95, 0) + IF(AND(M1126&lt;&gt;0, I1126&lt;&gt;0), N1126/M1126 * I1126^-0.95 * IF(L1126=1, 1, 0.913), 0)) / 2,"Fehler: K4 muss 1 oder 2 sein"))</f>
        <v>1.0606060606060606</v>
      </c>
      <c r="P1126" s="61">
        <f t="array" ref="P1126">((AVERAGE(IF((H1126:INDEX(H:H,MATCH("PointAVG",O1127:O1235,0)+ROW(O1126)-1)&gt;=(MAX(H1126:INDEX(H:H,MATCH("PointAVG",O1127:O1235,0)+ROW(O1126)-1))-4)),O1126:INDEX(O:O,MATCH("PointAVG",O1127:O1235,0)+ROW(O1126)-1)))) * (VLOOKUP(C1126, LeagueRanking[[CCode]:[Total4]], COLUMNS(LeagueRanking[[#All],[CCode]:[Total4]]), FALSE)))</f>
        <v>14.640064568461536</v>
      </c>
      <c r="Q1126" s="91">
        <f>_xlfn.RANK.EQ(P1126, P:P, 0)</f>
        <v>98</v>
      </c>
    </row>
    <row r="1127" spans="2:17" ht="23.45" hidden="1" customHeight="1" outlineLevel="1" x14ac:dyDescent="0.25">
      <c r="B1127" s="123"/>
      <c r="C1127" s="35" t="s">
        <v>374</v>
      </c>
      <c r="D1127" s="123"/>
      <c r="E1127" s="35" t="s">
        <v>162</v>
      </c>
      <c r="F1127" s="122"/>
      <c r="G1127" s="35">
        <v>2019</v>
      </c>
      <c r="H1127" s="35">
        <v>2019</v>
      </c>
      <c r="I1127" s="35">
        <v>2</v>
      </c>
      <c r="J1127" s="35">
        <v>26</v>
      </c>
      <c r="K1127" s="35">
        <v>58</v>
      </c>
      <c r="O1127" s="61">
        <f t="shared" si="138"/>
        <v>1.1547185688999981</v>
      </c>
      <c r="Q1127" s="92"/>
    </row>
    <row r="1128" spans="2:17" ht="23.45" hidden="1" customHeight="1" outlineLevel="1" x14ac:dyDescent="0.25">
      <c r="B1128" s="123"/>
      <c r="C1128" s="35" t="s">
        <v>374</v>
      </c>
      <c r="D1128" s="123"/>
      <c r="E1128" s="35" t="s">
        <v>162</v>
      </c>
      <c r="F1128" s="122"/>
      <c r="G1128" s="35">
        <v>2020</v>
      </c>
      <c r="H1128" s="35">
        <v>2020</v>
      </c>
      <c r="I1128" s="35">
        <v>1</v>
      </c>
      <c r="J1128" s="35">
        <v>20</v>
      </c>
      <c r="K1128" s="35">
        <v>23</v>
      </c>
      <c r="O1128" s="61">
        <f t="shared" si="138"/>
        <v>1.1499999999999999</v>
      </c>
      <c r="Q1128" s="92"/>
    </row>
    <row r="1129" spans="2:17" ht="23.45" hidden="1" customHeight="1" outlineLevel="1" x14ac:dyDescent="0.25">
      <c r="B1129" s="123"/>
      <c r="C1129" s="35" t="s">
        <v>374</v>
      </c>
      <c r="D1129" s="123"/>
      <c r="E1129" s="35" t="s">
        <v>162</v>
      </c>
      <c r="F1129" s="122"/>
      <c r="G1129" s="35">
        <v>2021</v>
      </c>
      <c r="H1129" s="35">
        <v>2021</v>
      </c>
      <c r="I1129" s="35">
        <v>1</v>
      </c>
      <c r="J1129" s="35">
        <v>26</v>
      </c>
      <c r="K1129" s="35">
        <v>39</v>
      </c>
      <c r="O1129" s="61">
        <f t="shared" si="138"/>
        <v>1.5</v>
      </c>
      <c r="Q1129" s="92"/>
    </row>
    <row r="1130" spans="2:17" ht="23.45" hidden="1" customHeight="1" outlineLevel="1" x14ac:dyDescent="0.25">
      <c r="B1130" s="123"/>
      <c r="C1130" s="35" t="s">
        <v>374</v>
      </c>
      <c r="D1130" s="123"/>
      <c r="E1130" s="35" t="s">
        <v>162</v>
      </c>
      <c r="F1130" s="122"/>
      <c r="G1130" s="35">
        <v>2022</v>
      </c>
      <c r="H1130" s="35">
        <v>2022</v>
      </c>
      <c r="I1130" s="35">
        <v>1</v>
      </c>
      <c r="J1130" s="35">
        <v>26</v>
      </c>
      <c r="K1130" s="35">
        <v>30</v>
      </c>
      <c r="O1130" s="61">
        <f t="shared" si="138"/>
        <v>1.1538461538461537</v>
      </c>
      <c r="Q1130" s="92"/>
    </row>
    <row r="1131" spans="2:17" ht="23.45" hidden="1" customHeight="1" outlineLevel="1" x14ac:dyDescent="0.25">
      <c r="B1131" s="123"/>
      <c r="C1131" s="35" t="s">
        <v>374</v>
      </c>
      <c r="D1131" s="123"/>
      <c r="E1131" s="35" t="s">
        <v>162</v>
      </c>
      <c r="F1131" s="122"/>
      <c r="G1131" s="35">
        <v>2023</v>
      </c>
      <c r="H1131" s="35">
        <v>2023</v>
      </c>
      <c r="I1131" s="35">
        <v>1</v>
      </c>
      <c r="J1131" s="35">
        <v>26</v>
      </c>
      <c r="K1131" s="35">
        <v>39</v>
      </c>
      <c r="O1131" s="61">
        <f t="shared" si="138"/>
        <v>1.5</v>
      </c>
      <c r="Q1131" s="92"/>
    </row>
    <row r="1132" spans="2:17" ht="23.45" hidden="1" customHeight="1" outlineLevel="1" x14ac:dyDescent="0.25">
      <c r="B1132" s="123"/>
      <c r="C1132" s="35" t="s">
        <v>374</v>
      </c>
      <c r="D1132" s="123"/>
      <c r="E1132" s="35" t="s">
        <v>162</v>
      </c>
      <c r="F1132" s="122"/>
      <c r="G1132" s="35">
        <v>2024</v>
      </c>
      <c r="H1132" s="35">
        <v>2024</v>
      </c>
      <c r="I1132" s="35">
        <v>1</v>
      </c>
      <c r="J1132" s="35">
        <v>24</v>
      </c>
      <c r="K1132" s="35">
        <v>29</v>
      </c>
      <c r="O1132" s="61">
        <f t="shared" si="138"/>
        <v>1.2083333333333333</v>
      </c>
      <c r="Q1132" s="92"/>
    </row>
    <row r="1133" spans="2:17" ht="23.45" hidden="1" customHeight="1" outlineLevel="1" x14ac:dyDescent="0.25">
      <c r="B1133" s="49" t="s">
        <v>1</v>
      </c>
      <c r="C1133" s="49" t="s">
        <v>371</v>
      </c>
      <c r="D1133" s="49" t="s">
        <v>42</v>
      </c>
      <c r="E1133" s="49" t="s">
        <v>364</v>
      </c>
      <c r="F1133" s="80"/>
      <c r="G1133" s="49" t="s">
        <v>43</v>
      </c>
      <c r="H1133" s="49" t="s">
        <v>787</v>
      </c>
      <c r="I1133" s="49" t="s">
        <v>44</v>
      </c>
      <c r="J1133" s="49" t="s">
        <v>360</v>
      </c>
      <c r="K1133" s="49" t="s">
        <v>359</v>
      </c>
      <c r="L1133" s="49" t="s">
        <v>362</v>
      </c>
      <c r="M1133" s="49" t="s">
        <v>360</v>
      </c>
      <c r="N1133" s="49" t="s">
        <v>359</v>
      </c>
      <c r="O1133" s="49" t="s">
        <v>363</v>
      </c>
      <c r="P1133" s="49" t="s">
        <v>365</v>
      </c>
      <c r="Q1133" s="49" t="s">
        <v>599</v>
      </c>
    </row>
    <row r="1134" spans="2:17" ht="23.45" hidden="1" customHeight="1" outlineLevel="1" x14ac:dyDescent="0.25">
      <c r="B1134" s="123" t="e" vm="16">
        <v>#VALUE!</v>
      </c>
      <c r="C1134" s="35" t="s">
        <v>374</v>
      </c>
      <c r="D1134" s="123" t="e" vm="152">
        <v>#VALUE!</v>
      </c>
      <c r="E1134" s="35" t="s">
        <v>163</v>
      </c>
      <c r="F1134" s="122" t="s">
        <v>558</v>
      </c>
      <c r="G1134" s="35">
        <v>2018</v>
      </c>
      <c r="H1134" s="35">
        <v>2018</v>
      </c>
      <c r="I1134" s="35">
        <v>1</v>
      </c>
      <c r="J1134" s="35">
        <v>33</v>
      </c>
      <c r="K1134" s="35">
        <v>43</v>
      </c>
      <c r="O1134" s="61">
        <f t="shared" ref="O1134:O1140" si="139">IF(AND(L1134="", M1134="", N1134=""), IF(AND(I1134&lt;&gt;0, J1134&lt;&gt;0), K1134/J1134 * I1134^-0.95, 0), IF(OR(L1134=1, L1134=2),(IF(J1134&lt;&gt;0, K1134/J1134 * I1134^-0.95, 0) + IF(AND(M1134&lt;&gt;0, I1134&lt;&gt;0), N1134/M1134 * I1134^-0.95 * IF(L1134=1, 1, 0.913), 0)) / 2,"Fehler: K4 muss 1 oder 2 sein"))</f>
        <v>1.303030303030303</v>
      </c>
      <c r="P1134" s="61">
        <f t="array" ref="P1134">((AVERAGE(IF((H1134:INDEX(H:H,MATCH("PointAVG",O1135:O1243,0)+ROW(O1134)-1)&gt;=(MAX(H1134:INDEX(H:H,MATCH("PointAVG",O1135:O1243,0)+ROW(O1134)-1))-4)),O1134:INDEX(O:O,MATCH("PointAVG",O1135:O1243,0)+ROW(O1134)-1)))) * (VLOOKUP(C1134, LeagueRanking[[CCode]:[Total4]], COLUMNS(LeagueRanking[[#All],[CCode]:[Total4]]), FALSE)))</f>
        <v>11.520117196357711</v>
      </c>
      <c r="Q1134" s="91">
        <f>_xlfn.RANK.EQ(P1134, P:P, 0)</f>
        <v>149</v>
      </c>
    </row>
    <row r="1135" spans="2:17" ht="23.45" hidden="1" customHeight="1" outlineLevel="1" x14ac:dyDescent="0.25">
      <c r="B1135" s="123"/>
      <c r="C1135" s="35" t="s">
        <v>374</v>
      </c>
      <c r="D1135" s="123"/>
      <c r="E1135" s="35" t="s">
        <v>163</v>
      </c>
      <c r="F1135" s="122"/>
      <c r="G1135" s="35">
        <v>2019</v>
      </c>
      <c r="H1135" s="35">
        <v>2019</v>
      </c>
      <c r="I1135" s="35">
        <v>1</v>
      </c>
      <c r="J1135" s="35">
        <v>33</v>
      </c>
      <c r="K1135" s="35">
        <v>56</v>
      </c>
      <c r="O1135" s="61">
        <f t="shared" si="139"/>
        <v>1.696969696969697</v>
      </c>
      <c r="Q1135" s="92"/>
    </row>
    <row r="1136" spans="2:17" ht="23.45" hidden="1" customHeight="1" outlineLevel="1" x14ac:dyDescent="0.25">
      <c r="B1136" s="123"/>
      <c r="C1136" s="35" t="s">
        <v>374</v>
      </c>
      <c r="D1136" s="123"/>
      <c r="E1136" s="35" t="s">
        <v>163</v>
      </c>
      <c r="F1136" s="122"/>
      <c r="G1136" s="35">
        <v>2020</v>
      </c>
      <c r="H1136" s="35">
        <v>2020</v>
      </c>
      <c r="I1136" s="35">
        <v>1</v>
      </c>
      <c r="J1136" s="35">
        <v>20</v>
      </c>
      <c r="K1136" s="35">
        <v>28</v>
      </c>
      <c r="O1136" s="61">
        <f t="shared" si="139"/>
        <v>1.4</v>
      </c>
      <c r="Q1136" s="92"/>
    </row>
    <row r="1137" spans="2:17" ht="23.45" hidden="1" customHeight="1" outlineLevel="1" x14ac:dyDescent="0.25">
      <c r="B1137" s="123"/>
      <c r="C1137" s="35" t="s">
        <v>374</v>
      </c>
      <c r="D1137" s="123"/>
      <c r="E1137" s="35" t="s">
        <v>163</v>
      </c>
      <c r="F1137" s="122"/>
      <c r="G1137" s="35">
        <v>2021</v>
      </c>
      <c r="H1137" s="35">
        <v>2021</v>
      </c>
      <c r="I1137" s="35">
        <v>1</v>
      </c>
      <c r="J1137" s="35">
        <v>26</v>
      </c>
      <c r="K1137" s="35">
        <v>16</v>
      </c>
      <c r="O1137" s="61">
        <f t="shared" si="139"/>
        <v>0.61538461538461542</v>
      </c>
      <c r="Q1137" s="92"/>
    </row>
    <row r="1138" spans="2:17" ht="23.45" hidden="1" customHeight="1" outlineLevel="1" x14ac:dyDescent="0.25">
      <c r="B1138" s="123"/>
      <c r="C1138" s="35" t="s">
        <v>374</v>
      </c>
      <c r="D1138" s="123"/>
      <c r="E1138" s="35" t="s">
        <v>163</v>
      </c>
      <c r="F1138" s="122"/>
      <c r="G1138" s="35">
        <v>2022</v>
      </c>
      <c r="H1138" s="35">
        <v>2022</v>
      </c>
      <c r="I1138" s="35">
        <v>2</v>
      </c>
      <c r="J1138" s="35">
        <v>26</v>
      </c>
      <c r="K1138" s="35">
        <v>52</v>
      </c>
      <c r="O1138" s="61">
        <f t="shared" si="139"/>
        <v>1.0352649238413776</v>
      </c>
      <c r="Q1138" s="92"/>
    </row>
    <row r="1139" spans="2:17" ht="23.45" hidden="1" customHeight="1" outlineLevel="1" x14ac:dyDescent="0.25">
      <c r="B1139" s="123"/>
      <c r="C1139" s="35" t="s">
        <v>374</v>
      </c>
      <c r="D1139" s="123"/>
      <c r="E1139" s="35" t="s">
        <v>163</v>
      </c>
      <c r="F1139" s="122"/>
      <c r="G1139" s="35">
        <v>2023</v>
      </c>
      <c r="H1139" s="35">
        <v>2023</v>
      </c>
      <c r="I1139" s="35">
        <v>1</v>
      </c>
      <c r="J1139" s="35">
        <v>26</v>
      </c>
      <c r="K1139" s="35">
        <v>29</v>
      </c>
      <c r="O1139" s="61">
        <f t="shared" si="139"/>
        <v>1.1153846153846154</v>
      </c>
      <c r="Q1139" s="92"/>
    </row>
    <row r="1140" spans="2:17" ht="23.45" hidden="1" customHeight="1" outlineLevel="1" x14ac:dyDescent="0.25">
      <c r="B1140" s="123"/>
      <c r="C1140" s="35" t="s">
        <v>374</v>
      </c>
      <c r="D1140" s="123"/>
      <c r="E1140" s="35" t="s">
        <v>163</v>
      </c>
      <c r="F1140" s="122"/>
      <c r="G1140" s="35">
        <v>2024</v>
      </c>
      <c r="H1140" s="35">
        <v>2024</v>
      </c>
      <c r="I1140" s="35">
        <v>1</v>
      </c>
      <c r="J1140" s="35">
        <v>24</v>
      </c>
      <c r="K1140" s="35">
        <v>23</v>
      </c>
      <c r="O1140" s="61">
        <f t="shared" si="139"/>
        <v>0.95833333333333337</v>
      </c>
      <c r="Q1140" s="92"/>
    </row>
    <row r="1141" spans="2:17" ht="23.45" hidden="1" customHeight="1" outlineLevel="1" x14ac:dyDescent="0.25">
      <c r="B1141" s="49" t="s">
        <v>1</v>
      </c>
      <c r="C1141" s="49" t="s">
        <v>371</v>
      </c>
      <c r="D1141" s="49" t="s">
        <v>42</v>
      </c>
      <c r="E1141" s="49" t="s">
        <v>364</v>
      </c>
      <c r="F1141" s="80"/>
      <c r="G1141" s="49" t="s">
        <v>43</v>
      </c>
      <c r="H1141" s="49" t="s">
        <v>787</v>
      </c>
      <c r="I1141" s="49" t="s">
        <v>44</v>
      </c>
      <c r="J1141" s="49" t="s">
        <v>360</v>
      </c>
      <c r="K1141" s="49" t="s">
        <v>359</v>
      </c>
      <c r="L1141" s="49" t="s">
        <v>362</v>
      </c>
      <c r="M1141" s="49" t="s">
        <v>360</v>
      </c>
      <c r="N1141" s="49" t="s">
        <v>359</v>
      </c>
      <c r="O1141" s="49" t="s">
        <v>363</v>
      </c>
      <c r="P1141" s="49" t="s">
        <v>365</v>
      </c>
      <c r="Q1141" s="49" t="s">
        <v>599</v>
      </c>
    </row>
    <row r="1142" spans="2:17" ht="23.45" hidden="1" customHeight="1" outlineLevel="1" x14ac:dyDescent="0.25">
      <c r="B1142" s="123" t="e" vm="16">
        <v>#VALUE!</v>
      </c>
      <c r="C1142" s="35" t="s">
        <v>374</v>
      </c>
      <c r="D1142" s="123" t="e" vm="153">
        <v>#VALUE!</v>
      </c>
      <c r="E1142" s="35" t="s">
        <v>164</v>
      </c>
      <c r="F1142" s="124" t="s">
        <v>559</v>
      </c>
      <c r="G1142" s="35">
        <v>2018</v>
      </c>
      <c r="H1142" s="35">
        <v>2018</v>
      </c>
      <c r="I1142" s="35">
        <v>1</v>
      </c>
      <c r="J1142" s="35">
        <v>33</v>
      </c>
      <c r="K1142" s="35">
        <v>45</v>
      </c>
      <c r="O1142" s="61">
        <f t="shared" ref="O1142:O1148" si="140">IF(AND(L1142="", M1142="", N1142=""), IF(AND(I1142&lt;&gt;0, J1142&lt;&gt;0), K1142/J1142 * I1142^-0.95, 0), IF(OR(L1142=1, L1142=2),(IF(J1142&lt;&gt;0, K1142/J1142 * I1142^-0.95, 0) + IF(AND(M1142&lt;&gt;0, I1142&lt;&gt;0), N1142/M1142 * I1142^-0.95 * IF(L1142=1, 1, 0.913), 0)) / 2,"Fehler: K4 muss 1 oder 2 sein"))</f>
        <v>1.3636363636363635</v>
      </c>
      <c r="P1142" s="61">
        <f t="array" ref="P1142">((AVERAGE(IF((H1142:INDEX(H:H,MATCH("PointAVG",O1143:O1251,0)+ROW(O1142)-1)&gt;=(MAX(H1142:INDEX(H:H,MATCH("PointAVG",O1143:O1251,0)+ROW(O1142)-1))-4)),O1142:INDEX(O:O,MATCH("PointAVG",O1143:O1251,0)+ROW(O1142)-1)))) * (VLOOKUP(C1142, LeagueRanking[[CCode]:[Total4]], COLUMNS(LeagueRanking[[#All],[CCode]:[Total4]]), FALSE)))</f>
        <v>13.144563126255049</v>
      </c>
      <c r="Q1142" s="91">
        <f>_xlfn.RANK.EQ(P1142, P:P, 0)</f>
        <v>120</v>
      </c>
    </row>
    <row r="1143" spans="2:17" ht="23.45" hidden="1" customHeight="1" outlineLevel="1" x14ac:dyDescent="0.25">
      <c r="B1143" s="123"/>
      <c r="C1143" s="35" t="s">
        <v>374</v>
      </c>
      <c r="D1143" s="123"/>
      <c r="E1143" s="35" t="s">
        <v>164</v>
      </c>
      <c r="F1143" s="124"/>
      <c r="G1143" s="35">
        <v>2019</v>
      </c>
      <c r="H1143" s="35">
        <v>2019</v>
      </c>
      <c r="I1143" s="35">
        <v>1</v>
      </c>
      <c r="J1143" s="35">
        <v>33</v>
      </c>
      <c r="K1143" s="35">
        <v>42</v>
      </c>
      <c r="O1143" s="61">
        <f t="shared" si="140"/>
        <v>1.2727272727272727</v>
      </c>
      <c r="Q1143" s="92"/>
    </row>
    <row r="1144" spans="2:17" ht="23.45" hidden="1" customHeight="1" outlineLevel="1" x14ac:dyDescent="0.25">
      <c r="B1144" s="123"/>
      <c r="C1144" s="35" t="s">
        <v>374</v>
      </c>
      <c r="D1144" s="123"/>
      <c r="E1144" s="35" t="s">
        <v>164</v>
      </c>
      <c r="F1144" s="124"/>
      <c r="G1144" s="35">
        <v>2020</v>
      </c>
      <c r="H1144" s="35">
        <v>2020</v>
      </c>
      <c r="I1144" s="35">
        <v>1</v>
      </c>
      <c r="J1144" s="35">
        <v>20</v>
      </c>
      <c r="K1144" s="35">
        <v>24</v>
      </c>
      <c r="O1144" s="61">
        <f t="shared" si="140"/>
        <v>1.2</v>
      </c>
      <c r="Q1144" s="92"/>
    </row>
    <row r="1145" spans="2:17" ht="23.45" hidden="1" customHeight="1" outlineLevel="1" x14ac:dyDescent="0.25">
      <c r="B1145" s="123"/>
      <c r="C1145" s="35" t="s">
        <v>374</v>
      </c>
      <c r="D1145" s="123"/>
      <c r="E1145" s="35" t="s">
        <v>164</v>
      </c>
      <c r="F1145" s="124"/>
      <c r="G1145" s="35">
        <v>2021</v>
      </c>
      <c r="H1145" s="35">
        <v>2021</v>
      </c>
      <c r="I1145" s="35">
        <v>1</v>
      </c>
      <c r="J1145" s="35">
        <v>26</v>
      </c>
      <c r="K1145" s="35">
        <v>19</v>
      </c>
      <c r="O1145" s="61">
        <f t="shared" si="140"/>
        <v>0.73076923076923073</v>
      </c>
      <c r="Q1145" s="92"/>
    </row>
    <row r="1146" spans="2:17" ht="23.45" hidden="1" customHeight="1" outlineLevel="1" x14ac:dyDescent="0.25">
      <c r="B1146" s="123"/>
      <c r="C1146" s="35" t="s">
        <v>374</v>
      </c>
      <c r="D1146" s="123"/>
      <c r="E1146" s="35" t="s">
        <v>164</v>
      </c>
      <c r="F1146" s="124"/>
      <c r="G1146" s="35">
        <v>2022</v>
      </c>
      <c r="H1146" s="35">
        <v>2022</v>
      </c>
      <c r="I1146" s="35">
        <v>2</v>
      </c>
      <c r="J1146" s="35">
        <v>26</v>
      </c>
      <c r="K1146" s="35">
        <v>56</v>
      </c>
      <c r="O1146" s="61">
        <f t="shared" si="140"/>
        <v>1.1149006872137912</v>
      </c>
      <c r="Q1146" s="92"/>
    </row>
    <row r="1147" spans="2:17" ht="23.45" hidden="1" customHeight="1" outlineLevel="1" x14ac:dyDescent="0.25">
      <c r="B1147" s="123"/>
      <c r="C1147" s="35" t="s">
        <v>374</v>
      </c>
      <c r="D1147" s="123"/>
      <c r="E1147" s="35" t="s">
        <v>164</v>
      </c>
      <c r="F1147" s="124"/>
      <c r="G1147" s="35">
        <v>2023</v>
      </c>
      <c r="H1147" s="35">
        <v>2023</v>
      </c>
      <c r="I1147" s="35">
        <v>1</v>
      </c>
      <c r="J1147" s="35">
        <v>26</v>
      </c>
      <c r="K1147" s="35">
        <v>36</v>
      </c>
      <c r="O1147" s="61">
        <f t="shared" si="140"/>
        <v>1.3846153846153846</v>
      </c>
      <c r="Q1147" s="92"/>
    </row>
    <row r="1148" spans="2:17" ht="23.45" hidden="1" customHeight="1" outlineLevel="1" x14ac:dyDescent="0.25">
      <c r="B1148" s="123"/>
      <c r="C1148" s="35" t="s">
        <v>374</v>
      </c>
      <c r="D1148" s="123"/>
      <c r="E1148" s="35" t="s">
        <v>164</v>
      </c>
      <c r="F1148" s="124"/>
      <c r="G1148" s="35">
        <v>2024</v>
      </c>
      <c r="H1148" s="35">
        <v>2024</v>
      </c>
      <c r="I1148" s="35">
        <v>1</v>
      </c>
      <c r="J1148" s="35">
        <v>24</v>
      </c>
      <c r="K1148" s="35">
        <v>34</v>
      </c>
      <c r="O1148" s="61">
        <f t="shared" si="140"/>
        <v>1.4166666666666667</v>
      </c>
      <c r="Q1148" s="92"/>
    </row>
    <row r="1149" spans="2:17" ht="23.45" hidden="1" customHeight="1" outlineLevel="1" x14ac:dyDescent="0.25">
      <c r="B1149" s="49" t="s">
        <v>1</v>
      </c>
      <c r="C1149" s="49" t="s">
        <v>371</v>
      </c>
      <c r="D1149" s="49" t="s">
        <v>42</v>
      </c>
      <c r="E1149" s="49" t="s">
        <v>364</v>
      </c>
      <c r="F1149" s="80"/>
      <c r="G1149" s="49" t="s">
        <v>43</v>
      </c>
      <c r="H1149" s="49" t="s">
        <v>787</v>
      </c>
      <c r="I1149" s="49" t="s">
        <v>44</v>
      </c>
      <c r="J1149" s="49" t="s">
        <v>360</v>
      </c>
      <c r="K1149" s="49" t="s">
        <v>359</v>
      </c>
      <c r="L1149" s="49" t="s">
        <v>362</v>
      </c>
      <c r="M1149" s="49" t="s">
        <v>360</v>
      </c>
      <c r="N1149" s="49" t="s">
        <v>359</v>
      </c>
      <c r="O1149" s="49" t="s">
        <v>363</v>
      </c>
      <c r="P1149" s="49" t="s">
        <v>365</v>
      </c>
      <c r="Q1149" s="49" t="s">
        <v>599</v>
      </c>
    </row>
    <row r="1150" spans="2:17" ht="23.45" hidden="1" customHeight="1" outlineLevel="1" x14ac:dyDescent="0.25">
      <c r="B1150" s="123" t="e" vm="16">
        <v>#VALUE!</v>
      </c>
      <c r="C1150" s="35" t="s">
        <v>374</v>
      </c>
      <c r="D1150" s="123" t="e" vm="154">
        <v>#VALUE!</v>
      </c>
      <c r="E1150" s="35" t="s">
        <v>351</v>
      </c>
      <c r="F1150" s="122" t="s">
        <v>560</v>
      </c>
      <c r="G1150" s="35">
        <v>2018</v>
      </c>
      <c r="H1150" s="35">
        <v>2018</v>
      </c>
      <c r="I1150" s="35">
        <v>1</v>
      </c>
      <c r="J1150" s="35">
        <v>33</v>
      </c>
      <c r="K1150" s="35">
        <v>36</v>
      </c>
      <c r="O1150" s="61">
        <f t="shared" ref="O1150:O1156" si="141">IF(AND(L1150="", M1150="", N1150=""), IF(AND(I1150&lt;&gt;0, J1150&lt;&gt;0), K1150/J1150 * I1150^-0.95, 0), IF(OR(L1150=1, L1150=2),(IF(J1150&lt;&gt;0, K1150/J1150 * I1150^-0.95, 0) + IF(AND(M1150&lt;&gt;0, I1150&lt;&gt;0), N1150/M1150 * I1150^-0.95 * IF(L1150=1, 1, 0.913), 0)) / 2,"Fehler: K4 muss 1 oder 2 sein"))</f>
        <v>1.0909090909090908</v>
      </c>
      <c r="P1150" s="61">
        <f t="array" ref="P1150">((AVERAGE(IF((H1150:INDEX(H:H,MATCH("PointAVG",O1151:O1259,0)+ROW(O1150)-1)&gt;=(MAX(H1150:INDEX(H:H,MATCH("PointAVG",O1151:O1259,0)+ROW(O1150)-1))-4)),O1150:INDEX(O:O,MATCH("PointAVG",O1151:O1259,0)+ROW(O1150)-1)))) * (VLOOKUP(C1150, LeagueRanking[[CCode]:[Total4]], COLUMNS(LeagueRanking[[#All],[CCode]:[Total4]]), FALSE)))</f>
        <v>13.76516246599858</v>
      </c>
      <c r="Q1150" s="91">
        <f>_xlfn.RANK.EQ(P1150, P:P, 0)</f>
        <v>111</v>
      </c>
    </row>
    <row r="1151" spans="2:17" ht="23.45" hidden="1" customHeight="1" outlineLevel="1" x14ac:dyDescent="0.25">
      <c r="B1151" s="123"/>
      <c r="C1151" s="35" t="s">
        <v>374</v>
      </c>
      <c r="D1151" s="123"/>
      <c r="E1151" s="35" t="s">
        <v>351</v>
      </c>
      <c r="F1151" s="122"/>
      <c r="G1151" s="35">
        <v>2019</v>
      </c>
      <c r="H1151" s="35">
        <v>2019</v>
      </c>
      <c r="I1151" s="35">
        <v>1</v>
      </c>
      <c r="J1151" s="35">
        <v>33</v>
      </c>
      <c r="K1151" s="35">
        <v>26</v>
      </c>
      <c r="O1151" s="61">
        <f t="shared" si="141"/>
        <v>0.78787878787878785</v>
      </c>
      <c r="Q1151" s="92"/>
    </row>
    <row r="1152" spans="2:17" ht="23.45" hidden="1" customHeight="1" outlineLevel="1" x14ac:dyDescent="0.25">
      <c r="B1152" s="123"/>
      <c r="C1152" s="35" t="s">
        <v>374</v>
      </c>
      <c r="D1152" s="123"/>
      <c r="E1152" s="35" t="s">
        <v>351</v>
      </c>
      <c r="F1152" s="122"/>
      <c r="G1152" s="35">
        <v>2020</v>
      </c>
      <c r="H1152" s="35">
        <v>2020</v>
      </c>
      <c r="I1152" s="35">
        <v>2</v>
      </c>
      <c r="J1152" s="35">
        <v>12</v>
      </c>
      <c r="K1152" s="35">
        <v>27</v>
      </c>
      <c r="O1152" s="61">
        <f t="shared" si="141"/>
        <v>1.1646730393215499</v>
      </c>
      <c r="Q1152" s="92"/>
    </row>
    <row r="1153" spans="2:17" ht="23.45" hidden="1" customHeight="1" outlineLevel="1" x14ac:dyDescent="0.25">
      <c r="B1153" s="123"/>
      <c r="C1153" s="35" t="s">
        <v>374</v>
      </c>
      <c r="D1153" s="123"/>
      <c r="E1153" s="35" t="s">
        <v>351</v>
      </c>
      <c r="F1153" s="122"/>
      <c r="G1153" s="35">
        <v>2021</v>
      </c>
      <c r="H1153" s="35">
        <v>2021</v>
      </c>
      <c r="I1153" s="35">
        <v>1</v>
      </c>
      <c r="J1153" s="35">
        <v>26</v>
      </c>
      <c r="K1153" s="35">
        <v>28</v>
      </c>
      <c r="O1153" s="61">
        <f t="shared" si="141"/>
        <v>1.0769230769230769</v>
      </c>
      <c r="Q1153" s="92"/>
    </row>
    <row r="1154" spans="2:17" ht="23.45" hidden="1" customHeight="1" outlineLevel="1" x14ac:dyDescent="0.25">
      <c r="B1154" s="123"/>
      <c r="C1154" s="35" t="s">
        <v>374</v>
      </c>
      <c r="D1154" s="123"/>
      <c r="E1154" s="35" t="s">
        <v>351</v>
      </c>
      <c r="F1154" s="122"/>
      <c r="G1154" s="35">
        <v>2022</v>
      </c>
      <c r="H1154" s="35">
        <v>2022</v>
      </c>
      <c r="I1154" s="35">
        <v>1</v>
      </c>
      <c r="J1154" s="35">
        <v>26</v>
      </c>
      <c r="K1154" s="35">
        <v>29</v>
      </c>
      <c r="O1154" s="61">
        <f t="shared" si="141"/>
        <v>1.1153846153846154</v>
      </c>
      <c r="Q1154" s="92"/>
    </row>
    <row r="1155" spans="2:17" ht="23.45" hidden="1" customHeight="1" outlineLevel="1" x14ac:dyDescent="0.25">
      <c r="B1155" s="123"/>
      <c r="C1155" s="35" t="s">
        <v>374</v>
      </c>
      <c r="D1155" s="123"/>
      <c r="E1155" s="35" t="s">
        <v>351</v>
      </c>
      <c r="F1155" s="122"/>
      <c r="G1155" s="35">
        <v>2023</v>
      </c>
      <c r="H1155" s="35">
        <v>2023</v>
      </c>
      <c r="I1155" s="35">
        <v>1</v>
      </c>
      <c r="J1155" s="35">
        <v>26</v>
      </c>
      <c r="K1155" s="35">
        <v>34</v>
      </c>
      <c r="O1155" s="61">
        <f t="shared" si="141"/>
        <v>1.3076923076923077</v>
      </c>
      <c r="Q1155" s="92"/>
    </row>
    <row r="1156" spans="2:17" ht="23.45" hidden="1" customHeight="1" outlineLevel="1" x14ac:dyDescent="0.25">
      <c r="B1156" s="123"/>
      <c r="C1156" s="35" t="s">
        <v>374</v>
      </c>
      <c r="D1156" s="123"/>
      <c r="E1156" s="35" t="s">
        <v>351</v>
      </c>
      <c r="F1156" s="122"/>
      <c r="G1156" s="35">
        <v>2024</v>
      </c>
      <c r="H1156" s="35">
        <v>2024</v>
      </c>
      <c r="I1156" s="35">
        <v>1</v>
      </c>
      <c r="J1156" s="35">
        <v>24</v>
      </c>
      <c r="K1156" s="35">
        <v>35</v>
      </c>
      <c r="O1156" s="61">
        <f t="shared" si="141"/>
        <v>1.4583333333333333</v>
      </c>
      <c r="Q1156" s="92"/>
    </row>
    <row r="1157" spans="2:17" ht="23.45" hidden="1" customHeight="1" outlineLevel="1" x14ac:dyDescent="0.25">
      <c r="B1157" s="49" t="s">
        <v>1</v>
      </c>
      <c r="C1157" s="49" t="s">
        <v>371</v>
      </c>
      <c r="D1157" s="49" t="s">
        <v>42</v>
      </c>
      <c r="E1157" s="49" t="s">
        <v>364</v>
      </c>
      <c r="F1157" s="80"/>
      <c r="G1157" s="49" t="s">
        <v>43</v>
      </c>
      <c r="H1157" s="49" t="s">
        <v>787</v>
      </c>
      <c r="I1157" s="49" t="s">
        <v>44</v>
      </c>
      <c r="J1157" s="49" t="s">
        <v>360</v>
      </c>
      <c r="K1157" s="49" t="s">
        <v>359</v>
      </c>
      <c r="L1157" s="49" t="s">
        <v>362</v>
      </c>
      <c r="M1157" s="49" t="s">
        <v>360</v>
      </c>
      <c r="N1157" s="49" t="s">
        <v>359</v>
      </c>
      <c r="O1157" s="49" t="s">
        <v>363</v>
      </c>
      <c r="P1157" s="49" t="s">
        <v>365</v>
      </c>
      <c r="Q1157" s="49" t="s">
        <v>599</v>
      </c>
    </row>
    <row r="1158" spans="2:17" ht="23.45" hidden="1" customHeight="1" outlineLevel="1" x14ac:dyDescent="0.25">
      <c r="B1158" s="123" t="e" vm="16">
        <v>#VALUE!</v>
      </c>
      <c r="C1158" s="35" t="s">
        <v>374</v>
      </c>
      <c r="D1158" s="123" t="e" vm="155">
        <v>#VALUE!</v>
      </c>
      <c r="E1158" s="35" t="s">
        <v>166</v>
      </c>
      <c r="F1158" s="122" t="s">
        <v>561</v>
      </c>
      <c r="G1158" s="35">
        <v>2018</v>
      </c>
      <c r="H1158" s="35">
        <v>2018</v>
      </c>
      <c r="I1158" s="35">
        <v>2</v>
      </c>
      <c r="J1158" s="35">
        <v>33</v>
      </c>
      <c r="K1158" s="35">
        <v>67</v>
      </c>
      <c r="O1158" s="61">
        <f t="shared" ref="O1158:O1164" si="142">IF(AND(L1158="", M1158="", N1158=""), IF(AND(I1158&lt;&gt;0, J1158&lt;&gt;0), K1158/J1158 * I1158^-0.95, 0), IF(OR(L1158=1, L1158=2),(IF(J1158&lt;&gt;0, K1158/J1158 * I1158^-0.95, 0) + IF(AND(M1158&lt;&gt;0, I1158&lt;&gt;0), N1158/M1158 * I1158^-0.95 * IF(L1158=1, 1, 0.913), 0)) / 2,"Fehler: K4 muss 1 oder 2 sein"))</f>
        <v>1.0509507560207925</v>
      </c>
      <c r="P1158" s="61">
        <f t="array" ref="P1158">((AVERAGE(IF((H1158:INDEX(H:H,MATCH("PointAVG",O1159:O1267,0)+ROW(O1158)-1)&gt;=(MAX(H1158:INDEX(H:H,MATCH("PointAVG",O1159:O1267,0)+ROW(O1158)-1))-4)),O1158:INDEX(O:O,MATCH("PointAVG",O1159:O1267,0)+ROW(O1158)-1)))) * (VLOOKUP(C1158, LeagueRanking[[CCode]:[Total4]], COLUMNS(LeagueRanking[[#All],[CCode]:[Total4]]), FALSE)))</f>
        <v>10.506210749932443</v>
      </c>
      <c r="Q1158" s="91">
        <f>_xlfn.RANK.EQ(P1158, P:P, 0)</f>
        <v>181</v>
      </c>
    </row>
    <row r="1159" spans="2:17" ht="23.45" hidden="1" customHeight="1" outlineLevel="1" x14ac:dyDescent="0.25">
      <c r="B1159" s="123"/>
      <c r="C1159" s="35" t="s">
        <v>374</v>
      </c>
      <c r="D1159" s="123"/>
      <c r="E1159" s="35" t="s">
        <v>166</v>
      </c>
      <c r="F1159" s="122"/>
      <c r="G1159" s="35">
        <v>2019</v>
      </c>
      <c r="H1159" s="35">
        <v>2019</v>
      </c>
      <c r="I1159" s="35">
        <v>1</v>
      </c>
      <c r="J1159" s="35">
        <v>33</v>
      </c>
      <c r="K1159" s="35">
        <v>29</v>
      </c>
      <c r="O1159" s="61">
        <f t="shared" si="142"/>
        <v>0.87878787878787878</v>
      </c>
      <c r="Q1159" s="92"/>
    </row>
    <row r="1160" spans="2:17" ht="23.45" hidden="1" customHeight="1" outlineLevel="1" x14ac:dyDescent="0.25">
      <c r="B1160" s="123"/>
      <c r="C1160" s="35" t="s">
        <v>374</v>
      </c>
      <c r="D1160" s="123"/>
      <c r="E1160" s="35" t="s">
        <v>166</v>
      </c>
      <c r="F1160" s="122"/>
      <c r="G1160" s="35">
        <v>2020</v>
      </c>
      <c r="H1160" s="35">
        <v>2020</v>
      </c>
      <c r="I1160" s="35">
        <v>1</v>
      </c>
      <c r="J1160" s="35">
        <v>20</v>
      </c>
      <c r="K1160" s="35">
        <v>23</v>
      </c>
      <c r="O1160" s="61">
        <f t="shared" si="142"/>
        <v>1.1499999999999999</v>
      </c>
      <c r="Q1160" s="92"/>
    </row>
    <row r="1161" spans="2:17" ht="23.45" hidden="1" customHeight="1" outlineLevel="1" x14ac:dyDescent="0.25">
      <c r="B1161" s="123"/>
      <c r="C1161" s="35" t="s">
        <v>374</v>
      </c>
      <c r="D1161" s="123"/>
      <c r="E1161" s="35" t="s">
        <v>166</v>
      </c>
      <c r="F1161" s="122"/>
      <c r="G1161" s="35">
        <v>2021</v>
      </c>
      <c r="H1161" s="35">
        <v>2021</v>
      </c>
      <c r="I1161" s="35">
        <v>1</v>
      </c>
      <c r="J1161" s="35">
        <v>26</v>
      </c>
      <c r="K1161" s="35">
        <v>29</v>
      </c>
      <c r="O1161" s="61">
        <f t="shared" si="142"/>
        <v>1.1153846153846154</v>
      </c>
      <c r="Q1161" s="92"/>
    </row>
    <row r="1162" spans="2:17" ht="23.45" hidden="1" customHeight="1" outlineLevel="1" x14ac:dyDescent="0.25">
      <c r="B1162" s="123"/>
      <c r="C1162" s="35" t="s">
        <v>374</v>
      </c>
      <c r="D1162" s="123"/>
      <c r="E1162" s="35" t="s">
        <v>166</v>
      </c>
      <c r="F1162" s="122"/>
      <c r="G1162" s="35">
        <v>2022</v>
      </c>
      <c r="H1162" s="35">
        <v>2022</v>
      </c>
      <c r="I1162" s="35">
        <v>1</v>
      </c>
      <c r="J1162" s="35">
        <v>26</v>
      </c>
      <c r="K1162" s="35">
        <v>28</v>
      </c>
      <c r="O1162" s="61">
        <f t="shared" si="142"/>
        <v>1.0769230769230769</v>
      </c>
      <c r="Q1162" s="92"/>
    </row>
    <row r="1163" spans="2:17" ht="23.45" hidden="1" customHeight="1" outlineLevel="1" x14ac:dyDescent="0.25">
      <c r="B1163" s="123"/>
      <c r="C1163" s="35" t="s">
        <v>374</v>
      </c>
      <c r="D1163" s="123"/>
      <c r="E1163" s="35" t="s">
        <v>166</v>
      </c>
      <c r="F1163" s="122"/>
      <c r="G1163" s="35">
        <v>2023</v>
      </c>
      <c r="H1163" s="35">
        <v>2023</v>
      </c>
      <c r="I1163" s="35">
        <v>2</v>
      </c>
      <c r="J1163" s="35">
        <v>28</v>
      </c>
      <c r="K1163" s="35">
        <v>31</v>
      </c>
      <c r="O1163" s="61">
        <f t="shared" si="142"/>
        <v>0.57309308284076266</v>
      </c>
      <c r="Q1163" s="92"/>
    </row>
    <row r="1164" spans="2:17" ht="23.45" hidden="1" customHeight="1" outlineLevel="1" x14ac:dyDescent="0.25">
      <c r="B1164" s="123"/>
      <c r="C1164" s="35" t="s">
        <v>374</v>
      </c>
      <c r="D1164" s="123"/>
      <c r="E1164" s="35" t="s">
        <v>166</v>
      </c>
      <c r="F1164" s="122"/>
      <c r="G1164" s="35">
        <v>2024</v>
      </c>
      <c r="H1164" s="35">
        <v>2024</v>
      </c>
      <c r="I1164" s="35">
        <v>2</v>
      </c>
      <c r="J1164" s="35">
        <v>28</v>
      </c>
      <c r="K1164" s="35">
        <v>41</v>
      </c>
      <c r="O1164" s="61">
        <f t="shared" si="142"/>
        <v>0.75796181924100858</v>
      </c>
      <c r="Q1164" s="92"/>
    </row>
    <row r="1165" spans="2:17" ht="23.45" hidden="1" customHeight="1" outlineLevel="1" x14ac:dyDescent="0.25">
      <c r="B1165" s="49" t="s">
        <v>1</v>
      </c>
      <c r="C1165" s="49" t="s">
        <v>371</v>
      </c>
      <c r="D1165" s="49" t="s">
        <v>42</v>
      </c>
      <c r="E1165" s="49" t="s">
        <v>364</v>
      </c>
      <c r="F1165" s="80"/>
      <c r="G1165" s="49" t="s">
        <v>43</v>
      </c>
      <c r="H1165" s="49" t="s">
        <v>787</v>
      </c>
      <c r="I1165" s="49" t="s">
        <v>44</v>
      </c>
      <c r="J1165" s="49" t="s">
        <v>360</v>
      </c>
      <c r="K1165" s="49" t="s">
        <v>359</v>
      </c>
      <c r="L1165" s="49" t="s">
        <v>362</v>
      </c>
      <c r="M1165" s="49" t="s">
        <v>360</v>
      </c>
      <c r="N1165" s="49" t="s">
        <v>359</v>
      </c>
      <c r="O1165" s="49" t="s">
        <v>363</v>
      </c>
      <c r="P1165" s="49" t="s">
        <v>365</v>
      </c>
      <c r="Q1165" s="49" t="s">
        <v>599</v>
      </c>
    </row>
    <row r="1166" spans="2:17" ht="23.45" hidden="1" customHeight="1" outlineLevel="1" x14ac:dyDescent="0.25">
      <c r="B1166" s="123" t="e" vm="16">
        <v>#VALUE!</v>
      </c>
      <c r="C1166" s="35" t="s">
        <v>374</v>
      </c>
      <c r="D1166" s="123" t="e" vm="156">
        <v>#VALUE!</v>
      </c>
      <c r="E1166" s="35" t="s">
        <v>167</v>
      </c>
      <c r="F1166" s="122" t="s">
        <v>562</v>
      </c>
      <c r="G1166" s="35">
        <v>2018</v>
      </c>
      <c r="H1166" s="35">
        <v>2018</v>
      </c>
      <c r="I1166" s="35">
        <v>2</v>
      </c>
      <c r="J1166" s="35">
        <v>33</v>
      </c>
      <c r="K1166" s="35">
        <v>16</v>
      </c>
      <c r="O1166" s="61">
        <f t="shared" ref="O1166:O1172" si="143">IF(AND(L1166="", M1166="", N1166=""), IF(AND(I1166&lt;&gt;0, J1166&lt;&gt;0), K1166/J1166 * I1166^-0.95, 0), IF(OR(L1166=1, L1166=2),(IF(J1166&lt;&gt;0, K1166/J1166 * I1166^-0.95, 0) + IF(AND(M1166&lt;&gt;0, I1166&lt;&gt;0), N1166/M1166 * I1166^-0.95 * IF(L1166=1, 1, 0.913), 0)) / 2,"Fehler: K4 muss 1 oder 2 sein"))</f>
        <v>0.25097331487063701</v>
      </c>
      <c r="P1166" s="61">
        <f t="array" ref="P1166">((AVERAGE(IF((H1166:INDEX(H:H,MATCH("PointAVG",O1167:O1275,0)+ROW(O1166)-1)&gt;=(MAX(H1166:INDEX(H:H,MATCH("PointAVG",O1167:O1275,0)+ROW(O1166)-1))-4)),O1166:INDEX(O:O,MATCH("PointAVG",O1167:O1275,0)+ROW(O1166)-1)))) * (VLOOKUP(C1166, LeagueRanking[[CCode]:[Total4]], COLUMNS(LeagueRanking[[#All],[CCode]:[Total4]]), FALSE)))</f>
        <v>11.49803827526609</v>
      </c>
      <c r="Q1166" s="91">
        <f>_xlfn.RANK.EQ(P1166, P:P, 0)</f>
        <v>150</v>
      </c>
    </row>
    <row r="1167" spans="2:17" ht="23.45" hidden="1" customHeight="1" outlineLevel="1" x14ac:dyDescent="0.25">
      <c r="B1167" s="123"/>
      <c r="C1167" s="35" t="s">
        <v>374</v>
      </c>
      <c r="D1167" s="123"/>
      <c r="E1167" s="35" t="s">
        <v>167</v>
      </c>
      <c r="F1167" s="122"/>
      <c r="G1167" s="35">
        <v>2019</v>
      </c>
      <c r="H1167" s="35">
        <v>2019</v>
      </c>
      <c r="I1167" s="35">
        <v>2</v>
      </c>
      <c r="J1167" s="35">
        <v>26</v>
      </c>
      <c r="K1167" s="35">
        <v>56</v>
      </c>
      <c r="O1167" s="61">
        <f t="shared" si="143"/>
        <v>1.1149006872137912</v>
      </c>
      <c r="Q1167" s="92"/>
    </row>
    <row r="1168" spans="2:17" ht="23.45" hidden="1" customHeight="1" outlineLevel="1" x14ac:dyDescent="0.25">
      <c r="B1168" s="123"/>
      <c r="C1168" s="35" t="s">
        <v>374</v>
      </c>
      <c r="D1168" s="123"/>
      <c r="E1168" s="35" t="s">
        <v>167</v>
      </c>
      <c r="F1168" s="122"/>
      <c r="G1168" s="35">
        <v>2020</v>
      </c>
      <c r="H1168" s="35">
        <v>2020</v>
      </c>
      <c r="I1168" s="35">
        <v>1</v>
      </c>
      <c r="J1168" s="35">
        <v>20</v>
      </c>
      <c r="K1168" s="35">
        <v>17</v>
      </c>
      <c r="O1168" s="61">
        <f t="shared" si="143"/>
        <v>0.85</v>
      </c>
      <c r="Q1168" s="92"/>
    </row>
    <row r="1169" spans="2:17" ht="23.45" hidden="1" customHeight="1" outlineLevel="1" x14ac:dyDescent="0.25">
      <c r="B1169" s="123"/>
      <c r="C1169" s="35" t="s">
        <v>374</v>
      </c>
      <c r="D1169" s="123"/>
      <c r="E1169" s="35" t="s">
        <v>167</v>
      </c>
      <c r="F1169" s="122"/>
      <c r="G1169" s="35">
        <v>2021</v>
      </c>
      <c r="H1169" s="35">
        <v>2021</v>
      </c>
      <c r="I1169" s="35">
        <v>1</v>
      </c>
      <c r="J1169" s="35">
        <v>26</v>
      </c>
      <c r="K1169" s="35">
        <v>32</v>
      </c>
      <c r="O1169" s="61">
        <f t="shared" si="143"/>
        <v>1.2307692307692308</v>
      </c>
      <c r="Q1169" s="92"/>
    </row>
    <row r="1170" spans="2:17" ht="23.45" hidden="1" customHeight="1" outlineLevel="1" x14ac:dyDescent="0.25">
      <c r="B1170" s="123"/>
      <c r="C1170" s="35" t="s">
        <v>374</v>
      </c>
      <c r="D1170" s="123"/>
      <c r="E1170" s="35" t="s">
        <v>167</v>
      </c>
      <c r="F1170" s="122"/>
      <c r="G1170" s="35">
        <v>2022</v>
      </c>
      <c r="H1170" s="35">
        <v>2022</v>
      </c>
      <c r="I1170" s="35">
        <v>1</v>
      </c>
      <c r="J1170" s="35">
        <v>26</v>
      </c>
      <c r="K1170" s="35">
        <v>31</v>
      </c>
      <c r="O1170" s="61">
        <f t="shared" si="143"/>
        <v>1.1923076923076923</v>
      </c>
      <c r="Q1170" s="92"/>
    </row>
    <row r="1171" spans="2:17" ht="23.45" hidden="1" customHeight="1" outlineLevel="1" x14ac:dyDescent="0.25">
      <c r="B1171" s="123"/>
      <c r="C1171" s="35" t="s">
        <v>374</v>
      </c>
      <c r="D1171" s="123"/>
      <c r="E1171" s="35" t="s">
        <v>167</v>
      </c>
      <c r="F1171" s="122"/>
      <c r="G1171" s="35">
        <v>2023</v>
      </c>
      <c r="H1171" s="35">
        <v>2023</v>
      </c>
      <c r="I1171" s="35">
        <v>1</v>
      </c>
      <c r="J1171" s="35">
        <v>26</v>
      </c>
      <c r="K1171" s="35">
        <v>20</v>
      </c>
      <c r="O1171" s="61">
        <f t="shared" si="143"/>
        <v>0.76923076923076927</v>
      </c>
      <c r="Q1171" s="92"/>
    </row>
    <row r="1172" spans="2:17" ht="23.45" hidden="1" customHeight="1" outlineLevel="1" x14ac:dyDescent="0.25">
      <c r="B1172" s="123"/>
      <c r="C1172" s="35" t="s">
        <v>374</v>
      </c>
      <c r="D1172" s="123"/>
      <c r="E1172" s="35" t="s">
        <v>167</v>
      </c>
      <c r="F1172" s="122"/>
      <c r="G1172" s="35">
        <v>2024</v>
      </c>
      <c r="H1172" s="35">
        <v>2024</v>
      </c>
      <c r="I1172" s="35">
        <v>2</v>
      </c>
      <c r="J1172" s="35">
        <v>28</v>
      </c>
      <c r="K1172" s="35">
        <v>58</v>
      </c>
      <c r="O1172" s="61">
        <f t="shared" si="143"/>
        <v>1.0722386711214269</v>
      </c>
      <c r="Q1172" s="92"/>
    </row>
    <row r="1173" spans="2:17" ht="23.45" hidden="1" customHeight="1" outlineLevel="1" x14ac:dyDescent="0.25">
      <c r="B1173" s="49" t="s">
        <v>1</v>
      </c>
      <c r="C1173" s="49" t="s">
        <v>371</v>
      </c>
      <c r="D1173" s="49" t="s">
        <v>42</v>
      </c>
      <c r="E1173" s="49" t="s">
        <v>364</v>
      </c>
      <c r="F1173" s="80"/>
      <c r="G1173" s="49" t="s">
        <v>43</v>
      </c>
      <c r="H1173" s="49" t="s">
        <v>787</v>
      </c>
      <c r="I1173" s="49" t="s">
        <v>44</v>
      </c>
      <c r="J1173" s="49" t="s">
        <v>360</v>
      </c>
      <c r="K1173" s="49" t="s">
        <v>359</v>
      </c>
      <c r="L1173" s="49" t="s">
        <v>362</v>
      </c>
      <c r="M1173" s="49" t="s">
        <v>360</v>
      </c>
      <c r="N1173" s="49" t="s">
        <v>359</v>
      </c>
      <c r="O1173" s="49" t="s">
        <v>363</v>
      </c>
      <c r="P1173" s="49" t="s">
        <v>365</v>
      </c>
      <c r="Q1173" s="49" t="s">
        <v>599</v>
      </c>
    </row>
    <row r="1174" spans="2:17" ht="23.45" hidden="1" customHeight="1" outlineLevel="1" x14ac:dyDescent="0.25">
      <c r="B1174" s="123" t="e" vm="16">
        <v>#VALUE!</v>
      </c>
      <c r="C1174" s="35" t="s">
        <v>374</v>
      </c>
      <c r="D1174" s="123" t="e" vm="157">
        <v>#VALUE!</v>
      </c>
      <c r="E1174" s="35" t="s">
        <v>168</v>
      </c>
      <c r="F1174" s="122" t="s">
        <v>563</v>
      </c>
      <c r="G1174" s="35">
        <v>2018</v>
      </c>
      <c r="H1174" s="35">
        <v>2018</v>
      </c>
      <c r="I1174" s="35">
        <v>2</v>
      </c>
      <c r="J1174" s="35">
        <v>33</v>
      </c>
      <c r="K1174" s="35">
        <v>74</v>
      </c>
      <c r="O1174" s="61">
        <f t="shared" ref="O1174:O1180" si="144">IF(AND(L1174="", M1174="", N1174=""), IF(AND(I1174&lt;&gt;0, J1174&lt;&gt;0), K1174/J1174 * I1174^-0.95, 0), IF(OR(L1174=1, L1174=2),(IF(J1174&lt;&gt;0, K1174/J1174 * I1174^-0.95, 0) + IF(AND(M1174&lt;&gt;0, I1174&lt;&gt;0), N1174/M1174 * I1174^-0.95 * IF(L1174=1, 1, 0.913), 0)) / 2,"Fehler: K4 muss 1 oder 2 sein"))</f>
        <v>1.160751581276696</v>
      </c>
      <c r="P1174" s="61">
        <f t="array" ref="P1174">((AVERAGE(IF((H1174:INDEX(H:H,MATCH("PointAVG",O1175:O1283,0)+ROW(O1174)-1)&gt;=(MAX(H1174:INDEX(H:H,MATCH("PointAVG",O1175:O1283,0)+ROW(O1174)-1))-4)),O1174:INDEX(O:O,MATCH("PointAVG",O1175:O1283,0)+ROW(O1174)-1)))) * (VLOOKUP(C1174, LeagueRanking[[CCode]:[Total4]], COLUMNS(LeagueRanking[[#All],[CCode]:[Total4]]), FALSE)))</f>
        <v>11.08823631486772</v>
      </c>
      <c r="Q1174" s="91">
        <f>_xlfn.RANK.EQ(P1174, P:P, 0)</f>
        <v>161</v>
      </c>
    </row>
    <row r="1175" spans="2:17" ht="23.45" hidden="1" customHeight="1" outlineLevel="1" x14ac:dyDescent="0.25">
      <c r="B1175" s="123"/>
      <c r="C1175" s="35" t="s">
        <v>374</v>
      </c>
      <c r="D1175" s="123"/>
      <c r="E1175" s="35" t="s">
        <v>168</v>
      </c>
      <c r="F1175" s="122"/>
      <c r="G1175" s="35">
        <v>2019</v>
      </c>
      <c r="H1175" s="35">
        <v>2019</v>
      </c>
      <c r="I1175" s="35">
        <v>1</v>
      </c>
      <c r="J1175" s="35">
        <v>33</v>
      </c>
      <c r="K1175" s="35">
        <v>40</v>
      </c>
      <c r="O1175" s="61">
        <f t="shared" si="144"/>
        <v>1.2121212121212122</v>
      </c>
      <c r="Q1175" s="92"/>
    </row>
    <row r="1176" spans="2:17" ht="23.45" hidden="1" customHeight="1" outlineLevel="1" x14ac:dyDescent="0.25">
      <c r="B1176" s="123"/>
      <c r="C1176" s="35" t="s">
        <v>374</v>
      </c>
      <c r="D1176" s="123"/>
      <c r="E1176" s="35" t="s">
        <v>168</v>
      </c>
      <c r="F1176" s="122"/>
      <c r="G1176" s="35">
        <v>2020</v>
      </c>
      <c r="H1176" s="35">
        <v>2020</v>
      </c>
      <c r="I1176" s="35">
        <v>1</v>
      </c>
      <c r="J1176" s="35">
        <v>20</v>
      </c>
      <c r="K1176" s="35">
        <v>11</v>
      </c>
      <c r="O1176" s="61">
        <f t="shared" si="144"/>
        <v>0.55000000000000004</v>
      </c>
      <c r="Q1176" s="92"/>
    </row>
    <row r="1177" spans="2:17" ht="23.45" hidden="1" customHeight="1" outlineLevel="1" x14ac:dyDescent="0.25">
      <c r="B1177" s="123"/>
      <c r="C1177" s="35" t="s">
        <v>374</v>
      </c>
      <c r="D1177" s="123"/>
      <c r="E1177" s="35" t="s">
        <v>168</v>
      </c>
      <c r="F1177" s="122"/>
      <c r="G1177" s="35">
        <v>2021</v>
      </c>
      <c r="H1177" s="35">
        <v>2021</v>
      </c>
      <c r="I1177" s="35">
        <v>2</v>
      </c>
      <c r="J1177" s="35">
        <v>22</v>
      </c>
      <c r="K1177" s="35">
        <v>41</v>
      </c>
      <c r="O1177" s="61">
        <f t="shared" si="144"/>
        <v>0.96467867903401083</v>
      </c>
      <c r="Q1177" s="92"/>
    </row>
    <row r="1178" spans="2:17" ht="23.45" hidden="1" customHeight="1" outlineLevel="1" x14ac:dyDescent="0.25">
      <c r="B1178" s="123"/>
      <c r="C1178" s="35" t="s">
        <v>374</v>
      </c>
      <c r="D1178" s="123"/>
      <c r="E1178" s="35" t="s">
        <v>168</v>
      </c>
      <c r="F1178" s="122"/>
      <c r="G1178" s="35">
        <v>2022</v>
      </c>
      <c r="H1178" s="35">
        <v>2022</v>
      </c>
      <c r="I1178" s="35">
        <v>2</v>
      </c>
      <c r="J1178" s="35">
        <v>26</v>
      </c>
      <c r="K1178" s="35">
        <v>61</v>
      </c>
      <c r="O1178" s="61">
        <f t="shared" si="144"/>
        <v>1.2144453914293083</v>
      </c>
      <c r="Q1178" s="92"/>
    </row>
    <row r="1179" spans="2:17" ht="23.45" hidden="1" customHeight="1" outlineLevel="1" x14ac:dyDescent="0.25">
      <c r="B1179" s="123"/>
      <c r="C1179" s="35" t="s">
        <v>374</v>
      </c>
      <c r="D1179" s="123"/>
      <c r="E1179" s="35" t="s">
        <v>168</v>
      </c>
      <c r="F1179" s="122"/>
      <c r="G1179" s="35">
        <v>2023</v>
      </c>
      <c r="H1179" s="35">
        <v>2023</v>
      </c>
      <c r="I1179" s="35">
        <v>1</v>
      </c>
      <c r="J1179" s="35">
        <v>26</v>
      </c>
      <c r="K1179" s="35">
        <v>27</v>
      </c>
      <c r="O1179" s="61">
        <f t="shared" si="144"/>
        <v>1.0384615384615385</v>
      </c>
      <c r="Q1179" s="92"/>
    </row>
    <row r="1180" spans="2:17" ht="23.45" hidden="1" customHeight="1" outlineLevel="1" x14ac:dyDescent="0.25">
      <c r="B1180" s="123"/>
      <c r="C1180" s="35" t="s">
        <v>374</v>
      </c>
      <c r="D1180" s="123"/>
      <c r="E1180" s="35" t="s">
        <v>168</v>
      </c>
      <c r="F1180" s="122"/>
      <c r="G1180" s="35">
        <v>2024</v>
      </c>
      <c r="H1180" s="35">
        <v>2024</v>
      </c>
      <c r="I1180" s="35">
        <v>2</v>
      </c>
      <c r="J1180" s="35">
        <v>28</v>
      </c>
      <c r="K1180" s="35">
        <v>63</v>
      </c>
      <c r="O1180" s="61">
        <f t="shared" si="144"/>
        <v>1.1646730393215499</v>
      </c>
      <c r="Q1180" s="92"/>
    </row>
    <row r="1181" spans="2:17" ht="23.45" hidden="1" customHeight="1" outlineLevel="1" x14ac:dyDescent="0.25">
      <c r="B1181" s="49" t="s">
        <v>1</v>
      </c>
      <c r="C1181" s="49" t="s">
        <v>371</v>
      </c>
      <c r="D1181" s="49" t="s">
        <v>42</v>
      </c>
      <c r="E1181" s="49" t="s">
        <v>364</v>
      </c>
      <c r="F1181" s="80"/>
      <c r="G1181" s="49" t="s">
        <v>43</v>
      </c>
      <c r="H1181" s="49" t="s">
        <v>787</v>
      </c>
      <c r="I1181" s="49" t="s">
        <v>44</v>
      </c>
      <c r="J1181" s="49" t="s">
        <v>360</v>
      </c>
      <c r="K1181" s="49" t="s">
        <v>359</v>
      </c>
      <c r="L1181" s="49" t="s">
        <v>362</v>
      </c>
      <c r="M1181" s="49" t="s">
        <v>360</v>
      </c>
      <c r="N1181" s="49" t="s">
        <v>359</v>
      </c>
      <c r="O1181" s="49" t="s">
        <v>363</v>
      </c>
      <c r="P1181" s="49" t="s">
        <v>365</v>
      </c>
      <c r="Q1181" s="49" t="s">
        <v>599</v>
      </c>
    </row>
    <row r="1182" spans="2:17" ht="23.45" hidden="1" customHeight="1" outlineLevel="1" x14ac:dyDescent="0.25">
      <c r="B1182" s="123" t="e" vm="16">
        <v>#VALUE!</v>
      </c>
      <c r="C1182" s="35" t="s">
        <v>374</v>
      </c>
      <c r="D1182" s="123" t="e" vm="158">
        <v>#VALUE!</v>
      </c>
      <c r="E1182" s="35" t="s">
        <v>169</v>
      </c>
      <c r="F1182" s="122" t="s">
        <v>564</v>
      </c>
      <c r="G1182" s="35">
        <v>2018</v>
      </c>
      <c r="H1182" s="35">
        <v>2018</v>
      </c>
      <c r="I1182" s="35">
        <v>2</v>
      </c>
      <c r="J1182" s="35">
        <v>33</v>
      </c>
      <c r="K1182" s="35">
        <v>48</v>
      </c>
      <c r="O1182" s="61">
        <f t="shared" ref="O1182:O1188" si="145">IF(AND(L1182="", M1182="", N1182=""), IF(AND(I1182&lt;&gt;0, J1182&lt;&gt;0), K1182/J1182 * I1182^-0.95, 0), IF(OR(L1182=1, L1182=2),(IF(J1182&lt;&gt;0, K1182/J1182 * I1182^-0.95, 0) + IF(AND(M1182&lt;&gt;0, I1182&lt;&gt;0), N1182/M1182 * I1182^-0.95 * IF(L1182=1, 1, 0.913), 0)) / 2,"Fehler: K4 muss 1 oder 2 sein"))</f>
        <v>0.75291994461191103</v>
      </c>
      <c r="P1182" s="61">
        <f t="array" ref="P1182">((AVERAGE(IF((H1182:INDEX(H:H,MATCH("PointAVG",O1183:O1291,0)+ROW(O1182)-1)&gt;=(MAX(H1182:INDEX(H:H,MATCH("PointAVG",O1183:O1291,0)+ROW(O1182)-1))-4)),O1182:INDEX(O:O,MATCH("PointAVG",O1183:O1291,0)+ROW(O1182)-1)))) * (VLOOKUP(C1182, LeagueRanking[[CCode]:[Total4]], COLUMNS(LeagueRanking[[#All],[CCode]:[Total4]]), FALSE)))</f>
        <v>10.74508336085807</v>
      </c>
      <c r="Q1182" s="91">
        <f>_xlfn.RANK.EQ(P1182, P:P, 0)</f>
        <v>172</v>
      </c>
    </row>
    <row r="1183" spans="2:17" ht="23.45" hidden="1" customHeight="1" outlineLevel="1" x14ac:dyDescent="0.25">
      <c r="B1183" s="123"/>
      <c r="C1183" s="35" t="s">
        <v>374</v>
      </c>
      <c r="D1183" s="123"/>
      <c r="E1183" s="35" t="s">
        <v>169</v>
      </c>
      <c r="F1183" s="122"/>
      <c r="G1183" s="35">
        <v>2019</v>
      </c>
      <c r="H1183" s="35">
        <v>2019</v>
      </c>
      <c r="I1183" s="35">
        <v>2</v>
      </c>
      <c r="J1183" s="35">
        <v>26</v>
      </c>
      <c r="K1183" s="35">
        <v>41</v>
      </c>
      <c r="O1183" s="61">
        <f t="shared" si="145"/>
        <v>0.81626657456723994</v>
      </c>
      <c r="Q1183" s="92"/>
    </row>
    <row r="1184" spans="2:17" ht="23.45" hidden="1" customHeight="1" outlineLevel="1" x14ac:dyDescent="0.25">
      <c r="B1184" s="123"/>
      <c r="C1184" s="35" t="s">
        <v>374</v>
      </c>
      <c r="D1184" s="123"/>
      <c r="E1184" s="35" t="s">
        <v>169</v>
      </c>
      <c r="F1184" s="122"/>
      <c r="G1184" s="35">
        <v>2020</v>
      </c>
      <c r="H1184" s="35">
        <v>2020</v>
      </c>
      <c r="I1184" s="35">
        <v>2</v>
      </c>
      <c r="J1184" s="35">
        <v>12</v>
      </c>
      <c r="K1184" s="35">
        <v>17</v>
      </c>
      <c r="O1184" s="61">
        <f t="shared" si="145"/>
        <v>0.73331265438764248</v>
      </c>
      <c r="Q1184" s="92"/>
    </row>
    <row r="1185" spans="2:17" ht="23.45" hidden="1" customHeight="1" outlineLevel="1" x14ac:dyDescent="0.25">
      <c r="B1185" s="123"/>
      <c r="C1185" s="35" t="s">
        <v>374</v>
      </c>
      <c r="D1185" s="123"/>
      <c r="E1185" s="35" t="s">
        <v>169</v>
      </c>
      <c r="F1185" s="122"/>
      <c r="G1185" s="35">
        <v>2021</v>
      </c>
      <c r="H1185" s="35">
        <v>2021</v>
      </c>
      <c r="I1185" s="35">
        <v>2</v>
      </c>
      <c r="J1185" s="35">
        <v>22</v>
      </c>
      <c r="K1185" s="35">
        <v>46</v>
      </c>
      <c r="O1185" s="61">
        <f t="shared" si="145"/>
        <v>1.082322420379622</v>
      </c>
      <c r="Q1185" s="92"/>
    </row>
    <row r="1186" spans="2:17" ht="23.45" hidden="1" customHeight="1" outlineLevel="1" x14ac:dyDescent="0.25">
      <c r="B1186" s="123"/>
      <c r="C1186" s="35" t="s">
        <v>374</v>
      </c>
      <c r="D1186" s="123"/>
      <c r="E1186" s="35" t="s">
        <v>169</v>
      </c>
      <c r="F1186" s="122"/>
      <c r="G1186" s="35">
        <v>2022</v>
      </c>
      <c r="H1186" s="35">
        <v>2022</v>
      </c>
      <c r="I1186" s="35">
        <v>1</v>
      </c>
      <c r="J1186" s="35">
        <v>26</v>
      </c>
      <c r="K1186" s="35">
        <v>31</v>
      </c>
      <c r="O1186" s="61">
        <f t="shared" si="145"/>
        <v>1.1923076923076923</v>
      </c>
      <c r="Q1186" s="92"/>
    </row>
    <row r="1187" spans="2:17" ht="23.45" hidden="1" customHeight="1" outlineLevel="1" x14ac:dyDescent="0.25">
      <c r="B1187" s="123"/>
      <c r="C1187" s="35" t="s">
        <v>374</v>
      </c>
      <c r="D1187" s="123"/>
      <c r="E1187" s="35" t="s">
        <v>169</v>
      </c>
      <c r="F1187" s="122"/>
      <c r="G1187" s="35">
        <v>2023</v>
      </c>
      <c r="H1187" s="35">
        <v>2023</v>
      </c>
      <c r="I1187" s="35">
        <v>1</v>
      </c>
      <c r="J1187" s="35">
        <v>26</v>
      </c>
      <c r="K1187" s="35">
        <v>29</v>
      </c>
      <c r="O1187" s="61">
        <f t="shared" si="145"/>
        <v>1.1153846153846154</v>
      </c>
      <c r="Q1187" s="92"/>
    </row>
    <row r="1188" spans="2:17" ht="23.45" hidden="1" customHeight="1" outlineLevel="1" x14ac:dyDescent="0.25">
      <c r="B1188" s="123"/>
      <c r="C1188" s="35" t="s">
        <v>374</v>
      </c>
      <c r="D1188" s="123"/>
      <c r="E1188" s="35" t="s">
        <v>169</v>
      </c>
      <c r="F1188" s="122"/>
      <c r="G1188" s="35">
        <v>2024</v>
      </c>
      <c r="H1188" s="35">
        <v>2024</v>
      </c>
      <c r="I1188" s="35">
        <v>3</v>
      </c>
      <c r="J1188" s="35">
        <v>22</v>
      </c>
      <c r="K1188" s="35">
        <v>41</v>
      </c>
      <c r="O1188" s="61">
        <f t="shared" si="145"/>
        <v>0.65629029773531888</v>
      </c>
      <c r="Q1188" s="92"/>
    </row>
    <row r="1189" spans="2:17" ht="23.45" hidden="1" customHeight="1" outlineLevel="1" x14ac:dyDescent="0.25">
      <c r="B1189" s="49" t="s">
        <v>1</v>
      </c>
      <c r="C1189" s="49" t="s">
        <v>371</v>
      </c>
      <c r="D1189" s="49" t="s">
        <v>42</v>
      </c>
      <c r="E1189" s="49" t="s">
        <v>364</v>
      </c>
      <c r="F1189" s="80"/>
      <c r="G1189" s="49" t="s">
        <v>43</v>
      </c>
      <c r="H1189" s="49" t="s">
        <v>787</v>
      </c>
      <c r="I1189" s="49" t="s">
        <v>44</v>
      </c>
      <c r="J1189" s="49" t="s">
        <v>360</v>
      </c>
      <c r="K1189" s="49" t="s">
        <v>359</v>
      </c>
      <c r="L1189" s="49" t="s">
        <v>362</v>
      </c>
      <c r="M1189" s="49" t="s">
        <v>360</v>
      </c>
      <c r="N1189" s="49" t="s">
        <v>359</v>
      </c>
      <c r="O1189" s="49" t="s">
        <v>363</v>
      </c>
      <c r="P1189" s="49" t="s">
        <v>365</v>
      </c>
      <c r="Q1189" s="49" t="s">
        <v>599</v>
      </c>
    </row>
    <row r="1190" spans="2:17" ht="23.45" hidden="1" customHeight="1" outlineLevel="1" x14ac:dyDescent="0.25">
      <c r="B1190" s="123" t="e" vm="16">
        <v>#VALUE!</v>
      </c>
      <c r="C1190" s="35" t="s">
        <v>374</v>
      </c>
      <c r="D1190" s="123" t="e" vm="159">
        <v>#VALUE!</v>
      </c>
      <c r="E1190" s="35" t="s">
        <v>170</v>
      </c>
      <c r="F1190" s="122" t="s">
        <v>565</v>
      </c>
      <c r="G1190" s="35">
        <v>2018</v>
      </c>
      <c r="H1190" s="35">
        <v>2018</v>
      </c>
      <c r="I1190" s="35">
        <v>1</v>
      </c>
      <c r="J1190" s="35">
        <v>33</v>
      </c>
      <c r="K1190" s="35">
        <v>48</v>
      </c>
      <c r="O1190" s="61">
        <f t="shared" ref="O1190:O1196" si="146">IF(AND(L1190="", M1190="", N1190=""), IF(AND(I1190&lt;&gt;0, J1190&lt;&gt;0), K1190/J1190 * I1190^-0.95, 0), IF(OR(L1190=1, L1190=2),(IF(J1190&lt;&gt;0, K1190/J1190 * I1190^-0.95, 0) + IF(AND(M1190&lt;&gt;0, I1190&lt;&gt;0), N1190/M1190 * I1190^-0.95 * IF(L1190=1, 1, 0.913), 0)) / 2,"Fehler: K4 muss 1 oder 2 sein"))</f>
        <v>1.4545454545454546</v>
      </c>
      <c r="P1190" s="61">
        <f t="array" ref="P1190">((AVERAGE(IF((H1190:INDEX(H:H,MATCH("PointAVG",O1191:O1299,0)+ROW(O1190)-1)&gt;=(MAX(H1190:INDEX(H:H,MATCH("PointAVG",O1191:O1299,0)+ROW(O1190)-1))-4)),O1190:INDEX(O:O,MATCH("PointAVG",O1191:O1299,0)+ROW(O1190)-1)))) * (VLOOKUP(C1190, LeagueRanking[[CCode]:[Total4]], COLUMNS(LeagueRanking[[#All],[CCode]:[Total4]]), FALSE)))</f>
        <v>11.54812807436609</v>
      </c>
      <c r="Q1190" s="91">
        <f>_xlfn.RANK.EQ(P1190, P:P, 0)</f>
        <v>148</v>
      </c>
    </row>
    <row r="1191" spans="2:17" ht="23.45" hidden="1" customHeight="1" outlineLevel="1" x14ac:dyDescent="0.25">
      <c r="B1191" s="123"/>
      <c r="C1191" s="35" t="s">
        <v>374</v>
      </c>
      <c r="D1191" s="123"/>
      <c r="E1191" s="35" t="s">
        <v>170</v>
      </c>
      <c r="F1191" s="122"/>
      <c r="G1191" s="35">
        <v>2019</v>
      </c>
      <c r="H1191" s="35">
        <v>2019</v>
      </c>
      <c r="I1191" s="35">
        <v>2</v>
      </c>
      <c r="J1191" s="35">
        <v>26</v>
      </c>
      <c r="K1191" s="35">
        <v>41</v>
      </c>
      <c r="O1191" s="61">
        <f t="shared" si="146"/>
        <v>0.81626657456723994</v>
      </c>
      <c r="Q1191" s="92"/>
    </row>
    <row r="1192" spans="2:17" ht="23.45" hidden="1" customHeight="1" outlineLevel="1" x14ac:dyDescent="0.25">
      <c r="B1192" s="123"/>
      <c r="C1192" s="35" t="s">
        <v>374</v>
      </c>
      <c r="D1192" s="123"/>
      <c r="E1192" s="35" t="s">
        <v>170</v>
      </c>
      <c r="F1192" s="122"/>
      <c r="G1192" s="35">
        <v>2020</v>
      </c>
      <c r="H1192" s="35">
        <v>2020</v>
      </c>
      <c r="I1192" s="35">
        <v>2</v>
      </c>
      <c r="J1192" s="35">
        <v>12</v>
      </c>
      <c r="K1192" s="35">
        <v>17</v>
      </c>
      <c r="O1192" s="61">
        <f t="shared" si="146"/>
        <v>0.73331265438764248</v>
      </c>
      <c r="Q1192" s="92"/>
    </row>
    <row r="1193" spans="2:17" ht="23.45" hidden="1" customHeight="1" outlineLevel="1" x14ac:dyDescent="0.25">
      <c r="B1193" s="123"/>
      <c r="C1193" s="35" t="s">
        <v>374</v>
      </c>
      <c r="D1193" s="123"/>
      <c r="E1193" s="35" t="s">
        <v>170</v>
      </c>
      <c r="F1193" s="122"/>
      <c r="G1193" s="35">
        <v>2021</v>
      </c>
      <c r="H1193" s="35">
        <v>2021</v>
      </c>
      <c r="I1193" s="35">
        <v>1</v>
      </c>
      <c r="J1193" s="35">
        <v>26</v>
      </c>
      <c r="K1193" s="35">
        <v>46</v>
      </c>
      <c r="O1193" s="61">
        <f t="shared" si="146"/>
        <v>1.7692307692307692</v>
      </c>
      <c r="Q1193" s="92"/>
    </row>
    <row r="1194" spans="2:17" ht="23.45" hidden="1" customHeight="1" outlineLevel="1" x14ac:dyDescent="0.25">
      <c r="B1194" s="123"/>
      <c r="C1194" s="35" t="s">
        <v>374</v>
      </c>
      <c r="D1194" s="123"/>
      <c r="E1194" s="35" t="s">
        <v>170</v>
      </c>
      <c r="F1194" s="122"/>
      <c r="G1194" s="35">
        <v>2022</v>
      </c>
      <c r="H1194" s="35">
        <v>2022</v>
      </c>
      <c r="I1194" s="35">
        <v>1</v>
      </c>
      <c r="J1194" s="35">
        <v>26</v>
      </c>
      <c r="K1194" s="35">
        <v>31</v>
      </c>
      <c r="O1194" s="61">
        <f t="shared" si="146"/>
        <v>1.1923076923076923</v>
      </c>
      <c r="Q1194" s="92"/>
    </row>
    <row r="1195" spans="2:17" ht="23.45" hidden="1" customHeight="1" outlineLevel="1" x14ac:dyDescent="0.25">
      <c r="B1195" s="123"/>
      <c r="C1195" s="35" t="s">
        <v>374</v>
      </c>
      <c r="D1195" s="123"/>
      <c r="E1195" s="35" t="s">
        <v>170</v>
      </c>
      <c r="F1195" s="122"/>
      <c r="G1195" s="35">
        <v>2023</v>
      </c>
      <c r="H1195" s="35">
        <v>2023</v>
      </c>
      <c r="I1195" s="35">
        <v>2</v>
      </c>
      <c r="J1195" s="35">
        <v>28</v>
      </c>
      <c r="K1195" s="35">
        <v>54</v>
      </c>
      <c r="O1195" s="61">
        <f t="shared" si="146"/>
        <v>0.99829117656132837</v>
      </c>
      <c r="Q1195" s="92"/>
    </row>
    <row r="1196" spans="2:17" ht="23.45" hidden="1" customHeight="1" outlineLevel="1" x14ac:dyDescent="0.25">
      <c r="B1196" s="123"/>
      <c r="C1196" s="35" t="s">
        <v>374</v>
      </c>
      <c r="D1196" s="123"/>
      <c r="E1196" s="35" t="s">
        <v>170</v>
      </c>
      <c r="F1196" s="122"/>
      <c r="G1196" s="35">
        <v>2024</v>
      </c>
      <c r="H1196" s="35">
        <v>2024</v>
      </c>
      <c r="I1196" s="35">
        <v>2</v>
      </c>
      <c r="J1196" s="35">
        <v>28</v>
      </c>
      <c r="K1196" s="35">
        <v>24</v>
      </c>
      <c r="O1196" s="61">
        <f t="shared" si="146"/>
        <v>0.44368496736059038</v>
      </c>
      <c r="Q1196" s="92"/>
    </row>
    <row r="1197" spans="2:17" ht="23.45" hidden="1" customHeight="1" outlineLevel="1" x14ac:dyDescent="0.25">
      <c r="B1197" s="49" t="s">
        <v>1</v>
      </c>
      <c r="C1197" s="49" t="s">
        <v>371</v>
      </c>
      <c r="D1197" s="49" t="s">
        <v>42</v>
      </c>
      <c r="E1197" s="49" t="s">
        <v>364</v>
      </c>
      <c r="F1197" s="80"/>
      <c r="G1197" s="49" t="s">
        <v>43</v>
      </c>
      <c r="H1197" s="49" t="s">
        <v>787</v>
      </c>
      <c r="I1197" s="49" t="s">
        <v>44</v>
      </c>
      <c r="J1197" s="49" t="s">
        <v>360</v>
      </c>
      <c r="K1197" s="49" t="s">
        <v>359</v>
      </c>
      <c r="L1197" s="49" t="s">
        <v>362</v>
      </c>
      <c r="M1197" s="49" t="s">
        <v>360</v>
      </c>
      <c r="N1197" s="49" t="s">
        <v>359</v>
      </c>
      <c r="O1197" s="49" t="s">
        <v>363</v>
      </c>
      <c r="P1197" s="49" t="s">
        <v>365</v>
      </c>
      <c r="Q1197" s="49" t="s">
        <v>599</v>
      </c>
    </row>
    <row r="1198" spans="2:17" ht="23.45" hidden="1" customHeight="1" outlineLevel="1" x14ac:dyDescent="0.25">
      <c r="B1198" s="123" t="e" vm="16">
        <v>#VALUE!</v>
      </c>
      <c r="C1198" s="35" t="s">
        <v>374</v>
      </c>
      <c r="D1198" s="123" t="e" vm="160">
        <v>#VALUE!</v>
      </c>
      <c r="E1198" s="35" t="s">
        <v>171</v>
      </c>
      <c r="F1198" s="122" t="s">
        <v>566</v>
      </c>
      <c r="G1198" s="35">
        <v>2018</v>
      </c>
      <c r="H1198" s="35">
        <v>2018</v>
      </c>
      <c r="I1198" s="35">
        <v>3</v>
      </c>
      <c r="J1198" s="35">
        <v>40</v>
      </c>
      <c r="K1198" s="35">
        <v>43</v>
      </c>
      <c r="O1198" s="61">
        <f t="shared" ref="O1198:O1204" si="147">IF(AND(L1198="", M1198="", N1198=""), IF(AND(I1198&lt;&gt;0, J1198&lt;&gt;0), K1198/J1198 * I1198^-0.95, 0), IF(OR(L1198=1, L1198=2),(IF(J1198&lt;&gt;0, K1198/J1198 * I1198^-0.95, 0) + IF(AND(M1198&lt;&gt;0, I1198&lt;&gt;0), N1198/M1198 * I1198^-0.95 * IF(L1198=1, 1, 0.913), 0)) / 2,"Fehler: K4 muss 1 oder 2 sein"))</f>
        <v>0.37856745223025107</v>
      </c>
      <c r="P1198" s="61">
        <f t="array" ref="P1198">((AVERAGE(IF((H1198:INDEX(H:H,MATCH("PointAVG",O1199:O1331,0)+ROW(O1198)-1)&gt;=(MAX(H1198:INDEX(H:H,MATCH("PointAVG",O1199:O1331,0)+ROW(O1198)-1))-4)),O1198:INDEX(O:O,MATCH("PointAVG",O1199:O1331,0)+ROW(O1198)-1)))) * (VLOOKUP(C1198, LeagueRanking[[CCode]:[Total4]], COLUMNS(LeagueRanking[[#All],[CCode]:[Total4]]), FALSE)))</f>
        <v>10.44464390177902</v>
      </c>
      <c r="Q1198" s="91">
        <f>_xlfn.RANK.EQ(P1198, P:P, 0)</f>
        <v>184</v>
      </c>
    </row>
    <row r="1199" spans="2:17" ht="23.45" hidden="1" customHeight="1" outlineLevel="1" x14ac:dyDescent="0.25">
      <c r="B1199" s="123"/>
      <c r="C1199" s="35" t="s">
        <v>374</v>
      </c>
      <c r="D1199" s="123"/>
      <c r="E1199" s="35" t="s">
        <v>171</v>
      </c>
      <c r="F1199" s="122"/>
      <c r="G1199" s="35">
        <v>2019</v>
      </c>
      <c r="H1199" s="35">
        <v>2019</v>
      </c>
      <c r="I1199" s="35">
        <v>3</v>
      </c>
      <c r="J1199" s="35">
        <v>32</v>
      </c>
      <c r="K1199" s="35">
        <v>35</v>
      </c>
      <c r="O1199" s="61">
        <f t="shared" si="147"/>
        <v>0.38517037290868567</v>
      </c>
      <c r="Q1199" s="92"/>
    </row>
    <row r="1200" spans="2:17" ht="23.45" hidden="1" customHeight="1" outlineLevel="1" x14ac:dyDescent="0.25">
      <c r="B1200" s="123"/>
      <c r="C1200" s="35" t="s">
        <v>374</v>
      </c>
      <c r="D1200" s="123"/>
      <c r="E1200" s="35" t="s">
        <v>171</v>
      </c>
      <c r="F1200" s="122"/>
      <c r="G1200" s="35">
        <v>2020</v>
      </c>
      <c r="H1200" s="35">
        <v>2020</v>
      </c>
      <c r="I1200" s="35">
        <v>3</v>
      </c>
      <c r="J1200" s="35">
        <v>4</v>
      </c>
      <c r="K1200" s="35">
        <v>10</v>
      </c>
      <c r="O1200" s="61">
        <f t="shared" si="147"/>
        <v>0.88038942379128149</v>
      </c>
      <c r="Q1200" s="92"/>
    </row>
    <row r="1201" spans="2:17" ht="23.45" hidden="1" customHeight="1" outlineLevel="1" x14ac:dyDescent="0.25">
      <c r="B1201" s="123"/>
      <c r="C1201" s="35" t="s">
        <v>374</v>
      </c>
      <c r="D1201" s="123"/>
      <c r="E1201" s="35" t="s">
        <v>171</v>
      </c>
      <c r="F1201" s="122"/>
      <c r="G1201" s="35">
        <v>2021</v>
      </c>
      <c r="H1201" s="35">
        <v>2021</v>
      </c>
      <c r="I1201" s="35">
        <v>2</v>
      </c>
      <c r="J1201" s="35">
        <v>22</v>
      </c>
      <c r="K1201" s="35">
        <v>50</v>
      </c>
      <c r="O1201" s="61">
        <f t="shared" si="147"/>
        <v>1.1764374134561111</v>
      </c>
      <c r="Q1201" s="92"/>
    </row>
    <row r="1202" spans="2:17" ht="23.45" hidden="1" customHeight="1" outlineLevel="1" x14ac:dyDescent="0.25">
      <c r="B1202" s="123"/>
      <c r="C1202" s="35" t="s">
        <v>374</v>
      </c>
      <c r="D1202" s="123"/>
      <c r="E1202" s="35" t="s">
        <v>171</v>
      </c>
      <c r="F1202" s="122"/>
      <c r="G1202" s="35">
        <v>2022</v>
      </c>
      <c r="H1202" s="35">
        <v>2022</v>
      </c>
      <c r="I1202" s="35">
        <v>1</v>
      </c>
      <c r="J1202" s="35">
        <v>26</v>
      </c>
      <c r="K1202" s="35">
        <v>36</v>
      </c>
      <c r="O1202" s="61">
        <f t="shared" si="147"/>
        <v>1.3846153846153846</v>
      </c>
      <c r="Q1202" s="92"/>
    </row>
    <row r="1203" spans="2:17" ht="23.45" hidden="1" customHeight="1" outlineLevel="1" x14ac:dyDescent="0.25">
      <c r="B1203" s="123"/>
      <c r="C1203" s="35" t="s">
        <v>374</v>
      </c>
      <c r="D1203" s="123"/>
      <c r="E1203" s="35" t="s">
        <v>171</v>
      </c>
      <c r="F1203" s="122"/>
      <c r="G1203" s="35">
        <v>2023</v>
      </c>
      <c r="H1203" s="35">
        <v>2023</v>
      </c>
      <c r="I1203" s="35">
        <v>1</v>
      </c>
      <c r="J1203" s="35">
        <v>26</v>
      </c>
      <c r="K1203" s="35">
        <v>18</v>
      </c>
      <c r="O1203" s="61">
        <f t="shared" si="147"/>
        <v>0.69230769230769229</v>
      </c>
      <c r="Q1203" s="92"/>
    </row>
    <row r="1204" spans="2:17" ht="23.45" hidden="1" customHeight="1" outlineLevel="1" x14ac:dyDescent="0.25">
      <c r="B1204" s="123"/>
      <c r="C1204" s="35" t="s">
        <v>374</v>
      </c>
      <c r="D1204" s="123"/>
      <c r="E1204" s="35" t="s">
        <v>171</v>
      </c>
      <c r="F1204" s="122"/>
      <c r="G1204" s="35">
        <v>2024</v>
      </c>
      <c r="H1204" s="35">
        <v>2024</v>
      </c>
      <c r="I1204" s="35">
        <v>3</v>
      </c>
      <c r="J1204" s="35">
        <v>22</v>
      </c>
      <c r="K1204" s="35">
        <v>32</v>
      </c>
      <c r="O1204" s="61">
        <f t="shared" si="147"/>
        <v>0.51222657384220016</v>
      </c>
      <c r="Q1204" s="92"/>
    </row>
    <row r="1205" spans="2:17" ht="23.45" hidden="1" customHeight="1" outlineLevel="1" x14ac:dyDescent="0.25">
      <c r="B1205" s="49" t="s">
        <v>1</v>
      </c>
      <c r="C1205" s="49" t="s">
        <v>371</v>
      </c>
      <c r="D1205" s="49" t="s">
        <v>42</v>
      </c>
      <c r="E1205" s="49" t="s">
        <v>364</v>
      </c>
      <c r="F1205" s="80"/>
      <c r="G1205" s="49" t="s">
        <v>43</v>
      </c>
      <c r="H1205" s="49" t="s">
        <v>787</v>
      </c>
      <c r="I1205" s="49" t="s">
        <v>44</v>
      </c>
      <c r="J1205" s="49" t="s">
        <v>360</v>
      </c>
      <c r="K1205" s="49" t="s">
        <v>359</v>
      </c>
      <c r="L1205" s="49" t="s">
        <v>362</v>
      </c>
      <c r="M1205" s="49" t="s">
        <v>360</v>
      </c>
      <c r="N1205" s="49" t="s">
        <v>359</v>
      </c>
      <c r="O1205" s="49" t="s">
        <v>363</v>
      </c>
      <c r="P1205" s="49" t="s">
        <v>365</v>
      </c>
      <c r="Q1205" s="49" t="s">
        <v>599</v>
      </c>
    </row>
    <row r="1206" spans="2:17" ht="23.45" hidden="1" customHeight="1" outlineLevel="1" x14ac:dyDescent="0.25">
      <c r="B1206" s="123" t="e" vm="16">
        <v>#VALUE!</v>
      </c>
      <c r="C1206" s="35" t="s">
        <v>374</v>
      </c>
      <c r="D1206" s="123" t="e" vm="161">
        <v>#VALUE!</v>
      </c>
      <c r="E1206" s="35" t="s">
        <v>172</v>
      </c>
      <c r="F1206" s="122" t="s">
        <v>567</v>
      </c>
      <c r="G1206" s="35">
        <v>2018</v>
      </c>
      <c r="H1206" s="35">
        <v>2018</v>
      </c>
      <c r="O1206" s="61">
        <f t="shared" ref="O1206:O1212" si="148">IF(AND(L1206="", M1206="", N1206=""), IF(AND(I1206&lt;&gt;0, J1206&lt;&gt;0), K1206/J1206 * I1206^-0.95, 0), IF(OR(L1206=1, L1206=2),(IF(J1206&lt;&gt;0, K1206/J1206 * I1206^-0.95, 0) + IF(AND(M1206&lt;&gt;0, I1206&lt;&gt;0), N1206/M1206 * I1206^-0.95 * IF(L1206=1, 1, 0.913), 0)) / 2,"Fehler: K4 muss 1 oder 2 sein"))</f>
        <v>0</v>
      </c>
      <c r="P1206" s="61">
        <f t="array" ref="P1206">((AVERAGE(IF((H1206:INDEX(H:H,MATCH("PointAVG",O1207:O1339,0)+ROW(O1206)-1)&gt;=(MAX(H1206:INDEX(H:H,MATCH("PointAVG",O1207:O1339,0)+ROW(O1206)-1))-4)),O1206:INDEX(O:O,MATCH("PointAVG",O1207:O1339,0)+ROW(O1206)-1)))) * (VLOOKUP(C1206, LeagueRanking[[CCode]:[Total4]], COLUMNS(LeagueRanking[[#All],[CCode]:[Total4]]), FALSE)))</f>
        <v>11.039401826866426</v>
      </c>
      <c r="Q1206" s="91">
        <f>_xlfn.RANK.EQ(P1206, P:P, 0)</f>
        <v>165</v>
      </c>
    </row>
    <row r="1207" spans="2:17" ht="23.45" hidden="1" customHeight="1" outlineLevel="1" x14ac:dyDescent="0.25">
      <c r="B1207" s="123"/>
      <c r="C1207" s="35" t="s">
        <v>374</v>
      </c>
      <c r="D1207" s="123"/>
      <c r="E1207" s="35" t="s">
        <v>172</v>
      </c>
      <c r="F1207" s="122"/>
      <c r="G1207" s="35">
        <v>2019</v>
      </c>
      <c r="H1207" s="35">
        <v>2019</v>
      </c>
      <c r="I1207" s="35">
        <v>3</v>
      </c>
      <c r="J1207" s="35">
        <v>32</v>
      </c>
      <c r="K1207" s="35">
        <v>67</v>
      </c>
      <c r="O1207" s="61">
        <f t="shared" si="148"/>
        <v>0.73732614242519834</v>
      </c>
      <c r="Q1207" s="92"/>
    </row>
    <row r="1208" spans="2:17" ht="23.45" hidden="1" customHeight="1" outlineLevel="1" x14ac:dyDescent="0.25">
      <c r="B1208" s="123"/>
      <c r="C1208" s="35" t="s">
        <v>374</v>
      </c>
      <c r="D1208" s="123"/>
      <c r="E1208" s="35" t="s">
        <v>172</v>
      </c>
      <c r="F1208" s="122"/>
      <c r="G1208" s="35">
        <v>2020</v>
      </c>
      <c r="H1208" s="35">
        <v>2020</v>
      </c>
      <c r="I1208" s="35">
        <v>2</v>
      </c>
      <c r="J1208" s="35">
        <v>15</v>
      </c>
      <c r="K1208" s="35">
        <v>21</v>
      </c>
      <c r="O1208" s="61">
        <f t="shared" si="148"/>
        <v>0.72468544668896429</v>
      </c>
      <c r="Q1208" s="92"/>
    </row>
    <row r="1209" spans="2:17" ht="23.45" hidden="1" customHeight="1" outlineLevel="1" x14ac:dyDescent="0.25">
      <c r="B1209" s="123"/>
      <c r="C1209" s="35" t="s">
        <v>374</v>
      </c>
      <c r="D1209" s="123"/>
      <c r="E1209" s="35" t="s">
        <v>172</v>
      </c>
      <c r="F1209" s="122"/>
      <c r="G1209" s="35">
        <v>2021</v>
      </c>
      <c r="H1209" s="35">
        <v>2021</v>
      </c>
      <c r="I1209" s="35">
        <v>1</v>
      </c>
      <c r="J1209" s="35">
        <v>26</v>
      </c>
      <c r="K1209" s="35">
        <v>26</v>
      </c>
      <c r="O1209" s="61">
        <f t="shared" si="148"/>
        <v>1</v>
      </c>
      <c r="Q1209" s="92"/>
    </row>
    <row r="1210" spans="2:17" ht="23.45" hidden="1" customHeight="1" outlineLevel="1" x14ac:dyDescent="0.25">
      <c r="B1210" s="123"/>
      <c r="C1210" s="35" t="s">
        <v>374</v>
      </c>
      <c r="D1210" s="123"/>
      <c r="E1210" s="35" t="s">
        <v>172</v>
      </c>
      <c r="F1210" s="122"/>
      <c r="G1210" s="35">
        <v>2022</v>
      </c>
      <c r="H1210" s="35">
        <v>2022</v>
      </c>
      <c r="I1210" s="35">
        <v>1</v>
      </c>
      <c r="J1210" s="35">
        <v>26</v>
      </c>
      <c r="K1210" s="35">
        <v>28</v>
      </c>
      <c r="O1210" s="61">
        <f t="shared" si="148"/>
        <v>1.0769230769230769</v>
      </c>
      <c r="Q1210" s="92"/>
    </row>
    <row r="1211" spans="2:17" ht="23.45" hidden="1" customHeight="1" outlineLevel="1" x14ac:dyDescent="0.25">
      <c r="B1211" s="123"/>
      <c r="C1211" s="35" t="s">
        <v>374</v>
      </c>
      <c r="D1211" s="123"/>
      <c r="E1211" s="35" t="s">
        <v>172</v>
      </c>
      <c r="F1211" s="122"/>
      <c r="G1211" s="35">
        <v>2023</v>
      </c>
      <c r="H1211" s="35">
        <v>2023</v>
      </c>
      <c r="I1211" s="35">
        <v>2</v>
      </c>
      <c r="J1211" s="35">
        <v>28</v>
      </c>
      <c r="K1211" s="35">
        <v>69</v>
      </c>
      <c r="O1211" s="61">
        <f t="shared" si="148"/>
        <v>1.2755942811616974</v>
      </c>
      <c r="Q1211" s="92"/>
    </row>
    <row r="1212" spans="2:17" ht="23.45" hidden="1" customHeight="1" outlineLevel="1" x14ac:dyDescent="0.25">
      <c r="B1212" s="123"/>
      <c r="C1212" s="35" t="s">
        <v>374</v>
      </c>
      <c r="D1212" s="123"/>
      <c r="E1212" s="35" t="s">
        <v>172</v>
      </c>
      <c r="F1212" s="122"/>
      <c r="G1212" s="35">
        <v>2024</v>
      </c>
      <c r="H1212" s="35">
        <v>2024</v>
      </c>
      <c r="I1212" s="35">
        <v>1</v>
      </c>
      <c r="J1212" s="35">
        <v>24</v>
      </c>
      <c r="K1212" s="35">
        <v>20</v>
      </c>
      <c r="O1212" s="61">
        <f t="shared" si="148"/>
        <v>0.83333333333333337</v>
      </c>
      <c r="Q1212" s="92"/>
    </row>
    <row r="1213" spans="2:17" ht="23.45" hidden="1" customHeight="1" outlineLevel="1" x14ac:dyDescent="0.25">
      <c r="B1213" s="49" t="s">
        <v>1</v>
      </c>
      <c r="C1213" s="49" t="s">
        <v>371</v>
      </c>
      <c r="D1213" s="49" t="s">
        <v>42</v>
      </c>
      <c r="E1213" s="49" t="s">
        <v>364</v>
      </c>
      <c r="F1213" s="80"/>
      <c r="G1213" s="49" t="s">
        <v>43</v>
      </c>
      <c r="H1213" s="49" t="s">
        <v>787</v>
      </c>
      <c r="I1213" s="49" t="s">
        <v>44</v>
      </c>
      <c r="J1213" s="49" t="s">
        <v>360</v>
      </c>
      <c r="K1213" s="49" t="s">
        <v>359</v>
      </c>
      <c r="L1213" s="49" t="s">
        <v>362</v>
      </c>
      <c r="M1213" s="49" t="s">
        <v>360</v>
      </c>
      <c r="N1213" s="49" t="s">
        <v>359</v>
      </c>
      <c r="O1213" s="49" t="s">
        <v>363</v>
      </c>
      <c r="P1213" s="49" t="s">
        <v>365</v>
      </c>
      <c r="Q1213" s="49" t="s">
        <v>599</v>
      </c>
    </row>
    <row r="1214" spans="2:17" ht="23.45" hidden="1" customHeight="1" outlineLevel="1" x14ac:dyDescent="0.25">
      <c r="B1214" s="123" t="e" vm="16">
        <v>#VALUE!</v>
      </c>
      <c r="C1214" s="35" t="s">
        <v>374</v>
      </c>
      <c r="D1214" s="123" t="e" vm="162">
        <v>#VALUE!</v>
      </c>
      <c r="E1214" s="35" t="s">
        <v>173</v>
      </c>
      <c r="F1214" s="122" t="s">
        <v>568</v>
      </c>
      <c r="G1214" s="35">
        <v>2018</v>
      </c>
      <c r="H1214" s="35">
        <v>2018</v>
      </c>
      <c r="I1214" s="35">
        <v>2</v>
      </c>
      <c r="J1214" s="35">
        <v>33</v>
      </c>
      <c r="K1214" s="35">
        <v>65</v>
      </c>
      <c r="O1214" s="61">
        <f t="shared" ref="O1214:O1220" si="149">IF(AND(L1214="", M1214="", N1214=""), IF(AND(I1214&lt;&gt;0, J1214&lt;&gt;0), K1214/J1214 * I1214^-0.95, 0), IF(OR(L1214=1, L1214=2),(IF(J1214&lt;&gt;0, K1214/J1214 * I1214^-0.95, 0) + IF(AND(M1214&lt;&gt;0, I1214&lt;&gt;0), N1214/M1214 * I1214^-0.95 * IF(L1214=1, 1, 0.913), 0)) / 2,"Fehler: K4 muss 1 oder 2 sein"))</f>
        <v>1.0195790916619627</v>
      </c>
      <c r="P1214" s="61">
        <f t="array" ref="P1214">((AVERAGE(IF((H1214:INDEX(H:H,MATCH("PointAVG",O1215:O1347,0)+ROW(O1214)-1)&gt;=(MAX(H1214:INDEX(H:H,MATCH("PointAVG",O1215:O1347,0)+ROW(O1214)-1))-4)),O1214:INDEX(O:O,MATCH("PointAVG",O1215:O1347,0)+ROW(O1214)-1)))) * (VLOOKUP(C1214, LeagueRanking[[CCode]:[Total4]], COLUMNS(LeagueRanking[[#All],[CCode]:[Total4]]), FALSE)))</f>
        <v>8.0741562738515427</v>
      </c>
      <c r="Q1214" s="91">
        <f>_xlfn.RANK.EQ(P1214, P:P, 0)</f>
        <v>244</v>
      </c>
    </row>
    <row r="1215" spans="2:17" ht="23.45" hidden="1" customHeight="1" outlineLevel="1" x14ac:dyDescent="0.25">
      <c r="B1215" s="123"/>
      <c r="C1215" s="35" t="s">
        <v>374</v>
      </c>
      <c r="D1215" s="123"/>
      <c r="E1215" s="35" t="s">
        <v>173</v>
      </c>
      <c r="F1215" s="122"/>
      <c r="G1215" s="35">
        <v>2019</v>
      </c>
      <c r="H1215" s="35">
        <v>2019</v>
      </c>
      <c r="I1215" s="35">
        <v>2</v>
      </c>
      <c r="J1215" s="35">
        <v>26</v>
      </c>
      <c r="K1215" s="35">
        <v>27</v>
      </c>
      <c r="O1215" s="61">
        <f t="shared" si="149"/>
        <v>0.53754140276379225</v>
      </c>
      <c r="Q1215" s="92"/>
    </row>
    <row r="1216" spans="2:17" ht="23.45" hidden="1" customHeight="1" outlineLevel="1" x14ac:dyDescent="0.25">
      <c r="B1216" s="123"/>
      <c r="C1216" s="35" t="s">
        <v>374</v>
      </c>
      <c r="D1216" s="123"/>
      <c r="E1216" s="35" t="s">
        <v>173</v>
      </c>
      <c r="F1216" s="122"/>
      <c r="G1216" s="35">
        <v>2020</v>
      </c>
      <c r="H1216" s="35">
        <v>2020</v>
      </c>
      <c r="I1216" s="35">
        <v>2</v>
      </c>
      <c r="J1216" s="35">
        <v>12</v>
      </c>
      <c r="K1216" s="35">
        <v>20</v>
      </c>
      <c r="O1216" s="61">
        <f t="shared" si="149"/>
        <v>0.86272076986781465</v>
      </c>
      <c r="Q1216" s="92"/>
    </row>
    <row r="1217" spans="2:17" ht="23.45" hidden="1" customHeight="1" outlineLevel="1" x14ac:dyDescent="0.25">
      <c r="B1217" s="123"/>
      <c r="C1217" s="35" t="s">
        <v>374</v>
      </c>
      <c r="D1217" s="123"/>
      <c r="E1217" s="35" t="s">
        <v>173</v>
      </c>
      <c r="F1217" s="122"/>
      <c r="G1217" s="35">
        <v>2021</v>
      </c>
      <c r="H1217" s="35">
        <v>2021</v>
      </c>
      <c r="I1217" s="35">
        <v>2</v>
      </c>
      <c r="J1217" s="35">
        <v>22</v>
      </c>
      <c r="K1217" s="35">
        <v>42</v>
      </c>
      <c r="O1217" s="61">
        <f t="shared" si="149"/>
        <v>0.98820742730313316</v>
      </c>
      <c r="Q1217" s="92"/>
    </row>
    <row r="1218" spans="2:17" ht="23.45" hidden="1" customHeight="1" outlineLevel="1" x14ac:dyDescent="0.25">
      <c r="B1218" s="123"/>
      <c r="C1218" s="35" t="s">
        <v>374</v>
      </c>
      <c r="D1218" s="123"/>
      <c r="E1218" s="35" t="s">
        <v>173</v>
      </c>
      <c r="F1218" s="122"/>
      <c r="G1218" s="35">
        <v>2022</v>
      </c>
      <c r="H1218" s="35">
        <v>2022</v>
      </c>
      <c r="I1218" s="35">
        <v>2</v>
      </c>
      <c r="J1218" s="35">
        <v>26</v>
      </c>
      <c r="K1218" s="35">
        <v>41</v>
      </c>
      <c r="O1218" s="61">
        <f t="shared" si="149"/>
        <v>0.81626657456723994</v>
      </c>
      <c r="Q1218" s="92"/>
    </row>
    <row r="1219" spans="2:17" ht="23.45" hidden="1" customHeight="1" outlineLevel="1" x14ac:dyDescent="0.25">
      <c r="B1219" s="123"/>
      <c r="C1219" s="35" t="s">
        <v>374</v>
      </c>
      <c r="D1219" s="123"/>
      <c r="E1219" s="35" t="s">
        <v>173</v>
      </c>
      <c r="F1219" s="122"/>
      <c r="G1219" s="35">
        <v>2023</v>
      </c>
      <c r="H1219" s="35">
        <v>2023</v>
      </c>
      <c r="I1219" s="35">
        <v>2</v>
      </c>
      <c r="J1219" s="35">
        <v>28</v>
      </c>
      <c r="K1219" s="35">
        <v>50</v>
      </c>
      <c r="O1219" s="61">
        <f t="shared" si="149"/>
        <v>0.92434368200123007</v>
      </c>
      <c r="Q1219" s="92"/>
    </row>
    <row r="1220" spans="2:17" ht="23.45" hidden="1" customHeight="1" outlineLevel="1" x14ac:dyDescent="0.25">
      <c r="B1220" s="123"/>
      <c r="C1220" s="35" t="s">
        <v>374</v>
      </c>
      <c r="D1220" s="123"/>
      <c r="E1220" s="35" t="s">
        <v>173</v>
      </c>
      <c r="F1220" s="122"/>
      <c r="G1220" s="35">
        <v>2024</v>
      </c>
      <c r="H1220" s="35">
        <v>2024</v>
      </c>
      <c r="O1220" s="61">
        <f t="shared" si="149"/>
        <v>0</v>
      </c>
      <c r="Q1220" s="92"/>
    </row>
    <row r="1221" spans="2:17" ht="23.45" hidden="1" customHeight="1" outlineLevel="1" x14ac:dyDescent="0.25">
      <c r="B1221" s="49" t="s">
        <v>1</v>
      </c>
      <c r="C1221" s="49" t="s">
        <v>371</v>
      </c>
      <c r="D1221" s="49" t="s">
        <v>42</v>
      </c>
      <c r="E1221" s="49" t="s">
        <v>364</v>
      </c>
      <c r="F1221" s="80"/>
      <c r="G1221" s="49" t="s">
        <v>43</v>
      </c>
      <c r="H1221" s="49" t="s">
        <v>787</v>
      </c>
      <c r="I1221" s="49" t="s">
        <v>44</v>
      </c>
      <c r="J1221" s="49" t="s">
        <v>360</v>
      </c>
      <c r="K1221" s="49" t="s">
        <v>359</v>
      </c>
      <c r="L1221" s="49" t="s">
        <v>362</v>
      </c>
      <c r="M1221" s="49" t="s">
        <v>360</v>
      </c>
      <c r="N1221" s="49" t="s">
        <v>359</v>
      </c>
      <c r="O1221" s="49" t="s">
        <v>363</v>
      </c>
      <c r="P1221" s="49" t="s">
        <v>365</v>
      </c>
      <c r="Q1221" s="49" t="s">
        <v>599</v>
      </c>
    </row>
    <row r="1222" spans="2:17" ht="23.45" hidden="1" customHeight="1" outlineLevel="1" x14ac:dyDescent="0.25">
      <c r="B1222" s="123" t="e" vm="16">
        <v>#VALUE!</v>
      </c>
      <c r="C1222" s="35" t="s">
        <v>374</v>
      </c>
      <c r="D1222" s="123" t="e" vm="163">
        <v>#VALUE!</v>
      </c>
      <c r="E1222" s="35" t="s">
        <v>174</v>
      </c>
      <c r="F1222" s="122" t="s">
        <v>569</v>
      </c>
      <c r="G1222" s="35">
        <v>2018</v>
      </c>
      <c r="H1222" s="35">
        <v>2018</v>
      </c>
      <c r="O1222" s="61">
        <f t="shared" ref="O1222:O1228" si="150">IF(AND(L1222="", M1222="", N1222=""), IF(AND(I1222&lt;&gt;0, J1222&lt;&gt;0), K1222/J1222 * I1222^-0.95, 0), IF(OR(L1222=1, L1222=2),(IF(J1222&lt;&gt;0, K1222/J1222 * I1222^-0.95, 0) + IF(AND(M1222&lt;&gt;0, I1222&lt;&gt;0), N1222/M1222 * I1222^-0.95 * IF(L1222=1, 1, 0.913), 0)) / 2,"Fehler: K4 muss 1 oder 2 sein"))</f>
        <v>0</v>
      </c>
      <c r="P1222" s="61">
        <f t="array" ref="P1222">((AVERAGE(IF((H1222:INDEX(H:H,MATCH("PointAVG",O1223:O1355,0)+ROW(O1222)-1)&gt;=(MAX(H1222:INDEX(H:H,MATCH("PointAVG",O1223:O1355,0)+ROW(O1222)-1))-4)),O1222:INDEX(O:O,MATCH("PointAVG",O1223:O1355,0)+ROW(O1222)-1)))) * (VLOOKUP(C1222, LeagueRanking[[CCode]:[Total4]], COLUMNS(LeagueRanking[[#All],[CCode]:[Total4]]), FALSE)))</f>
        <v>8.0355490123177447</v>
      </c>
      <c r="Q1222" s="91">
        <f>_xlfn.RANK.EQ(P1222, P:P, 0)</f>
        <v>245</v>
      </c>
    </row>
    <row r="1223" spans="2:17" ht="23.45" hidden="1" customHeight="1" outlineLevel="1" x14ac:dyDescent="0.25">
      <c r="B1223" s="123"/>
      <c r="C1223" s="35" t="s">
        <v>374</v>
      </c>
      <c r="D1223" s="123"/>
      <c r="E1223" s="35" t="s">
        <v>174</v>
      </c>
      <c r="F1223" s="122"/>
      <c r="G1223" s="35">
        <v>2019</v>
      </c>
      <c r="H1223" s="35">
        <v>2019</v>
      </c>
      <c r="O1223" s="61">
        <f t="shared" si="150"/>
        <v>0</v>
      </c>
      <c r="Q1223" s="92"/>
    </row>
    <row r="1224" spans="2:17" ht="23.45" hidden="1" customHeight="1" outlineLevel="1" x14ac:dyDescent="0.25">
      <c r="B1224" s="123"/>
      <c r="C1224" s="35" t="s">
        <v>374</v>
      </c>
      <c r="D1224" s="123"/>
      <c r="E1224" s="35" t="s">
        <v>174</v>
      </c>
      <c r="F1224" s="122"/>
      <c r="G1224" s="35">
        <v>2020</v>
      </c>
      <c r="H1224" s="35">
        <v>2020</v>
      </c>
      <c r="O1224" s="61">
        <f t="shared" si="150"/>
        <v>0</v>
      </c>
      <c r="Q1224" s="92"/>
    </row>
    <row r="1225" spans="2:17" ht="23.45" hidden="1" customHeight="1" outlineLevel="1" x14ac:dyDescent="0.25">
      <c r="B1225" s="123"/>
      <c r="C1225" s="35" t="s">
        <v>374</v>
      </c>
      <c r="D1225" s="123"/>
      <c r="E1225" s="35" t="s">
        <v>174</v>
      </c>
      <c r="F1225" s="122"/>
      <c r="G1225" s="35">
        <v>2021</v>
      </c>
      <c r="H1225" s="35">
        <v>2021</v>
      </c>
      <c r="I1225" s="35">
        <v>3</v>
      </c>
      <c r="J1225" s="35">
        <v>22</v>
      </c>
      <c r="K1225" s="35">
        <v>48</v>
      </c>
      <c r="O1225" s="61">
        <f t="shared" si="150"/>
        <v>0.76833986076330019</v>
      </c>
      <c r="Q1225" s="92"/>
    </row>
    <row r="1226" spans="2:17" ht="23.45" hidden="1" customHeight="1" outlineLevel="1" x14ac:dyDescent="0.25">
      <c r="B1226" s="123"/>
      <c r="C1226" s="35" t="s">
        <v>374</v>
      </c>
      <c r="D1226" s="123"/>
      <c r="E1226" s="35" t="s">
        <v>174</v>
      </c>
      <c r="F1226" s="122"/>
      <c r="G1226" s="35">
        <v>2022</v>
      </c>
      <c r="H1226" s="35">
        <v>2022</v>
      </c>
      <c r="I1226" s="35">
        <v>2</v>
      </c>
      <c r="J1226" s="35">
        <v>26</v>
      </c>
      <c r="K1226" s="35">
        <v>35</v>
      </c>
      <c r="O1226" s="61">
        <f t="shared" si="150"/>
        <v>0.69681292950861962</v>
      </c>
      <c r="Q1226" s="92"/>
    </row>
    <row r="1227" spans="2:17" ht="23.45" hidden="1" customHeight="1" outlineLevel="1" x14ac:dyDescent="0.25">
      <c r="B1227" s="123"/>
      <c r="C1227" s="35" t="s">
        <v>374</v>
      </c>
      <c r="D1227" s="123"/>
      <c r="E1227" s="35" t="s">
        <v>174</v>
      </c>
      <c r="F1227" s="122"/>
      <c r="G1227" s="35">
        <v>2023</v>
      </c>
      <c r="H1227" s="35">
        <v>2023</v>
      </c>
      <c r="I1227" s="35">
        <v>2</v>
      </c>
      <c r="J1227" s="35">
        <v>28</v>
      </c>
      <c r="K1227" s="35">
        <v>60</v>
      </c>
      <c r="O1227" s="61">
        <f t="shared" si="150"/>
        <v>1.109212418401476</v>
      </c>
      <c r="Q1227" s="92"/>
    </row>
    <row r="1228" spans="2:17" ht="23.45" hidden="1" customHeight="1" outlineLevel="1" x14ac:dyDescent="0.25">
      <c r="B1228" s="123"/>
      <c r="C1228" s="35" t="s">
        <v>374</v>
      </c>
      <c r="D1228" s="123"/>
      <c r="E1228" s="35" t="s">
        <v>174</v>
      </c>
      <c r="F1228" s="122"/>
      <c r="G1228" s="35">
        <v>2024</v>
      </c>
      <c r="H1228" s="35">
        <v>2024</v>
      </c>
      <c r="I1228" s="35">
        <v>1</v>
      </c>
      <c r="J1228" s="35">
        <v>24</v>
      </c>
      <c r="K1228" s="35">
        <v>24</v>
      </c>
      <c r="O1228" s="61">
        <f t="shared" si="150"/>
        <v>1</v>
      </c>
      <c r="Q1228" s="92"/>
    </row>
    <row r="1229" spans="2:17" ht="23.45" hidden="1" customHeight="1" outlineLevel="1" x14ac:dyDescent="0.25">
      <c r="B1229" s="49" t="s">
        <v>1</v>
      </c>
      <c r="C1229" s="49" t="s">
        <v>371</v>
      </c>
      <c r="D1229" s="49" t="s">
        <v>42</v>
      </c>
      <c r="E1229" s="49" t="s">
        <v>364</v>
      </c>
      <c r="F1229" s="80"/>
      <c r="G1229" s="49" t="s">
        <v>43</v>
      </c>
      <c r="H1229" s="49" t="s">
        <v>787</v>
      </c>
      <c r="I1229" s="49" t="s">
        <v>44</v>
      </c>
      <c r="J1229" s="49" t="s">
        <v>360</v>
      </c>
      <c r="K1229" s="49" t="s">
        <v>359</v>
      </c>
      <c r="L1229" s="49" t="s">
        <v>362</v>
      </c>
      <c r="M1229" s="49" t="s">
        <v>360</v>
      </c>
      <c r="N1229" s="49" t="s">
        <v>359</v>
      </c>
      <c r="O1229" s="49" t="s">
        <v>363</v>
      </c>
      <c r="P1229" s="49" t="s">
        <v>365</v>
      </c>
      <c r="Q1229" s="49" t="s">
        <v>599</v>
      </c>
    </row>
    <row r="1230" spans="2:17" ht="23.45" hidden="1" customHeight="1" outlineLevel="1" x14ac:dyDescent="0.25">
      <c r="B1230" s="123" t="e" vm="16">
        <v>#VALUE!</v>
      </c>
      <c r="C1230" s="35" t="s">
        <v>374</v>
      </c>
      <c r="D1230" s="123" t="e" vm="164">
        <v>#VALUE!</v>
      </c>
      <c r="E1230" s="35" t="s">
        <v>175</v>
      </c>
      <c r="F1230" s="122" t="s">
        <v>800</v>
      </c>
      <c r="G1230" s="35">
        <v>2018</v>
      </c>
      <c r="H1230" s="35">
        <v>2018</v>
      </c>
      <c r="I1230" s="35">
        <v>3</v>
      </c>
      <c r="J1230" s="35">
        <v>40</v>
      </c>
      <c r="K1230" s="35">
        <v>85</v>
      </c>
      <c r="O1230" s="61">
        <f t="shared" ref="O1230:O1236" si="151">IF(AND(L1230="", M1230="", N1230=""), IF(AND(I1230&lt;&gt;0, J1230&lt;&gt;0), K1230/J1230 * I1230^-0.95, 0), IF(OR(L1230=1, L1230=2),(IF(J1230&lt;&gt;0, K1230/J1230 * I1230^-0.95, 0) + IF(AND(M1230&lt;&gt;0, I1230&lt;&gt;0), N1230/M1230 * I1230^-0.95 * IF(L1230=1, 1, 0.913), 0)) / 2,"Fehler: K4 muss 1 oder 2 sein"))</f>
        <v>0.7483310102225893</v>
      </c>
      <c r="P1230" s="61">
        <f t="array" ref="P1230">((AVERAGE(IF((H1230:INDEX(H:H,MATCH("PointAVG",O1231:O1363,0)+ROW(O1230)-1)&gt;=(MAX(H1230:INDEX(H:H,MATCH("PointAVG",O1231:O1363,0)+ROW(O1230)-1))-4)),O1230:INDEX(O:O,MATCH("PointAVG",O1231:O1363,0)+ROW(O1230)-1)))) * (VLOOKUP(C1230, LeagueRanking[[CCode]:[Total4]], COLUMNS(LeagueRanking[[#All],[CCode]:[Total4]]), FALSE)))</f>
        <v>6.4252585747482627</v>
      </c>
      <c r="Q1230" s="91">
        <f>_xlfn.RANK.EQ(P1230, P:P, 0)</f>
        <v>303</v>
      </c>
    </row>
    <row r="1231" spans="2:17" ht="23.45" hidden="1" customHeight="1" outlineLevel="1" x14ac:dyDescent="0.25">
      <c r="B1231" s="123"/>
      <c r="C1231" s="35" t="s">
        <v>374</v>
      </c>
      <c r="D1231" s="123"/>
      <c r="E1231" s="35" t="s">
        <v>175</v>
      </c>
      <c r="F1231" s="122"/>
      <c r="G1231" s="35">
        <v>2019</v>
      </c>
      <c r="H1231" s="35">
        <v>2019</v>
      </c>
      <c r="I1231" s="35">
        <v>2</v>
      </c>
      <c r="J1231" s="35">
        <v>26</v>
      </c>
      <c r="K1231" s="35">
        <v>33</v>
      </c>
      <c r="O1231" s="61">
        <f t="shared" si="151"/>
        <v>0.65699504782241269</v>
      </c>
      <c r="Q1231" s="92"/>
    </row>
    <row r="1232" spans="2:17" ht="23.45" hidden="1" customHeight="1" outlineLevel="1" x14ac:dyDescent="0.25">
      <c r="B1232" s="123"/>
      <c r="C1232" s="35" t="s">
        <v>374</v>
      </c>
      <c r="D1232" s="123"/>
      <c r="E1232" s="35" t="s">
        <v>175</v>
      </c>
      <c r="F1232" s="122"/>
      <c r="G1232" s="35">
        <v>2020</v>
      </c>
      <c r="H1232" s="35">
        <v>2020</v>
      </c>
      <c r="I1232" s="35">
        <v>2</v>
      </c>
      <c r="J1232" s="35">
        <v>12</v>
      </c>
      <c r="K1232" s="35">
        <v>16</v>
      </c>
      <c r="O1232" s="61">
        <f t="shared" si="151"/>
        <v>0.69017661589425172</v>
      </c>
      <c r="Q1232" s="92"/>
    </row>
    <row r="1233" spans="2:17" ht="23.45" hidden="1" customHeight="1" outlineLevel="1" x14ac:dyDescent="0.25">
      <c r="B1233" s="123"/>
      <c r="C1233" s="35" t="s">
        <v>374</v>
      </c>
      <c r="D1233" s="123"/>
      <c r="E1233" s="35" t="s">
        <v>175</v>
      </c>
      <c r="F1233" s="122"/>
      <c r="G1233" s="35">
        <v>2021</v>
      </c>
      <c r="H1233" s="35">
        <v>2021</v>
      </c>
      <c r="I1233" s="35">
        <v>2</v>
      </c>
      <c r="J1233" s="35">
        <v>22</v>
      </c>
      <c r="K1233" s="35">
        <v>21</v>
      </c>
      <c r="O1233" s="61">
        <f t="shared" si="151"/>
        <v>0.49410371365156658</v>
      </c>
      <c r="Q1233" s="92"/>
    </row>
    <row r="1234" spans="2:17" ht="23.45" hidden="1" customHeight="1" outlineLevel="1" x14ac:dyDescent="0.25">
      <c r="B1234" s="123"/>
      <c r="C1234" s="35" t="s">
        <v>374</v>
      </c>
      <c r="D1234" s="123"/>
      <c r="E1234" s="35" t="s">
        <v>175</v>
      </c>
      <c r="F1234" s="122"/>
      <c r="G1234" s="35">
        <v>2022</v>
      </c>
      <c r="H1234" s="35">
        <v>2022</v>
      </c>
      <c r="I1234" s="35">
        <v>2</v>
      </c>
      <c r="J1234" s="35">
        <v>26</v>
      </c>
      <c r="K1234" s="35">
        <v>30</v>
      </c>
      <c r="O1234" s="61">
        <f t="shared" si="151"/>
        <v>0.59726822529310242</v>
      </c>
      <c r="Q1234" s="92"/>
    </row>
    <row r="1235" spans="2:17" ht="23.45" hidden="1" customHeight="1" outlineLevel="1" x14ac:dyDescent="0.25">
      <c r="B1235" s="123"/>
      <c r="C1235" s="35" t="s">
        <v>374</v>
      </c>
      <c r="D1235" s="123"/>
      <c r="E1235" s="35" t="s">
        <v>175</v>
      </c>
      <c r="F1235" s="122"/>
      <c r="G1235" s="35">
        <v>2023</v>
      </c>
      <c r="H1235" s="35">
        <v>2023</v>
      </c>
      <c r="I1235" s="35">
        <v>2</v>
      </c>
      <c r="J1235" s="35">
        <v>28</v>
      </c>
      <c r="K1235" s="35">
        <v>21</v>
      </c>
      <c r="O1235" s="61">
        <f t="shared" si="151"/>
        <v>0.38822434644051662</v>
      </c>
      <c r="Q1235" s="92"/>
    </row>
    <row r="1236" spans="2:17" ht="23.45" hidden="1" customHeight="1" outlineLevel="1" x14ac:dyDescent="0.25">
      <c r="B1236" s="123"/>
      <c r="C1236" s="35" t="s">
        <v>374</v>
      </c>
      <c r="D1236" s="123"/>
      <c r="E1236" s="35" t="s">
        <v>175</v>
      </c>
      <c r="F1236" s="122"/>
      <c r="G1236" s="35">
        <v>2024</v>
      </c>
      <c r="H1236" s="35">
        <v>2024</v>
      </c>
      <c r="I1236" s="35">
        <v>3</v>
      </c>
      <c r="J1236" s="35">
        <v>22</v>
      </c>
      <c r="K1236" s="35">
        <v>43</v>
      </c>
      <c r="O1236" s="61">
        <f t="shared" si="151"/>
        <v>0.68830445860045653</v>
      </c>
      <c r="Q1236" s="92"/>
    </row>
    <row r="1237" spans="2:17" ht="23.45" hidden="1" customHeight="1" outlineLevel="1" x14ac:dyDescent="0.25">
      <c r="B1237" s="49" t="s">
        <v>1</v>
      </c>
      <c r="C1237" s="49" t="s">
        <v>371</v>
      </c>
      <c r="D1237" s="49" t="s">
        <v>42</v>
      </c>
      <c r="E1237" s="49" t="s">
        <v>364</v>
      </c>
      <c r="F1237" s="80"/>
      <c r="G1237" s="49" t="s">
        <v>43</v>
      </c>
      <c r="H1237" s="49" t="s">
        <v>787</v>
      </c>
      <c r="I1237" s="49" t="s">
        <v>44</v>
      </c>
      <c r="J1237" s="49" t="s">
        <v>360</v>
      </c>
      <c r="K1237" s="49" t="s">
        <v>359</v>
      </c>
      <c r="L1237" s="49" t="s">
        <v>362</v>
      </c>
      <c r="M1237" s="49" t="s">
        <v>360</v>
      </c>
      <c r="N1237" s="49" t="s">
        <v>359</v>
      </c>
      <c r="O1237" s="49" t="s">
        <v>363</v>
      </c>
      <c r="P1237" s="49" t="s">
        <v>365</v>
      </c>
      <c r="Q1237" s="49" t="s">
        <v>599</v>
      </c>
    </row>
    <row r="1238" spans="2:17" ht="23.45" hidden="1" customHeight="1" outlineLevel="1" x14ac:dyDescent="0.25">
      <c r="B1238" s="123" t="e" vm="16">
        <v>#VALUE!</v>
      </c>
      <c r="C1238" s="35" t="s">
        <v>374</v>
      </c>
      <c r="D1238" s="123" t="e" vm="165">
        <v>#VALUE!</v>
      </c>
      <c r="E1238" s="35" t="s">
        <v>176</v>
      </c>
      <c r="F1238" s="122" t="s">
        <v>571</v>
      </c>
      <c r="G1238" s="35">
        <v>2018</v>
      </c>
      <c r="H1238" s="35">
        <v>2018</v>
      </c>
      <c r="O1238" s="61">
        <f t="shared" ref="O1238:O1244" si="152">IF(AND(L1238="", M1238="", N1238=""), IF(AND(I1238&lt;&gt;0, J1238&lt;&gt;0), K1238/J1238 * I1238^-0.95, 0), IF(OR(L1238=1, L1238=2),(IF(J1238&lt;&gt;0, K1238/J1238 * I1238^-0.95, 0) + IF(AND(M1238&lt;&gt;0, I1238&lt;&gt;0), N1238/M1238 * I1238^-0.95 * IF(L1238=1, 1, 0.913), 0)) / 2,"Fehler: K4 muss 1 oder 2 sein"))</f>
        <v>0</v>
      </c>
      <c r="P1238" s="61">
        <f t="array" ref="P1238">((AVERAGE(IF((H1238:INDEX(H:H,MATCH("PointAVG",O1239:O1372,0)+ROW(O1238)-1)&gt;=(MAX(H1238:INDEX(H:H,MATCH("PointAVG",O1239:O1372,0)+ROW(O1238)-1))-4)),O1238:INDEX(O:O,MATCH("PointAVG",O1239:O1372,0)+ROW(O1238)-1)))) * (VLOOKUP(C1238, LeagueRanking[[CCode]:[Total4]], COLUMNS(LeagueRanking[[#All],[CCode]:[Total4]]), FALSE)))</f>
        <v>6.6244220439030492</v>
      </c>
      <c r="Q1238" s="91">
        <f>_xlfn.RANK.EQ(P1238, P:P, 0)</f>
        <v>292</v>
      </c>
    </row>
    <row r="1239" spans="2:17" ht="23.45" hidden="1" customHeight="1" outlineLevel="1" x14ac:dyDescent="0.25">
      <c r="B1239" s="123"/>
      <c r="C1239" s="35" t="s">
        <v>374</v>
      </c>
      <c r="D1239" s="123"/>
      <c r="E1239" s="35" t="s">
        <v>176</v>
      </c>
      <c r="F1239" s="122"/>
      <c r="G1239" s="35">
        <v>2019</v>
      </c>
      <c r="H1239" s="35">
        <v>2019</v>
      </c>
      <c r="O1239" s="61">
        <f t="shared" si="152"/>
        <v>0</v>
      </c>
      <c r="Q1239" s="92"/>
    </row>
    <row r="1240" spans="2:17" ht="23.45" hidden="1" customHeight="1" outlineLevel="1" x14ac:dyDescent="0.25">
      <c r="B1240" s="123"/>
      <c r="C1240" s="35" t="s">
        <v>374</v>
      </c>
      <c r="D1240" s="123"/>
      <c r="E1240" s="35" t="s">
        <v>176</v>
      </c>
      <c r="F1240" s="122"/>
      <c r="G1240" s="35">
        <v>2020</v>
      </c>
      <c r="H1240" s="35">
        <v>2020</v>
      </c>
      <c r="O1240" s="61">
        <f t="shared" si="152"/>
        <v>0</v>
      </c>
      <c r="Q1240" s="92"/>
    </row>
    <row r="1241" spans="2:17" ht="23.45" hidden="1" customHeight="1" outlineLevel="1" x14ac:dyDescent="0.25">
      <c r="B1241" s="123"/>
      <c r="C1241" s="35" t="s">
        <v>374</v>
      </c>
      <c r="D1241" s="123"/>
      <c r="E1241" s="35" t="s">
        <v>176</v>
      </c>
      <c r="F1241" s="122"/>
      <c r="G1241" s="35">
        <v>2021</v>
      </c>
      <c r="H1241" s="35">
        <v>2021</v>
      </c>
      <c r="O1241" s="61">
        <f t="shared" si="152"/>
        <v>0</v>
      </c>
      <c r="Q1241" s="92"/>
    </row>
    <row r="1242" spans="2:17" ht="23.45" hidden="1" customHeight="1" outlineLevel="1" x14ac:dyDescent="0.25">
      <c r="B1242" s="123"/>
      <c r="C1242" s="35" t="s">
        <v>374</v>
      </c>
      <c r="D1242" s="123"/>
      <c r="E1242" s="35" t="s">
        <v>176</v>
      </c>
      <c r="F1242" s="122"/>
      <c r="G1242" s="35">
        <v>2022</v>
      </c>
      <c r="H1242" s="35">
        <v>2022</v>
      </c>
      <c r="O1242" s="61">
        <f t="shared" si="152"/>
        <v>0</v>
      </c>
      <c r="Q1242" s="92"/>
    </row>
    <row r="1243" spans="2:17" ht="23.45" hidden="1" customHeight="1" outlineLevel="1" x14ac:dyDescent="0.25">
      <c r="B1243" s="123"/>
      <c r="C1243" s="35" t="s">
        <v>374</v>
      </c>
      <c r="D1243" s="123"/>
      <c r="E1243" s="35" t="s">
        <v>176</v>
      </c>
      <c r="F1243" s="122"/>
      <c r="G1243" s="35">
        <v>2023</v>
      </c>
      <c r="H1243" s="35">
        <v>2023</v>
      </c>
      <c r="I1243" s="35">
        <v>2</v>
      </c>
      <c r="J1243" s="35">
        <v>28</v>
      </c>
      <c r="K1243" s="35">
        <v>76</v>
      </c>
      <c r="O1243" s="61">
        <f t="shared" si="152"/>
        <v>1.4050023966418697</v>
      </c>
      <c r="Q1243" s="92"/>
    </row>
    <row r="1244" spans="2:17" ht="23.45" hidden="1" customHeight="1" outlineLevel="1" x14ac:dyDescent="0.25">
      <c r="B1244" s="123"/>
      <c r="C1244" s="35" t="s">
        <v>374</v>
      </c>
      <c r="D1244" s="123"/>
      <c r="E1244" s="35" t="s">
        <v>176</v>
      </c>
      <c r="F1244" s="122"/>
      <c r="G1244" s="35">
        <v>2024</v>
      </c>
      <c r="H1244" s="35">
        <v>2024</v>
      </c>
      <c r="I1244" s="35">
        <v>1</v>
      </c>
      <c r="J1244" s="35">
        <v>24</v>
      </c>
      <c r="K1244" s="35">
        <v>37</v>
      </c>
      <c r="O1244" s="61">
        <f t="shared" si="152"/>
        <v>1.5416666666666667</v>
      </c>
      <c r="Q1244" s="92"/>
    </row>
    <row r="1245" spans="2:17" ht="23.45" hidden="1" customHeight="1" outlineLevel="1" x14ac:dyDescent="0.25">
      <c r="B1245" s="49" t="s">
        <v>1</v>
      </c>
      <c r="C1245" s="49" t="s">
        <v>371</v>
      </c>
      <c r="D1245" s="49" t="s">
        <v>42</v>
      </c>
      <c r="E1245" s="49" t="s">
        <v>364</v>
      </c>
      <c r="F1245" s="80"/>
      <c r="G1245" s="49" t="s">
        <v>43</v>
      </c>
      <c r="H1245" s="49" t="s">
        <v>787</v>
      </c>
      <c r="I1245" s="49" t="s">
        <v>44</v>
      </c>
      <c r="J1245" s="49" t="s">
        <v>360</v>
      </c>
      <c r="K1245" s="49" t="s">
        <v>359</v>
      </c>
      <c r="L1245" s="49" t="s">
        <v>362</v>
      </c>
      <c r="M1245" s="49" t="s">
        <v>360</v>
      </c>
      <c r="N1245" s="49" t="s">
        <v>359</v>
      </c>
      <c r="O1245" s="49" t="s">
        <v>363</v>
      </c>
      <c r="P1245" s="49" t="s">
        <v>365</v>
      </c>
      <c r="Q1245" s="49" t="s">
        <v>599</v>
      </c>
    </row>
    <row r="1246" spans="2:17" ht="23.45" hidden="1" customHeight="1" outlineLevel="1" x14ac:dyDescent="0.25">
      <c r="B1246" s="123" t="e" vm="16">
        <v>#VALUE!</v>
      </c>
      <c r="C1246" s="35" t="s">
        <v>374</v>
      </c>
      <c r="D1246" s="123" t="e" vm="166">
        <v>#VALUE!</v>
      </c>
      <c r="E1246" s="35" t="s">
        <v>177</v>
      </c>
      <c r="F1246" s="122" t="s">
        <v>572</v>
      </c>
      <c r="G1246" s="35">
        <v>2018</v>
      </c>
      <c r="H1246" s="35">
        <v>2018</v>
      </c>
      <c r="O1246" s="61">
        <f t="shared" ref="O1246:O1252" si="153">IF(AND(L1246="", M1246="", N1246=""), IF(AND(I1246&lt;&gt;0, J1246&lt;&gt;0), K1246/J1246 * I1246^-0.95, 0), IF(OR(L1246=1, L1246=2),(IF(J1246&lt;&gt;0, K1246/J1246 * I1246^-0.95, 0) + IF(AND(M1246&lt;&gt;0, I1246&lt;&gt;0), N1246/M1246 * I1246^-0.95 * IF(L1246=1, 1, 0.913), 0)) / 2,"Fehler: K4 muss 1 oder 2 sein"))</f>
        <v>0</v>
      </c>
      <c r="P1246" s="61">
        <f t="array" ref="P1246">((AVERAGE(IF((H1246:INDEX(H:H,MATCH("PointAVG",O1247:O1380,0)+ROW(O1246)-1)&gt;=(MAX(H1246:INDEX(H:H,MATCH("PointAVG",O1247:O1380,0)+ROW(O1246)-1))-4)),O1246:INDEX(O:O,MATCH("PointAVG",O1247:O1380,0)+ROW(O1246)-1)))) * (VLOOKUP(C1246, LeagueRanking[[CCode]:[Total4]], COLUMNS(LeagueRanking[[#All],[CCode]:[Total4]]), FALSE)))</f>
        <v>5.2298733175986971</v>
      </c>
      <c r="Q1246" s="91">
        <f>_xlfn.RANK.EQ(P1246, P:P, 0)</f>
        <v>329</v>
      </c>
    </row>
    <row r="1247" spans="2:17" ht="23.45" hidden="1" customHeight="1" outlineLevel="1" x14ac:dyDescent="0.25">
      <c r="B1247" s="123"/>
      <c r="C1247" s="35" t="s">
        <v>374</v>
      </c>
      <c r="D1247" s="123"/>
      <c r="E1247" s="35" t="s">
        <v>177</v>
      </c>
      <c r="F1247" s="122"/>
      <c r="G1247" s="35">
        <v>2019</v>
      </c>
      <c r="H1247" s="35">
        <v>2019</v>
      </c>
      <c r="O1247" s="61">
        <f t="shared" si="153"/>
        <v>0</v>
      </c>
      <c r="Q1247" s="92"/>
    </row>
    <row r="1248" spans="2:17" ht="23.45" hidden="1" customHeight="1" outlineLevel="1" x14ac:dyDescent="0.25">
      <c r="B1248" s="123"/>
      <c r="C1248" s="35" t="s">
        <v>374</v>
      </c>
      <c r="D1248" s="123"/>
      <c r="E1248" s="35" t="s">
        <v>177</v>
      </c>
      <c r="F1248" s="122"/>
      <c r="G1248" s="35">
        <v>2020</v>
      </c>
      <c r="H1248" s="35">
        <v>2020</v>
      </c>
      <c r="O1248" s="61">
        <f t="shared" si="153"/>
        <v>0</v>
      </c>
      <c r="Q1248" s="92"/>
    </row>
    <row r="1249" spans="2:17" ht="23.45" hidden="1" customHeight="1" outlineLevel="1" x14ac:dyDescent="0.25">
      <c r="B1249" s="123"/>
      <c r="C1249" s="35" t="s">
        <v>374</v>
      </c>
      <c r="D1249" s="123"/>
      <c r="E1249" s="35" t="s">
        <v>177</v>
      </c>
      <c r="F1249" s="122"/>
      <c r="G1249" s="35">
        <v>2021</v>
      </c>
      <c r="H1249" s="35">
        <v>2021</v>
      </c>
      <c r="I1249" s="35">
        <v>3</v>
      </c>
      <c r="J1249" s="35">
        <v>20</v>
      </c>
      <c r="K1249" s="35">
        <v>39</v>
      </c>
      <c r="O1249" s="61">
        <f t="shared" si="153"/>
        <v>0.68670375055719957</v>
      </c>
      <c r="Q1249" s="92"/>
    </row>
    <row r="1250" spans="2:17" ht="23.45" hidden="1" customHeight="1" outlineLevel="1" x14ac:dyDescent="0.25">
      <c r="B1250" s="123"/>
      <c r="C1250" s="35" t="s">
        <v>374</v>
      </c>
      <c r="D1250" s="123"/>
      <c r="E1250" s="35" t="s">
        <v>177</v>
      </c>
      <c r="F1250" s="122"/>
      <c r="G1250" s="35">
        <v>2022</v>
      </c>
      <c r="H1250" s="35">
        <v>2022</v>
      </c>
      <c r="I1250" s="35">
        <v>2</v>
      </c>
      <c r="J1250" s="35">
        <v>26</v>
      </c>
      <c r="K1250" s="35">
        <v>35</v>
      </c>
      <c r="O1250" s="61">
        <f t="shared" si="153"/>
        <v>0.69681292950861962</v>
      </c>
      <c r="Q1250" s="92"/>
    </row>
    <row r="1251" spans="2:17" ht="23.45" hidden="1" customHeight="1" outlineLevel="1" x14ac:dyDescent="0.25">
      <c r="B1251" s="123"/>
      <c r="C1251" s="35" t="s">
        <v>374</v>
      </c>
      <c r="D1251" s="123"/>
      <c r="E1251" s="35" t="s">
        <v>177</v>
      </c>
      <c r="F1251" s="122"/>
      <c r="G1251" s="35">
        <v>2023</v>
      </c>
      <c r="H1251" s="35">
        <v>2023</v>
      </c>
      <c r="I1251" s="35">
        <v>2</v>
      </c>
      <c r="J1251" s="35">
        <v>28</v>
      </c>
      <c r="K1251" s="35">
        <v>32</v>
      </c>
      <c r="O1251" s="61">
        <f t="shared" si="153"/>
        <v>0.59157995648078721</v>
      </c>
      <c r="Q1251" s="92"/>
    </row>
    <row r="1252" spans="2:17" ht="23.45" hidden="1" customHeight="1" outlineLevel="1" x14ac:dyDescent="0.25">
      <c r="B1252" s="123"/>
      <c r="C1252" s="35" t="s">
        <v>374</v>
      </c>
      <c r="D1252" s="123"/>
      <c r="E1252" s="35" t="s">
        <v>177</v>
      </c>
      <c r="F1252" s="122"/>
      <c r="G1252" s="35">
        <v>2024</v>
      </c>
      <c r="H1252" s="35">
        <v>2024</v>
      </c>
      <c r="I1252" s="35">
        <v>2</v>
      </c>
      <c r="J1252" s="35">
        <v>28</v>
      </c>
      <c r="K1252" s="35">
        <v>19</v>
      </c>
      <c r="O1252" s="61">
        <f t="shared" si="153"/>
        <v>0.35125059916046741</v>
      </c>
      <c r="Q1252" s="92"/>
    </row>
    <row r="1253" spans="2:17" ht="23.45" hidden="1" customHeight="1" outlineLevel="1" x14ac:dyDescent="0.25">
      <c r="B1253" s="49" t="s">
        <v>1</v>
      </c>
      <c r="C1253" s="49" t="s">
        <v>371</v>
      </c>
      <c r="D1253" s="49" t="s">
        <v>42</v>
      </c>
      <c r="E1253" s="49" t="s">
        <v>364</v>
      </c>
      <c r="F1253" s="80"/>
      <c r="G1253" s="49" t="s">
        <v>43</v>
      </c>
      <c r="H1253" s="49" t="s">
        <v>787</v>
      </c>
      <c r="I1253" s="49" t="s">
        <v>44</v>
      </c>
      <c r="J1253" s="49" t="s">
        <v>360</v>
      </c>
      <c r="K1253" s="49" t="s">
        <v>359</v>
      </c>
      <c r="L1253" s="49" t="s">
        <v>362</v>
      </c>
      <c r="M1253" s="49" t="s">
        <v>360</v>
      </c>
      <c r="N1253" s="49" t="s">
        <v>359</v>
      </c>
      <c r="O1253" s="49" t="s">
        <v>363</v>
      </c>
      <c r="P1253" s="49" t="s">
        <v>365</v>
      </c>
      <c r="Q1253" s="49" t="s">
        <v>599</v>
      </c>
    </row>
    <row r="1254" spans="2:17" ht="23.45" hidden="1" customHeight="1" outlineLevel="1" x14ac:dyDescent="0.25">
      <c r="B1254" s="123" t="e" vm="16">
        <v>#VALUE!</v>
      </c>
      <c r="C1254" s="35" t="s">
        <v>374</v>
      </c>
      <c r="D1254" s="123" t="e" vm="167">
        <v>#VALUE!</v>
      </c>
      <c r="E1254" s="35" t="s">
        <v>178</v>
      </c>
      <c r="F1254" s="122" t="s">
        <v>573</v>
      </c>
      <c r="G1254" s="35">
        <v>2018</v>
      </c>
      <c r="H1254" s="35">
        <v>2018</v>
      </c>
      <c r="O1254" s="61">
        <f t="shared" ref="O1254:O1260" si="154">IF(AND(L1254="", M1254="", N1254=""), IF(AND(I1254&lt;&gt;0, J1254&lt;&gt;0), K1254/J1254 * I1254^-0.95, 0), IF(OR(L1254=1, L1254=2),(IF(J1254&lt;&gt;0, K1254/J1254 * I1254^-0.95, 0) + IF(AND(M1254&lt;&gt;0, I1254&lt;&gt;0), N1254/M1254 * I1254^-0.95 * IF(L1254=1, 1, 0.913), 0)) / 2,"Fehler: K4 muss 1 oder 2 sein"))</f>
        <v>0</v>
      </c>
      <c r="P1254" s="61">
        <f t="array" ref="P1254">((AVERAGE(IF((H1254:INDEX(H:H,MATCH("PointAVG",O1255:O1388,0)+ROW(O1254)-1)&gt;=(MAX(H1254:INDEX(H:H,MATCH("PointAVG",O1255:O1388,0)+ROW(O1254)-1))-4)),O1254:INDEX(O:O,MATCH("PointAVG",O1255:O1388,0)+ROW(O1254)-1)))) * (VLOOKUP(C1254, LeagueRanking[[CCode]:[Total4]], COLUMNS(LeagueRanking[[#All],[CCode]:[Total4]]), FALSE)))</f>
        <v>5.8995753540059637</v>
      </c>
      <c r="Q1254" s="91">
        <f>_xlfn.RANK.EQ(P1254, P:P, 0)</f>
        <v>314</v>
      </c>
    </row>
    <row r="1255" spans="2:17" ht="23.45" hidden="1" customHeight="1" outlineLevel="1" x14ac:dyDescent="0.25">
      <c r="B1255" s="123"/>
      <c r="C1255" s="35" t="s">
        <v>374</v>
      </c>
      <c r="D1255" s="123"/>
      <c r="E1255" s="35" t="s">
        <v>178</v>
      </c>
      <c r="F1255" s="122"/>
      <c r="G1255" s="35">
        <v>2019</v>
      </c>
      <c r="H1255" s="35">
        <v>2019</v>
      </c>
      <c r="O1255" s="61">
        <f t="shared" si="154"/>
        <v>0</v>
      </c>
      <c r="Q1255" s="92"/>
    </row>
    <row r="1256" spans="2:17" ht="23.45" hidden="1" customHeight="1" outlineLevel="1" x14ac:dyDescent="0.25">
      <c r="B1256" s="123"/>
      <c r="C1256" s="35" t="s">
        <v>374</v>
      </c>
      <c r="D1256" s="123"/>
      <c r="E1256" s="35" t="s">
        <v>178</v>
      </c>
      <c r="F1256" s="122"/>
      <c r="G1256" s="35">
        <v>2020</v>
      </c>
      <c r="H1256" s="35">
        <v>2020</v>
      </c>
      <c r="O1256" s="61">
        <f t="shared" si="154"/>
        <v>0</v>
      </c>
      <c r="Q1256" s="92"/>
    </row>
    <row r="1257" spans="2:17" ht="23.45" hidden="1" customHeight="1" outlineLevel="1" x14ac:dyDescent="0.25">
      <c r="B1257" s="123"/>
      <c r="C1257" s="35" t="s">
        <v>374</v>
      </c>
      <c r="D1257" s="123"/>
      <c r="E1257" s="35" t="s">
        <v>178</v>
      </c>
      <c r="F1257" s="122"/>
      <c r="G1257" s="35">
        <v>2021</v>
      </c>
      <c r="H1257" s="35">
        <v>2021</v>
      </c>
      <c r="O1257" s="61">
        <f t="shared" si="154"/>
        <v>0</v>
      </c>
      <c r="Q1257" s="92"/>
    </row>
    <row r="1258" spans="2:17" ht="23.45" hidden="1" customHeight="1" outlineLevel="1" x14ac:dyDescent="0.25">
      <c r="B1258" s="123"/>
      <c r="C1258" s="35" t="s">
        <v>374</v>
      </c>
      <c r="D1258" s="123"/>
      <c r="E1258" s="35" t="s">
        <v>178</v>
      </c>
      <c r="F1258" s="122"/>
      <c r="G1258" s="35">
        <v>2022</v>
      </c>
      <c r="H1258" s="35">
        <v>2022</v>
      </c>
      <c r="I1258" s="35">
        <v>3</v>
      </c>
      <c r="J1258" s="35">
        <v>11</v>
      </c>
      <c r="K1258" s="35">
        <v>30</v>
      </c>
      <c r="O1258" s="61">
        <f t="shared" si="154"/>
        <v>0.96042482595412526</v>
      </c>
      <c r="Q1258" s="92"/>
    </row>
    <row r="1259" spans="2:17" ht="23.45" hidden="1" customHeight="1" outlineLevel="1" x14ac:dyDescent="0.25">
      <c r="B1259" s="123"/>
      <c r="C1259" s="35" t="s">
        <v>374</v>
      </c>
      <c r="D1259" s="123"/>
      <c r="E1259" s="35" t="s">
        <v>178</v>
      </c>
      <c r="F1259" s="122"/>
      <c r="G1259" s="35">
        <v>2023</v>
      </c>
      <c r="H1259" s="35">
        <v>2023</v>
      </c>
      <c r="I1259" s="35">
        <v>2</v>
      </c>
      <c r="J1259" s="35">
        <v>28</v>
      </c>
      <c r="K1259" s="35">
        <v>35</v>
      </c>
      <c r="O1259" s="61">
        <f t="shared" si="154"/>
        <v>0.64704057740086096</v>
      </c>
      <c r="Q1259" s="92"/>
    </row>
    <row r="1260" spans="2:17" ht="23.45" hidden="1" customHeight="1" outlineLevel="1" x14ac:dyDescent="0.25">
      <c r="B1260" s="123"/>
      <c r="C1260" s="35" t="s">
        <v>374</v>
      </c>
      <c r="D1260" s="123"/>
      <c r="E1260" s="35" t="s">
        <v>178</v>
      </c>
      <c r="F1260" s="122"/>
      <c r="G1260" s="35">
        <v>2024</v>
      </c>
      <c r="H1260" s="35">
        <v>2024</v>
      </c>
      <c r="I1260" s="35">
        <v>2</v>
      </c>
      <c r="J1260" s="35">
        <v>28</v>
      </c>
      <c r="K1260" s="35">
        <v>55</v>
      </c>
      <c r="O1260" s="61">
        <f t="shared" si="154"/>
        <v>1.016778050201353</v>
      </c>
      <c r="Q1260" s="92"/>
    </row>
    <row r="1261" spans="2:17" ht="23.45" hidden="1" customHeight="1" outlineLevel="1" x14ac:dyDescent="0.25">
      <c r="B1261" s="49" t="s">
        <v>1</v>
      </c>
      <c r="C1261" s="49" t="s">
        <v>371</v>
      </c>
      <c r="D1261" s="49" t="s">
        <v>42</v>
      </c>
      <c r="E1261" s="49" t="s">
        <v>364</v>
      </c>
      <c r="F1261" s="80"/>
      <c r="G1261" s="49" t="s">
        <v>43</v>
      </c>
      <c r="H1261" s="49" t="s">
        <v>787</v>
      </c>
      <c r="I1261" s="49" t="s">
        <v>44</v>
      </c>
      <c r="J1261" s="49" t="s">
        <v>360</v>
      </c>
      <c r="K1261" s="49" t="s">
        <v>359</v>
      </c>
      <c r="L1261" s="49" t="s">
        <v>362</v>
      </c>
      <c r="M1261" s="49" t="s">
        <v>360</v>
      </c>
      <c r="N1261" s="49" t="s">
        <v>359</v>
      </c>
      <c r="O1261" s="49" t="s">
        <v>363</v>
      </c>
      <c r="P1261" s="49" t="s">
        <v>365</v>
      </c>
      <c r="Q1261" s="49" t="s">
        <v>599</v>
      </c>
    </row>
    <row r="1262" spans="2:17" ht="23.45" hidden="1" customHeight="1" outlineLevel="1" x14ac:dyDescent="0.25">
      <c r="B1262" s="123" t="e" vm="16">
        <v>#VALUE!</v>
      </c>
      <c r="C1262" s="35" t="s">
        <v>374</v>
      </c>
      <c r="D1262" s="123" t="e" vm="168">
        <v>#VALUE!</v>
      </c>
      <c r="E1262" s="35" t="s">
        <v>66</v>
      </c>
      <c r="F1262" s="122" t="s">
        <v>574</v>
      </c>
      <c r="G1262" s="35">
        <v>2018</v>
      </c>
      <c r="H1262" s="35">
        <v>2018</v>
      </c>
      <c r="O1262" s="61">
        <f t="shared" ref="O1262:O1268" si="155">IF(AND(L1262="", M1262="", N1262=""), IF(AND(I1262&lt;&gt;0, J1262&lt;&gt;0), K1262/J1262 * I1262^-0.95, 0), IF(OR(L1262=1, L1262=2),(IF(J1262&lt;&gt;0, K1262/J1262 * I1262^-0.95, 0) + IF(AND(M1262&lt;&gt;0, I1262&lt;&gt;0), N1262/M1262 * I1262^-0.95 * IF(L1262=1, 1, 0.913), 0)) / 2,"Fehler: K4 muss 1 oder 2 sein"))</f>
        <v>0</v>
      </c>
      <c r="P1262" s="61">
        <f t="array" ref="P1262">((AVERAGE(IF((H1262:INDEX(H:H,MATCH("PointAVG",O1263:O1398,0)+ROW(O1262)-1)&gt;=(MAX(H1262:INDEX(H:H,MATCH("PointAVG",O1263:O1398,0)+ROW(O1262)-1))-4)),O1262:INDEX(O:O,MATCH("PointAVG",O1263:O1398,0)+ROW(O1262)-1)))) * (VLOOKUP(C1262, LeagueRanking[[CCode]:[Total4]], COLUMNS(LeagueRanking[[#All],[CCode]:[Total4]]), FALSE)))</f>
        <v>2.9386380049937695</v>
      </c>
      <c r="Q1262" s="91">
        <f>_xlfn.RANK.EQ(P1262, P:P, 0)</f>
        <v>361</v>
      </c>
    </row>
    <row r="1263" spans="2:17" ht="23.45" hidden="1" customHeight="1" outlineLevel="1" x14ac:dyDescent="0.25">
      <c r="B1263" s="123"/>
      <c r="C1263" s="35" t="s">
        <v>374</v>
      </c>
      <c r="D1263" s="123"/>
      <c r="E1263" s="35" t="s">
        <v>66</v>
      </c>
      <c r="F1263" s="122"/>
      <c r="G1263" s="35">
        <v>2019</v>
      </c>
      <c r="H1263" s="35">
        <v>2019</v>
      </c>
      <c r="O1263" s="61">
        <f t="shared" si="155"/>
        <v>0</v>
      </c>
      <c r="Q1263" s="92"/>
    </row>
    <row r="1264" spans="2:17" ht="23.45" hidden="1" customHeight="1" outlineLevel="1" x14ac:dyDescent="0.25">
      <c r="B1264" s="123"/>
      <c r="C1264" s="35" t="s">
        <v>374</v>
      </c>
      <c r="D1264" s="123"/>
      <c r="E1264" s="35" t="s">
        <v>66</v>
      </c>
      <c r="F1264" s="122"/>
      <c r="G1264" s="35">
        <v>2020</v>
      </c>
      <c r="H1264" s="35">
        <v>2020</v>
      </c>
      <c r="O1264" s="61">
        <f t="shared" si="155"/>
        <v>0</v>
      </c>
      <c r="Q1264" s="92"/>
    </row>
    <row r="1265" spans="2:17" ht="23.45" hidden="1" customHeight="1" outlineLevel="1" x14ac:dyDescent="0.25">
      <c r="B1265" s="123"/>
      <c r="C1265" s="35" t="s">
        <v>374</v>
      </c>
      <c r="D1265" s="123"/>
      <c r="E1265" s="35" t="s">
        <v>66</v>
      </c>
      <c r="F1265" s="122"/>
      <c r="G1265" s="35">
        <v>2021</v>
      </c>
      <c r="H1265" s="35">
        <v>2021</v>
      </c>
      <c r="O1265" s="61">
        <f t="shared" si="155"/>
        <v>0</v>
      </c>
      <c r="Q1265" s="92"/>
    </row>
    <row r="1266" spans="2:17" ht="23.45" hidden="1" customHeight="1" outlineLevel="1" x14ac:dyDescent="0.25">
      <c r="B1266" s="123"/>
      <c r="C1266" s="35" t="s">
        <v>374</v>
      </c>
      <c r="D1266" s="123"/>
      <c r="E1266" s="35" t="s">
        <v>66</v>
      </c>
      <c r="F1266" s="122"/>
      <c r="G1266" s="35">
        <v>2022</v>
      </c>
      <c r="H1266" s="35">
        <v>2022</v>
      </c>
      <c r="I1266" s="35">
        <v>3</v>
      </c>
      <c r="J1266" s="35">
        <v>11</v>
      </c>
      <c r="K1266" s="35">
        <v>16</v>
      </c>
      <c r="O1266" s="61">
        <f t="shared" si="155"/>
        <v>0.51222657384220016</v>
      </c>
      <c r="Q1266" s="92"/>
    </row>
    <row r="1267" spans="2:17" ht="23.45" hidden="1" customHeight="1" outlineLevel="1" x14ac:dyDescent="0.25">
      <c r="B1267" s="123"/>
      <c r="C1267" s="35" t="s">
        <v>374</v>
      </c>
      <c r="D1267" s="123"/>
      <c r="E1267" s="35" t="s">
        <v>66</v>
      </c>
      <c r="F1267" s="122"/>
      <c r="G1267" s="35">
        <v>2023</v>
      </c>
      <c r="H1267" s="35">
        <v>2023</v>
      </c>
      <c r="I1267" s="35">
        <v>2</v>
      </c>
      <c r="J1267" s="35">
        <v>28</v>
      </c>
      <c r="K1267" s="35">
        <v>33</v>
      </c>
      <c r="O1267" s="61">
        <f t="shared" si="155"/>
        <v>0.61006683012081175</v>
      </c>
      <c r="Q1267" s="92"/>
    </row>
    <row r="1268" spans="2:17" ht="23.45" hidden="1" customHeight="1" outlineLevel="1" x14ac:dyDescent="0.25">
      <c r="B1268" s="123"/>
      <c r="C1268" s="35" t="s">
        <v>374</v>
      </c>
      <c r="D1268" s="123"/>
      <c r="E1268" s="35" t="s">
        <v>66</v>
      </c>
      <c r="F1268" s="122"/>
      <c r="G1268" s="35">
        <v>2024</v>
      </c>
      <c r="H1268" s="35">
        <v>2024</v>
      </c>
      <c r="I1268" s="35">
        <v>2</v>
      </c>
      <c r="J1268" s="35">
        <v>28</v>
      </c>
      <c r="K1268" s="35">
        <v>10</v>
      </c>
      <c r="O1268" s="61">
        <f t="shared" si="155"/>
        <v>0.18486873640024601</v>
      </c>
      <c r="Q1268" s="92"/>
    </row>
    <row r="1269" spans="2:17" ht="23.45" hidden="1" customHeight="1" outlineLevel="1" x14ac:dyDescent="0.25">
      <c r="B1269" s="49" t="s">
        <v>1</v>
      </c>
      <c r="C1269" s="49" t="s">
        <v>371</v>
      </c>
      <c r="D1269" s="49" t="s">
        <v>42</v>
      </c>
      <c r="E1269" s="49" t="s">
        <v>364</v>
      </c>
      <c r="F1269" s="80"/>
      <c r="G1269" s="49" t="s">
        <v>43</v>
      </c>
      <c r="H1269" s="49" t="s">
        <v>787</v>
      </c>
      <c r="I1269" s="49" t="s">
        <v>44</v>
      </c>
      <c r="J1269" s="49" t="s">
        <v>360</v>
      </c>
      <c r="K1269" s="49" t="s">
        <v>359</v>
      </c>
      <c r="L1269" s="49" t="s">
        <v>362</v>
      </c>
      <c r="M1269" s="49" t="s">
        <v>360</v>
      </c>
      <c r="N1269" s="49" t="s">
        <v>359</v>
      </c>
      <c r="O1269" s="49" t="s">
        <v>363</v>
      </c>
      <c r="P1269" s="49" t="s">
        <v>365</v>
      </c>
      <c r="Q1269" s="49" t="s">
        <v>599</v>
      </c>
    </row>
    <row r="1270" spans="2:17" ht="23.45" hidden="1" customHeight="1" outlineLevel="1" x14ac:dyDescent="0.25">
      <c r="B1270" s="123" t="e" vm="16">
        <v>#VALUE!</v>
      </c>
      <c r="C1270" s="35" t="s">
        <v>374</v>
      </c>
      <c r="D1270" s="123" t="e" vm="169">
        <v>#VALUE!</v>
      </c>
      <c r="E1270" s="35" t="s">
        <v>179</v>
      </c>
      <c r="F1270" s="122" t="s">
        <v>575</v>
      </c>
      <c r="G1270" s="35">
        <v>2018</v>
      </c>
      <c r="H1270" s="35">
        <v>2018</v>
      </c>
      <c r="O1270" s="61">
        <f t="shared" ref="O1270:O1276" si="156">IF(AND(L1270="", M1270="", N1270=""), IF(AND(I1270&lt;&gt;0, J1270&lt;&gt;0), K1270/J1270 * I1270^-0.95, 0), IF(OR(L1270=1, L1270=2),(IF(J1270&lt;&gt;0, K1270/J1270 * I1270^-0.95, 0) + IF(AND(M1270&lt;&gt;0, I1270&lt;&gt;0), N1270/M1270 * I1270^-0.95 * IF(L1270=1, 1, 0.913), 0)) / 2,"Fehler: K4 muss 1 oder 2 sein"))</f>
        <v>0</v>
      </c>
      <c r="P1270" s="61">
        <f t="array" ref="P1270">((AVERAGE(IF((H1270:INDEX(H:H,MATCH("PointAVG",O1271:O1406,0)+ROW(O1270)-1)&gt;=(MAX(H1270:INDEX(H:H,MATCH("PointAVG",O1271:O1406,0)+ROW(O1270)-1))-4)),O1270:INDEX(O:O,MATCH("PointAVG",O1271:O1406,0)+ROW(O1270)-1)))) * (VLOOKUP(C1270, LeagueRanking[[CCode]:[Total4]], COLUMNS(LeagueRanking[[#All],[CCode]:[Total4]]), FALSE)))</f>
        <v>6.4398892839134323</v>
      </c>
      <c r="Q1270" s="91">
        <f>_xlfn.RANK.EQ(P1270, P:P, 0)</f>
        <v>302</v>
      </c>
    </row>
    <row r="1271" spans="2:17" ht="23.45" hidden="1" customHeight="1" outlineLevel="1" x14ac:dyDescent="0.25">
      <c r="B1271" s="123"/>
      <c r="C1271" s="35" t="s">
        <v>374</v>
      </c>
      <c r="D1271" s="123"/>
      <c r="E1271" s="35" t="s">
        <v>179</v>
      </c>
      <c r="F1271" s="122"/>
      <c r="G1271" s="35">
        <v>2019</v>
      </c>
      <c r="H1271" s="35">
        <v>2019</v>
      </c>
      <c r="O1271" s="61">
        <f t="shared" si="156"/>
        <v>0</v>
      </c>
      <c r="Q1271" s="92"/>
    </row>
    <row r="1272" spans="2:17" ht="23.45" hidden="1" customHeight="1" outlineLevel="1" x14ac:dyDescent="0.25">
      <c r="B1272" s="123"/>
      <c r="C1272" s="35" t="s">
        <v>374</v>
      </c>
      <c r="D1272" s="123"/>
      <c r="E1272" s="35" t="s">
        <v>179</v>
      </c>
      <c r="F1272" s="122"/>
      <c r="G1272" s="35">
        <v>2020</v>
      </c>
      <c r="H1272" s="35">
        <v>2020</v>
      </c>
      <c r="O1272" s="61">
        <f t="shared" si="156"/>
        <v>0</v>
      </c>
      <c r="Q1272" s="92"/>
    </row>
    <row r="1273" spans="2:17" ht="23.45" hidden="1" customHeight="1" outlineLevel="1" x14ac:dyDescent="0.25">
      <c r="B1273" s="123"/>
      <c r="C1273" s="35" t="s">
        <v>374</v>
      </c>
      <c r="D1273" s="123"/>
      <c r="E1273" s="35" t="s">
        <v>179</v>
      </c>
      <c r="F1273" s="122"/>
      <c r="G1273" s="35">
        <v>2021</v>
      </c>
      <c r="H1273" s="35">
        <v>2021</v>
      </c>
      <c r="I1273" s="35">
        <v>3</v>
      </c>
      <c r="J1273" s="35">
        <v>22</v>
      </c>
      <c r="K1273" s="35">
        <v>43</v>
      </c>
      <c r="O1273" s="61">
        <f t="shared" si="156"/>
        <v>0.68830445860045653</v>
      </c>
      <c r="Q1273" s="92"/>
    </row>
    <row r="1274" spans="2:17" ht="23.45" hidden="1" customHeight="1" outlineLevel="1" x14ac:dyDescent="0.25">
      <c r="B1274" s="123"/>
      <c r="C1274" s="35" t="s">
        <v>374</v>
      </c>
      <c r="D1274" s="123"/>
      <c r="E1274" s="35" t="s">
        <v>179</v>
      </c>
      <c r="F1274" s="122"/>
      <c r="G1274" s="35">
        <v>2022</v>
      </c>
      <c r="H1274" s="35">
        <v>2022</v>
      </c>
      <c r="I1274" s="35">
        <v>3</v>
      </c>
      <c r="J1274" s="35">
        <v>11</v>
      </c>
      <c r="K1274" s="35">
        <v>27</v>
      </c>
      <c r="O1274" s="61">
        <f t="shared" si="156"/>
        <v>0.86438234335871278</v>
      </c>
      <c r="Q1274" s="92"/>
    </row>
    <row r="1275" spans="2:17" ht="23.45" hidden="1" customHeight="1" outlineLevel="1" x14ac:dyDescent="0.25">
      <c r="B1275" s="123"/>
      <c r="C1275" s="35" t="s">
        <v>374</v>
      </c>
      <c r="D1275" s="123"/>
      <c r="E1275" s="35" t="s">
        <v>179</v>
      </c>
      <c r="F1275" s="122"/>
      <c r="G1275" s="35">
        <v>2023</v>
      </c>
      <c r="H1275" s="35">
        <v>2023</v>
      </c>
      <c r="I1275" s="35">
        <v>2</v>
      </c>
      <c r="J1275" s="35">
        <v>28</v>
      </c>
      <c r="K1275" s="35">
        <v>32</v>
      </c>
      <c r="O1275" s="61">
        <f t="shared" si="156"/>
        <v>0.59157995648078721</v>
      </c>
      <c r="Q1275" s="92"/>
    </row>
    <row r="1276" spans="2:17" ht="23.45" hidden="1" customHeight="1" outlineLevel="1" x14ac:dyDescent="0.25">
      <c r="B1276" s="123"/>
      <c r="C1276" s="35" t="s">
        <v>374</v>
      </c>
      <c r="D1276" s="123"/>
      <c r="E1276" s="35" t="s">
        <v>179</v>
      </c>
      <c r="F1276" s="122"/>
      <c r="G1276" s="35">
        <v>2024</v>
      </c>
      <c r="H1276" s="35">
        <v>2024</v>
      </c>
      <c r="I1276" s="35">
        <v>3</v>
      </c>
      <c r="J1276" s="35">
        <v>22</v>
      </c>
      <c r="K1276" s="35">
        <v>45</v>
      </c>
      <c r="O1276" s="61">
        <f t="shared" si="156"/>
        <v>0.72031861946559395</v>
      </c>
      <c r="Q1276" s="92"/>
    </row>
    <row r="1277" spans="2:17" ht="23.45" hidden="1" customHeight="1" outlineLevel="1" x14ac:dyDescent="0.25">
      <c r="B1277" s="49" t="s">
        <v>1</v>
      </c>
      <c r="C1277" s="49" t="s">
        <v>371</v>
      </c>
      <c r="D1277" s="49" t="s">
        <v>42</v>
      </c>
      <c r="E1277" s="49" t="s">
        <v>364</v>
      </c>
      <c r="F1277" s="80"/>
      <c r="G1277" s="49" t="s">
        <v>43</v>
      </c>
      <c r="H1277" s="49" t="s">
        <v>787</v>
      </c>
      <c r="I1277" s="49" t="s">
        <v>44</v>
      </c>
      <c r="J1277" s="49" t="s">
        <v>360</v>
      </c>
      <c r="K1277" s="49" t="s">
        <v>359</v>
      </c>
      <c r="L1277" s="49" t="s">
        <v>362</v>
      </c>
      <c r="M1277" s="49" t="s">
        <v>360</v>
      </c>
      <c r="N1277" s="49" t="s">
        <v>359</v>
      </c>
      <c r="O1277" s="49" t="s">
        <v>363</v>
      </c>
      <c r="P1277" s="49" t="s">
        <v>365</v>
      </c>
      <c r="Q1277" s="49" t="s">
        <v>599</v>
      </c>
    </row>
    <row r="1278" spans="2:17" ht="23.45" hidden="1" customHeight="1" outlineLevel="1" x14ac:dyDescent="0.25">
      <c r="B1278" s="123" t="e" vm="16">
        <v>#VALUE!</v>
      </c>
      <c r="C1278" s="35" t="s">
        <v>374</v>
      </c>
      <c r="D1278" s="123" t="e" vm="170">
        <v>#VALUE!</v>
      </c>
      <c r="E1278" s="35" t="s">
        <v>165</v>
      </c>
      <c r="F1278" s="122" t="s">
        <v>576</v>
      </c>
      <c r="G1278" s="35">
        <v>2018</v>
      </c>
      <c r="H1278" s="35">
        <v>2018</v>
      </c>
      <c r="I1278" s="35">
        <v>2</v>
      </c>
      <c r="J1278" s="35">
        <v>33</v>
      </c>
      <c r="K1278" s="35">
        <v>62</v>
      </c>
      <c r="O1278" s="61">
        <f t="shared" ref="O1278:O1284" si="157">IF(AND(L1278="", M1278="", N1278=""), IF(AND(I1278&lt;&gt;0, J1278&lt;&gt;0), K1278/J1278 * I1278^-0.95, 0), IF(OR(L1278=1, L1278=2),(IF(J1278&lt;&gt;0, K1278/J1278 * I1278^-0.95, 0) + IF(AND(M1278&lt;&gt;0, I1278&lt;&gt;0), N1278/M1278 * I1278^-0.95 * IF(L1278=1, 1, 0.913), 0)) / 2,"Fehler: K4 muss 1 oder 2 sein"))</f>
        <v>0.97252159512371839</v>
      </c>
      <c r="P1278" s="61">
        <f t="array" ref="P1278">((AVERAGE(IF((H1278:INDEX(H:H,MATCH("PointAVG",O1279:O1416,0)+ROW(O1278)-1)&gt;=(MAX(H1278:INDEX(H:H,MATCH("PointAVG",O1279:O1416,0)+ROW(O1278)-1))-4)),O1278:INDEX(O:O,MATCH("PointAVG",O1279:O1416,0)+ROW(O1278)-1)))) * (VLOOKUP(C1278, LeagueRanking[[CCode]:[Total4]], COLUMNS(LeagueRanking[[#All],[CCode]:[Total4]]), FALSE)))</f>
        <v>6.1657797671019416</v>
      </c>
      <c r="Q1278" s="91">
        <f>_xlfn.RANK.EQ(P1278, P:P, 0)</f>
        <v>310</v>
      </c>
    </row>
    <row r="1279" spans="2:17" ht="23.45" hidden="1" customHeight="1" outlineLevel="1" x14ac:dyDescent="0.25">
      <c r="B1279" s="123"/>
      <c r="C1279" s="35" t="s">
        <v>374</v>
      </c>
      <c r="D1279" s="123"/>
      <c r="E1279" s="35" t="s">
        <v>165</v>
      </c>
      <c r="F1279" s="122"/>
      <c r="G1279" s="35">
        <v>2019</v>
      </c>
      <c r="H1279" s="35">
        <v>2019</v>
      </c>
      <c r="I1279" s="35">
        <v>2</v>
      </c>
      <c r="J1279" s="35">
        <v>26</v>
      </c>
      <c r="K1279" s="35">
        <v>53</v>
      </c>
      <c r="O1279" s="61">
        <f t="shared" si="157"/>
        <v>1.0551738646844808</v>
      </c>
      <c r="Q1279" s="92"/>
    </row>
    <row r="1280" spans="2:17" ht="23.45" hidden="1" customHeight="1" outlineLevel="1" x14ac:dyDescent="0.25">
      <c r="B1280" s="123"/>
      <c r="C1280" s="35" t="s">
        <v>374</v>
      </c>
      <c r="D1280" s="123"/>
      <c r="E1280" s="35" t="s">
        <v>165</v>
      </c>
      <c r="F1280" s="122"/>
      <c r="G1280" s="35">
        <v>2020</v>
      </c>
      <c r="H1280" s="35">
        <v>2020</v>
      </c>
      <c r="I1280" s="35">
        <v>2</v>
      </c>
      <c r="J1280" s="35">
        <v>12</v>
      </c>
      <c r="K1280" s="35">
        <v>9</v>
      </c>
      <c r="O1280" s="61">
        <f t="shared" si="157"/>
        <v>0.38822434644051662</v>
      </c>
      <c r="Q1280" s="92"/>
    </row>
    <row r="1281" spans="2:17" ht="23.45" hidden="1" customHeight="1" outlineLevel="1" x14ac:dyDescent="0.25">
      <c r="B1281" s="123"/>
      <c r="C1281" s="35" t="s">
        <v>374</v>
      </c>
      <c r="D1281" s="123"/>
      <c r="E1281" s="35" t="s">
        <v>165</v>
      </c>
      <c r="F1281" s="122"/>
      <c r="G1281" s="35">
        <v>2021</v>
      </c>
      <c r="H1281" s="35">
        <v>2021</v>
      </c>
      <c r="I1281" s="35">
        <v>3</v>
      </c>
      <c r="J1281" s="35">
        <v>22</v>
      </c>
      <c r="K1281" s="35">
        <v>24</v>
      </c>
      <c r="O1281" s="61">
        <f t="shared" si="157"/>
        <v>0.38416993038165009</v>
      </c>
      <c r="Q1281" s="92"/>
    </row>
    <row r="1282" spans="2:17" ht="23.45" hidden="1" customHeight="1" outlineLevel="1" x14ac:dyDescent="0.25">
      <c r="B1282" s="123"/>
      <c r="C1282" s="35" t="s">
        <v>374</v>
      </c>
      <c r="D1282" s="123"/>
      <c r="E1282" s="35" t="s">
        <v>165</v>
      </c>
      <c r="F1282" s="122"/>
      <c r="G1282" s="35">
        <v>2022</v>
      </c>
      <c r="H1282" s="35">
        <v>2022</v>
      </c>
      <c r="I1282" s="35">
        <v>3</v>
      </c>
      <c r="J1282" s="35">
        <v>11</v>
      </c>
      <c r="K1282" s="35">
        <v>22</v>
      </c>
      <c r="O1282" s="61">
        <f t="shared" si="157"/>
        <v>0.70431153903302524</v>
      </c>
      <c r="Q1282" s="92"/>
    </row>
    <row r="1283" spans="2:17" ht="23.45" hidden="1" customHeight="1" outlineLevel="1" x14ac:dyDescent="0.25">
      <c r="B1283" s="123"/>
      <c r="C1283" s="35" t="s">
        <v>374</v>
      </c>
      <c r="D1283" s="123"/>
      <c r="E1283" s="35" t="s">
        <v>165</v>
      </c>
      <c r="F1283" s="122"/>
      <c r="G1283" s="35">
        <v>2023</v>
      </c>
      <c r="H1283" s="35">
        <v>2023</v>
      </c>
      <c r="I1283" s="35">
        <v>3</v>
      </c>
      <c r="J1283" s="35">
        <v>20</v>
      </c>
      <c r="K1283" s="35">
        <v>32</v>
      </c>
      <c r="O1283" s="61">
        <f t="shared" si="157"/>
        <v>0.56344923122642021</v>
      </c>
      <c r="Q1283" s="92"/>
    </row>
    <row r="1284" spans="2:17" ht="23.45" hidden="1" customHeight="1" outlineLevel="1" x14ac:dyDescent="0.25">
      <c r="B1284" s="123"/>
      <c r="C1284" s="35" t="s">
        <v>374</v>
      </c>
      <c r="D1284" s="123"/>
      <c r="E1284" s="35" t="s">
        <v>165</v>
      </c>
      <c r="F1284" s="122"/>
      <c r="G1284" s="35">
        <v>2024</v>
      </c>
      <c r="H1284" s="35">
        <v>2024</v>
      </c>
      <c r="I1284" s="35">
        <v>2</v>
      </c>
      <c r="J1284" s="35">
        <v>28</v>
      </c>
      <c r="K1284" s="35">
        <v>38</v>
      </c>
      <c r="O1284" s="61">
        <f t="shared" si="157"/>
        <v>0.70250119832093483</v>
      </c>
      <c r="Q1284" s="92"/>
    </row>
    <row r="1285" spans="2:17" ht="23.45" hidden="1" customHeight="1" outlineLevel="1" x14ac:dyDescent="0.25">
      <c r="B1285" s="49" t="s">
        <v>1</v>
      </c>
      <c r="C1285" s="49" t="s">
        <v>371</v>
      </c>
      <c r="D1285" s="49" t="s">
        <v>42</v>
      </c>
      <c r="E1285" s="49" t="s">
        <v>364</v>
      </c>
      <c r="F1285" s="80"/>
      <c r="G1285" s="49" t="s">
        <v>43</v>
      </c>
      <c r="H1285" s="49" t="s">
        <v>787</v>
      </c>
      <c r="I1285" s="49" t="s">
        <v>44</v>
      </c>
      <c r="J1285" s="49" t="s">
        <v>360</v>
      </c>
      <c r="K1285" s="49" t="s">
        <v>359</v>
      </c>
      <c r="L1285" s="49" t="s">
        <v>362</v>
      </c>
      <c r="M1285" s="49" t="s">
        <v>360</v>
      </c>
      <c r="N1285" s="49" t="s">
        <v>359</v>
      </c>
      <c r="O1285" s="49" t="s">
        <v>363</v>
      </c>
      <c r="P1285" s="49" t="s">
        <v>365</v>
      </c>
      <c r="Q1285" s="49" t="s">
        <v>599</v>
      </c>
    </row>
    <row r="1286" spans="2:17" ht="23.45" hidden="1" customHeight="1" outlineLevel="1" x14ac:dyDescent="0.25">
      <c r="B1286" s="123" t="e" vm="16">
        <v>#VALUE!</v>
      </c>
      <c r="C1286" s="35" t="s">
        <v>374</v>
      </c>
      <c r="D1286" s="123" t="e" vm="372">
        <v>#VALUE!</v>
      </c>
      <c r="E1286" s="35" t="s">
        <v>410</v>
      </c>
      <c r="F1286" s="122" t="s">
        <v>577</v>
      </c>
      <c r="G1286" s="35">
        <v>2018</v>
      </c>
      <c r="H1286" s="35">
        <v>2018</v>
      </c>
      <c r="O1286" s="61">
        <f t="shared" ref="O1286:O1292" si="158">IF(AND(L1286="", M1286="", N1286=""), IF(AND(I1286&lt;&gt;0, J1286&lt;&gt;0), K1286/J1286 * I1286^-0.95, 0), IF(OR(L1286=1, L1286=2),(IF(J1286&lt;&gt;0, K1286/J1286 * I1286^-0.95, 0) + IF(AND(M1286&lt;&gt;0, I1286&lt;&gt;0), N1286/M1286 * I1286^-0.95 * IF(L1286=1, 1, 0.913), 0)) / 2,"Fehler: K4 muss 1 oder 2 sein"))</f>
        <v>0</v>
      </c>
      <c r="P1286" s="61">
        <f t="array" ref="P1286">((AVERAGE(IF((H1286:INDEX(H:H,MATCH("PointAVG",O1287:O1425,0)+ROW(O1286)-1)&gt;=(MAX(H1286:INDEX(H:H,MATCH("PointAVG",O1287:O1425,0)+ROW(O1286)-1))-4)),O1286:INDEX(O:O,MATCH("PointAVG",O1287:O1425,0)+ROW(O1286)-1)))) * (VLOOKUP(C1286, LeagueRanking[[CCode]:[Total4]], COLUMNS(LeagueRanking[[#All],[CCode]:[Total4]]), FALSE)))</f>
        <v>3.7102146006671721</v>
      </c>
      <c r="Q1286" s="91">
        <f>_xlfn.RANK.EQ(P1286, P:P, 0)</f>
        <v>353</v>
      </c>
    </row>
    <row r="1287" spans="2:17" ht="23.45" hidden="1" customHeight="1" outlineLevel="1" x14ac:dyDescent="0.25">
      <c r="B1287" s="123"/>
      <c r="C1287" s="35" t="s">
        <v>374</v>
      </c>
      <c r="D1287" s="123"/>
      <c r="E1287" s="35" t="s">
        <v>410</v>
      </c>
      <c r="F1287" s="122"/>
      <c r="G1287" s="35">
        <v>2019</v>
      </c>
      <c r="H1287" s="35">
        <v>2019</v>
      </c>
      <c r="O1287" s="61">
        <f t="shared" si="158"/>
        <v>0</v>
      </c>
      <c r="Q1287" s="92"/>
    </row>
    <row r="1288" spans="2:17" ht="23.45" hidden="1" customHeight="1" outlineLevel="1" x14ac:dyDescent="0.25">
      <c r="B1288" s="123"/>
      <c r="C1288" s="35" t="s">
        <v>374</v>
      </c>
      <c r="D1288" s="123"/>
      <c r="E1288" s="35" t="s">
        <v>410</v>
      </c>
      <c r="F1288" s="122"/>
      <c r="G1288" s="35">
        <v>2020</v>
      </c>
      <c r="H1288" s="35">
        <v>2020</v>
      </c>
      <c r="O1288" s="61">
        <f t="shared" si="158"/>
        <v>0</v>
      </c>
      <c r="Q1288" s="92"/>
    </row>
    <row r="1289" spans="2:17" ht="23.45" hidden="1" customHeight="1" outlineLevel="1" x14ac:dyDescent="0.25">
      <c r="B1289" s="123"/>
      <c r="C1289" s="35" t="s">
        <v>374</v>
      </c>
      <c r="D1289" s="123"/>
      <c r="E1289" s="35" t="s">
        <v>410</v>
      </c>
      <c r="F1289" s="122"/>
      <c r="G1289" s="35">
        <v>2021</v>
      </c>
      <c r="H1289" s="35">
        <v>2021</v>
      </c>
      <c r="O1289" s="61">
        <f t="shared" si="158"/>
        <v>0</v>
      </c>
      <c r="Q1289" s="92"/>
    </row>
    <row r="1290" spans="2:17" ht="23.45" hidden="1" customHeight="1" outlineLevel="1" x14ac:dyDescent="0.25">
      <c r="B1290" s="123"/>
      <c r="C1290" s="35" t="s">
        <v>374</v>
      </c>
      <c r="D1290" s="123"/>
      <c r="E1290" s="35" t="s">
        <v>410</v>
      </c>
      <c r="F1290" s="122"/>
      <c r="G1290" s="35">
        <v>2022</v>
      </c>
      <c r="H1290" s="35">
        <v>2022</v>
      </c>
      <c r="O1290" s="61">
        <f t="shared" si="158"/>
        <v>0</v>
      </c>
      <c r="Q1290" s="92"/>
    </row>
    <row r="1291" spans="2:17" ht="23.45" hidden="1" customHeight="1" outlineLevel="1" x14ac:dyDescent="0.25">
      <c r="B1291" s="123"/>
      <c r="C1291" s="35" t="s">
        <v>374</v>
      </c>
      <c r="D1291" s="123"/>
      <c r="E1291" s="35" t="s">
        <v>410</v>
      </c>
      <c r="F1291" s="122"/>
      <c r="G1291" s="35">
        <v>2023</v>
      </c>
      <c r="H1291" s="35">
        <v>2023</v>
      </c>
      <c r="I1291" s="35">
        <v>3</v>
      </c>
      <c r="J1291" s="35">
        <v>18</v>
      </c>
      <c r="K1291" s="35">
        <v>39</v>
      </c>
      <c r="O1291" s="61">
        <f t="shared" si="158"/>
        <v>0.76300416728577725</v>
      </c>
      <c r="Q1291" s="92"/>
    </row>
    <row r="1292" spans="2:17" ht="23.45" hidden="1" customHeight="1" outlineLevel="1" x14ac:dyDescent="0.25">
      <c r="B1292" s="123"/>
      <c r="C1292" s="35" t="s">
        <v>374</v>
      </c>
      <c r="D1292" s="123"/>
      <c r="E1292" s="35" t="s">
        <v>410</v>
      </c>
      <c r="F1292" s="122"/>
      <c r="G1292" s="35">
        <v>2024</v>
      </c>
      <c r="H1292" s="35">
        <v>2024</v>
      </c>
      <c r="I1292" s="35">
        <v>2</v>
      </c>
      <c r="J1292" s="35">
        <v>28</v>
      </c>
      <c r="K1292" s="35">
        <v>48</v>
      </c>
      <c r="O1292" s="61">
        <f t="shared" si="158"/>
        <v>0.88736993472118075</v>
      </c>
      <c r="Q1292" s="92"/>
    </row>
    <row r="1293" spans="2:17" ht="23.45" hidden="1" customHeight="1" outlineLevel="1" x14ac:dyDescent="0.25">
      <c r="B1293" s="49" t="s">
        <v>1</v>
      </c>
      <c r="C1293" s="49" t="s">
        <v>371</v>
      </c>
      <c r="D1293" s="49" t="s">
        <v>42</v>
      </c>
      <c r="E1293" s="49" t="s">
        <v>364</v>
      </c>
      <c r="F1293" s="80"/>
      <c r="G1293" s="49" t="s">
        <v>43</v>
      </c>
      <c r="H1293" s="49" t="s">
        <v>787</v>
      </c>
      <c r="I1293" s="49" t="s">
        <v>44</v>
      </c>
      <c r="J1293" s="49" t="s">
        <v>360</v>
      </c>
      <c r="K1293" s="49" t="s">
        <v>359</v>
      </c>
      <c r="L1293" s="49" t="s">
        <v>362</v>
      </c>
      <c r="M1293" s="49" t="s">
        <v>360</v>
      </c>
      <c r="N1293" s="49" t="s">
        <v>359</v>
      </c>
      <c r="O1293" s="49" t="s">
        <v>363</v>
      </c>
      <c r="P1293" s="49" t="s">
        <v>365</v>
      </c>
      <c r="Q1293" s="49" t="s">
        <v>599</v>
      </c>
    </row>
    <row r="1294" spans="2:17" ht="23.45" hidden="1" customHeight="1" outlineLevel="1" x14ac:dyDescent="0.25">
      <c r="B1294" s="123" t="e" vm="16">
        <v>#VALUE!</v>
      </c>
      <c r="C1294" s="35" t="s">
        <v>374</v>
      </c>
      <c r="D1294" s="123" t="e" vm="373">
        <v>#VALUE!</v>
      </c>
      <c r="E1294" s="35" t="s">
        <v>411</v>
      </c>
      <c r="F1294" s="122" t="s">
        <v>578</v>
      </c>
      <c r="G1294" s="35">
        <v>2018</v>
      </c>
      <c r="H1294" s="35">
        <v>2018</v>
      </c>
      <c r="O1294" s="61">
        <f t="shared" ref="O1294:O1300" si="159">IF(AND(L1294="", M1294="", N1294=""), IF(AND(I1294&lt;&gt;0, J1294&lt;&gt;0), K1294/J1294 * I1294^-0.95, 0), IF(OR(L1294=1, L1294=2),(IF(J1294&lt;&gt;0, K1294/J1294 * I1294^-0.95, 0) + IF(AND(M1294&lt;&gt;0, I1294&lt;&gt;0), N1294/M1294 * I1294^-0.95 * IF(L1294=1, 1, 0.913), 0)) / 2,"Fehler: K4 muss 1 oder 2 sein"))</f>
        <v>0</v>
      </c>
      <c r="P1294" s="61">
        <f t="array" ref="P1294">((AVERAGE(IF((H1294:INDEX(H:H,MATCH("PointAVG",O1295:O1433,0)+ROW(O1294)-1)&gt;=(MAX(H1294:INDEX(H:H,MATCH("PointAVG",O1295:O1433,0)+ROW(O1294)-1))-4)),O1294:INDEX(O:O,MATCH("PointAVG",O1295:O1433,0)+ROW(O1294)-1)))) * (VLOOKUP(C1294, LeagueRanking[[CCode]:[Total4]], COLUMNS(LeagueRanking[[#All],[CCode]:[Total4]]), FALSE)))</f>
        <v>4.749923373194143</v>
      </c>
      <c r="Q1294" s="91">
        <f>_xlfn.RANK.EQ(P1294, P:P, 0)</f>
        <v>335</v>
      </c>
    </row>
    <row r="1295" spans="2:17" ht="23.45" hidden="1" customHeight="1" outlineLevel="1" x14ac:dyDescent="0.25">
      <c r="B1295" s="123"/>
      <c r="C1295" s="35" t="s">
        <v>374</v>
      </c>
      <c r="D1295" s="123"/>
      <c r="E1295" s="35" t="s">
        <v>411</v>
      </c>
      <c r="F1295" s="122"/>
      <c r="G1295" s="35">
        <v>2019</v>
      </c>
      <c r="H1295" s="35">
        <v>2019</v>
      </c>
      <c r="O1295" s="61">
        <f t="shared" si="159"/>
        <v>0</v>
      </c>
      <c r="Q1295" s="92"/>
    </row>
    <row r="1296" spans="2:17" ht="23.45" hidden="1" customHeight="1" outlineLevel="1" x14ac:dyDescent="0.25">
      <c r="B1296" s="123"/>
      <c r="C1296" s="35" t="s">
        <v>374</v>
      </c>
      <c r="D1296" s="123"/>
      <c r="E1296" s="35" t="s">
        <v>411</v>
      </c>
      <c r="F1296" s="122"/>
      <c r="G1296" s="35">
        <v>2020</v>
      </c>
      <c r="H1296" s="35">
        <v>2020</v>
      </c>
      <c r="O1296" s="61">
        <f t="shared" si="159"/>
        <v>0</v>
      </c>
      <c r="Q1296" s="92"/>
    </row>
    <row r="1297" spans="2:17" ht="23.45" hidden="1" customHeight="1" outlineLevel="1" x14ac:dyDescent="0.25">
      <c r="B1297" s="123"/>
      <c r="C1297" s="35" t="s">
        <v>374</v>
      </c>
      <c r="D1297" s="123"/>
      <c r="E1297" s="35" t="s">
        <v>411</v>
      </c>
      <c r="F1297" s="122"/>
      <c r="G1297" s="35">
        <v>2021</v>
      </c>
      <c r="H1297" s="35">
        <v>2021</v>
      </c>
      <c r="O1297" s="61">
        <f t="shared" si="159"/>
        <v>0</v>
      </c>
      <c r="Q1297" s="92"/>
    </row>
    <row r="1298" spans="2:17" ht="23.45" hidden="1" customHeight="1" outlineLevel="1" x14ac:dyDescent="0.25">
      <c r="B1298" s="123"/>
      <c r="C1298" s="35" t="s">
        <v>374</v>
      </c>
      <c r="D1298" s="123"/>
      <c r="E1298" s="35" t="s">
        <v>411</v>
      </c>
      <c r="F1298" s="122"/>
      <c r="G1298" s="35">
        <v>2022</v>
      </c>
      <c r="H1298" s="35">
        <v>2022</v>
      </c>
      <c r="O1298" s="61">
        <f t="shared" si="159"/>
        <v>0</v>
      </c>
      <c r="Q1298" s="92"/>
    </row>
    <row r="1299" spans="2:17" ht="23.45" hidden="1" customHeight="1" outlineLevel="1" x14ac:dyDescent="0.25">
      <c r="B1299" s="123"/>
      <c r="C1299" s="35" t="s">
        <v>374</v>
      </c>
      <c r="D1299" s="123"/>
      <c r="E1299" s="35" t="s">
        <v>411</v>
      </c>
      <c r="F1299" s="122"/>
      <c r="G1299" s="35">
        <v>2023</v>
      </c>
      <c r="H1299" s="35">
        <v>2023</v>
      </c>
      <c r="I1299" s="35">
        <v>3</v>
      </c>
      <c r="J1299" s="35">
        <v>20</v>
      </c>
      <c r="K1299" s="35">
        <v>57</v>
      </c>
      <c r="O1299" s="61">
        <f t="shared" si="159"/>
        <v>1.003643943122061</v>
      </c>
      <c r="Q1299" s="92"/>
    </row>
    <row r="1300" spans="2:17" ht="23.45" hidden="1" customHeight="1" outlineLevel="1" x14ac:dyDescent="0.25">
      <c r="B1300" s="123"/>
      <c r="C1300" s="35" t="s">
        <v>374</v>
      </c>
      <c r="D1300" s="123"/>
      <c r="E1300" s="35" t="s">
        <v>411</v>
      </c>
      <c r="F1300" s="122"/>
      <c r="G1300" s="35">
        <v>2024</v>
      </c>
      <c r="H1300" s="35">
        <v>2024</v>
      </c>
      <c r="I1300" s="35">
        <v>2</v>
      </c>
      <c r="J1300" s="35">
        <v>28</v>
      </c>
      <c r="K1300" s="35">
        <v>60</v>
      </c>
      <c r="O1300" s="61">
        <f t="shared" si="159"/>
        <v>1.109212418401476</v>
      </c>
      <c r="Q1300" s="92"/>
    </row>
    <row r="1301" spans="2:17" ht="23.45" hidden="1" customHeight="1" outlineLevel="1" x14ac:dyDescent="0.25">
      <c r="B1301" s="49" t="s">
        <v>1</v>
      </c>
      <c r="C1301" s="49" t="s">
        <v>371</v>
      </c>
      <c r="D1301" s="49" t="s">
        <v>42</v>
      </c>
      <c r="E1301" s="49" t="s">
        <v>364</v>
      </c>
      <c r="F1301" s="80"/>
      <c r="G1301" s="49" t="s">
        <v>43</v>
      </c>
      <c r="H1301" s="49" t="s">
        <v>787</v>
      </c>
      <c r="I1301" s="49" t="s">
        <v>44</v>
      </c>
      <c r="J1301" s="49" t="s">
        <v>360</v>
      </c>
      <c r="K1301" s="49" t="s">
        <v>359</v>
      </c>
      <c r="L1301" s="49" t="s">
        <v>362</v>
      </c>
      <c r="M1301" s="49" t="s">
        <v>360</v>
      </c>
      <c r="N1301" s="49" t="s">
        <v>359</v>
      </c>
      <c r="O1301" s="49" t="s">
        <v>363</v>
      </c>
      <c r="P1301" s="49" t="s">
        <v>365</v>
      </c>
      <c r="Q1301" s="49" t="s">
        <v>599</v>
      </c>
    </row>
    <row r="1302" spans="2:17" ht="23.45" hidden="1" customHeight="1" outlineLevel="1" x14ac:dyDescent="0.25">
      <c r="B1302" s="123" t="e" vm="16">
        <v>#VALUE!</v>
      </c>
      <c r="C1302" s="35" t="s">
        <v>374</v>
      </c>
      <c r="D1302" s="123" t="e" vm="374">
        <v>#VALUE!</v>
      </c>
      <c r="E1302" s="35" t="s">
        <v>412</v>
      </c>
      <c r="F1302" s="122" t="s">
        <v>570</v>
      </c>
      <c r="G1302" s="35">
        <v>2018</v>
      </c>
      <c r="H1302" s="35">
        <v>2018</v>
      </c>
      <c r="O1302" s="61">
        <f t="shared" ref="O1302:O1308" si="160">IF(AND(L1302="", M1302="", N1302=""), IF(AND(I1302&lt;&gt;0, J1302&lt;&gt;0), K1302/J1302 * I1302^-0.95, 0), IF(OR(L1302=1, L1302=2),(IF(J1302&lt;&gt;0, K1302/J1302 * I1302^-0.95, 0) + IF(AND(M1302&lt;&gt;0, I1302&lt;&gt;0), N1302/M1302 * I1302^-0.95 * IF(L1302=1, 1, 0.913), 0)) / 2,"Fehler: K4 muss 1 oder 2 sein"))</f>
        <v>0</v>
      </c>
      <c r="P1302" s="61">
        <f t="array" ref="P1302">((AVERAGE(IF((H1302:INDEX(H:H,MATCH("PointAVG",O1303:O1432,0)+ROW(O1302)-1)&gt;=(MAX(H1302:INDEX(H:H,MATCH("PointAVG",O1303:O1432,0)+ROW(O1302)-1))-4)),O1302:INDEX(O:O,MATCH("PointAVG",O1303:O1432,0)+ROW(O1302)-1)))) * (VLOOKUP(C1302, LeagueRanking[[CCode]:[Total4]], COLUMNS(LeagueRanking[[#All],[CCode]:[Total4]]), FALSE)))</f>
        <v>7.308764546310635</v>
      </c>
      <c r="Q1302" s="91">
        <f>_xlfn.RANK.EQ(P1302, P:P, 0)</f>
        <v>271</v>
      </c>
    </row>
    <row r="1303" spans="2:17" ht="23.45" hidden="1" customHeight="1" outlineLevel="1" x14ac:dyDescent="0.25">
      <c r="B1303" s="123"/>
      <c r="C1303" s="35" t="s">
        <v>374</v>
      </c>
      <c r="D1303" s="123"/>
      <c r="E1303" s="35" t="s">
        <v>412</v>
      </c>
      <c r="F1303" s="122"/>
      <c r="G1303" s="35">
        <v>2019</v>
      </c>
      <c r="H1303" s="35">
        <v>2019</v>
      </c>
      <c r="O1303" s="61">
        <f t="shared" si="160"/>
        <v>0</v>
      </c>
      <c r="Q1303" s="92"/>
    </row>
    <row r="1304" spans="2:17" ht="23.45" hidden="1" customHeight="1" outlineLevel="1" x14ac:dyDescent="0.25">
      <c r="B1304" s="123"/>
      <c r="C1304" s="35" t="s">
        <v>374</v>
      </c>
      <c r="D1304" s="123"/>
      <c r="E1304" s="35" t="s">
        <v>412</v>
      </c>
      <c r="F1304" s="122"/>
      <c r="G1304" s="35">
        <v>2020</v>
      </c>
      <c r="H1304" s="35">
        <v>2020</v>
      </c>
      <c r="I1304" s="35">
        <v>3</v>
      </c>
      <c r="J1304" s="35">
        <v>5</v>
      </c>
      <c r="K1304" s="35">
        <v>9</v>
      </c>
      <c r="O1304" s="61">
        <f t="shared" si="160"/>
        <v>0.63388038512972278</v>
      </c>
      <c r="Q1304" s="92"/>
    </row>
    <row r="1305" spans="2:17" ht="23.45" hidden="1" customHeight="1" outlineLevel="1" x14ac:dyDescent="0.25">
      <c r="B1305" s="123"/>
      <c r="C1305" s="35" t="s">
        <v>374</v>
      </c>
      <c r="D1305" s="123"/>
      <c r="E1305" s="35" t="s">
        <v>412</v>
      </c>
      <c r="F1305" s="122"/>
      <c r="G1305" s="35">
        <v>2021</v>
      </c>
      <c r="H1305" s="35">
        <v>2021</v>
      </c>
      <c r="I1305" s="35">
        <v>3</v>
      </c>
      <c r="J1305" s="35">
        <v>22</v>
      </c>
      <c r="K1305" s="35">
        <v>31</v>
      </c>
      <c r="O1305" s="61">
        <f t="shared" si="160"/>
        <v>0.49621949340963145</v>
      </c>
      <c r="Q1305" s="92"/>
    </row>
    <row r="1306" spans="2:17" ht="23.45" hidden="1" customHeight="1" outlineLevel="1" x14ac:dyDescent="0.25">
      <c r="B1306" s="123"/>
      <c r="C1306" s="35" t="s">
        <v>374</v>
      </c>
      <c r="D1306" s="123"/>
      <c r="E1306" s="35" t="s">
        <v>412</v>
      </c>
      <c r="F1306" s="122"/>
      <c r="G1306" s="35">
        <v>2022</v>
      </c>
      <c r="H1306" s="35">
        <v>2022</v>
      </c>
      <c r="I1306" s="35">
        <v>3</v>
      </c>
      <c r="J1306" s="35">
        <v>11</v>
      </c>
      <c r="K1306" s="35">
        <v>17</v>
      </c>
      <c r="O1306" s="61">
        <f t="shared" si="160"/>
        <v>0.54424073470733769</v>
      </c>
      <c r="Q1306" s="92"/>
    </row>
    <row r="1307" spans="2:17" ht="23.45" hidden="1" customHeight="1" outlineLevel="1" x14ac:dyDescent="0.25">
      <c r="B1307" s="123"/>
      <c r="C1307" s="35" t="s">
        <v>374</v>
      </c>
      <c r="D1307" s="123"/>
      <c r="E1307" s="35" t="s">
        <v>412</v>
      </c>
      <c r="F1307" s="122"/>
      <c r="G1307" s="35">
        <v>2023</v>
      </c>
      <c r="H1307" s="35">
        <v>2023</v>
      </c>
      <c r="I1307" s="35">
        <v>3</v>
      </c>
      <c r="J1307" s="35">
        <v>20</v>
      </c>
      <c r="K1307" s="35">
        <v>57</v>
      </c>
      <c r="O1307" s="61">
        <f t="shared" si="160"/>
        <v>1.003643943122061</v>
      </c>
      <c r="Q1307" s="92"/>
    </row>
    <row r="1308" spans="2:17" ht="23.45" hidden="1" customHeight="1" outlineLevel="1" x14ac:dyDescent="0.25">
      <c r="B1308" s="123"/>
      <c r="C1308" s="35" t="s">
        <v>374</v>
      </c>
      <c r="D1308" s="123"/>
      <c r="E1308" s="35" t="s">
        <v>412</v>
      </c>
      <c r="F1308" s="122"/>
      <c r="G1308" s="35">
        <v>2024</v>
      </c>
      <c r="H1308" s="35">
        <v>2024</v>
      </c>
      <c r="I1308" s="35">
        <v>2</v>
      </c>
      <c r="J1308" s="35">
        <v>28</v>
      </c>
      <c r="K1308" s="35">
        <v>31</v>
      </c>
      <c r="O1308" s="61">
        <f t="shared" si="160"/>
        <v>0.57309308284076266</v>
      </c>
      <c r="Q1308" s="92"/>
    </row>
    <row r="1309" spans="2:17" ht="23.45" hidden="1" customHeight="1" outlineLevel="1" x14ac:dyDescent="0.25">
      <c r="B1309" s="49" t="s">
        <v>1</v>
      </c>
      <c r="C1309" s="49" t="s">
        <v>371</v>
      </c>
      <c r="D1309" s="49" t="s">
        <v>42</v>
      </c>
      <c r="E1309" s="49" t="s">
        <v>364</v>
      </c>
      <c r="F1309" s="80"/>
      <c r="G1309" s="49" t="s">
        <v>43</v>
      </c>
      <c r="H1309" s="49" t="s">
        <v>787</v>
      </c>
      <c r="I1309" s="49" t="s">
        <v>44</v>
      </c>
      <c r="J1309" s="49" t="s">
        <v>360</v>
      </c>
      <c r="K1309" s="49" t="s">
        <v>359</v>
      </c>
      <c r="L1309" s="49" t="s">
        <v>362</v>
      </c>
      <c r="M1309" s="49" t="s">
        <v>360</v>
      </c>
      <c r="N1309" s="49" t="s">
        <v>359</v>
      </c>
      <c r="O1309" s="49" t="s">
        <v>363</v>
      </c>
      <c r="P1309" s="49" t="s">
        <v>365</v>
      </c>
      <c r="Q1309" s="49" t="s">
        <v>599</v>
      </c>
    </row>
    <row r="1310" spans="2:17" ht="23.45" hidden="1" customHeight="1" outlineLevel="1" x14ac:dyDescent="0.25">
      <c r="B1310" s="123" t="e" vm="16">
        <v>#VALUE!</v>
      </c>
      <c r="C1310" s="35" t="s">
        <v>374</v>
      </c>
      <c r="D1310" s="123" t="e" vm="375">
        <v>#VALUE!</v>
      </c>
      <c r="E1310" s="35" t="s">
        <v>802</v>
      </c>
      <c r="F1310" s="122" t="s">
        <v>801</v>
      </c>
      <c r="G1310" s="35">
        <v>2018</v>
      </c>
      <c r="H1310" s="35">
        <v>2018</v>
      </c>
      <c r="I1310" s="35">
        <v>2</v>
      </c>
      <c r="J1310" s="35">
        <v>33</v>
      </c>
      <c r="K1310" s="35">
        <v>48</v>
      </c>
      <c r="O1310" s="61">
        <f t="shared" ref="O1310:O1316" si="161">IF(AND(L1310="", M1310="", N1310=""), IF(AND(I1310&lt;&gt;0, J1310&lt;&gt;0), K1310/J1310 * I1310^-0.95, 0), IF(OR(L1310=1, L1310=2),(IF(J1310&lt;&gt;0, K1310/J1310 * I1310^-0.95, 0) + IF(AND(M1310&lt;&gt;0, I1310&lt;&gt;0), N1310/M1310 * I1310^-0.95 * IF(L1310=1, 1, 0.913), 0)) / 2,"Fehler: K4 muss 1 oder 2 sein"))</f>
        <v>0.75291994461191103</v>
      </c>
      <c r="P1310" s="61">
        <f t="array" ref="P1310">((AVERAGE(IF((H1310:INDEX(H:H,MATCH("PointAVG",O1311:O1432,0)+ROW(O1310)-1)&gt;=(MAX(H1310:INDEX(H:H,MATCH("PointAVG",O1311:O1432,0)+ROW(O1310)-1))-4)),O1310:INDEX(O:O,MATCH("PointAVG",O1311:O1432,0)+ROW(O1310)-1)))) * (VLOOKUP(C1310, LeagueRanking[[CCode]:[Total4]], COLUMNS(LeagueRanking[[#All],[CCode]:[Total4]]), FALSE)))</f>
        <v>8.0790001476000146</v>
      </c>
      <c r="Q1310" s="91">
        <f>_xlfn.RANK.EQ(P1310, P:P, 0)</f>
        <v>243</v>
      </c>
    </row>
    <row r="1311" spans="2:17" ht="23.45" hidden="1" customHeight="1" outlineLevel="1" x14ac:dyDescent="0.25">
      <c r="B1311" s="123"/>
      <c r="C1311" s="35" t="s">
        <v>374</v>
      </c>
      <c r="D1311" s="123"/>
      <c r="E1311" s="35" t="s">
        <v>802</v>
      </c>
      <c r="F1311" s="122"/>
      <c r="G1311" s="35">
        <v>2019</v>
      </c>
      <c r="H1311" s="35">
        <v>2019</v>
      </c>
      <c r="I1311" s="35">
        <v>2</v>
      </c>
      <c r="J1311" s="35">
        <v>26</v>
      </c>
      <c r="K1311" s="35">
        <v>22</v>
      </c>
      <c r="O1311" s="61">
        <f t="shared" si="161"/>
        <v>0.43799669854827511</v>
      </c>
      <c r="Q1311" s="92"/>
    </row>
    <row r="1312" spans="2:17" ht="23.45" hidden="1" customHeight="1" outlineLevel="1" x14ac:dyDescent="0.25">
      <c r="B1312" s="123"/>
      <c r="C1312" s="35" t="s">
        <v>374</v>
      </c>
      <c r="D1312" s="123"/>
      <c r="E1312" s="35" t="s">
        <v>802</v>
      </c>
      <c r="F1312" s="122"/>
      <c r="G1312" s="35">
        <v>2020</v>
      </c>
      <c r="H1312" s="35">
        <v>2020</v>
      </c>
      <c r="I1312" s="35">
        <v>2</v>
      </c>
      <c r="J1312" s="35">
        <v>12</v>
      </c>
      <c r="K1312" s="35">
        <v>12</v>
      </c>
      <c r="O1312" s="61">
        <f t="shared" si="161"/>
        <v>0.51763246192068879</v>
      </c>
      <c r="Q1312" s="92"/>
    </row>
    <row r="1313" spans="2:17" ht="23.45" hidden="1" customHeight="1" outlineLevel="1" x14ac:dyDescent="0.25">
      <c r="B1313" s="123"/>
      <c r="C1313" s="35" t="s">
        <v>374</v>
      </c>
      <c r="D1313" s="123"/>
      <c r="E1313" s="35" t="s">
        <v>802</v>
      </c>
      <c r="F1313" s="122"/>
      <c r="G1313" s="35">
        <v>2021</v>
      </c>
      <c r="H1313" s="35">
        <v>2021</v>
      </c>
      <c r="I1313" s="35">
        <v>2</v>
      </c>
      <c r="J1313" s="35">
        <v>22</v>
      </c>
      <c r="K1313" s="35">
        <v>35</v>
      </c>
      <c r="O1313" s="61">
        <f t="shared" si="161"/>
        <v>0.82350618941927756</v>
      </c>
      <c r="Q1313" s="92"/>
    </row>
    <row r="1314" spans="2:17" ht="23.45" hidden="1" customHeight="1" outlineLevel="1" x14ac:dyDescent="0.25">
      <c r="B1314" s="123"/>
      <c r="C1314" s="35" t="s">
        <v>374</v>
      </c>
      <c r="D1314" s="123"/>
      <c r="E1314" s="35" t="s">
        <v>802</v>
      </c>
      <c r="F1314" s="122"/>
      <c r="G1314" s="35">
        <v>2022</v>
      </c>
      <c r="H1314" s="35">
        <v>2022</v>
      </c>
      <c r="I1314" s="35">
        <v>2</v>
      </c>
      <c r="J1314" s="35">
        <v>26</v>
      </c>
      <c r="K1314" s="35">
        <v>37</v>
      </c>
      <c r="O1314" s="61">
        <f t="shared" si="161"/>
        <v>0.73663081119482643</v>
      </c>
      <c r="Q1314" s="92"/>
    </row>
    <row r="1315" spans="2:17" ht="23.45" hidden="1" customHeight="1" outlineLevel="1" x14ac:dyDescent="0.25">
      <c r="B1315" s="123"/>
      <c r="C1315" s="35" t="s">
        <v>374</v>
      </c>
      <c r="D1315" s="123"/>
      <c r="E1315" s="35" t="s">
        <v>802</v>
      </c>
      <c r="F1315" s="122"/>
      <c r="G1315" s="35">
        <v>2023</v>
      </c>
      <c r="H1315" s="35">
        <v>2023</v>
      </c>
      <c r="I1315" s="35">
        <v>2</v>
      </c>
      <c r="J1315" s="35">
        <v>28</v>
      </c>
      <c r="K1315" s="35">
        <v>31</v>
      </c>
      <c r="O1315" s="61">
        <f t="shared" si="161"/>
        <v>0.57309308284076266</v>
      </c>
      <c r="Q1315" s="92"/>
    </row>
    <row r="1316" spans="2:17" ht="23.45" hidden="1" customHeight="1" outlineLevel="1" x14ac:dyDescent="0.25">
      <c r="B1316" s="123"/>
      <c r="C1316" s="35" t="s">
        <v>374</v>
      </c>
      <c r="D1316" s="123"/>
      <c r="E1316" s="35" t="s">
        <v>802</v>
      </c>
      <c r="F1316" s="122"/>
      <c r="G1316" s="35">
        <v>2024</v>
      </c>
      <c r="H1316" s="35">
        <v>2024</v>
      </c>
      <c r="I1316" s="35">
        <v>2</v>
      </c>
      <c r="J1316" s="35">
        <v>28</v>
      </c>
      <c r="K1316" s="35">
        <v>51</v>
      </c>
      <c r="O1316" s="61">
        <f t="shared" si="161"/>
        <v>0.94283055564125462</v>
      </c>
      <c r="Q1316" s="92"/>
    </row>
    <row r="1317" spans="2:17" ht="23.45" hidden="1" customHeight="1" outlineLevel="1" x14ac:dyDescent="0.25">
      <c r="B1317" s="49" t="s">
        <v>1</v>
      </c>
      <c r="C1317" s="49" t="s">
        <v>371</v>
      </c>
      <c r="D1317" s="49" t="s">
        <v>42</v>
      </c>
      <c r="E1317" s="49" t="s">
        <v>364</v>
      </c>
      <c r="F1317" s="80"/>
      <c r="G1317" s="49" t="s">
        <v>43</v>
      </c>
      <c r="H1317" s="49" t="s">
        <v>787</v>
      </c>
      <c r="I1317" s="49" t="s">
        <v>44</v>
      </c>
      <c r="J1317" s="49" t="s">
        <v>360</v>
      </c>
      <c r="K1317" s="49" t="s">
        <v>359</v>
      </c>
      <c r="L1317" s="49" t="s">
        <v>362</v>
      </c>
      <c r="M1317" s="49" t="s">
        <v>360</v>
      </c>
      <c r="N1317" s="49" t="s">
        <v>359</v>
      </c>
      <c r="O1317" s="49" t="s">
        <v>363</v>
      </c>
      <c r="P1317" s="49" t="s">
        <v>365</v>
      </c>
      <c r="Q1317" s="49" t="s">
        <v>599</v>
      </c>
    </row>
    <row r="1318" spans="2:17" ht="23.45" hidden="1" customHeight="1" outlineLevel="1" x14ac:dyDescent="0.25">
      <c r="B1318" s="123" t="e" vm="16">
        <v>#VALUE!</v>
      </c>
      <c r="C1318" s="35" t="s">
        <v>374</v>
      </c>
      <c r="D1318" s="123" t="e" vm="376">
        <v>#VALUE!</v>
      </c>
      <c r="E1318" s="35" t="s">
        <v>804</v>
      </c>
      <c r="F1318" s="122" t="s">
        <v>803</v>
      </c>
      <c r="G1318" s="35">
        <v>2018</v>
      </c>
      <c r="H1318" s="35">
        <v>2018</v>
      </c>
      <c r="I1318" s="35">
        <v>1</v>
      </c>
      <c r="J1318" s="35">
        <v>33</v>
      </c>
      <c r="K1318" s="35">
        <v>35</v>
      </c>
      <c r="O1318" s="61">
        <f t="shared" ref="O1318:O1324" si="162">IF(AND(L1318="", M1318="", N1318=""), IF(AND(I1318&lt;&gt;0, J1318&lt;&gt;0), K1318/J1318 * I1318^-0.95, 0), IF(OR(L1318=1, L1318=2),(IF(J1318&lt;&gt;0, K1318/J1318 * I1318^-0.95, 0) + IF(AND(M1318&lt;&gt;0, I1318&lt;&gt;0), N1318/M1318 * I1318^-0.95 * IF(L1318=1, 1, 0.913), 0)) / 2,"Fehler: K4 muss 1 oder 2 sein"))</f>
        <v>1.0606060606060606</v>
      </c>
      <c r="P1318" s="61">
        <f t="array" ref="P1318">((AVERAGE(IF((H1318:INDEX(H:H,MATCH("PointAVG",O1319:O1432,0)+ROW(O1318)-1)&gt;=(MAX(H1318:INDEX(H:H,MATCH("PointAVG",O1319:O1432,0)+ROW(O1318)-1))-4)),O1318:INDEX(O:O,MATCH("PointAVG",O1319:O1432,0)+ROW(O1318)-1)))) * (VLOOKUP(C1318, LeagueRanking[[CCode]:[Total4]], COLUMNS(LeagueRanking[[#All],[CCode]:[Total4]]), FALSE)))</f>
        <v>2.0151936424074597</v>
      </c>
      <c r="Q1318" s="91">
        <f>_xlfn.RANK.EQ(P1318, P:P, 0)</f>
        <v>367</v>
      </c>
    </row>
    <row r="1319" spans="2:17" ht="23.45" hidden="1" customHeight="1" outlineLevel="1" x14ac:dyDescent="0.25">
      <c r="B1319" s="123"/>
      <c r="C1319" s="35" t="s">
        <v>374</v>
      </c>
      <c r="D1319" s="123"/>
      <c r="E1319" s="35" t="s">
        <v>804</v>
      </c>
      <c r="F1319" s="122"/>
      <c r="G1319" s="35">
        <v>2019</v>
      </c>
      <c r="H1319" s="35">
        <v>2019</v>
      </c>
      <c r="I1319" s="35">
        <v>1</v>
      </c>
      <c r="J1319" s="35">
        <v>33</v>
      </c>
      <c r="K1319" s="35">
        <v>37</v>
      </c>
      <c r="O1319" s="61">
        <f t="shared" si="162"/>
        <v>1.1212121212121211</v>
      </c>
      <c r="Q1319" s="92"/>
    </row>
    <row r="1320" spans="2:17" ht="23.45" hidden="1" customHeight="1" outlineLevel="1" x14ac:dyDescent="0.25">
      <c r="B1320" s="123"/>
      <c r="C1320" s="35" t="s">
        <v>374</v>
      </c>
      <c r="D1320" s="123"/>
      <c r="E1320" s="35" t="s">
        <v>804</v>
      </c>
      <c r="F1320" s="122"/>
      <c r="G1320" s="35">
        <v>2020</v>
      </c>
      <c r="H1320" s="35">
        <v>2020</v>
      </c>
      <c r="O1320" s="61">
        <f t="shared" si="162"/>
        <v>0</v>
      </c>
      <c r="Q1320" s="92"/>
    </row>
    <row r="1321" spans="2:17" ht="23.45" hidden="1" customHeight="1" outlineLevel="1" x14ac:dyDescent="0.25">
      <c r="B1321" s="123"/>
      <c r="C1321" s="35" t="s">
        <v>374</v>
      </c>
      <c r="D1321" s="123"/>
      <c r="E1321" s="35" t="s">
        <v>804</v>
      </c>
      <c r="F1321" s="122"/>
      <c r="G1321" s="35">
        <v>2021</v>
      </c>
      <c r="H1321" s="35">
        <v>2021</v>
      </c>
      <c r="O1321" s="61">
        <f t="shared" si="162"/>
        <v>0</v>
      </c>
      <c r="Q1321" s="92"/>
    </row>
    <row r="1322" spans="2:17" ht="23.45" hidden="1" customHeight="1" outlineLevel="1" x14ac:dyDescent="0.25">
      <c r="B1322" s="123"/>
      <c r="C1322" s="35" t="s">
        <v>374</v>
      </c>
      <c r="D1322" s="123"/>
      <c r="E1322" s="35" t="s">
        <v>804</v>
      </c>
      <c r="F1322" s="122"/>
      <c r="G1322" s="35">
        <v>2022</v>
      </c>
      <c r="H1322" s="35">
        <v>2022</v>
      </c>
      <c r="O1322" s="61">
        <f t="shared" si="162"/>
        <v>0</v>
      </c>
      <c r="Q1322" s="92"/>
    </row>
    <row r="1323" spans="2:17" ht="23.45" hidden="1" customHeight="1" outlineLevel="1" x14ac:dyDescent="0.25">
      <c r="B1323" s="123"/>
      <c r="C1323" s="35" t="s">
        <v>374</v>
      </c>
      <c r="D1323" s="123"/>
      <c r="E1323" s="35" t="s">
        <v>804</v>
      </c>
      <c r="F1323" s="122"/>
      <c r="G1323" s="35">
        <v>2023</v>
      </c>
      <c r="H1323" s="35">
        <v>2023</v>
      </c>
      <c r="O1323" s="61">
        <f t="shared" si="162"/>
        <v>0</v>
      </c>
      <c r="Q1323" s="92"/>
    </row>
    <row r="1324" spans="2:17" ht="23.45" hidden="1" customHeight="1" outlineLevel="1" x14ac:dyDescent="0.25">
      <c r="B1324" s="123"/>
      <c r="C1324" s="35" t="s">
        <v>374</v>
      </c>
      <c r="D1324" s="123"/>
      <c r="E1324" s="35" t="s">
        <v>804</v>
      </c>
      <c r="F1324" s="122"/>
      <c r="G1324" s="35">
        <v>2024</v>
      </c>
      <c r="H1324" s="35">
        <v>2024</v>
      </c>
      <c r="I1324" s="35">
        <v>3</v>
      </c>
      <c r="J1324" s="35">
        <v>22</v>
      </c>
      <c r="K1324" s="35">
        <v>56</v>
      </c>
      <c r="O1324" s="61">
        <f t="shared" si="162"/>
        <v>0.89639650422385031</v>
      </c>
      <c r="Q1324" s="92"/>
    </row>
    <row r="1325" spans="2:17" ht="23.45" hidden="1" customHeight="1" outlineLevel="1" x14ac:dyDescent="0.25">
      <c r="B1325" s="49" t="s">
        <v>1</v>
      </c>
      <c r="C1325" s="49" t="s">
        <v>371</v>
      </c>
      <c r="D1325" s="49" t="s">
        <v>42</v>
      </c>
      <c r="E1325" s="49" t="s">
        <v>364</v>
      </c>
      <c r="F1325" s="80"/>
      <c r="G1325" s="49" t="s">
        <v>43</v>
      </c>
      <c r="H1325" s="49" t="s">
        <v>787</v>
      </c>
      <c r="I1325" s="49" t="s">
        <v>44</v>
      </c>
      <c r="J1325" s="49" t="s">
        <v>360</v>
      </c>
      <c r="K1325" s="49" t="s">
        <v>359</v>
      </c>
      <c r="L1325" s="49" t="s">
        <v>362</v>
      </c>
      <c r="M1325" s="49" t="s">
        <v>360</v>
      </c>
      <c r="N1325" s="49" t="s">
        <v>359</v>
      </c>
      <c r="O1325" s="49" t="s">
        <v>363</v>
      </c>
      <c r="P1325" s="49" t="s">
        <v>365</v>
      </c>
      <c r="Q1325" s="49" t="s">
        <v>599</v>
      </c>
    </row>
    <row r="1326" spans="2:17" ht="23.45" hidden="1" customHeight="1" outlineLevel="1" x14ac:dyDescent="0.25">
      <c r="B1326" s="123" t="e" vm="16">
        <v>#VALUE!</v>
      </c>
      <c r="C1326" s="35" t="s">
        <v>374</v>
      </c>
      <c r="D1326" s="123" t="e" vm="377">
        <v>#VALUE!</v>
      </c>
      <c r="E1326" s="35" t="s">
        <v>806</v>
      </c>
      <c r="F1326" s="122" t="s">
        <v>805</v>
      </c>
      <c r="G1326" s="35">
        <v>2018</v>
      </c>
      <c r="H1326" s="35">
        <v>2018</v>
      </c>
      <c r="O1326" s="61">
        <f t="shared" ref="O1326:O1332" si="163">IF(AND(L1326="", M1326="", N1326=""), IF(AND(I1326&lt;&gt;0, J1326&lt;&gt;0), K1326/J1326 * I1326^-0.95, 0), IF(OR(L1326=1, L1326=2),(IF(J1326&lt;&gt;0, K1326/J1326 * I1326^-0.95, 0) + IF(AND(M1326&lt;&gt;0, I1326&lt;&gt;0), N1326/M1326 * I1326^-0.95 * IF(L1326=1, 1, 0.913), 0)) / 2,"Fehler: K4 muss 1 oder 2 sein"))</f>
        <v>0</v>
      </c>
      <c r="P1326" s="61">
        <f t="array" ref="P1326">((AVERAGE(IF((H1326:INDEX(H:H,MATCH("PointAVG",O1327:O1441,0)+ROW(O1326)-1)&gt;=(MAX(H1326:INDEX(H:H,MATCH("PointAVG",O1327:O1441,0)+ROW(O1326)-1))-4)),O1326:INDEX(O:O,MATCH("PointAVG",O1327:O1441,0)+ROW(O1326)-1)))) * (VLOOKUP(C1326, LeagueRanking[[CCode]:[Total4]], COLUMNS(LeagueRanking[[#All],[CCode]:[Total4]]), FALSE)))</f>
        <v>4.4074482145724927</v>
      </c>
      <c r="Q1326" s="91">
        <f>_xlfn.RANK.EQ(P1326, P:P, 0)</f>
        <v>342</v>
      </c>
    </row>
    <row r="1327" spans="2:17" ht="23.45" hidden="1" customHeight="1" outlineLevel="1" x14ac:dyDescent="0.25">
      <c r="B1327" s="123"/>
      <c r="C1327" s="35" t="s">
        <v>374</v>
      </c>
      <c r="D1327" s="123"/>
      <c r="E1327" s="35" t="s">
        <v>806</v>
      </c>
      <c r="F1327" s="122"/>
      <c r="G1327" s="35">
        <v>2019</v>
      </c>
      <c r="H1327" s="35">
        <v>2019</v>
      </c>
      <c r="O1327" s="61">
        <f t="shared" si="163"/>
        <v>0</v>
      </c>
      <c r="Q1327" s="92"/>
    </row>
    <row r="1328" spans="2:17" ht="23.45" hidden="1" customHeight="1" outlineLevel="1" x14ac:dyDescent="0.25">
      <c r="B1328" s="123"/>
      <c r="C1328" s="35" t="s">
        <v>374</v>
      </c>
      <c r="D1328" s="123"/>
      <c r="E1328" s="35" t="s">
        <v>806</v>
      </c>
      <c r="F1328" s="122"/>
      <c r="G1328" s="35">
        <v>2020</v>
      </c>
      <c r="H1328" s="35">
        <v>2020</v>
      </c>
      <c r="O1328" s="61">
        <f t="shared" si="163"/>
        <v>0</v>
      </c>
      <c r="Q1328" s="92"/>
    </row>
    <row r="1329" spans="2:17" ht="23.45" hidden="1" customHeight="1" outlineLevel="1" x14ac:dyDescent="0.25">
      <c r="B1329" s="123"/>
      <c r="C1329" s="35" t="s">
        <v>374</v>
      </c>
      <c r="D1329" s="123"/>
      <c r="E1329" s="35" t="s">
        <v>806</v>
      </c>
      <c r="F1329" s="122"/>
      <c r="G1329" s="35">
        <v>2021</v>
      </c>
      <c r="H1329" s="35">
        <v>2021</v>
      </c>
      <c r="O1329" s="61">
        <f t="shared" si="163"/>
        <v>0</v>
      </c>
      <c r="Q1329" s="92"/>
    </row>
    <row r="1330" spans="2:17" ht="23.45" hidden="1" customHeight="1" outlineLevel="1" x14ac:dyDescent="0.25">
      <c r="B1330" s="123"/>
      <c r="C1330" s="35" t="s">
        <v>374</v>
      </c>
      <c r="D1330" s="123"/>
      <c r="E1330" s="35" t="s">
        <v>806</v>
      </c>
      <c r="F1330" s="122"/>
      <c r="G1330" s="35">
        <v>2022</v>
      </c>
      <c r="H1330" s="35">
        <v>2022</v>
      </c>
      <c r="I1330" s="35">
        <v>4</v>
      </c>
      <c r="J1330" s="35">
        <v>22</v>
      </c>
      <c r="K1330" s="35">
        <v>44</v>
      </c>
      <c r="O1330" s="61">
        <f t="shared" si="163"/>
        <v>0.53588673126814657</v>
      </c>
      <c r="Q1330" s="92"/>
    </row>
    <row r="1331" spans="2:17" ht="23.45" hidden="1" customHeight="1" outlineLevel="1" x14ac:dyDescent="0.25">
      <c r="B1331" s="123"/>
      <c r="C1331" s="35" t="s">
        <v>374</v>
      </c>
      <c r="D1331" s="123"/>
      <c r="E1331" s="35" t="s">
        <v>806</v>
      </c>
      <c r="F1331" s="122"/>
      <c r="G1331" s="35">
        <v>2023</v>
      </c>
      <c r="H1331" s="35">
        <v>2023</v>
      </c>
      <c r="I1331" s="35">
        <v>3</v>
      </c>
      <c r="J1331" s="35">
        <v>18</v>
      </c>
      <c r="K1331" s="35">
        <v>27</v>
      </c>
      <c r="O1331" s="61">
        <f t="shared" si="163"/>
        <v>0.52823365427476898</v>
      </c>
      <c r="Q1331" s="92"/>
    </row>
    <row r="1332" spans="2:17" ht="23.45" hidden="1" customHeight="1" outlineLevel="1" x14ac:dyDescent="0.25">
      <c r="B1332" s="123"/>
      <c r="C1332" s="35" t="s">
        <v>374</v>
      </c>
      <c r="D1332" s="123"/>
      <c r="E1332" s="35" t="s">
        <v>806</v>
      </c>
      <c r="F1332" s="122"/>
      <c r="G1332" s="35">
        <v>2024</v>
      </c>
      <c r="H1332" s="35">
        <v>2024</v>
      </c>
      <c r="I1332" s="35">
        <v>3</v>
      </c>
      <c r="J1332" s="35">
        <v>22</v>
      </c>
      <c r="K1332" s="35">
        <v>56</v>
      </c>
      <c r="O1332" s="61">
        <f t="shared" si="163"/>
        <v>0.89639650422385031</v>
      </c>
      <c r="Q1332" s="92"/>
    </row>
    <row r="1333" spans="2:17" ht="23.45" customHeight="1" x14ac:dyDescent="0.25">
      <c r="B1333" s="123" t="e" vm="12">
        <v>#VALUE!</v>
      </c>
      <c r="C1333" s="123"/>
      <c r="D1333" s="123" t="e" vm="11">
        <v>#VALUE!</v>
      </c>
      <c r="E1333" s="123"/>
      <c r="O1333" s="61"/>
      <c r="Q1333" s="92"/>
    </row>
    <row r="1334" spans="2:17" ht="23.45" customHeight="1" collapsed="1" x14ac:dyDescent="0.25">
      <c r="B1334" s="123"/>
      <c r="C1334" s="123"/>
      <c r="D1334" s="123"/>
      <c r="E1334" s="123"/>
      <c r="G1334" s="62"/>
      <c r="H1334" s="62"/>
      <c r="O1334" s="61"/>
      <c r="Q1334" s="92"/>
    </row>
    <row r="1335" spans="2:17" ht="23.45" hidden="1" customHeight="1" outlineLevel="1" x14ac:dyDescent="0.25">
      <c r="B1335" s="50" t="s">
        <v>1</v>
      </c>
      <c r="C1335" s="50" t="s">
        <v>371</v>
      </c>
      <c r="D1335" s="50" t="s">
        <v>42</v>
      </c>
      <c r="E1335" s="50" t="s">
        <v>364</v>
      </c>
      <c r="F1335" s="81"/>
      <c r="G1335" s="50" t="s">
        <v>43</v>
      </c>
      <c r="H1335" s="50" t="s">
        <v>787</v>
      </c>
      <c r="I1335" s="50" t="s">
        <v>44</v>
      </c>
      <c r="J1335" s="50" t="s">
        <v>360</v>
      </c>
      <c r="K1335" s="50" t="s">
        <v>359</v>
      </c>
      <c r="L1335" s="50" t="s">
        <v>362</v>
      </c>
      <c r="M1335" s="50" t="s">
        <v>360</v>
      </c>
      <c r="N1335" s="50" t="s">
        <v>359</v>
      </c>
      <c r="O1335" s="50" t="s">
        <v>363</v>
      </c>
      <c r="P1335" s="50" t="s">
        <v>365</v>
      </c>
      <c r="Q1335" s="50" t="s">
        <v>599</v>
      </c>
    </row>
    <row r="1336" spans="2:17" ht="23.45" hidden="1" customHeight="1" outlineLevel="1" x14ac:dyDescent="0.25">
      <c r="B1336" s="123" t="e" vm="12">
        <v>#VALUE!</v>
      </c>
      <c r="C1336" s="35" t="s">
        <v>375</v>
      </c>
      <c r="D1336" s="123" t="e" vm="171">
        <v>#VALUE!</v>
      </c>
      <c r="E1336" s="35" t="s">
        <v>180</v>
      </c>
      <c r="F1336" s="122" t="s">
        <v>579</v>
      </c>
      <c r="G1336" s="35">
        <v>2018</v>
      </c>
      <c r="H1336" s="35">
        <v>2018</v>
      </c>
      <c r="I1336" s="35">
        <v>1</v>
      </c>
      <c r="J1336" s="35">
        <v>28</v>
      </c>
      <c r="K1336" s="35">
        <v>63</v>
      </c>
      <c r="O1336" s="61">
        <f t="shared" ref="O1336:O1342" si="164">IF(AND(L1336="", M1336="", N1336=""), IF(AND(I1336&lt;&gt;0, J1336&lt;&gt;0), K1336/J1336 * I1336^-0.95, 0), IF(OR(L1336=1, L1336=2),(IF(J1336&lt;&gt;0, K1336/J1336 * I1336^-0.95, 0) + IF(AND(M1336&lt;&gt;0, I1336&lt;&gt;0), N1336/M1336 * I1336^-0.95 * IF(L1336=1, 1, 0.913), 0)) / 2,"Fehler: K4 muss 1 oder 2 sein"))</f>
        <v>2.25</v>
      </c>
      <c r="P1336" s="61">
        <f t="array" ref="P1336">((AVERAGE(IF((H1336:INDEX(H:H,MATCH("PointAVG",O1337:O1451,0)+ROW(O1336)-1)&gt;=(MAX(H1336:INDEX(H:H,MATCH("PointAVG",O1337:O1451,0)+ROW(O1336)-1))-4)),O1336:INDEX(O:O,MATCH("PointAVG",O1337:O1451,0)+ROW(O1336)-1)))) * (VLOOKUP(C1336, LeagueRanking[[CCode]:[Total4]], COLUMNS(LeagueRanking[[#All],[CCode]:[Total4]]), FALSE)))</f>
        <v>28.013949126857142</v>
      </c>
      <c r="Q1336" s="91">
        <f>_xlfn.RANK.EQ(P1336, P:P, 0)</f>
        <v>12</v>
      </c>
    </row>
    <row r="1337" spans="2:17" ht="23.45" hidden="1" customHeight="1" outlineLevel="1" x14ac:dyDescent="0.25">
      <c r="B1337" s="123"/>
      <c r="C1337" s="35" t="s">
        <v>375</v>
      </c>
      <c r="D1337" s="123"/>
      <c r="E1337" s="35" t="s">
        <v>180</v>
      </c>
      <c r="F1337" s="122"/>
      <c r="G1337" s="35">
        <v>2019</v>
      </c>
      <c r="H1337" s="35">
        <v>2019</v>
      </c>
      <c r="I1337" s="35">
        <v>1</v>
      </c>
      <c r="J1337" s="35">
        <v>28</v>
      </c>
      <c r="K1337" s="35">
        <v>70</v>
      </c>
      <c r="O1337" s="61">
        <f t="shared" si="164"/>
        <v>2.5</v>
      </c>
      <c r="Q1337" s="92"/>
    </row>
    <row r="1338" spans="2:17" ht="23.45" hidden="1" customHeight="1" outlineLevel="1" x14ac:dyDescent="0.25">
      <c r="B1338" s="123"/>
      <c r="C1338" s="35" t="s">
        <v>375</v>
      </c>
      <c r="D1338" s="123"/>
      <c r="E1338" s="35" t="s">
        <v>180</v>
      </c>
      <c r="F1338" s="122"/>
      <c r="G1338" s="35" t="s">
        <v>4</v>
      </c>
      <c r="H1338" s="35">
        <v>2020</v>
      </c>
      <c r="I1338" s="35">
        <v>1</v>
      </c>
      <c r="J1338" s="35">
        <v>36</v>
      </c>
      <c r="K1338" s="35">
        <v>99</v>
      </c>
      <c r="O1338" s="61">
        <f t="shared" si="164"/>
        <v>2.75</v>
      </c>
      <c r="Q1338" s="92"/>
    </row>
    <row r="1339" spans="2:17" ht="23.45" hidden="1" customHeight="1" outlineLevel="1" x14ac:dyDescent="0.25">
      <c r="B1339" s="123"/>
      <c r="C1339" s="35" t="s">
        <v>375</v>
      </c>
      <c r="D1339" s="123"/>
      <c r="E1339" s="35" t="s">
        <v>180</v>
      </c>
      <c r="F1339" s="122"/>
      <c r="G1339" s="35" t="s">
        <v>5</v>
      </c>
      <c r="H1339" s="35">
        <v>2021</v>
      </c>
      <c r="I1339" s="35">
        <v>1</v>
      </c>
      <c r="J1339" s="35">
        <v>28</v>
      </c>
      <c r="K1339" s="35">
        <v>70</v>
      </c>
      <c r="O1339" s="61">
        <f t="shared" si="164"/>
        <v>2.5</v>
      </c>
      <c r="Q1339" s="92"/>
    </row>
    <row r="1340" spans="2:17" ht="23.45" hidden="1" customHeight="1" outlineLevel="1" x14ac:dyDescent="0.25">
      <c r="B1340" s="123"/>
      <c r="C1340" s="35" t="s">
        <v>375</v>
      </c>
      <c r="D1340" s="123"/>
      <c r="E1340" s="35" t="s">
        <v>180</v>
      </c>
      <c r="F1340" s="122"/>
      <c r="G1340" s="35" t="s">
        <v>6</v>
      </c>
      <c r="H1340" s="35">
        <v>2022</v>
      </c>
      <c r="I1340" s="35">
        <v>1</v>
      </c>
      <c r="J1340" s="35">
        <v>14</v>
      </c>
      <c r="K1340" s="35">
        <v>33</v>
      </c>
      <c r="L1340" s="35">
        <v>1</v>
      </c>
      <c r="M1340" s="35">
        <v>10</v>
      </c>
      <c r="N1340" s="35">
        <v>24</v>
      </c>
      <c r="O1340" s="61">
        <f t="shared" si="164"/>
        <v>2.3785714285714286</v>
      </c>
      <c r="Q1340" s="92"/>
    </row>
    <row r="1341" spans="2:17" ht="23.45" hidden="1" customHeight="1" outlineLevel="1" x14ac:dyDescent="0.25">
      <c r="B1341" s="123"/>
      <c r="C1341" s="35" t="s">
        <v>375</v>
      </c>
      <c r="D1341" s="123"/>
      <c r="E1341" s="35" t="s">
        <v>180</v>
      </c>
      <c r="F1341" s="122"/>
      <c r="G1341" s="35" t="s">
        <v>402</v>
      </c>
      <c r="H1341" s="35">
        <v>2023</v>
      </c>
      <c r="I1341" s="35">
        <v>1</v>
      </c>
      <c r="J1341" s="35">
        <v>14</v>
      </c>
      <c r="K1341" s="35">
        <v>34</v>
      </c>
      <c r="L1341" s="35">
        <v>1</v>
      </c>
      <c r="M1341" s="35">
        <v>10</v>
      </c>
      <c r="N1341" s="35">
        <v>18</v>
      </c>
      <c r="O1341" s="61">
        <f t="shared" si="164"/>
        <v>2.1142857142857143</v>
      </c>
      <c r="Q1341" s="92"/>
    </row>
    <row r="1342" spans="2:17" ht="23.45" hidden="1" customHeight="1" outlineLevel="1" x14ac:dyDescent="0.25">
      <c r="B1342" s="123"/>
      <c r="C1342" s="35" t="s">
        <v>375</v>
      </c>
      <c r="D1342" s="123"/>
      <c r="E1342" s="35" t="s">
        <v>180</v>
      </c>
      <c r="F1342" s="122"/>
      <c r="G1342" s="35" t="s">
        <v>779</v>
      </c>
      <c r="H1342" s="35">
        <v>2024</v>
      </c>
      <c r="I1342" s="35">
        <v>1</v>
      </c>
      <c r="J1342" s="35">
        <v>14</v>
      </c>
      <c r="K1342" s="35">
        <v>36</v>
      </c>
      <c r="L1342" s="35">
        <v>1</v>
      </c>
      <c r="M1342" s="35">
        <v>10</v>
      </c>
      <c r="N1342" s="35">
        <v>20</v>
      </c>
      <c r="O1342" s="61">
        <f t="shared" si="164"/>
        <v>2.2857142857142856</v>
      </c>
      <c r="Q1342" s="92"/>
    </row>
    <row r="1343" spans="2:17" ht="23.45" hidden="1" customHeight="1" outlineLevel="1" x14ac:dyDescent="0.25">
      <c r="B1343" s="50" t="s">
        <v>1</v>
      </c>
      <c r="C1343" s="50" t="s">
        <v>371</v>
      </c>
      <c r="D1343" s="50" t="s">
        <v>42</v>
      </c>
      <c r="E1343" s="50" t="s">
        <v>364</v>
      </c>
      <c r="F1343" s="81"/>
      <c r="G1343" s="50" t="s">
        <v>43</v>
      </c>
      <c r="H1343" s="50" t="s">
        <v>787</v>
      </c>
      <c r="I1343" s="50" t="s">
        <v>44</v>
      </c>
      <c r="J1343" s="50" t="s">
        <v>360</v>
      </c>
      <c r="K1343" s="50" t="s">
        <v>359</v>
      </c>
      <c r="L1343" s="50" t="s">
        <v>362</v>
      </c>
      <c r="M1343" s="50" t="s">
        <v>360</v>
      </c>
      <c r="N1343" s="50" t="s">
        <v>359</v>
      </c>
      <c r="O1343" s="50" t="s">
        <v>363</v>
      </c>
      <c r="P1343" s="50" t="s">
        <v>365</v>
      </c>
      <c r="Q1343" s="50" t="s">
        <v>599</v>
      </c>
    </row>
    <row r="1344" spans="2:17" ht="23.45" hidden="1" customHeight="1" outlineLevel="1" x14ac:dyDescent="0.25">
      <c r="B1344" s="123" t="e" vm="12">
        <v>#VALUE!</v>
      </c>
      <c r="C1344" s="35" t="s">
        <v>375</v>
      </c>
      <c r="D1344" s="123" t="e" vm="172">
        <v>#VALUE!</v>
      </c>
      <c r="E1344" s="35" t="s">
        <v>181</v>
      </c>
      <c r="F1344" s="122" t="s">
        <v>580</v>
      </c>
      <c r="G1344" s="35">
        <v>2018</v>
      </c>
      <c r="H1344" s="35">
        <v>2018</v>
      </c>
      <c r="I1344" s="35">
        <v>1</v>
      </c>
      <c r="J1344" s="35">
        <v>28</v>
      </c>
      <c r="K1344" s="35">
        <v>45</v>
      </c>
      <c r="O1344" s="61">
        <f t="shared" ref="O1344:O1350" si="165">IF(AND(L1344="", M1344="", N1344=""), IF(AND(I1344&lt;&gt;0, J1344&lt;&gt;0), K1344/J1344 * I1344^-0.95, 0), IF(OR(L1344=1, L1344=2),(IF(J1344&lt;&gt;0, K1344/J1344 * I1344^-0.95, 0) + IF(AND(M1344&lt;&gt;0, I1344&lt;&gt;0), N1344/M1344 * I1344^-0.95 * IF(L1344=1, 1, 0.913), 0)) / 2,"Fehler: K4 muss 1 oder 2 sein"))</f>
        <v>1.6071428571428572</v>
      </c>
      <c r="P1344" s="61">
        <f t="array" ref="P1344">((AVERAGE(IF((H1344:INDEX(H:H,MATCH("PointAVG",O1345:O1459,0)+ROW(O1344)-1)&gt;=(MAX(H1344:INDEX(H:H,MATCH("PointAVG",O1345:O1459,0)+ROW(O1344)-1))-4)),O1344:INDEX(O:O,MATCH("PointAVG",O1345:O1459,0)+ROW(O1344)-1)))) * (VLOOKUP(C1344, LeagueRanking[[CCode]:[Total4]], COLUMNS(LeagueRanking[[#All],[CCode]:[Total4]]), FALSE)))</f>
        <v>24.051036291809524</v>
      </c>
      <c r="Q1344" s="91">
        <f>_xlfn.RANK.EQ(P1344, P:P, 0)</f>
        <v>26</v>
      </c>
    </row>
    <row r="1345" spans="2:17" ht="23.45" hidden="1" customHeight="1" outlineLevel="1" x14ac:dyDescent="0.25">
      <c r="B1345" s="123"/>
      <c r="C1345" s="35" t="s">
        <v>375</v>
      </c>
      <c r="D1345" s="123"/>
      <c r="E1345" s="35" t="s">
        <v>181</v>
      </c>
      <c r="F1345" s="122"/>
      <c r="G1345" s="35">
        <v>2019</v>
      </c>
      <c r="H1345" s="35">
        <v>2019</v>
      </c>
      <c r="I1345" s="35">
        <v>1</v>
      </c>
      <c r="J1345" s="35">
        <v>28</v>
      </c>
      <c r="K1345" s="35">
        <v>50</v>
      </c>
      <c r="O1345" s="61">
        <f t="shared" si="165"/>
        <v>1.7857142857142858</v>
      </c>
      <c r="Q1345" s="92"/>
    </row>
    <row r="1346" spans="2:17" ht="23.45" hidden="1" customHeight="1" outlineLevel="1" x14ac:dyDescent="0.25">
      <c r="B1346" s="123"/>
      <c r="C1346" s="35" t="s">
        <v>375</v>
      </c>
      <c r="D1346" s="123"/>
      <c r="E1346" s="35" t="s">
        <v>181</v>
      </c>
      <c r="F1346" s="122"/>
      <c r="G1346" s="35" t="s">
        <v>4</v>
      </c>
      <c r="H1346" s="35">
        <v>2020</v>
      </c>
      <c r="I1346" s="35">
        <v>1</v>
      </c>
      <c r="J1346" s="35">
        <v>36</v>
      </c>
      <c r="K1346" s="35">
        <v>83</v>
      </c>
      <c r="O1346" s="61">
        <f t="shared" si="165"/>
        <v>2.3055555555555554</v>
      </c>
      <c r="Q1346" s="92"/>
    </row>
    <row r="1347" spans="2:17" ht="23.45" hidden="1" customHeight="1" outlineLevel="1" x14ac:dyDescent="0.25">
      <c r="B1347" s="123"/>
      <c r="C1347" s="35" t="s">
        <v>375</v>
      </c>
      <c r="D1347" s="123"/>
      <c r="E1347" s="35" t="s">
        <v>181</v>
      </c>
      <c r="F1347" s="122"/>
      <c r="G1347" s="35" t="s">
        <v>5</v>
      </c>
      <c r="H1347" s="35">
        <v>2021</v>
      </c>
      <c r="I1347" s="35">
        <v>1</v>
      </c>
      <c r="J1347" s="35">
        <v>28</v>
      </c>
      <c r="K1347" s="35">
        <v>64</v>
      </c>
      <c r="O1347" s="61">
        <f t="shared" si="165"/>
        <v>2.2857142857142856</v>
      </c>
      <c r="Q1347" s="92"/>
    </row>
    <row r="1348" spans="2:17" ht="23.45" hidden="1" customHeight="1" outlineLevel="1" x14ac:dyDescent="0.25">
      <c r="B1348" s="123"/>
      <c r="C1348" s="35" t="s">
        <v>375</v>
      </c>
      <c r="D1348" s="123"/>
      <c r="E1348" s="35" t="s">
        <v>181</v>
      </c>
      <c r="F1348" s="122"/>
      <c r="G1348" s="35" t="s">
        <v>6</v>
      </c>
      <c r="H1348" s="35">
        <v>2022</v>
      </c>
      <c r="I1348" s="35">
        <v>1</v>
      </c>
      <c r="J1348" s="35">
        <v>14</v>
      </c>
      <c r="K1348" s="35">
        <v>27</v>
      </c>
      <c r="L1348" s="35">
        <v>1</v>
      </c>
      <c r="M1348" s="35">
        <v>10</v>
      </c>
      <c r="N1348" s="35">
        <v>21</v>
      </c>
      <c r="O1348" s="61">
        <f t="shared" si="165"/>
        <v>2.0142857142857142</v>
      </c>
      <c r="Q1348" s="92"/>
    </row>
    <row r="1349" spans="2:17" ht="23.45" hidden="1" customHeight="1" outlineLevel="1" x14ac:dyDescent="0.25">
      <c r="B1349" s="123"/>
      <c r="C1349" s="35" t="s">
        <v>375</v>
      </c>
      <c r="D1349" s="123"/>
      <c r="E1349" s="35" t="s">
        <v>181</v>
      </c>
      <c r="F1349" s="122"/>
      <c r="G1349" s="35" t="s">
        <v>402</v>
      </c>
      <c r="H1349" s="35">
        <v>2023</v>
      </c>
      <c r="I1349" s="35">
        <v>1</v>
      </c>
      <c r="J1349" s="35">
        <v>14</v>
      </c>
      <c r="K1349" s="35">
        <v>28</v>
      </c>
      <c r="L1349" s="35">
        <v>1</v>
      </c>
      <c r="M1349" s="35">
        <v>10</v>
      </c>
      <c r="N1349" s="35">
        <v>24</v>
      </c>
      <c r="O1349" s="61">
        <f t="shared" si="165"/>
        <v>2.2000000000000002</v>
      </c>
      <c r="Q1349" s="92"/>
    </row>
    <row r="1350" spans="2:17" ht="23.45" hidden="1" customHeight="1" outlineLevel="1" x14ac:dyDescent="0.25">
      <c r="B1350" s="123"/>
      <c r="C1350" s="35" t="s">
        <v>375</v>
      </c>
      <c r="D1350" s="123"/>
      <c r="E1350" s="35" t="s">
        <v>181</v>
      </c>
      <c r="F1350" s="122"/>
      <c r="G1350" s="35" t="s">
        <v>779</v>
      </c>
      <c r="H1350" s="35">
        <v>2024</v>
      </c>
      <c r="I1350" s="35">
        <v>1</v>
      </c>
      <c r="J1350" s="35">
        <v>14</v>
      </c>
      <c r="K1350" s="35">
        <v>23</v>
      </c>
      <c r="L1350" s="35">
        <v>1</v>
      </c>
      <c r="M1350" s="35">
        <v>10</v>
      </c>
      <c r="N1350" s="35">
        <v>14</v>
      </c>
      <c r="O1350" s="61">
        <f t="shared" si="165"/>
        <v>1.5214285714285714</v>
      </c>
      <c r="Q1350" s="92"/>
    </row>
    <row r="1351" spans="2:17" ht="23.45" hidden="1" customHeight="1" outlineLevel="1" x14ac:dyDescent="0.25">
      <c r="B1351" s="50" t="s">
        <v>1</v>
      </c>
      <c r="C1351" s="50" t="s">
        <v>371</v>
      </c>
      <c r="D1351" s="50" t="s">
        <v>42</v>
      </c>
      <c r="E1351" s="50" t="s">
        <v>364</v>
      </c>
      <c r="F1351" s="81"/>
      <c r="G1351" s="50" t="s">
        <v>43</v>
      </c>
      <c r="H1351" s="50" t="s">
        <v>787</v>
      </c>
      <c r="I1351" s="50" t="s">
        <v>44</v>
      </c>
      <c r="J1351" s="50" t="s">
        <v>360</v>
      </c>
      <c r="K1351" s="50" t="s">
        <v>359</v>
      </c>
      <c r="L1351" s="50" t="s">
        <v>362</v>
      </c>
      <c r="M1351" s="50" t="s">
        <v>360</v>
      </c>
      <c r="N1351" s="50" t="s">
        <v>359</v>
      </c>
      <c r="O1351" s="50" t="s">
        <v>363</v>
      </c>
      <c r="P1351" s="50" t="s">
        <v>365</v>
      </c>
      <c r="Q1351" s="50" t="s">
        <v>599</v>
      </c>
    </row>
    <row r="1352" spans="2:17" ht="23.45" hidden="1" customHeight="1" outlineLevel="1" x14ac:dyDescent="0.25">
      <c r="B1352" s="123" t="e" vm="12">
        <v>#VALUE!</v>
      </c>
      <c r="C1352" s="35" t="s">
        <v>375</v>
      </c>
      <c r="D1352" s="123" t="e" vm="173">
        <v>#VALUE!</v>
      </c>
      <c r="E1352" s="35" t="s">
        <v>182</v>
      </c>
      <c r="F1352" s="122" t="s">
        <v>581</v>
      </c>
      <c r="G1352" s="35">
        <v>2018</v>
      </c>
      <c r="H1352" s="35">
        <v>2018</v>
      </c>
      <c r="I1352" s="35">
        <v>1</v>
      </c>
      <c r="J1352" s="35">
        <v>28</v>
      </c>
      <c r="K1352" s="35">
        <v>45</v>
      </c>
      <c r="O1352" s="61">
        <f t="shared" ref="O1352:O1358" si="166">IF(AND(L1352="", M1352="", N1352=""), IF(AND(I1352&lt;&gt;0, J1352&lt;&gt;0), K1352/J1352 * I1352^-0.95, 0), IF(OR(L1352=1, L1352=2),(IF(J1352&lt;&gt;0, K1352/J1352 * I1352^-0.95, 0) + IF(AND(M1352&lt;&gt;0, I1352&lt;&gt;0), N1352/M1352 * I1352^-0.95 * IF(L1352=1, 1, 0.913), 0)) / 2,"Fehler: K4 muss 1 oder 2 sein"))</f>
        <v>1.6071428571428572</v>
      </c>
      <c r="P1352" s="61">
        <f t="array" ref="P1352">((AVERAGE(IF((H1352:INDEX(H:H,MATCH("PointAVG",O1353:O1467,0)+ROW(O1352)-1)&gt;=(MAX(H1352:INDEX(H:H,MATCH("PointAVG",O1353:O1467,0)+ROW(O1352)-1))-4)),O1352:INDEX(O:O,MATCH("PointAVG",O1353:O1467,0)+ROW(O1352)-1)))) * (VLOOKUP(C1352, LeagueRanking[[CCode]:[Total4]], COLUMNS(LeagueRanking[[#All],[CCode]:[Total4]]), FALSE)))</f>
        <v>19.345077300190479</v>
      </c>
      <c r="Q1352" s="91">
        <f>_xlfn.RANK.EQ(P1352, P:P, 0)</f>
        <v>50</v>
      </c>
    </row>
    <row r="1353" spans="2:17" ht="23.45" hidden="1" customHeight="1" outlineLevel="1" x14ac:dyDescent="0.25">
      <c r="B1353" s="123"/>
      <c r="C1353" s="35" t="s">
        <v>375</v>
      </c>
      <c r="D1353" s="123"/>
      <c r="E1353" s="35" t="s">
        <v>182</v>
      </c>
      <c r="F1353" s="122"/>
      <c r="G1353" s="35">
        <v>2019</v>
      </c>
      <c r="H1353" s="35">
        <v>2019</v>
      </c>
      <c r="I1353" s="35">
        <v>1</v>
      </c>
      <c r="J1353" s="35">
        <v>28</v>
      </c>
      <c r="K1353" s="35">
        <v>39</v>
      </c>
      <c r="O1353" s="61">
        <f t="shared" si="166"/>
        <v>1.3928571428571428</v>
      </c>
      <c r="Q1353" s="92"/>
    </row>
    <row r="1354" spans="2:17" ht="23.45" hidden="1" customHeight="1" outlineLevel="1" x14ac:dyDescent="0.25">
      <c r="B1354" s="123"/>
      <c r="C1354" s="35" t="s">
        <v>375</v>
      </c>
      <c r="D1354" s="123"/>
      <c r="E1354" s="35" t="s">
        <v>182</v>
      </c>
      <c r="F1354" s="122"/>
      <c r="G1354" s="35" t="s">
        <v>4</v>
      </c>
      <c r="H1354" s="35">
        <v>2020</v>
      </c>
      <c r="I1354" s="35">
        <v>1</v>
      </c>
      <c r="J1354" s="35">
        <v>36</v>
      </c>
      <c r="K1354" s="35">
        <v>73</v>
      </c>
      <c r="O1354" s="61">
        <f t="shared" si="166"/>
        <v>2.0277777777777777</v>
      </c>
      <c r="Q1354" s="92"/>
    </row>
    <row r="1355" spans="2:17" ht="23.45" hidden="1" customHeight="1" outlineLevel="1" x14ac:dyDescent="0.25">
      <c r="B1355" s="123"/>
      <c r="C1355" s="35" t="s">
        <v>375</v>
      </c>
      <c r="D1355" s="123"/>
      <c r="E1355" s="35" t="s">
        <v>182</v>
      </c>
      <c r="F1355" s="122"/>
      <c r="G1355" s="35" t="s">
        <v>5</v>
      </c>
      <c r="H1355" s="35">
        <v>2021</v>
      </c>
      <c r="I1355" s="35">
        <v>1</v>
      </c>
      <c r="J1355" s="35">
        <v>28</v>
      </c>
      <c r="K1355" s="35">
        <v>51</v>
      </c>
      <c r="O1355" s="61">
        <f t="shared" si="166"/>
        <v>1.8214285714285714</v>
      </c>
      <c r="Q1355" s="92"/>
    </row>
    <row r="1356" spans="2:17" ht="23.45" hidden="1" customHeight="1" outlineLevel="1" x14ac:dyDescent="0.25">
      <c r="B1356" s="123"/>
      <c r="C1356" s="35" t="s">
        <v>375</v>
      </c>
      <c r="D1356" s="123"/>
      <c r="E1356" s="35" t="s">
        <v>182</v>
      </c>
      <c r="F1356" s="122"/>
      <c r="G1356" s="35" t="s">
        <v>6</v>
      </c>
      <c r="H1356" s="35">
        <v>2022</v>
      </c>
      <c r="I1356" s="35">
        <v>1</v>
      </c>
      <c r="J1356" s="35">
        <v>14</v>
      </c>
      <c r="K1356" s="35">
        <v>17</v>
      </c>
      <c r="L1356" s="35">
        <v>1</v>
      </c>
      <c r="M1356" s="35">
        <v>10</v>
      </c>
      <c r="N1356" s="35">
        <v>11</v>
      </c>
      <c r="O1356" s="61">
        <f t="shared" si="166"/>
        <v>1.157142857142857</v>
      </c>
      <c r="Q1356" s="92"/>
    </row>
    <row r="1357" spans="2:17" ht="23.45" hidden="1" customHeight="1" outlineLevel="1" x14ac:dyDescent="0.25">
      <c r="B1357" s="123"/>
      <c r="C1357" s="35" t="s">
        <v>375</v>
      </c>
      <c r="D1357" s="123"/>
      <c r="E1357" s="35" t="s">
        <v>182</v>
      </c>
      <c r="F1357" s="122"/>
      <c r="G1357" s="35" t="s">
        <v>402</v>
      </c>
      <c r="H1357" s="35">
        <v>2023</v>
      </c>
      <c r="I1357" s="35">
        <v>1</v>
      </c>
      <c r="J1357" s="35">
        <v>14</v>
      </c>
      <c r="K1357" s="35">
        <v>28</v>
      </c>
      <c r="L1357" s="35">
        <v>1</v>
      </c>
      <c r="M1357" s="35">
        <v>10</v>
      </c>
      <c r="N1357" s="35">
        <v>10</v>
      </c>
      <c r="O1357" s="61">
        <f t="shared" si="166"/>
        <v>1.5</v>
      </c>
      <c r="Q1357" s="92"/>
    </row>
    <row r="1358" spans="2:17" ht="23.45" hidden="1" customHeight="1" outlineLevel="1" x14ac:dyDescent="0.25">
      <c r="B1358" s="123"/>
      <c r="C1358" s="35" t="s">
        <v>375</v>
      </c>
      <c r="D1358" s="123"/>
      <c r="E1358" s="35" t="s">
        <v>182</v>
      </c>
      <c r="F1358" s="122"/>
      <c r="G1358" s="35" t="s">
        <v>779</v>
      </c>
      <c r="H1358" s="35">
        <v>2024</v>
      </c>
      <c r="I1358" s="35">
        <v>1</v>
      </c>
      <c r="J1358" s="35">
        <v>14</v>
      </c>
      <c r="K1358" s="35">
        <v>21</v>
      </c>
      <c r="L1358" s="35">
        <v>1</v>
      </c>
      <c r="M1358" s="35">
        <v>10</v>
      </c>
      <c r="N1358" s="35">
        <v>21</v>
      </c>
      <c r="O1358" s="61">
        <f t="shared" si="166"/>
        <v>1.8</v>
      </c>
      <c r="Q1358" s="92"/>
    </row>
    <row r="1359" spans="2:17" ht="23.45" hidden="1" customHeight="1" outlineLevel="1" x14ac:dyDescent="0.25">
      <c r="B1359" s="50" t="s">
        <v>1</v>
      </c>
      <c r="C1359" s="50" t="s">
        <v>371</v>
      </c>
      <c r="D1359" s="50" t="s">
        <v>42</v>
      </c>
      <c r="E1359" s="50" t="s">
        <v>364</v>
      </c>
      <c r="F1359" s="81"/>
      <c r="G1359" s="50" t="s">
        <v>43</v>
      </c>
      <c r="H1359" s="50" t="s">
        <v>787</v>
      </c>
      <c r="I1359" s="50" t="s">
        <v>44</v>
      </c>
      <c r="J1359" s="50" t="s">
        <v>360</v>
      </c>
      <c r="K1359" s="50" t="s">
        <v>359</v>
      </c>
      <c r="L1359" s="50" t="s">
        <v>362</v>
      </c>
      <c r="M1359" s="50" t="s">
        <v>360</v>
      </c>
      <c r="N1359" s="50" t="s">
        <v>359</v>
      </c>
      <c r="O1359" s="50" t="s">
        <v>363</v>
      </c>
      <c r="P1359" s="50" t="s">
        <v>365</v>
      </c>
      <c r="Q1359" s="50" t="s">
        <v>599</v>
      </c>
    </row>
    <row r="1360" spans="2:17" ht="23.45" hidden="1" customHeight="1" outlineLevel="1" x14ac:dyDescent="0.25">
      <c r="B1360" s="123" t="e" vm="12">
        <v>#VALUE!</v>
      </c>
      <c r="C1360" s="35" t="s">
        <v>375</v>
      </c>
      <c r="D1360" s="123" t="e" vm="174">
        <v>#VALUE!</v>
      </c>
      <c r="E1360" s="35" t="s">
        <v>183</v>
      </c>
      <c r="F1360" s="124" t="s">
        <v>582</v>
      </c>
      <c r="G1360" s="35">
        <v>2018</v>
      </c>
      <c r="H1360" s="35">
        <v>2018</v>
      </c>
      <c r="I1360" s="35">
        <v>1</v>
      </c>
      <c r="J1360" s="35">
        <v>28</v>
      </c>
      <c r="K1360" s="35">
        <v>28</v>
      </c>
      <c r="O1360" s="61">
        <f t="shared" ref="O1360:O1367" si="167">IF(AND(L1360="", M1360="", N1360=""), IF(AND(I1360&lt;&gt;0, J1360&lt;&gt;0), K1360/J1360 * I1360^-0.95, 0), IF(OR(L1360=1, L1360=2),(IF(J1360&lt;&gt;0, K1360/J1360 * I1360^-0.95, 0) + IF(AND(M1360&lt;&gt;0, I1360&lt;&gt;0), N1360/M1360 * I1360^-0.95 * IF(L1360=1, 1, 0.913), 0)) / 2,"Fehler: K4 muss 1 oder 2 sein"))</f>
        <v>1</v>
      </c>
      <c r="P1360" s="61">
        <f t="array" ref="P1360">((AVERAGE(IF((H1360:INDEX(H:H,MATCH("PointAVG",O1361:O1475,0)+ROW(O1360)-1)&gt;=(MAX(H1360:INDEX(H:H,MATCH("PointAVG",O1361:O1475,0)+ROW(O1360)-1))-4)),O1360:INDEX(O:O,MATCH("PointAVG",O1361:O1475,0)+ROW(O1360)-1)))) * (VLOOKUP(C1360, LeagueRanking[[CCode]:[Total4]], COLUMNS(LeagueRanking[[#All],[CCode]:[Total4]]), FALSE)))</f>
        <v>6.5471073724797098</v>
      </c>
      <c r="Q1360" s="91">
        <f>_xlfn.RANK.EQ(P1360, P:P, 0)</f>
        <v>296</v>
      </c>
    </row>
    <row r="1361" spans="2:17" ht="23.45" hidden="1" customHeight="1" outlineLevel="1" x14ac:dyDescent="0.25">
      <c r="B1361" s="123"/>
      <c r="C1361" s="35" t="s">
        <v>375</v>
      </c>
      <c r="D1361" s="123"/>
      <c r="E1361" s="35" t="s">
        <v>183</v>
      </c>
      <c r="F1361" s="124"/>
      <c r="G1361" s="35">
        <v>2019</v>
      </c>
      <c r="H1361" s="35">
        <v>2019</v>
      </c>
      <c r="I1361" s="35">
        <v>1</v>
      </c>
      <c r="J1361" s="35">
        <v>28</v>
      </c>
      <c r="K1361" s="35">
        <v>41</v>
      </c>
      <c r="O1361" s="61">
        <f t="shared" si="167"/>
        <v>1.4642857142857142</v>
      </c>
      <c r="Q1361" s="92"/>
    </row>
    <row r="1362" spans="2:17" ht="23.45" hidden="1" customHeight="1" outlineLevel="1" x14ac:dyDescent="0.25">
      <c r="B1362" s="123"/>
      <c r="C1362" s="35" t="s">
        <v>375</v>
      </c>
      <c r="D1362" s="123"/>
      <c r="E1362" s="35" t="s">
        <v>183</v>
      </c>
      <c r="F1362" s="124"/>
      <c r="G1362" s="35" t="s">
        <v>4</v>
      </c>
      <c r="H1362" s="35">
        <v>2020</v>
      </c>
      <c r="I1362" s="35">
        <v>1</v>
      </c>
      <c r="J1362" s="35">
        <v>36</v>
      </c>
      <c r="K1362" s="35">
        <v>48</v>
      </c>
      <c r="O1362" s="61">
        <f t="shared" si="167"/>
        <v>1.3333333333333333</v>
      </c>
      <c r="Q1362" s="92"/>
    </row>
    <row r="1363" spans="2:17" ht="23.45" hidden="1" customHeight="1" outlineLevel="1" x14ac:dyDescent="0.25">
      <c r="B1363" s="123"/>
      <c r="C1363" s="35" t="s">
        <v>375</v>
      </c>
      <c r="D1363" s="123"/>
      <c r="E1363" s="35" t="s">
        <v>183</v>
      </c>
      <c r="F1363" s="124"/>
      <c r="G1363" s="35" t="s">
        <v>5</v>
      </c>
      <c r="H1363" s="35">
        <v>2021</v>
      </c>
      <c r="I1363" s="35">
        <v>1</v>
      </c>
      <c r="J1363" s="35">
        <v>28</v>
      </c>
      <c r="K1363" s="35">
        <v>32</v>
      </c>
      <c r="O1363" s="61">
        <f t="shared" si="167"/>
        <v>1.1428571428571428</v>
      </c>
      <c r="Q1363" s="92"/>
    </row>
    <row r="1364" spans="2:17" ht="23.45" hidden="1" customHeight="1" outlineLevel="1" x14ac:dyDescent="0.25">
      <c r="B1364" s="123"/>
      <c r="C1364" s="35" t="s">
        <v>375</v>
      </c>
      <c r="D1364" s="123"/>
      <c r="E1364" s="35" t="s">
        <v>183</v>
      </c>
      <c r="F1364" s="124"/>
      <c r="G1364" s="35" t="s">
        <v>6</v>
      </c>
      <c r="H1364" s="35">
        <v>2022</v>
      </c>
      <c r="I1364" s="35">
        <v>1</v>
      </c>
      <c r="J1364" s="35">
        <v>14</v>
      </c>
      <c r="K1364" s="35">
        <v>0</v>
      </c>
      <c r="O1364" s="61">
        <f t="shared" si="167"/>
        <v>0</v>
      </c>
      <c r="Q1364" s="92"/>
    </row>
    <row r="1365" spans="2:17" ht="23.45" hidden="1" customHeight="1" outlineLevel="1" x14ac:dyDescent="0.25">
      <c r="B1365" s="123"/>
      <c r="C1365" s="35" t="s">
        <v>375</v>
      </c>
      <c r="D1365" s="123"/>
      <c r="E1365" s="35" t="s">
        <v>183</v>
      </c>
      <c r="F1365" s="124"/>
      <c r="G1365" s="35" t="s">
        <v>6</v>
      </c>
      <c r="H1365" s="35">
        <v>2022</v>
      </c>
      <c r="I1365" s="35">
        <v>2</v>
      </c>
      <c r="J1365" s="35">
        <v>10</v>
      </c>
      <c r="K1365" s="35">
        <v>17</v>
      </c>
      <c r="O1365" s="61">
        <f t="shared" si="167"/>
        <v>0.87997518526517093</v>
      </c>
      <c r="Q1365" s="92"/>
    </row>
    <row r="1366" spans="2:17" ht="23.45" hidden="1" customHeight="1" outlineLevel="1" x14ac:dyDescent="0.25">
      <c r="B1366" s="123"/>
      <c r="C1366" s="35" t="s">
        <v>375</v>
      </c>
      <c r="D1366" s="123"/>
      <c r="E1366" s="35" t="s">
        <v>183</v>
      </c>
      <c r="F1366" s="124"/>
      <c r="G1366" s="35" t="s">
        <v>402</v>
      </c>
      <c r="H1366" s="35">
        <v>2023</v>
      </c>
      <c r="I1366" s="35">
        <v>2</v>
      </c>
      <c r="J1366" s="35">
        <v>15</v>
      </c>
      <c r="K1366" s="35">
        <v>1</v>
      </c>
      <c r="L1366" s="35">
        <v>2</v>
      </c>
      <c r="M1366" s="35">
        <v>7</v>
      </c>
      <c r="N1366" s="35">
        <v>0</v>
      </c>
      <c r="O1366" s="61">
        <f t="shared" si="167"/>
        <v>1.7254415397356292E-2</v>
      </c>
      <c r="Q1366" s="92"/>
    </row>
    <row r="1367" spans="2:17" ht="23.45" hidden="1" customHeight="1" outlineLevel="1" x14ac:dyDescent="0.25">
      <c r="B1367" s="123"/>
      <c r="C1367" s="35" t="s">
        <v>375</v>
      </c>
      <c r="D1367" s="123"/>
      <c r="E1367" s="35" t="s">
        <v>183</v>
      </c>
      <c r="F1367" s="124"/>
      <c r="G1367" s="35" t="s">
        <v>779</v>
      </c>
      <c r="H1367" s="35">
        <v>2024</v>
      </c>
      <c r="O1367" s="61">
        <f t="shared" si="167"/>
        <v>0</v>
      </c>
      <c r="Q1367" s="92"/>
    </row>
    <row r="1368" spans="2:17" ht="23.45" hidden="1" customHeight="1" outlineLevel="1" x14ac:dyDescent="0.25">
      <c r="B1368" s="50" t="s">
        <v>1</v>
      </c>
      <c r="C1368" s="50" t="s">
        <v>371</v>
      </c>
      <c r="D1368" s="50" t="s">
        <v>42</v>
      </c>
      <c r="E1368" s="50" t="s">
        <v>364</v>
      </c>
      <c r="F1368" s="81"/>
      <c r="G1368" s="50" t="s">
        <v>43</v>
      </c>
      <c r="H1368" s="50" t="s">
        <v>787</v>
      </c>
      <c r="I1368" s="50" t="s">
        <v>44</v>
      </c>
      <c r="J1368" s="50" t="s">
        <v>360</v>
      </c>
      <c r="K1368" s="50" t="s">
        <v>359</v>
      </c>
      <c r="L1368" s="50" t="s">
        <v>362</v>
      </c>
      <c r="M1368" s="50" t="s">
        <v>360</v>
      </c>
      <c r="N1368" s="50" t="s">
        <v>359</v>
      </c>
      <c r="O1368" s="50" t="s">
        <v>363</v>
      </c>
      <c r="P1368" s="50" t="s">
        <v>365</v>
      </c>
      <c r="Q1368" s="50" t="s">
        <v>599</v>
      </c>
    </row>
    <row r="1369" spans="2:17" ht="23.45" hidden="1" customHeight="1" outlineLevel="1" x14ac:dyDescent="0.25">
      <c r="B1369" s="123" t="e" vm="12">
        <v>#VALUE!</v>
      </c>
      <c r="C1369" s="35" t="s">
        <v>375</v>
      </c>
      <c r="D1369" s="123" t="e" vm="378">
        <v>#VALUE!</v>
      </c>
      <c r="E1369" s="35" t="s">
        <v>583</v>
      </c>
      <c r="F1369" s="124" t="s">
        <v>584</v>
      </c>
      <c r="G1369" s="35">
        <v>2018</v>
      </c>
      <c r="H1369" s="35">
        <v>2018</v>
      </c>
      <c r="I1369" s="35">
        <v>1</v>
      </c>
      <c r="J1369" s="35">
        <v>28</v>
      </c>
      <c r="K1369" s="35">
        <v>26</v>
      </c>
      <c r="O1369" s="61">
        <f t="shared" ref="O1369:O1375" si="168">IF(AND(L1369="", M1369="", N1369=""), IF(AND(I1369&lt;&gt;0, J1369&lt;&gt;0), K1369/J1369 * I1369^-0.95, 0), IF(OR(L1369=1, L1369=2),(IF(J1369&lt;&gt;0, K1369/J1369 * I1369^-0.95, 0) + IF(AND(M1369&lt;&gt;0, I1369&lt;&gt;0), N1369/M1369 * I1369^-0.95 * IF(L1369=1, 1, 0.913), 0)) / 2,"Fehler: K4 muss 1 oder 2 sein"))</f>
        <v>0.9285714285714286</v>
      </c>
      <c r="P1369" s="61">
        <f t="array" ref="P1369">((AVERAGE(IF((H1369:INDEX(H:H,MATCH("PointAVG",O1370:O1483,0)+ROW(O1369)-1)&gt;=(MAX(H1369:INDEX(H:H,MATCH("PointAVG",O1370:O1483,0)+ROW(O1369)-1))-4)),O1369:INDEX(O:O,MATCH("PointAVG",O1370:O1483,0)+ROW(O1369)-1)))) * (VLOOKUP(C1369, LeagueRanking[[CCode]:[Total4]], COLUMNS(LeagueRanking[[#All],[CCode]:[Total4]]), FALSE)))</f>
        <v>9.8906467259047623</v>
      </c>
      <c r="Q1369" s="91">
        <f>_xlfn.RANK.EQ(P1369, P:P, 0)</f>
        <v>197</v>
      </c>
    </row>
    <row r="1370" spans="2:17" ht="23.45" hidden="1" customHeight="1" outlineLevel="1" x14ac:dyDescent="0.25">
      <c r="B1370" s="123"/>
      <c r="C1370" s="35" t="s">
        <v>375</v>
      </c>
      <c r="D1370" s="123"/>
      <c r="E1370" s="35" t="s">
        <v>583</v>
      </c>
      <c r="F1370" s="124"/>
      <c r="G1370" s="35">
        <v>2019</v>
      </c>
      <c r="H1370" s="35">
        <v>2019</v>
      </c>
      <c r="I1370" s="35">
        <v>1</v>
      </c>
      <c r="J1370" s="35">
        <v>28</v>
      </c>
      <c r="K1370" s="35">
        <v>53</v>
      </c>
      <c r="O1370" s="61">
        <f t="shared" si="168"/>
        <v>1.8928571428571428</v>
      </c>
      <c r="Q1370" s="92"/>
    </row>
    <row r="1371" spans="2:17" ht="23.45" hidden="1" customHeight="1" outlineLevel="1" x14ac:dyDescent="0.25">
      <c r="B1371" s="123"/>
      <c r="C1371" s="35" t="s">
        <v>375</v>
      </c>
      <c r="D1371" s="123"/>
      <c r="E1371" s="35" t="s">
        <v>583</v>
      </c>
      <c r="F1371" s="124"/>
      <c r="G1371" s="35" t="s">
        <v>4</v>
      </c>
      <c r="H1371" s="35">
        <v>2020</v>
      </c>
      <c r="I1371" s="35">
        <v>1</v>
      </c>
      <c r="J1371" s="35">
        <v>36</v>
      </c>
      <c r="K1371" s="35">
        <v>67</v>
      </c>
      <c r="O1371" s="61">
        <f t="shared" si="168"/>
        <v>1.8611111111111112</v>
      </c>
      <c r="Q1371" s="92"/>
    </row>
    <row r="1372" spans="2:17" ht="23.45" hidden="1" customHeight="1" outlineLevel="1" x14ac:dyDescent="0.25">
      <c r="B1372" s="123"/>
      <c r="C1372" s="35" t="s">
        <v>375</v>
      </c>
      <c r="D1372" s="123"/>
      <c r="E1372" s="35" t="s">
        <v>583</v>
      </c>
      <c r="F1372" s="124"/>
      <c r="G1372" s="35" t="s">
        <v>5</v>
      </c>
      <c r="H1372" s="35">
        <v>2021</v>
      </c>
      <c r="I1372" s="35">
        <v>1</v>
      </c>
      <c r="J1372" s="35">
        <v>28</v>
      </c>
      <c r="K1372" s="35">
        <v>38</v>
      </c>
      <c r="O1372" s="61">
        <f t="shared" si="168"/>
        <v>1.3571428571428572</v>
      </c>
      <c r="Q1372" s="92"/>
    </row>
    <row r="1373" spans="2:17" ht="23.45" hidden="1" customHeight="1" outlineLevel="1" x14ac:dyDescent="0.25">
      <c r="B1373" s="123"/>
      <c r="C1373" s="35" t="s">
        <v>375</v>
      </c>
      <c r="D1373" s="123"/>
      <c r="E1373" s="35" t="s">
        <v>583</v>
      </c>
      <c r="F1373" s="124"/>
      <c r="G1373" s="35" t="s">
        <v>6</v>
      </c>
      <c r="H1373" s="35">
        <v>2022</v>
      </c>
      <c r="I1373" s="35">
        <v>1</v>
      </c>
      <c r="J1373" s="35">
        <v>14</v>
      </c>
      <c r="K1373" s="35">
        <v>19</v>
      </c>
      <c r="L1373" s="35">
        <v>1</v>
      </c>
      <c r="M1373" s="35">
        <v>10</v>
      </c>
      <c r="N1373" s="35">
        <v>7</v>
      </c>
      <c r="O1373" s="61">
        <f t="shared" si="168"/>
        <v>1.0285714285714285</v>
      </c>
      <c r="Q1373" s="92"/>
    </row>
    <row r="1374" spans="2:17" ht="23.45" hidden="1" customHeight="1" outlineLevel="1" x14ac:dyDescent="0.25">
      <c r="B1374" s="123"/>
      <c r="C1374" s="35" t="s">
        <v>375</v>
      </c>
      <c r="D1374" s="123"/>
      <c r="E1374" s="35" t="s">
        <v>583</v>
      </c>
      <c r="F1374" s="124"/>
      <c r="G1374" s="35" t="s">
        <v>402</v>
      </c>
      <c r="H1374" s="35">
        <v>2023</v>
      </c>
      <c r="O1374" s="61">
        <f t="shared" si="168"/>
        <v>0</v>
      </c>
      <c r="Q1374" s="92"/>
    </row>
    <row r="1375" spans="2:17" ht="23.45" hidden="1" customHeight="1" outlineLevel="1" x14ac:dyDescent="0.25">
      <c r="B1375" s="123"/>
      <c r="C1375" s="35" t="s">
        <v>375</v>
      </c>
      <c r="D1375" s="123"/>
      <c r="E1375" s="35" t="s">
        <v>583</v>
      </c>
      <c r="F1375" s="124"/>
      <c r="G1375" s="35" t="s">
        <v>779</v>
      </c>
      <c r="H1375" s="35">
        <v>2024</v>
      </c>
      <c r="O1375" s="61">
        <f t="shared" si="168"/>
        <v>0</v>
      </c>
      <c r="Q1375" s="92"/>
    </row>
    <row r="1376" spans="2:17" ht="23.45" hidden="1" customHeight="1" outlineLevel="1" x14ac:dyDescent="0.25">
      <c r="B1376" s="50" t="s">
        <v>1</v>
      </c>
      <c r="C1376" s="50" t="s">
        <v>371</v>
      </c>
      <c r="D1376" s="50" t="s">
        <v>42</v>
      </c>
      <c r="E1376" s="50" t="s">
        <v>364</v>
      </c>
      <c r="F1376" s="81"/>
      <c r="G1376" s="50" t="s">
        <v>43</v>
      </c>
      <c r="H1376" s="50" t="s">
        <v>787</v>
      </c>
      <c r="I1376" s="50" t="s">
        <v>44</v>
      </c>
      <c r="J1376" s="50" t="s">
        <v>360</v>
      </c>
      <c r="K1376" s="50" t="s">
        <v>359</v>
      </c>
      <c r="L1376" s="50" t="s">
        <v>362</v>
      </c>
      <c r="M1376" s="50" t="s">
        <v>360</v>
      </c>
      <c r="N1376" s="50" t="s">
        <v>359</v>
      </c>
      <c r="O1376" s="50" t="s">
        <v>363</v>
      </c>
      <c r="P1376" s="50" t="s">
        <v>365</v>
      </c>
      <c r="Q1376" s="50" t="s">
        <v>599</v>
      </c>
    </row>
    <row r="1377" spans="2:17" ht="23.45" hidden="1" customHeight="1" outlineLevel="1" x14ac:dyDescent="0.25">
      <c r="B1377" s="123" t="e" vm="12">
        <v>#VALUE!</v>
      </c>
      <c r="C1377" s="35" t="s">
        <v>375</v>
      </c>
      <c r="D1377" s="123" t="e" vm="175">
        <v>#VALUE!</v>
      </c>
      <c r="E1377" s="35" t="s">
        <v>184</v>
      </c>
      <c r="F1377" s="122" t="s">
        <v>585</v>
      </c>
      <c r="G1377" s="35">
        <v>2018</v>
      </c>
      <c r="H1377" s="35">
        <v>2018</v>
      </c>
      <c r="I1377" s="35">
        <v>1</v>
      </c>
      <c r="J1377" s="35">
        <v>28</v>
      </c>
      <c r="K1377" s="35">
        <v>36</v>
      </c>
      <c r="O1377" s="61">
        <f t="shared" ref="O1377:O1383" si="169">IF(AND(L1377="", M1377="", N1377=""), IF(AND(I1377&lt;&gt;0, J1377&lt;&gt;0), K1377/J1377 * I1377^-0.95, 0), IF(OR(L1377=1, L1377=2),(IF(J1377&lt;&gt;0, K1377/J1377 * I1377^-0.95, 0) + IF(AND(M1377&lt;&gt;0, I1377&lt;&gt;0), N1377/M1377 * I1377^-0.95 * IF(L1377=1, 1, 0.913), 0)) / 2,"Fehler: K4 muss 1 oder 2 sein"))</f>
        <v>1.2857142857142858</v>
      </c>
      <c r="P1377" s="61">
        <f t="array" ref="P1377">((AVERAGE(IF((H1377:INDEX(H:H,MATCH("PointAVG",O1378:O1491,0)+ROW(O1377)-1)&gt;=(MAX(H1377:INDEX(H:H,MATCH("PointAVG",O1378:O1491,0)+ROW(O1377)-1))-4)),O1377:INDEX(O:O,MATCH("PointAVG",O1378:O1491,0)+ROW(O1377)-1)))) * (VLOOKUP(C1377, LeagueRanking[[CCode]:[Total4]], COLUMNS(LeagueRanking[[#All],[CCode]:[Total4]]), FALSE)))</f>
        <v>15.308229524190477</v>
      </c>
      <c r="Q1377" s="91">
        <f>_xlfn.RANK.EQ(P1377, P:P, 0)</f>
        <v>91</v>
      </c>
    </row>
    <row r="1378" spans="2:17" ht="23.45" hidden="1" customHeight="1" outlineLevel="1" x14ac:dyDescent="0.25">
      <c r="B1378" s="123"/>
      <c r="C1378" s="35" t="s">
        <v>375</v>
      </c>
      <c r="D1378" s="123"/>
      <c r="E1378" s="35" t="s">
        <v>184</v>
      </c>
      <c r="F1378" s="122"/>
      <c r="G1378" s="35">
        <v>2019</v>
      </c>
      <c r="H1378" s="35">
        <v>2019</v>
      </c>
      <c r="I1378" s="35">
        <v>1</v>
      </c>
      <c r="J1378" s="35">
        <v>28</v>
      </c>
      <c r="K1378" s="35">
        <v>16</v>
      </c>
      <c r="O1378" s="61">
        <f t="shared" si="169"/>
        <v>0.5714285714285714</v>
      </c>
      <c r="Q1378" s="92"/>
    </row>
    <row r="1379" spans="2:17" ht="23.45" hidden="1" customHeight="1" outlineLevel="1" x14ac:dyDescent="0.25">
      <c r="B1379" s="123"/>
      <c r="C1379" s="35" t="s">
        <v>375</v>
      </c>
      <c r="D1379" s="123"/>
      <c r="E1379" s="35" t="s">
        <v>184</v>
      </c>
      <c r="F1379" s="122"/>
      <c r="G1379" s="35" t="s">
        <v>4</v>
      </c>
      <c r="H1379" s="35">
        <v>2020</v>
      </c>
      <c r="I1379" s="35">
        <v>1</v>
      </c>
      <c r="J1379" s="35">
        <v>36</v>
      </c>
      <c r="K1379" s="35">
        <v>25</v>
      </c>
      <c r="O1379" s="61">
        <f t="shared" si="169"/>
        <v>0.69444444444444442</v>
      </c>
      <c r="Q1379" s="92"/>
    </row>
    <row r="1380" spans="2:17" ht="23.45" hidden="1" customHeight="1" outlineLevel="1" x14ac:dyDescent="0.25">
      <c r="B1380" s="123"/>
      <c r="C1380" s="35" t="s">
        <v>375</v>
      </c>
      <c r="D1380" s="123"/>
      <c r="E1380" s="35" t="s">
        <v>184</v>
      </c>
      <c r="F1380" s="122"/>
      <c r="G1380" s="35" t="s">
        <v>5</v>
      </c>
      <c r="H1380" s="35">
        <v>2021</v>
      </c>
      <c r="I1380" s="35">
        <v>1</v>
      </c>
      <c r="J1380" s="35">
        <v>28</v>
      </c>
      <c r="K1380" s="35">
        <v>27</v>
      </c>
      <c r="O1380" s="61">
        <f t="shared" si="169"/>
        <v>0.9642857142857143</v>
      </c>
      <c r="Q1380" s="92"/>
    </row>
    <row r="1381" spans="2:17" ht="23.45" hidden="1" customHeight="1" outlineLevel="1" x14ac:dyDescent="0.25">
      <c r="B1381" s="123"/>
      <c r="C1381" s="35" t="s">
        <v>375</v>
      </c>
      <c r="D1381" s="123"/>
      <c r="E1381" s="35" t="s">
        <v>184</v>
      </c>
      <c r="F1381" s="122"/>
      <c r="G1381" s="35" t="s">
        <v>6</v>
      </c>
      <c r="H1381" s="35">
        <v>2022</v>
      </c>
      <c r="I1381" s="35">
        <v>1</v>
      </c>
      <c r="J1381" s="35">
        <v>14</v>
      </c>
      <c r="K1381" s="35">
        <v>19</v>
      </c>
      <c r="L1381" s="35">
        <v>1</v>
      </c>
      <c r="M1381" s="35">
        <v>10</v>
      </c>
      <c r="N1381" s="35">
        <v>12</v>
      </c>
      <c r="O1381" s="61">
        <f t="shared" si="169"/>
        <v>1.2785714285714285</v>
      </c>
      <c r="Q1381" s="92"/>
    </row>
    <row r="1382" spans="2:17" ht="23.45" hidden="1" customHeight="1" outlineLevel="1" x14ac:dyDescent="0.25">
      <c r="B1382" s="123"/>
      <c r="C1382" s="35" t="s">
        <v>375</v>
      </c>
      <c r="D1382" s="123"/>
      <c r="E1382" s="35" t="s">
        <v>184</v>
      </c>
      <c r="F1382" s="122"/>
      <c r="G1382" s="35" t="s">
        <v>402</v>
      </c>
      <c r="H1382" s="35">
        <v>2023</v>
      </c>
      <c r="I1382" s="35">
        <v>1</v>
      </c>
      <c r="J1382" s="35">
        <v>14</v>
      </c>
      <c r="K1382" s="35">
        <v>25</v>
      </c>
      <c r="L1382" s="35">
        <v>1</v>
      </c>
      <c r="M1382" s="35">
        <v>10</v>
      </c>
      <c r="N1382" s="35">
        <v>17</v>
      </c>
      <c r="O1382" s="61">
        <f t="shared" si="169"/>
        <v>1.7428571428571429</v>
      </c>
      <c r="Q1382" s="92"/>
    </row>
    <row r="1383" spans="2:17" ht="23.45" hidden="1" customHeight="1" outlineLevel="1" x14ac:dyDescent="0.25">
      <c r="B1383" s="123"/>
      <c r="C1383" s="35" t="s">
        <v>375</v>
      </c>
      <c r="D1383" s="123"/>
      <c r="E1383" s="35" t="s">
        <v>184</v>
      </c>
      <c r="F1383" s="122"/>
      <c r="G1383" s="35" t="s">
        <v>779</v>
      </c>
      <c r="H1383" s="35">
        <v>2024</v>
      </c>
      <c r="I1383" s="35">
        <v>1</v>
      </c>
      <c r="J1383" s="35">
        <v>14</v>
      </c>
      <c r="K1383" s="35">
        <v>25</v>
      </c>
      <c r="L1383" s="35">
        <v>1</v>
      </c>
      <c r="M1383" s="35">
        <v>10</v>
      </c>
      <c r="N1383" s="35">
        <v>20</v>
      </c>
      <c r="O1383" s="61">
        <f t="shared" si="169"/>
        <v>1.8928571428571428</v>
      </c>
      <c r="Q1383" s="92"/>
    </row>
    <row r="1384" spans="2:17" ht="23.45" hidden="1" customHeight="1" outlineLevel="1" x14ac:dyDescent="0.25">
      <c r="B1384" s="50" t="s">
        <v>1</v>
      </c>
      <c r="C1384" s="50" t="s">
        <v>371</v>
      </c>
      <c r="D1384" s="50" t="s">
        <v>42</v>
      </c>
      <c r="E1384" s="50" t="s">
        <v>364</v>
      </c>
      <c r="F1384" s="81"/>
      <c r="G1384" s="50" t="s">
        <v>43</v>
      </c>
      <c r="H1384" s="50" t="s">
        <v>787</v>
      </c>
      <c r="I1384" s="50" t="s">
        <v>44</v>
      </c>
      <c r="J1384" s="50" t="s">
        <v>360</v>
      </c>
      <c r="K1384" s="50" t="s">
        <v>359</v>
      </c>
      <c r="L1384" s="50" t="s">
        <v>362</v>
      </c>
      <c r="M1384" s="50" t="s">
        <v>360</v>
      </c>
      <c r="N1384" s="50" t="s">
        <v>359</v>
      </c>
      <c r="O1384" s="50" t="s">
        <v>363</v>
      </c>
      <c r="P1384" s="50" t="s">
        <v>365</v>
      </c>
      <c r="Q1384" s="50" t="s">
        <v>599</v>
      </c>
    </row>
    <row r="1385" spans="2:17" ht="23.45" hidden="1" customHeight="1" outlineLevel="1" x14ac:dyDescent="0.25">
      <c r="B1385" s="123" t="e" vm="12">
        <v>#VALUE!</v>
      </c>
      <c r="C1385" s="35" t="s">
        <v>375</v>
      </c>
      <c r="D1385" s="123" t="e" vm="176">
        <v>#VALUE!</v>
      </c>
      <c r="E1385" s="35" t="s">
        <v>185</v>
      </c>
      <c r="F1385" s="122" t="s">
        <v>586</v>
      </c>
      <c r="G1385" s="35">
        <v>2018</v>
      </c>
      <c r="H1385" s="35">
        <v>2018</v>
      </c>
      <c r="I1385" s="35">
        <v>3</v>
      </c>
      <c r="J1385" s="35">
        <v>18</v>
      </c>
      <c r="K1385" s="35">
        <v>36</v>
      </c>
      <c r="O1385" s="61">
        <f t="shared" ref="O1385:O1393" si="170">IF(AND(L1385="", M1385="", N1385=""), IF(AND(I1385&lt;&gt;0, J1385&lt;&gt;0), K1385/J1385 * I1385^-0.95, 0), IF(OR(L1385=1, L1385=2),(IF(J1385&lt;&gt;0, K1385/J1385 * I1385^-0.95, 0) + IF(AND(M1385&lt;&gt;0, I1385&lt;&gt;0), N1385/M1385 * I1385^-0.95 * IF(L1385=1, 1, 0.913), 0)) / 2,"Fehler: K4 muss 1 oder 2 sein"))</f>
        <v>0.70431153903302524</v>
      </c>
      <c r="P1385" s="61">
        <f t="array" ref="P1385">((AVERAGE(IF((H1385:INDEX(H:H,MATCH("PointAVG",O1386:O1515,0)+ROW(O1385)-1)&gt;=(MAX(H1385:INDEX(H:H,MATCH("PointAVG",O1386:O1515,0)+ROW(O1385)-1))-4)),O1385:INDEX(O:O,MATCH("PointAVG",O1386:O1515,0)+ROW(O1385)-1)))) * (VLOOKUP(C1385, LeagueRanking[[CCode]:[Total4]], COLUMNS(LeagueRanking[[#All],[CCode]:[Total4]]), FALSE)))</f>
        <v>12.971708429751502</v>
      </c>
      <c r="Q1385" s="91">
        <f>_xlfn.RANK.EQ(P1385, P:P, 0)</f>
        <v>125</v>
      </c>
    </row>
    <row r="1386" spans="2:17" ht="23.45" hidden="1" customHeight="1" outlineLevel="1" x14ac:dyDescent="0.25">
      <c r="B1386" s="123"/>
      <c r="C1386" s="35" t="s">
        <v>375</v>
      </c>
      <c r="D1386" s="123"/>
      <c r="E1386" s="35" t="s">
        <v>185</v>
      </c>
      <c r="F1386" s="122"/>
      <c r="G1386" s="35">
        <v>2019</v>
      </c>
      <c r="H1386" s="35">
        <v>2019</v>
      </c>
      <c r="I1386" s="35">
        <v>2</v>
      </c>
      <c r="J1386" s="35">
        <v>28</v>
      </c>
      <c r="K1386" s="35">
        <v>69</v>
      </c>
      <c r="O1386" s="61">
        <f t="shared" si="170"/>
        <v>1.2755942811616974</v>
      </c>
      <c r="Q1386" s="92"/>
    </row>
    <row r="1387" spans="2:17" ht="23.45" hidden="1" customHeight="1" outlineLevel="1" x14ac:dyDescent="0.25">
      <c r="B1387" s="123"/>
      <c r="C1387" s="35" t="s">
        <v>375</v>
      </c>
      <c r="D1387" s="123"/>
      <c r="E1387" s="35" t="s">
        <v>185</v>
      </c>
      <c r="F1387" s="122"/>
      <c r="G1387" s="35" t="s">
        <v>4</v>
      </c>
      <c r="H1387" s="35">
        <v>2020</v>
      </c>
      <c r="I1387" s="35">
        <v>1</v>
      </c>
      <c r="J1387" s="35">
        <v>36</v>
      </c>
      <c r="K1387" s="35">
        <v>48</v>
      </c>
      <c r="O1387" s="61">
        <f t="shared" si="170"/>
        <v>1.3333333333333333</v>
      </c>
      <c r="Q1387" s="92"/>
    </row>
    <row r="1388" spans="2:17" ht="23.45" hidden="1" customHeight="1" outlineLevel="1" x14ac:dyDescent="0.25">
      <c r="B1388" s="123"/>
      <c r="C1388" s="35" t="s">
        <v>375</v>
      </c>
      <c r="D1388" s="123"/>
      <c r="E1388" s="35" t="s">
        <v>185</v>
      </c>
      <c r="F1388" s="122"/>
      <c r="G1388" s="35" t="s">
        <v>5</v>
      </c>
      <c r="H1388" s="35">
        <v>2021</v>
      </c>
      <c r="I1388" s="35">
        <v>2</v>
      </c>
      <c r="J1388" s="35">
        <v>22</v>
      </c>
      <c r="K1388" s="35">
        <v>48</v>
      </c>
      <c r="O1388" s="61">
        <f t="shared" si="170"/>
        <v>1.1293799169178664</v>
      </c>
      <c r="Q1388" s="92"/>
    </row>
    <row r="1389" spans="2:17" ht="23.45" hidden="1" customHeight="1" outlineLevel="1" x14ac:dyDescent="0.25">
      <c r="B1389" s="123"/>
      <c r="C1389" s="35" t="s">
        <v>375</v>
      </c>
      <c r="D1389" s="123"/>
      <c r="E1389" s="35" t="s">
        <v>185</v>
      </c>
      <c r="F1389" s="122"/>
      <c r="G1389" s="35" t="s">
        <v>6</v>
      </c>
      <c r="H1389" s="35">
        <v>2022</v>
      </c>
      <c r="I1389" s="35">
        <v>1</v>
      </c>
      <c r="J1389" s="35">
        <v>14</v>
      </c>
      <c r="K1389" s="35">
        <v>16</v>
      </c>
      <c r="O1389" s="61">
        <f t="shared" si="170"/>
        <v>1.1428571428571428</v>
      </c>
      <c r="Q1389" s="92"/>
    </row>
    <row r="1390" spans="2:17" ht="23.45" hidden="1" customHeight="1" outlineLevel="1" x14ac:dyDescent="0.25">
      <c r="B1390" s="123"/>
      <c r="C1390" s="35" t="s">
        <v>375</v>
      </c>
      <c r="D1390" s="123"/>
      <c r="E1390" s="35" t="s">
        <v>185</v>
      </c>
      <c r="F1390" s="122"/>
      <c r="G1390" s="35" t="s">
        <v>6</v>
      </c>
      <c r="H1390" s="35">
        <v>2022</v>
      </c>
      <c r="I1390" s="35">
        <v>2</v>
      </c>
      <c r="J1390" s="35">
        <v>10</v>
      </c>
      <c r="K1390" s="35">
        <v>26</v>
      </c>
      <c r="O1390" s="61">
        <f t="shared" si="170"/>
        <v>1.3458444009937909</v>
      </c>
      <c r="Q1390" s="92"/>
    </row>
    <row r="1391" spans="2:17" ht="23.45" hidden="1" customHeight="1" outlineLevel="1" x14ac:dyDescent="0.25">
      <c r="B1391" s="123"/>
      <c r="C1391" s="35" t="s">
        <v>375</v>
      </c>
      <c r="D1391" s="123"/>
      <c r="E1391" s="35" t="s">
        <v>185</v>
      </c>
      <c r="F1391" s="122"/>
      <c r="G1391" s="35" t="s">
        <v>402</v>
      </c>
      <c r="H1391" s="35">
        <v>2023</v>
      </c>
      <c r="I1391" s="35">
        <v>1</v>
      </c>
      <c r="J1391" s="35">
        <v>14</v>
      </c>
      <c r="K1391" s="35">
        <v>12</v>
      </c>
      <c r="L1391" s="35">
        <v>2</v>
      </c>
      <c r="M1391" s="35">
        <v>10</v>
      </c>
      <c r="N1391" s="35">
        <v>4</v>
      </c>
      <c r="O1391" s="61">
        <f t="shared" si="170"/>
        <v>0.61117142857142859</v>
      </c>
      <c r="Q1391" s="92"/>
    </row>
    <row r="1392" spans="2:17" ht="23.45" hidden="1" customHeight="1" outlineLevel="1" x14ac:dyDescent="0.25">
      <c r="B1392" s="123"/>
      <c r="C1392" s="35" t="s">
        <v>375</v>
      </c>
      <c r="D1392" s="123"/>
      <c r="E1392" s="35" t="s">
        <v>185</v>
      </c>
      <c r="F1392" s="122"/>
      <c r="G1392" s="35" t="s">
        <v>779</v>
      </c>
      <c r="H1392" s="35">
        <v>2024</v>
      </c>
      <c r="I1392" s="35">
        <v>1</v>
      </c>
      <c r="J1392" s="35">
        <v>14</v>
      </c>
      <c r="K1392" s="35">
        <v>11</v>
      </c>
      <c r="O1392" s="61">
        <f t="shared" si="170"/>
        <v>0.7857142857142857</v>
      </c>
      <c r="Q1392" s="92"/>
    </row>
    <row r="1393" spans="2:17" ht="23.45" hidden="1" customHeight="1" outlineLevel="1" x14ac:dyDescent="0.25">
      <c r="B1393" s="123"/>
      <c r="C1393" s="35" t="s">
        <v>375</v>
      </c>
      <c r="D1393" s="123"/>
      <c r="E1393" s="35" t="s">
        <v>185</v>
      </c>
      <c r="F1393" s="122"/>
      <c r="G1393" s="35" t="s">
        <v>779</v>
      </c>
      <c r="H1393" s="35">
        <v>2024</v>
      </c>
      <c r="I1393" s="35">
        <v>2</v>
      </c>
      <c r="J1393" s="35">
        <v>10</v>
      </c>
      <c r="K1393" s="35">
        <v>28</v>
      </c>
      <c r="O1393" s="61">
        <f t="shared" si="170"/>
        <v>1.4493708933779286</v>
      </c>
      <c r="Q1393" s="92"/>
    </row>
    <row r="1394" spans="2:17" ht="23.45" hidden="1" customHeight="1" outlineLevel="1" x14ac:dyDescent="0.25">
      <c r="B1394" s="50" t="s">
        <v>1</v>
      </c>
      <c r="C1394" s="50" t="s">
        <v>371</v>
      </c>
      <c r="D1394" s="50" t="s">
        <v>42</v>
      </c>
      <c r="E1394" s="50" t="s">
        <v>364</v>
      </c>
      <c r="F1394" s="81"/>
      <c r="G1394" s="50" t="s">
        <v>43</v>
      </c>
      <c r="H1394" s="50" t="s">
        <v>787</v>
      </c>
      <c r="I1394" s="50" t="s">
        <v>44</v>
      </c>
      <c r="J1394" s="50" t="s">
        <v>360</v>
      </c>
      <c r="K1394" s="50" t="s">
        <v>359</v>
      </c>
      <c r="L1394" s="50" t="s">
        <v>362</v>
      </c>
      <c r="M1394" s="50" t="s">
        <v>360</v>
      </c>
      <c r="N1394" s="50" t="s">
        <v>359</v>
      </c>
      <c r="O1394" s="50" t="s">
        <v>363</v>
      </c>
      <c r="P1394" s="50" t="s">
        <v>365</v>
      </c>
      <c r="Q1394" s="50" t="s">
        <v>599</v>
      </c>
    </row>
    <row r="1395" spans="2:17" ht="23.45" hidden="1" customHeight="1" outlineLevel="1" x14ac:dyDescent="0.25">
      <c r="B1395" s="123" t="e" vm="12">
        <v>#VALUE!</v>
      </c>
      <c r="C1395" s="35" t="s">
        <v>375</v>
      </c>
      <c r="D1395" s="123" t="e" vm="177">
        <v>#VALUE!</v>
      </c>
      <c r="E1395" s="35" t="s">
        <v>100</v>
      </c>
      <c r="F1395" s="122" t="s">
        <v>587</v>
      </c>
      <c r="G1395" s="35">
        <v>2018</v>
      </c>
      <c r="H1395" s="35">
        <v>2018</v>
      </c>
      <c r="I1395" s="35">
        <v>1</v>
      </c>
      <c r="J1395" s="35">
        <v>28</v>
      </c>
      <c r="K1395" s="35">
        <v>22</v>
      </c>
      <c r="O1395" s="61">
        <f t="shared" ref="O1395:O1401" si="171">IF(AND(L1395="", M1395="", N1395=""), IF(AND(I1395&lt;&gt;0, J1395&lt;&gt;0), K1395/J1395 * I1395^-0.95, 0), IF(OR(L1395=1, L1395=2),(IF(J1395&lt;&gt;0, K1395/J1395 * I1395^-0.95, 0) + IF(AND(M1395&lt;&gt;0, I1395&lt;&gt;0), N1395/M1395 * I1395^-0.95 * IF(L1395=1, 1, 0.913), 0)) / 2,"Fehler: K4 muss 1 oder 2 sein"))</f>
        <v>0.7857142857142857</v>
      </c>
      <c r="P1395" s="61">
        <f t="array" ref="P1395">((AVERAGE(IF((H1395:INDEX(H:H,MATCH("PointAVG",O1396:O1523,0)+ROW(O1395)-1)&gt;=(MAX(H1395:INDEX(H:H,MATCH("PointAVG",O1396:O1523,0)+ROW(O1395)-1))-4)),O1395:INDEX(O:O,MATCH("PointAVG",O1396:O1523,0)+ROW(O1395)-1)))) * (VLOOKUP(C1395, LeagueRanking[[CCode]:[Total4]], COLUMNS(LeagueRanking[[#All],[CCode]:[Total4]]), FALSE)))</f>
        <v>13.446701711760481</v>
      </c>
      <c r="Q1395" s="91">
        <f>_xlfn.RANK.EQ(P1395, P:P, 0)</f>
        <v>114</v>
      </c>
    </row>
    <row r="1396" spans="2:17" ht="23.45" hidden="1" customHeight="1" outlineLevel="1" x14ac:dyDescent="0.25">
      <c r="B1396" s="123"/>
      <c r="C1396" s="35" t="s">
        <v>375</v>
      </c>
      <c r="D1396" s="123"/>
      <c r="E1396" s="35" t="s">
        <v>100</v>
      </c>
      <c r="F1396" s="122"/>
      <c r="G1396" s="35">
        <v>2019</v>
      </c>
      <c r="H1396" s="35">
        <v>2019</v>
      </c>
      <c r="I1396" s="35">
        <v>2</v>
      </c>
      <c r="J1396" s="35">
        <v>28</v>
      </c>
      <c r="K1396" s="35">
        <v>31</v>
      </c>
      <c r="O1396" s="61">
        <f t="shared" si="171"/>
        <v>0.57309308284076266</v>
      </c>
      <c r="Q1396" s="92"/>
    </row>
    <row r="1397" spans="2:17" ht="23.45" hidden="1" customHeight="1" outlineLevel="1" x14ac:dyDescent="0.25">
      <c r="B1397" s="123"/>
      <c r="C1397" s="35" t="s">
        <v>375</v>
      </c>
      <c r="D1397" s="123"/>
      <c r="E1397" s="35" t="s">
        <v>100</v>
      </c>
      <c r="F1397" s="122"/>
      <c r="G1397" s="35" t="s">
        <v>4</v>
      </c>
      <c r="H1397" s="35">
        <v>2020</v>
      </c>
      <c r="I1397" s="35">
        <v>2</v>
      </c>
      <c r="J1397" s="35">
        <v>26</v>
      </c>
      <c r="K1397" s="35">
        <v>69</v>
      </c>
      <c r="O1397" s="61">
        <f t="shared" si="171"/>
        <v>1.3737169181741355</v>
      </c>
      <c r="Q1397" s="92"/>
    </row>
    <row r="1398" spans="2:17" ht="23.45" hidden="1" customHeight="1" outlineLevel="1" x14ac:dyDescent="0.25">
      <c r="B1398" s="123"/>
      <c r="C1398" s="35" t="s">
        <v>375</v>
      </c>
      <c r="D1398" s="123"/>
      <c r="E1398" s="35" t="s">
        <v>100</v>
      </c>
      <c r="F1398" s="122"/>
      <c r="G1398" s="35" t="s">
        <v>5</v>
      </c>
      <c r="H1398" s="35">
        <v>2021</v>
      </c>
      <c r="I1398" s="35">
        <v>1</v>
      </c>
      <c r="J1398" s="35">
        <v>28</v>
      </c>
      <c r="K1398" s="35">
        <v>36</v>
      </c>
      <c r="O1398" s="61">
        <f t="shared" si="171"/>
        <v>1.2857142857142858</v>
      </c>
      <c r="Q1398" s="92"/>
    </row>
    <row r="1399" spans="2:17" ht="23.45" hidden="1" customHeight="1" outlineLevel="1" x14ac:dyDescent="0.25">
      <c r="B1399" s="123"/>
      <c r="C1399" s="35" t="s">
        <v>375</v>
      </c>
      <c r="D1399" s="123"/>
      <c r="E1399" s="35" t="s">
        <v>100</v>
      </c>
      <c r="F1399" s="122"/>
      <c r="G1399" s="35" t="s">
        <v>6</v>
      </c>
      <c r="H1399" s="35">
        <v>2022</v>
      </c>
      <c r="I1399" s="35">
        <v>1</v>
      </c>
      <c r="J1399" s="35">
        <v>14</v>
      </c>
      <c r="K1399" s="35">
        <v>17</v>
      </c>
      <c r="L1399" s="35">
        <v>1</v>
      </c>
      <c r="M1399" s="35">
        <v>10</v>
      </c>
      <c r="N1399" s="35">
        <v>5</v>
      </c>
      <c r="O1399" s="61">
        <f t="shared" si="171"/>
        <v>0.8571428571428571</v>
      </c>
      <c r="Q1399" s="92"/>
    </row>
    <row r="1400" spans="2:17" ht="23.45" hidden="1" customHeight="1" outlineLevel="1" x14ac:dyDescent="0.25">
      <c r="B1400" s="123"/>
      <c r="C1400" s="35" t="s">
        <v>375</v>
      </c>
      <c r="D1400" s="123"/>
      <c r="E1400" s="35" t="s">
        <v>100</v>
      </c>
      <c r="F1400" s="122"/>
      <c r="G1400" s="35" t="s">
        <v>402</v>
      </c>
      <c r="H1400" s="35">
        <v>2023</v>
      </c>
      <c r="I1400" s="35">
        <v>1</v>
      </c>
      <c r="J1400" s="35">
        <v>14</v>
      </c>
      <c r="K1400" s="35">
        <v>22</v>
      </c>
      <c r="L1400" s="35">
        <v>1</v>
      </c>
      <c r="M1400" s="35">
        <v>10</v>
      </c>
      <c r="N1400" s="35">
        <v>8</v>
      </c>
      <c r="O1400" s="61">
        <f t="shared" si="171"/>
        <v>1.1857142857142857</v>
      </c>
      <c r="Q1400" s="92"/>
    </row>
    <row r="1401" spans="2:17" ht="23.45" hidden="1" customHeight="1" outlineLevel="1" x14ac:dyDescent="0.25">
      <c r="B1401" s="123"/>
      <c r="C1401" s="35" t="s">
        <v>375</v>
      </c>
      <c r="D1401" s="123"/>
      <c r="E1401" s="35" t="s">
        <v>100</v>
      </c>
      <c r="F1401" s="122"/>
      <c r="G1401" s="35" t="s">
        <v>779</v>
      </c>
      <c r="H1401" s="35">
        <v>2024</v>
      </c>
      <c r="I1401" s="35">
        <v>1</v>
      </c>
      <c r="J1401" s="35">
        <v>14</v>
      </c>
      <c r="K1401" s="35">
        <v>23</v>
      </c>
      <c r="L1401" s="35">
        <v>1</v>
      </c>
      <c r="M1401" s="35">
        <v>10</v>
      </c>
      <c r="N1401" s="35">
        <v>5</v>
      </c>
      <c r="O1401" s="61">
        <f t="shared" si="171"/>
        <v>1.0714285714285714</v>
      </c>
      <c r="Q1401" s="92"/>
    </row>
    <row r="1402" spans="2:17" ht="23.45" hidden="1" customHeight="1" outlineLevel="1" x14ac:dyDescent="0.25">
      <c r="B1402" s="50" t="s">
        <v>1</v>
      </c>
      <c r="C1402" s="50" t="s">
        <v>371</v>
      </c>
      <c r="D1402" s="50" t="s">
        <v>42</v>
      </c>
      <c r="E1402" s="50" t="s">
        <v>364</v>
      </c>
      <c r="F1402" s="81"/>
      <c r="G1402" s="50" t="s">
        <v>43</v>
      </c>
      <c r="H1402" s="50" t="s">
        <v>787</v>
      </c>
      <c r="I1402" s="50" t="s">
        <v>44</v>
      </c>
      <c r="J1402" s="50" t="s">
        <v>360</v>
      </c>
      <c r="K1402" s="50" t="s">
        <v>359</v>
      </c>
      <c r="L1402" s="50" t="s">
        <v>362</v>
      </c>
      <c r="M1402" s="50" t="s">
        <v>360</v>
      </c>
      <c r="N1402" s="50" t="s">
        <v>359</v>
      </c>
      <c r="O1402" s="50" t="s">
        <v>363</v>
      </c>
      <c r="P1402" s="50" t="s">
        <v>365</v>
      </c>
      <c r="Q1402" s="50" t="s">
        <v>599</v>
      </c>
    </row>
    <row r="1403" spans="2:17" ht="23.45" hidden="1" customHeight="1" outlineLevel="1" x14ac:dyDescent="0.25">
      <c r="B1403" s="123" t="e" vm="12">
        <v>#VALUE!</v>
      </c>
      <c r="C1403" s="35" t="s">
        <v>375</v>
      </c>
      <c r="D1403" s="123" t="e" vm="178">
        <v>#VALUE!</v>
      </c>
      <c r="E1403" s="35" t="s">
        <v>188</v>
      </c>
      <c r="F1403" s="122" t="s">
        <v>588</v>
      </c>
      <c r="G1403" s="35">
        <v>2018</v>
      </c>
      <c r="H1403" s="35">
        <v>2018</v>
      </c>
      <c r="I1403" s="35">
        <v>2</v>
      </c>
      <c r="J1403" s="35">
        <v>22</v>
      </c>
      <c r="K1403" s="35">
        <v>40</v>
      </c>
      <c r="O1403" s="61">
        <f t="shared" ref="O1403:O1411" si="172">IF(AND(L1403="", M1403="", N1403=""), IF(AND(I1403&lt;&gt;0, J1403&lt;&gt;0), K1403/J1403 * I1403^-0.95, 0), IF(OR(L1403=1, L1403=2),(IF(J1403&lt;&gt;0, K1403/J1403 * I1403^-0.95, 0) + IF(AND(M1403&lt;&gt;0, I1403&lt;&gt;0), N1403/M1403 * I1403^-0.95 * IF(L1403=1, 1, 0.913), 0)) / 2,"Fehler: K4 muss 1 oder 2 sein"))</f>
        <v>0.94114993076488873</v>
      </c>
      <c r="P1403" s="61">
        <f t="array" ref="P1403">((AVERAGE(IF((H1403:INDEX(H:H,MATCH("PointAVG",O1404:O1531,0)+ROW(O1403)-1)&gt;=(MAX(H1403:INDEX(H:H,MATCH("PointAVG",O1404:O1531,0)+ROW(O1403)-1))-4)),O1403:INDEX(O:O,MATCH("PointAVG",O1404:O1531,0)+ROW(O1403)-1)))) * (VLOOKUP(C1403, LeagueRanking[[CCode]:[Total4]], COLUMNS(LeagueRanking[[#All],[CCode]:[Total4]]), FALSE)))</f>
        <v>7.1863897101623744</v>
      </c>
      <c r="Q1403" s="91">
        <f>_xlfn.RANK.EQ(P1403, P:P, 0)</f>
        <v>275</v>
      </c>
    </row>
    <row r="1404" spans="2:17" ht="23.45" hidden="1" customHeight="1" outlineLevel="1" x14ac:dyDescent="0.25">
      <c r="B1404" s="123"/>
      <c r="C1404" s="35" t="s">
        <v>375</v>
      </c>
      <c r="D1404" s="123"/>
      <c r="E1404" s="35" t="s">
        <v>188</v>
      </c>
      <c r="F1404" s="122"/>
      <c r="G1404" s="35">
        <v>2019</v>
      </c>
      <c r="H1404" s="35">
        <v>2019</v>
      </c>
      <c r="I1404" s="35">
        <v>2</v>
      </c>
      <c r="J1404" s="35">
        <v>28</v>
      </c>
      <c r="K1404" s="35">
        <v>69</v>
      </c>
      <c r="O1404" s="61">
        <f t="shared" si="172"/>
        <v>1.2755942811616974</v>
      </c>
      <c r="Q1404" s="92"/>
    </row>
    <row r="1405" spans="2:17" ht="23.45" hidden="1" customHeight="1" outlineLevel="1" x14ac:dyDescent="0.25">
      <c r="B1405" s="123"/>
      <c r="C1405" s="35" t="s">
        <v>375</v>
      </c>
      <c r="D1405" s="123"/>
      <c r="E1405" s="35" t="s">
        <v>188</v>
      </c>
      <c r="F1405" s="122"/>
      <c r="G1405" s="35" t="s">
        <v>4</v>
      </c>
      <c r="H1405" s="35">
        <v>2020</v>
      </c>
      <c r="I1405" s="35">
        <v>1</v>
      </c>
      <c r="J1405" s="35">
        <v>26</v>
      </c>
      <c r="K1405" s="35">
        <v>32</v>
      </c>
      <c r="O1405" s="61">
        <f t="shared" si="172"/>
        <v>1.2307692307692308</v>
      </c>
      <c r="Q1405" s="92"/>
    </row>
    <row r="1406" spans="2:17" ht="23.45" hidden="1" customHeight="1" outlineLevel="1" x14ac:dyDescent="0.25">
      <c r="B1406" s="123"/>
      <c r="C1406" s="35" t="s">
        <v>375</v>
      </c>
      <c r="D1406" s="123"/>
      <c r="E1406" s="35" t="s">
        <v>188</v>
      </c>
      <c r="F1406" s="122"/>
      <c r="G1406" s="35" t="s">
        <v>5</v>
      </c>
      <c r="H1406" s="35">
        <v>2021</v>
      </c>
      <c r="I1406" s="35">
        <v>1</v>
      </c>
      <c r="J1406" s="35">
        <v>28</v>
      </c>
      <c r="K1406" s="35">
        <v>0</v>
      </c>
      <c r="O1406" s="61">
        <f t="shared" si="172"/>
        <v>0</v>
      </c>
      <c r="Q1406" s="92"/>
    </row>
    <row r="1407" spans="2:17" ht="23.45" hidden="1" customHeight="1" outlineLevel="1" x14ac:dyDescent="0.25">
      <c r="B1407" s="123"/>
      <c r="C1407" s="35" t="s">
        <v>375</v>
      </c>
      <c r="D1407" s="123"/>
      <c r="E1407" s="35" t="s">
        <v>188</v>
      </c>
      <c r="F1407" s="122"/>
      <c r="G1407" s="35" t="s">
        <v>6</v>
      </c>
      <c r="H1407" s="35">
        <v>2022</v>
      </c>
      <c r="I1407" s="35">
        <v>2</v>
      </c>
      <c r="J1407" s="35">
        <v>10</v>
      </c>
      <c r="K1407" s="35">
        <v>21</v>
      </c>
      <c r="L1407" s="35">
        <v>1</v>
      </c>
      <c r="M1407" s="35">
        <v>10</v>
      </c>
      <c r="N1407" s="35">
        <v>22</v>
      </c>
      <c r="O1407" s="61">
        <f t="shared" si="172"/>
        <v>1.1129097931294809</v>
      </c>
      <c r="Q1407" s="92"/>
    </row>
    <row r="1408" spans="2:17" ht="23.45" hidden="1" customHeight="1" outlineLevel="1" x14ac:dyDescent="0.25">
      <c r="B1408" s="123"/>
      <c r="C1408" s="35" t="s">
        <v>375</v>
      </c>
      <c r="D1408" s="123"/>
      <c r="E1408" s="35" t="s">
        <v>188</v>
      </c>
      <c r="F1408" s="122"/>
      <c r="G1408" s="35" t="s">
        <v>402</v>
      </c>
      <c r="H1408" s="35">
        <v>2023</v>
      </c>
      <c r="I1408" s="35">
        <v>1</v>
      </c>
      <c r="J1408" s="35">
        <v>14</v>
      </c>
      <c r="K1408" s="35">
        <v>10</v>
      </c>
      <c r="O1408" s="61">
        <f t="shared" si="172"/>
        <v>0.7142857142857143</v>
      </c>
      <c r="Q1408" s="92"/>
    </row>
    <row r="1409" spans="2:17" ht="23.45" hidden="1" customHeight="1" outlineLevel="1" x14ac:dyDescent="0.25">
      <c r="B1409" s="123"/>
      <c r="C1409" s="35" t="s">
        <v>375</v>
      </c>
      <c r="D1409" s="123"/>
      <c r="E1409" s="35" t="s">
        <v>188</v>
      </c>
      <c r="F1409" s="122"/>
      <c r="G1409" s="35" t="s">
        <v>402</v>
      </c>
      <c r="H1409" s="35">
        <v>2023</v>
      </c>
      <c r="I1409" s="35">
        <v>2</v>
      </c>
      <c r="J1409" s="35">
        <v>10</v>
      </c>
      <c r="K1409" s="35">
        <v>23</v>
      </c>
      <c r="O1409" s="61">
        <f t="shared" si="172"/>
        <v>1.1905546624175842</v>
      </c>
      <c r="Q1409" s="92"/>
    </row>
    <row r="1410" spans="2:17" ht="23.45" hidden="1" customHeight="1" outlineLevel="1" x14ac:dyDescent="0.25">
      <c r="B1410" s="123"/>
      <c r="C1410" s="35" t="s">
        <v>375</v>
      </c>
      <c r="D1410" s="123"/>
      <c r="E1410" s="35" t="s">
        <v>188</v>
      </c>
      <c r="F1410" s="122"/>
      <c r="G1410" s="35" t="s">
        <v>779</v>
      </c>
      <c r="H1410" s="35">
        <v>2024</v>
      </c>
      <c r="I1410" s="35">
        <v>1</v>
      </c>
      <c r="J1410" s="35">
        <v>14</v>
      </c>
      <c r="K1410" s="35">
        <v>1</v>
      </c>
      <c r="O1410" s="61">
        <f t="shared" si="172"/>
        <v>7.1428571428571425E-2</v>
      </c>
      <c r="Q1410" s="92"/>
    </row>
    <row r="1411" spans="2:17" ht="23.45" hidden="1" customHeight="1" outlineLevel="1" x14ac:dyDescent="0.25">
      <c r="B1411" s="123"/>
      <c r="C1411" s="35" t="s">
        <v>375</v>
      </c>
      <c r="D1411" s="123"/>
      <c r="E1411" s="35" t="s">
        <v>188</v>
      </c>
      <c r="F1411" s="122"/>
      <c r="G1411" s="35" t="s">
        <v>779</v>
      </c>
      <c r="H1411" s="35">
        <v>2024</v>
      </c>
      <c r="I1411" s="35">
        <v>2</v>
      </c>
      <c r="J1411" s="35">
        <v>10</v>
      </c>
      <c r="K1411" s="35">
        <v>0</v>
      </c>
      <c r="O1411" s="61">
        <f t="shared" si="172"/>
        <v>0</v>
      </c>
      <c r="Q1411" s="92"/>
    </row>
    <row r="1412" spans="2:17" ht="23.45" hidden="1" customHeight="1" outlineLevel="1" x14ac:dyDescent="0.25">
      <c r="B1412" s="50" t="s">
        <v>1</v>
      </c>
      <c r="C1412" s="50" t="s">
        <v>371</v>
      </c>
      <c r="D1412" s="50" t="s">
        <v>42</v>
      </c>
      <c r="E1412" s="50" t="s">
        <v>364</v>
      </c>
      <c r="F1412" s="81"/>
      <c r="G1412" s="50" t="s">
        <v>43</v>
      </c>
      <c r="H1412" s="50" t="s">
        <v>787</v>
      </c>
      <c r="I1412" s="50" t="s">
        <v>44</v>
      </c>
      <c r="J1412" s="50" t="s">
        <v>360</v>
      </c>
      <c r="K1412" s="50" t="s">
        <v>359</v>
      </c>
      <c r="L1412" s="50" t="s">
        <v>362</v>
      </c>
      <c r="M1412" s="50" t="s">
        <v>360</v>
      </c>
      <c r="N1412" s="50" t="s">
        <v>359</v>
      </c>
      <c r="O1412" s="50" t="s">
        <v>363</v>
      </c>
      <c r="P1412" s="50" t="s">
        <v>365</v>
      </c>
      <c r="Q1412" s="50" t="s">
        <v>599</v>
      </c>
    </row>
    <row r="1413" spans="2:17" ht="23.45" hidden="1" customHeight="1" outlineLevel="1" x14ac:dyDescent="0.25">
      <c r="B1413" s="123" t="e" vm="12">
        <v>#VALUE!</v>
      </c>
      <c r="C1413" s="35" t="s">
        <v>375</v>
      </c>
      <c r="D1413" s="123" t="e" vm="179">
        <v>#VALUE!</v>
      </c>
      <c r="E1413" s="35" t="s">
        <v>189</v>
      </c>
      <c r="F1413" s="122" t="s">
        <v>589</v>
      </c>
      <c r="G1413" s="35">
        <v>2018</v>
      </c>
      <c r="H1413" s="35">
        <v>2018</v>
      </c>
      <c r="I1413" s="35">
        <v>3</v>
      </c>
      <c r="J1413" s="35">
        <v>12</v>
      </c>
      <c r="K1413" s="35">
        <v>30</v>
      </c>
      <c r="O1413" s="61">
        <f t="shared" ref="O1413:O1420" si="173">IF(AND(L1413="", M1413="", N1413=""), IF(AND(I1413&lt;&gt;0, J1413&lt;&gt;0), K1413/J1413 * I1413^-0.95, 0), IF(OR(L1413=1, L1413=2),(IF(J1413&lt;&gt;0, K1413/J1413 * I1413^-0.95, 0) + IF(AND(M1413&lt;&gt;0, I1413&lt;&gt;0), N1413/M1413 * I1413^-0.95 * IF(L1413=1, 1, 0.913), 0)) / 2,"Fehler: K4 muss 1 oder 2 sein"))</f>
        <v>0.88038942379128149</v>
      </c>
      <c r="P1413" s="61">
        <f t="array" ref="P1413">((AVERAGE(IF((H1413:INDEX(H:H,MATCH("PointAVG",O1414:O1539,0)+ROW(O1413)-1)&gt;=(MAX(H1413:INDEX(H:H,MATCH("PointAVG",O1414:O1539,0)+ROW(O1413)-1))-4)),O1413:INDEX(O:O,MATCH("PointAVG",O1414:O1539,0)+ROW(O1413)-1)))) * (VLOOKUP(C1413, LeagueRanking[[CCode]:[Total4]], COLUMNS(LeagueRanking[[#All],[CCode]:[Total4]]), FALSE)))</f>
        <v>8.3929085146017481</v>
      </c>
      <c r="Q1413" s="91">
        <f>_xlfn.RANK.EQ(P1413, P:P, 0)</f>
        <v>235</v>
      </c>
    </row>
    <row r="1414" spans="2:17" ht="23.45" hidden="1" customHeight="1" outlineLevel="1" x14ac:dyDescent="0.25">
      <c r="B1414" s="123"/>
      <c r="C1414" s="35" t="s">
        <v>375</v>
      </c>
      <c r="D1414" s="123"/>
      <c r="E1414" s="35" t="s">
        <v>189</v>
      </c>
      <c r="F1414" s="122"/>
      <c r="G1414" s="35">
        <v>2019</v>
      </c>
      <c r="H1414" s="35">
        <v>2019</v>
      </c>
      <c r="I1414" s="35">
        <v>2</v>
      </c>
      <c r="J1414" s="35">
        <v>28</v>
      </c>
      <c r="K1414" s="35">
        <v>62</v>
      </c>
      <c r="O1414" s="61">
        <f t="shared" si="173"/>
        <v>1.1461861656815253</v>
      </c>
      <c r="Q1414" s="92"/>
    </row>
    <row r="1415" spans="2:17" ht="23.45" hidden="1" customHeight="1" outlineLevel="1" x14ac:dyDescent="0.25">
      <c r="B1415" s="123"/>
      <c r="C1415" s="35" t="s">
        <v>375</v>
      </c>
      <c r="D1415" s="123"/>
      <c r="E1415" s="35" t="s">
        <v>189</v>
      </c>
      <c r="F1415" s="122"/>
      <c r="G1415" s="35" t="s">
        <v>4</v>
      </c>
      <c r="H1415" s="35">
        <v>2020</v>
      </c>
      <c r="I1415" s="35">
        <v>2</v>
      </c>
      <c r="J1415" s="35">
        <v>26</v>
      </c>
      <c r="K1415" s="35">
        <v>46</v>
      </c>
      <c r="O1415" s="61">
        <f t="shared" si="173"/>
        <v>0.91581127878275703</v>
      </c>
      <c r="Q1415" s="92"/>
    </row>
    <row r="1416" spans="2:17" ht="23.45" hidden="1" customHeight="1" outlineLevel="1" x14ac:dyDescent="0.25">
      <c r="B1416" s="123"/>
      <c r="C1416" s="35" t="s">
        <v>375</v>
      </c>
      <c r="D1416" s="123"/>
      <c r="E1416" s="35" t="s">
        <v>189</v>
      </c>
      <c r="F1416" s="122"/>
      <c r="G1416" s="35" t="s">
        <v>5</v>
      </c>
      <c r="H1416" s="35">
        <v>2021</v>
      </c>
      <c r="I1416" s="35">
        <v>2</v>
      </c>
      <c r="J1416" s="35">
        <v>22</v>
      </c>
      <c r="K1416" s="35">
        <v>44</v>
      </c>
      <c r="O1416" s="61">
        <f t="shared" si="173"/>
        <v>1.0352649238413776</v>
      </c>
      <c r="Q1416" s="92"/>
    </row>
    <row r="1417" spans="2:17" ht="23.45" hidden="1" customHeight="1" outlineLevel="1" x14ac:dyDescent="0.25">
      <c r="B1417" s="123"/>
      <c r="C1417" s="35" t="s">
        <v>375</v>
      </c>
      <c r="D1417" s="123"/>
      <c r="E1417" s="35" t="s">
        <v>189</v>
      </c>
      <c r="F1417" s="122"/>
      <c r="G1417" s="35" t="s">
        <v>6</v>
      </c>
      <c r="H1417" s="35">
        <v>2022</v>
      </c>
      <c r="I1417" s="35">
        <v>2</v>
      </c>
      <c r="J1417" s="35">
        <v>10</v>
      </c>
      <c r="K1417" s="35">
        <v>24</v>
      </c>
      <c r="L1417" s="35">
        <v>1</v>
      </c>
      <c r="M1417" s="35">
        <v>10</v>
      </c>
      <c r="N1417" s="35">
        <v>13</v>
      </c>
      <c r="O1417" s="61">
        <f t="shared" si="173"/>
        <v>0.95762005455327426</v>
      </c>
      <c r="Q1417" s="92"/>
    </row>
    <row r="1418" spans="2:17" ht="23.45" hidden="1" customHeight="1" outlineLevel="1" x14ac:dyDescent="0.25">
      <c r="B1418" s="123"/>
      <c r="C1418" s="35" t="s">
        <v>375</v>
      </c>
      <c r="D1418" s="123"/>
      <c r="E1418" s="35" t="s">
        <v>189</v>
      </c>
      <c r="F1418" s="122"/>
      <c r="G1418" s="35" t="s">
        <v>402</v>
      </c>
      <c r="H1418" s="35">
        <v>2023</v>
      </c>
      <c r="I1418" s="35">
        <v>1</v>
      </c>
      <c r="J1418" s="35">
        <v>14</v>
      </c>
      <c r="K1418" s="35">
        <v>2</v>
      </c>
      <c r="O1418" s="61">
        <f t="shared" si="173"/>
        <v>0.14285714285714285</v>
      </c>
      <c r="Q1418" s="92"/>
    </row>
    <row r="1419" spans="2:17" ht="23.45" hidden="1" customHeight="1" outlineLevel="1" x14ac:dyDescent="0.25">
      <c r="B1419" s="123"/>
      <c r="C1419" s="35" t="s">
        <v>375</v>
      </c>
      <c r="D1419" s="123"/>
      <c r="E1419" s="35" t="s">
        <v>189</v>
      </c>
      <c r="F1419" s="122"/>
      <c r="G1419" s="35" t="s">
        <v>402</v>
      </c>
      <c r="H1419" s="35">
        <v>2023</v>
      </c>
      <c r="I1419" s="35">
        <v>2</v>
      </c>
      <c r="J1419" s="35">
        <v>10</v>
      </c>
      <c r="K1419" s="35">
        <v>13</v>
      </c>
      <c r="O1419" s="61">
        <f t="shared" si="173"/>
        <v>0.67292220049689544</v>
      </c>
      <c r="Q1419" s="92"/>
    </row>
    <row r="1420" spans="2:17" ht="23.45" hidden="1" customHeight="1" outlineLevel="1" x14ac:dyDescent="0.25">
      <c r="B1420" s="123"/>
      <c r="C1420" s="35" t="s">
        <v>375</v>
      </c>
      <c r="D1420" s="123"/>
      <c r="E1420" s="35" t="s">
        <v>189</v>
      </c>
      <c r="F1420" s="122"/>
      <c r="G1420" s="35" t="s">
        <v>779</v>
      </c>
      <c r="H1420" s="35">
        <v>2024</v>
      </c>
      <c r="I1420" s="35">
        <v>1</v>
      </c>
      <c r="J1420" s="35">
        <v>14</v>
      </c>
      <c r="K1420" s="35">
        <v>14</v>
      </c>
      <c r="L1420" s="35">
        <v>1</v>
      </c>
      <c r="M1420" s="35">
        <v>10</v>
      </c>
      <c r="N1420" s="35">
        <v>2</v>
      </c>
      <c r="O1420" s="61">
        <f t="shared" si="173"/>
        <v>0.6</v>
      </c>
      <c r="Q1420" s="92"/>
    </row>
    <row r="1421" spans="2:17" ht="23.45" hidden="1" customHeight="1" outlineLevel="1" x14ac:dyDescent="0.25">
      <c r="B1421" s="50" t="s">
        <v>1</v>
      </c>
      <c r="C1421" s="50" t="s">
        <v>371</v>
      </c>
      <c r="D1421" s="50" t="s">
        <v>42</v>
      </c>
      <c r="E1421" s="50" t="s">
        <v>364</v>
      </c>
      <c r="F1421" s="81"/>
      <c r="G1421" s="50" t="s">
        <v>43</v>
      </c>
      <c r="H1421" s="50" t="s">
        <v>787</v>
      </c>
      <c r="I1421" s="50" t="s">
        <v>44</v>
      </c>
      <c r="J1421" s="50" t="s">
        <v>360</v>
      </c>
      <c r="K1421" s="50" t="s">
        <v>359</v>
      </c>
      <c r="L1421" s="50" t="s">
        <v>362</v>
      </c>
      <c r="M1421" s="50" t="s">
        <v>360</v>
      </c>
      <c r="N1421" s="50" t="s">
        <v>359</v>
      </c>
      <c r="O1421" s="50" t="s">
        <v>363</v>
      </c>
      <c r="P1421" s="50" t="s">
        <v>365</v>
      </c>
      <c r="Q1421" s="50" t="s">
        <v>599</v>
      </c>
    </row>
    <row r="1422" spans="2:17" ht="23.45" hidden="1" customHeight="1" outlineLevel="1" x14ac:dyDescent="0.25">
      <c r="B1422" s="123" t="e" vm="12">
        <v>#VALUE!</v>
      </c>
      <c r="C1422" s="35" t="s">
        <v>375</v>
      </c>
      <c r="D1422" s="123" t="e" vm="180">
        <v>#VALUE!</v>
      </c>
      <c r="E1422" s="35" t="s">
        <v>190</v>
      </c>
      <c r="F1422" s="122" t="s">
        <v>590</v>
      </c>
      <c r="G1422" s="35">
        <v>2018</v>
      </c>
      <c r="H1422" s="35">
        <v>2018</v>
      </c>
      <c r="I1422" s="35">
        <v>2</v>
      </c>
      <c r="J1422" s="35">
        <v>22</v>
      </c>
      <c r="K1422" s="35">
        <v>35</v>
      </c>
      <c r="O1422" s="61">
        <f t="shared" ref="O1422:O1428" si="174">IF(AND(L1422="", M1422="", N1422=""), IF(AND(I1422&lt;&gt;0, J1422&lt;&gt;0), K1422/J1422 * I1422^-0.95, 0), IF(OR(L1422=1, L1422=2),(IF(J1422&lt;&gt;0, K1422/J1422 * I1422^-0.95, 0) + IF(AND(M1422&lt;&gt;0, I1422&lt;&gt;0), N1422/M1422 * I1422^-0.95 * IF(L1422=1, 1, 0.913), 0)) / 2,"Fehler: K4 muss 1 oder 2 sein"))</f>
        <v>0.82350618941927756</v>
      </c>
      <c r="P1422" s="61">
        <f t="array" ref="P1422">((AVERAGE(IF((H1422:INDEX(H:H,MATCH("PointAVG",O1423:O1547,0)+ROW(O1422)-1)&gt;=(MAX(H1422:INDEX(H:H,MATCH("PointAVG",O1423:O1547,0)+ROW(O1422)-1))-4)),O1422:INDEX(O:O,MATCH("PointAVG",O1423:O1547,0)+ROW(O1422)-1)))) * (VLOOKUP(C1422, LeagueRanking[[CCode]:[Total4]], COLUMNS(LeagueRanking[[#All],[CCode]:[Total4]]), FALSE)))</f>
        <v>10.661726707474791</v>
      </c>
      <c r="Q1422" s="91">
        <f>_xlfn.RANK.EQ(P1422, P:P, 0)</f>
        <v>174</v>
      </c>
    </row>
    <row r="1423" spans="2:17" ht="23.45" hidden="1" customHeight="1" outlineLevel="1" x14ac:dyDescent="0.25">
      <c r="B1423" s="123"/>
      <c r="C1423" s="35" t="s">
        <v>375</v>
      </c>
      <c r="D1423" s="123"/>
      <c r="E1423" s="35" t="s">
        <v>190</v>
      </c>
      <c r="F1423" s="122"/>
      <c r="G1423" s="35">
        <v>2019</v>
      </c>
      <c r="H1423" s="35">
        <v>2019</v>
      </c>
      <c r="I1423" s="35">
        <v>2</v>
      </c>
      <c r="J1423" s="35">
        <v>28</v>
      </c>
      <c r="K1423" s="35">
        <v>43</v>
      </c>
      <c r="O1423" s="61">
        <f t="shared" si="174"/>
        <v>0.79493556652105779</v>
      </c>
      <c r="Q1423" s="92"/>
    </row>
    <row r="1424" spans="2:17" ht="23.45" hidden="1" customHeight="1" outlineLevel="1" x14ac:dyDescent="0.25">
      <c r="B1424" s="123"/>
      <c r="C1424" s="35" t="s">
        <v>375</v>
      </c>
      <c r="D1424" s="123"/>
      <c r="E1424" s="35" t="s">
        <v>190</v>
      </c>
      <c r="F1424" s="122"/>
      <c r="G1424" s="35" t="s">
        <v>4</v>
      </c>
      <c r="H1424" s="35">
        <v>2020</v>
      </c>
      <c r="I1424" s="35">
        <v>2</v>
      </c>
      <c r="J1424" s="35">
        <v>26</v>
      </c>
      <c r="K1424" s="35">
        <v>26</v>
      </c>
      <c r="O1424" s="61">
        <f t="shared" si="174"/>
        <v>0.51763246192068879</v>
      </c>
      <c r="Q1424" s="92"/>
    </row>
    <row r="1425" spans="2:17" ht="23.45" hidden="1" customHeight="1" outlineLevel="1" x14ac:dyDescent="0.25">
      <c r="B1425" s="123"/>
      <c r="C1425" s="35" t="s">
        <v>375</v>
      </c>
      <c r="D1425" s="123"/>
      <c r="E1425" s="35" t="s">
        <v>190</v>
      </c>
      <c r="F1425" s="122"/>
      <c r="G1425" s="35" t="s">
        <v>5</v>
      </c>
      <c r="H1425" s="35">
        <v>2021</v>
      </c>
      <c r="I1425" s="35">
        <v>2</v>
      </c>
      <c r="J1425" s="35">
        <v>22</v>
      </c>
      <c r="K1425" s="35">
        <v>49</v>
      </c>
      <c r="O1425" s="61">
        <f t="shared" si="174"/>
        <v>1.1529086651869886</v>
      </c>
      <c r="Q1425" s="92"/>
    </row>
    <row r="1426" spans="2:17" ht="23.45" hidden="1" customHeight="1" outlineLevel="1" x14ac:dyDescent="0.25">
      <c r="B1426" s="123"/>
      <c r="C1426" s="35" t="s">
        <v>375</v>
      </c>
      <c r="D1426" s="123"/>
      <c r="E1426" s="35" t="s">
        <v>190</v>
      </c>
      <c r="F1426" s="122"/>
      <c r="G1426" s="35" t="s">
        <v>6</v>
      </c>
      <c r="H1426" s="35">
        <v>2022</v>
      </c>
      <c r="I1426" s="35">
        <v>2</v>
      </c>
      <c r="J1426" s="35">
        <v>10</v>
      </c>
      <c r="K1426" s="35">
        <v>24</v>
      </c>
      <c r="L1426" s="35">
        <v>1</v>
      </c>
      <c r="M1426" s="35">
        <v>10</v>
      </c>
      <c r="N1426" s="35">
        <v>9</v>
      </c>
      <c r="O1426" s="61">
        <f t="shared" si="174"/>
        <v>0.85409356216913646</v>
      </c>
      <c r="Q1426" s="92"/>
    </row>
    <row r="1427" spans="2:17" ht="23.45" hidden="1" customHeight="1" outlineLevel="1" x14ac:dyDescent="0.25">
      <c r="B1427" s="123"/>
      <c r="C1427" s="35" t="s">
        <v>375</v>
      </c>
      <c r="D1427" s="123"/>
      <c r="E1427" s="35" t="s">
        <v>190</v>
      </c>
      <c r="F1427" s="122"/>
      <c r="G1427" s="35" t="s">
        <v>402</v>
      </c>
      <c r="H1427" s="35">
        <v>2023</v>
      </c>
      <c r="I1427" s="35">
        <v>2</v>
      </c>
      <c r="J1427" s="35">
        <v>15</v>
      </c>
      <c r="K1427" s="35">
        <v>34</v>
      </c>
      <c r="L1427" s="35">
        <v>1</v>
      </c>
      <c r="M1427" s="35">
        <v>10</v>
      </c>
      <c r="N1427" s="35">
        <v>22</v>
      </c>
      <c r="O1427" s="61">
        <f t="shared" si="174"/>
        <v>1.1560458316228717</v>
      </c>
      <c r="Q1427" s="92"/>
    </row>
    <row r="1428" spans="2:17" ht="23.45" hidden="1" customHeight="1" outlineLevel="1" x14ac:dyDescent="0.25">
      <c r="B1428" s="123"/>
      <c r="C1428" s="35" t="s">
        <v>375</v>
      </c>
      <c r="D1428" s="123"/>
      <c r="E1428" s="35" t="s">
        <v>190</v>
      </c>
      <c r="F1428" s="122"/>
      <c r="G1428" s="35" t="s">
        <v>779</v>
      </c>
      <c r="H1428" s="35">
        <v>2024</v>
      </c>
      <c r="I1428" s="35">
        <v>2</v>
      </c>
      <c r="J1428" s="35">
        <v>15</v>
      </c>
      <c r="K1428" s="35">
        <v>34</v>
      </c>
      <c r="L1428" s="35">
        <v>1</v>
      </c>
      <c r="M1428" s="35">
        <v>10</v>
      </c>
      <c r="N1428" s="35">
        <v>12</v>
      </c>
      <c r="O1428" s="61">
        <f t="shared" si="174"/>
        <v>0.8972296006625271</v>
      </c>
      <c r="Q1428" s="92"/>
    </row>
    <row r="1429" spans="2:17" ht="23.45" hidden="1" customHeight="1" outlineLevel="1" x14ac:dyDescent="0.25">
      <c r="B1429" s="50" t="s">
        <v>1</v>
      </c>
      <c r="C1429" s="50" t="s">
        <v>371</v>
      </c>
      <c r="D1429" s="50" t="s">
        <v>42</v>
      </c>
      <c r="E1429" s="50" t="s">
        <v>364</v>
      </c>
      <c r="F1429" s="81"/>
      <c r="G1429" s="50" t="s">
        <v>43</v>
      </c>
      <c r="H1429" s="50" t="s">
        <v>787</v>
      </c>
      <c r="I1429" s="50" t="s">
        <v>44</v>
      </c>
      <c r="J1429" s="50" t="s">
        <v>360</v>
      </c>
      <c r="K1429" s="50" t="s">
        <v>359</v>
      </c>
      <c r="L1429" s="50" t="s">
        <v>362</v>
      </c>
      <c r="M1429" s="50" t="s">
        <v>360</v>
      </c>
      <c r="N1429" s="50" t="s">
        <v>359</v>
      </c>
      <c r="O1429" s="50" t="s">
        <v>363</v>
      </c>
      <c r="P1429" s="50" t="s">
        <v>365</v>
      </c>
      <c r="Q1429" s="50" t="s">
        <v>599</v>
      </c>
    </row>
    <row r="1430" spans="2:17" ht="23.45" hidden="1" customHeight="1" outlineLevel="1" x14ac:dyDescent="0.25">
      <c r="B1430" s="123" t="e" vm="12">
        <v>#VALUE!</v>
      </c>
      <c r="C1430" s="35" t="s">
        <v>375</v>
      </c>
      <c r="D1430" s="123" t="e" vm="181">
        <v>#VALUE!</v>
      </c>
      <c r="E1430" s="35" t="s">
        <v>191</v>
      </c>
      <c r="F1430" s="122" t="s">
        <v>591</v>
      </c>
      <c r="G1430" s="35">
        <v>2018</v>
      </c>
      <c r="H1430" s="35">
        <v>2018</v>
      </c>
      <c r="O1430" s="61">
        <f t="shared" ref="O1430:O1436" si="175">IF(AND(L1430="", M1430="", N1430=""), IF(AND(I1430&lt;&gt;0, J1430&lt;&gt;0), K1430/J1430 * I1430^-0.95, 0), IF(OR(L1430=1, L1430=2),(IF(J1430&lt;&gt;0, K1430/J1430 * I1430^-0.95, 0) + IF(AND(M1430&lt;&gt;0, I1430&lt;&gt;0), N1430/M1430 * I1430^-0.95 * IF(L1430=1, 1, 0.913), 0)) / 2,"Fehler: K4 muss 1 oder 2 sein"))</f>
        <v>0</v>
      </c>
      <c r="P1430" s="61">
        <f t="array" ref="P1430">((AVERAGE(IF((H1430:INDEX(H:H,MATCH("PointAVG",O1431:O1555,0)+ROW(O1430)-1)&gt;=(MAX(H1430:INDEX(H:H,MATCH("PointAVG",O1431:O1555,0)+ROW(O1430)-1))-4)),O1430:INDEX(O:O,MATCH("PointAVG",O1431:O1555,0)+ROW(O1430)-1)))) * (VLOOKUP(C1430, LeagueRanking[[CCode]:[Total4]], COLUMNS(LeagueRanking[[#All],[CCode]:[Total4]]), FALSE)))</f>
        <v>6.6367703945596102</v>
      </c>
      <c r="Q1430" s="91">
        <f>_xlfn.RANK.EQ(P1430, P:P, 0)</f>
        <v>291</v>
      </c>
    </row>
    <row r="1431" spans="2:17" ht="23.45" hidden="1" customHeight="1" outlineLevel="1" x14ac:dyDescent="0.25">
      <c r="B1431" s="123"/>
      <c r="C1431" s="35" t="s">
        <v>375</v>
      </c>
      <c r="D1431" s="123"/>
      <c r="E1431" s="35" t="s">
        <v>191</v>
      </c>
      <c r="F1431" s="122"/>
      <c r="G1431" s="35">
        <v>2019</v>
      </c>
      <c r="H1431" s="35">
        <v>2019</v>
      </c>
      <c r="I1431" s="35">
        <v>3</v>
      </c>
      <c r="J1431" s="35">
        <v>18</v>
      </c>
      <c r="K1431" s="35">
        <v>46</v>
      </c>
      <c r="O1431" s="61">
        <f t="shared" si="175"/>
        <v>0.89995363320886546</v>
      </c>
      <c r="Q1431" s="92"/>
    </row>
    <row r="1432" spans="2:17" ht="23.45" hidden="1" customHeight="1" outlineLevel="1" x14ac:dyDescent="0.25">
      <c r="B1432" s="123"/>
      <c r="C1432" s="35" t="s">
        <v>375</v>
      </c>
      <c r="D1432" s="123"/>
      <c r="E1432" s="35" t="s">
        <v>191</v>
      </c>
      <c r="F1432" s="122"/>
      <c r="G1432" s="35" t="s">
        <v>4</v>
      </c>
      <c r="H1432" s="35">
        <v>2020</v>
      </c>
      <c r="I1432" s="35">
        <v>2</v>
      </c>
      <c r="J1432" s="35">
        <v>26</v>
      </c>
      <c r="K1432" s="35">
        <v>18</v>
      </c>
      <c r="O1432" s="61">
        <f t="shared" si="175"/>
        <v>0.35836093517586148</v>
      </c>
      <c r="Q1432" s="92"/>
    </row>
    <row r="1433" spans="2:17" ht="23.45" hidden="1" customHeight="1" outlineLevel="1" x14ac:dyDescent="0.25">
      <c r="B1433" s="123"/>
      <c r="C1433" s="35" t="s">
        <v>375</v>
      </c>
      <c r="D1433" s="123"/>
      <c r="E1433" s="35" t="s">
        <v>191</v>
      </c>
      <c r="F1433" s="122"/>
      <c r="G1433" s="35" t="s">
        <v>5</v>
      </c>
      <c r="H1433" s="35">
        <v>2021</v>
      </c>
      <c r="I1433" s="35">
        <v>3</v>
      </c>
      <c r="J1433" s="35">
        <v>24</v>
      </c>
      <c r="K1433" s="35">
        <v>58</v>
      </c>
      <c r="O1433" s="61">
        <f t="shared" si="175"/>
        <v>0.85104310966490548</v>
      </c>
      <c r="Q1433" s="92"/>
    </row>
    <row r="1434" spans="2:17" ht="23.45" hidden="1" customHeight="1" outlineLevel="1" x14ac:dyDescent="0.25">
      <c r="B1434" s="123"/>
      <c r="C1434" s="35" t="s">
        <v>375</v>
      </c>
      <c r="D1434" s="123"/>
      <c r="E1434" s="35" t="s">
        <v>191</v>
      </c>
      <c r="F1434" s="122"/>
      <c r="G1434" s="35" t="s">
        <v>6</v>
      </c>
      <c r="H1434" s="35">
        <v>2022</v>
      </c>
      <c r="I1434" s="35">
        <v>2</v>
      </c>
      <c r="J1434" s="35">
        <v>10</v>
      </c>
      <c r="K1434" s="35">
        <v>19</v>
      </c>
      <c r="L1434" s="35">
        <v>1</v>
      </c>
      <c r="M1434" s="35">
        <v>10</v>
      </c>
      <c r="N1434" s="35">
        <v>0</v>
      </c>
      <c r="O1434" s="61">
        <f t="shared" si="175"/>
        <v>0.49175083882465431</v>
      </c>
      <c r="Q1434" s="92"/>
    </row>
    <row r="1435" spans="2:17" ht="23.45" hidden="1" customHeight="1" outlineLevel="1" x14ac:dyDescent="0.25">
      <c r="B1435" s="123"/>
      <c r="C1435" s="35" t="s">
        <v>375</v>
      </c>
      <c r="D1435" s="123"/>
      <c r="E1435" s="35" t="s">
        <v>191</v>
      </c>
      <c r="F1435" s="122"/>
      <c r="G1435" s="35" t="s">
        <v>402</v>
      </c>
      <c r="H1435" s="35">
        <v>2023</v>
      </c>
      <c r="I1435" s="35">
        <v>2</v>
      </c>
      <c r="J1435" s="35">
        <v>15</v>
      </c>
      <c r="K1435" s="35">
        <v>17</v>
      </c>
      <c r="L1435" s="35">
        <v>2</v>
      </c>
      <c r="M1435" s="35">
        <v>7</v>
      </c>
      <c r="N1435" s="35">
        <v>10</v>
      </c>
      <c r="O1435" s="61">
        <f t="shared" si="175"/>
        <v>0.63089537442190613</v>
      </c>
      <c r="Q1435" s="92"/>
    </row>
    <row r="1436" spans="2:17" ht="23.45" hidden="1" customHeight="1" outlineLevel="1" x14ac:dyDescent="0.25">
      <c r="B1436" s="123"/>
      <c r="C1436" s="35" t="s">
        <v>375</v>
      </c>
      <c r="D1436" s="123"/>
      <c r="E1436" s="35" t="s">
        <v>191</v>
      </c>
      <c r="F1436" s="122"/>
      <c r="G1436" s="35" t="s">
        <v>779</v>
      </c>
      <c r="H1436" s="35">
        <v>2024</v>
      </c>
      <c r="I1436" s="35">
        <v>2</v>
      </c>
      <c r="J1436" s="35">
        <v>15</v>
      </c>
      <c r="K1436" s="35">
        <v>21</v>
      </c>
      <c r="L1436" s="35">
        <v>1</v>
      </c>
      <c r="M1436" s="35">
        <v>10</v>
      </c>
      <c r="N1436" s="35">
        <v>6</v>
      </c>
      <c r="O1436" s="61">
        <f t="shared" si="175"/>
        <v>0.51763246192068879</v>
      </c>
      <c r="Q1436" s="92"/>
    </row>
    <row r="1437" spans="2:17" ht="23.45" hidden="1" customHeight="1" outlineLevel="1" x14ac:dyDescent="0.25">
      <c r="B1437" s="50" t="s">
        <v>1</v>
      </c>
      <c r="C1437" s="50" t="s">
        <v>371</v>
      </c>
      <c r="D1437" s="50" t="s">
        <v>42</v>
      </c>
      <c r="E1437" s="50" t="s">
        <v>364</v>
      </c>
      <c r="F1437" s="81"/>
      <c r="G1437" s="50" t="s">
        <v>43</v>
      </c>
      <c r="H1437" s="50" t="s">
        <v>787</v>
      </c>
      <c r="I1437" s="50" t="s">
        <v>44</v>
      </c>
      <c r="J1437" s="50" t="s">
        <v>360</v>
      </c>
      <c r="K1437" s="50" t="s">
        <v>359</v>
      </c>
      <c r="L1437" s="50" t="s">
        <v>362</v>
      </c>
      <c r="M1437" s="50" t="s">
        <v>360</v>
      </c>
      <c r="N1437" s="50" t="s">
        <v>359</v>
      </c>
      <c r="O1437" s="50" t="s">
        <v>363</v>
      </c>
      <c r="P1437" s="50" t="s">
        <v>365</v>
      </c>
      <c r="Q1437" s="50" t="s">
        <v>599</v>
      </c>
    </row>
    <row r="1438" spans="2:17" ht="23.45" hidden="1" customHeight="1" outlineLevel="1" x14ac:dyDescent="0.25">
      <c r="B1438" s="123" t="e" vm="12">
        <v>#VALUE!</v>
      </c>
      <c r="C1438" s="35" t="s">
        <v>375</v>
      </c>
      <c r="D1438" s="123" t="e" vm="182">
        <v>#VALUE!</v>
      </c>
      <c r="E1438" s="35" t="s">
        <v>192</v>
      </c>
      <c r="F1438" s="122" t="s">
        <v>592</v>
      </c>
      <c r="G1438" s="35">
        <v>2018</v>
      </c>
      <c r="H1438" s="35">
        <v>2018</v>
      </c>
      <c r="I1438" s="35">
        <v>3</v>
      </c>
      <c r="J1438" s="35">
        <v>12</v>
      </c>
      <c r="K1438" s="35">
        <v>22</v>
      </c>
      <c r="O1438" s="61">
        <f t="shared" ref="O1438:O1444" si="176">IF(AND(L1438="", M1438="", N1438=""), IF(AND(I1438&lt;&gt;0, J1438&lt;&gt;0), K1438/J1438 * I1438^-0.95, 0), IF(OR(L1438=1, L1438=2),(IF(J1438&lt;&gt;0, K1438/J1438 * I1438^-0.95, 0) + IF(AND(M1438&lt;&gt;0, I1438&lt;&gt;0), N1438/M1438 * I1438^-0.95 * IF(L1438=1, 1, 0.913), 0)) / 2,"Fehler: K4 muss 1 oder 2 sein"))</f>
        <v>0.64561891078027311</v>
      </c>
      <c r="P1438" s="61">
        <f t="array" ref="P1438">((AVERAGE(IF((H1438:INDEX(H:H,MATCH("PointAVG",O1439:O1563,0)+ROW(O1438)-1)&gt;=(MAX(H1438:INDEX(H:H,MATCH("PointAVG",O1439:O1563,0)+ROW(O1438)-1))-4)),O1438:INDEX(O:O,MATCH("PointAVG",O1439:O1563,0)+ROW(O1438)-1)))) * (VLOOKUP(C1438, LeagueRanking[[CCode]:[Total4]], COLUMNS(LeagueRanking[[#All],[CCode]:[Total4]]), FALSE)))</f>
        <v>7.3044256092342623</v>
      </c>
      <c r="Q1438" s="91">
        <f>_xlfn.RANK.EQ(P1438, P:P, 0)</f>
        <v>272</v>
      </c>
    </row>
    <row r="1439" spans="2:17" ht="23.45" hidden="1" customHeight="1" outlineLevel="1" x14ac:dyDescent="0.25">
      <c r="B1439" s="123"/>
      <c r="C1439" s="35" t="s">
        <v>375</v>
      </c>
      <c r="D1439" s="123"/>
      <c r="E1439" s="35" t="s">
        <v>192</v>
      </c>
      <c r="F1439" s="122"/>
      <c r="G1439" s="35">
        <v>2019</v>
      </c>
      <c r="H1439" s="35">
        <v>2019</v>
      </c>
      <c r="I1439" s="35">
        <v>3</v>
      </c>
      <c r="J1439" s="35">
        <v>14</v>
      </c>
      <c r="K1439" s="35">
        <v>33</v>
      </c>
      <c r="O1439" s="61">
        <f t="shared" si="176"/>
        <v>0.830081456717494</v>
      </c>
      <c r="Q1439" s="92"/>
    </row>
    <row r="1440" spans="2:17" ht="23.45" hidden="1" customHeight="1" outlineLevel="1" x14ac:dyDescent="0.25">
      <c r="B1440" s="123"/>
      <c r="C1440" s="35" t="s">
        <v>375</v>
      </c>
      <c r="D1440" s="123"/>
      <c r="E1440" s="35" t="s">
        <v>192</v>
      </c>
      <c r="F1440" s="122"/>
      <c r="G1440" s="35" t="s">
        <v>4</v>
      </c>
      <c r="H1440" s="35">
        <v>2020</v>
      </c>
      <c r="I1440" s="35">
        <v>2</v>
      </c>
      <c r="J1440" s="35">
        <v>26</v>
      </c>
      <c r="K1440" s="35">
        <v>28</v>
      </c>
      <c r="O1440" s="61">
        <f t="shared" si="176"/>
        <v>0.5574503436068956</v>
      </c>
      <c r="Q1440" s="92"/>
    </row>
    <row r="1441" spans="2:17" ht="23.45" hidden="1" customHeight="1" outlineLevel="1" x14ac:dyDescent="0.25">
      <c r="B1441" s="123"/>
      <c r="C1441" s="35" t="s">
        <v>375</v>
      </c>
      <c r="D1441" s="123"/>
      <c r="E1441" s="35" t="s">
        <v>192</v>
      </c>
      <c r="F1441" s="122"/>
      <c r="G1441" s="35" t="s">
        <v>5</v>
      </c>
      <c r="H1441" s="35">
        <v>2021</v>
      </c>
      <c r="I1441" s="35">
        <v>2</v>
      </c>
      <c r="J1441" s="35">
        <v>22</v>
      </c>
      <c r="K1441" s="35">
        <v>35</v>
      </c>
      <c r="O1441" s="61">
        <f t="shared" si="176"/>
        <v>0.82350618941927756</v>
      </c>
      <c r="Q1441" s="92"/>
    </row>
    <row r="1442" spans="2:17" ht="23.45" hidden="1" customHeight="1" outlineLevel="1" x14ac:dyDescent="0.25">
      <c r="B1442" s="123"/>
      <c r="C1442" s="35" t="s">
        <v>375</v>
      </c>
      <c r="D1442" s="123"/>
      <c r="E1442" s="35" t="s">
        <v>192</v>
      </c>
      <c r="F1442" s="122"/>
      <c r="G1442" s="35" t="s">
        <v>6</v>
      </c>
      <c r="H1442" s="35">
        <v>2022</v>
      </c>
      <c r="I1442" s="35">
        <v>2</v>
      </c>
      <c r="J1442" s="35">
        <v>10</v>
      </c>
      <c r="K1442" s="35">
        <v>8</v>
      </c>
      <c r="L1442" s="35">
        <v>2</v>
      </c>
      <c r="M1442" s="35">
        <v>7</v>
      </c>
      <c r="N1442" s="35">
        <v>5</v>
      </c>
      <c r="O1442" s="61">
        <f t="shared" si="176"/>
        <v>0.37583814110170011</v>
      </c>
      <c r="Q1442" s="92"/>
    </row>
    <row r="1443" spans="2:17" ht="23.45" hidden="1" customHeight="1" outlineLevel="1" x14ac:dyDescent="0.25">
      <c r="B1443" s="123"/>
      <c r="C1443" s="35" t="s">
        <v>375</v>
      </c>
      <c r="D1443" s="123"/>
      <c r="E1443" s="35" t="s">
        <v>192</v>
      </c>
      <c r="F1443" s="122"/>
      <c r="G1443" s="35" t="s">
        <v>402</v>
      </c>
      <c r="H1443" s="35">
        <v>2023</v>
      </c>
      <c r="I1443" s="35">
        <v>2</v>
      </c>
      <c r="J1443" s="35">
        <v>15</v>
      </c>
      <c r="K1443" s="35">
        <v>17</v>
      </c>
      <c r="L1443" s="35">
        <v>2</v>
      </c>
      <c r="M1443" s="35">
        <v>7</v>
      </c>
      <c r="N1443" s="35">
        <v>15</v>
      </c>
      <c r="O1443" s="61">
        <f t="shared" si="176"/>
        <v>0.79968053075533074</v>
      </c>
      <c r="Q1443" s="92"/>
    </row>
    <row r="1444" spans="2:17" ht="23.45" hidden="1" customHeight="1" outlineLevel="1" x14ac:dyDescent="0.25">
      <c r="B1444" s="123"/>
      <c r="C1444" s="35" t="s">
        <v>375</v>
      </c>
      <c r="D1444" s="123"/>
      <c r="E1444" s="35" t="s">
        <v>192</v>
      </c>
      <c r="F1444" s="122"/>
      <c r="G1444" s="35" t="s">
        <v>779</v>
      </c>
      <c r="H1444" s="35">
        <v>2024</v>
      </c>
      <c r="I1444" s="35">
        <v>2</v>
      </c>
      <c r="J1444" s="35">
        <v>15</v>
      </c>
      <c r="K1444" s="35">
        <v>16</v>
      </c>
      <c r="L1444" s="35">
        <v>2</v>
      </c>
      <c r="M1444" s="35">
        <v>7</v>
      </c>
      <c r="N1444" s="35">
        <v>9</v>
      </c>
      <c r="O1444" s="61">
        <f t="shared" si="176"/>
        <v>0.5798839277578649</v>
      </c>
      <c r="Q1444" s="92"/>
    </row>
    <row r="1445" spans="2:17" ht="23.45" hidden="1" customHeight="1" outlineLevel="1" x14ac:dyDescent="0.25">
      <c r="B1445" s="50" t="s">
        <v>1</v>
      </c>
      <c r="C1445" s="50" t="s">
        <v>371</v>
      </c>
      <c r="D1445" s="50" t="s">
        <v>42</v>
      </c>
      <c r="E1445" s="50" t="s">
        <v>364</v>
      </c>
      <c r="F1445" s="81"/>
      <c r="G1445" s="50" t="s">
        <v>43</v>
      </c>
      <c r="H1445" s="50" t="s">
        <v>787</v>
      </c>
      <c r="I1445" s="50" t="s">
        <v>44</v>
      </c>
      <c r="J1445" s="50" t="s">
        <v>360</v>
      </c>
      <c r="K1445" s="50" t="s">
        <v>359</v>
      </c>
      <c r="L1445" s="50" t="s">
        <v>362</v>
      </c>
      <c r="M1445" s="50" t="s">
        <v>360</v>
      </c>
      <c r="N1445" s="50" t="s">
        <v>359</v>
      </c>
      <c r="O1445" s="50" t="s">
        <v>363</v>
      </c>
      <c r="P1445" s="50" t="s">
        <v>365</v>
      </c>
      <c r="Q1445" s="50" t="s">
        <v>599</v>
      </c>
    </row>
    <row r="1446" spans="2:17" ht="23.45" hidden="1" customHeight="1" outlineLevel="1" x14ac:dyDescent="0.25">
      <c r="B1446" s="123" t="e" vm="12">
        <v>#VALUE!</v>
      </c>
      <c r="C1446" s="35" t="s">
        <v>375</v>
      </c>
      <c r="D1446" s="123" t="e" vm="183">
        <v>#VALUE!</v>
      </c>
      <c r="E1446" s="35" t="s">
        <v>193</v>
      </c>
      <c r="F1446" s="122" t="s">
        <v>593</v>
      </c>
      <c r="G1446" s="35">
        <v>2018</v>
      </c>
      <c r="H1446" s="35">
        <v>2018</v>
      </c>
      <c r="I1446" s="35">
        <v>3</v>
      </c>
      <c r="J1446" s="35">
        <v>18</v>
      </c>
      <c r="K1446" s="35">
        <v>35</v>
      </c>
      <c r="O1446" s="61">
        <f t="shared" ref="O1446:O1452" si="177">IF(AND(L1446="", M1446="", N1446=""), IF(AND(I1446&lt;&gt;0, J1446&lt;&gt;0), K1446/J1446 * I1446^-0.95, 0), IF(OR(L1446=1, L1446=2),(IF(J1446&lt;&gt;0, K1446/J1446 * I1446^-0.95, 0) + IF(AND(M1446&lt;&gt;0, I1446&lt;&gt;0), N1446/M1446 * I1446^-0.95 * IF(L1446=1, 1, 0.913), 0)) / 2,"Fehler: K4 muss 1 oder 2 sein"))</f>
        <v>0.68474732961544116</v>
      </c>
      <c r="P1446" s="61">
        <f t="array" ref="P1446">((AVERAGE(IF((H1446:INDEX(H:H,MATCH("PointAVG",O1447:O1571,0)+ROW(O1446)-1)&gt;=(MAX(H1446:INDEX(H:H,MATCH("PointAVG",O1447:O1571,0)+ROW(O1446)-1))-4)),O1446:INDEX(O:O,MATCH("PointAVG",O1447:O1571,0)+ROW(O1446)-1)))) * (VLOOKUP(C1446, LeagueRanking[[CCode]:[Total4]], COLUMNS(LeagueRanking[[#All],[CCode]:[Total4]]), FALSE)))</f>
        <v>7.7886524197494555</v>
      </c>
      <c r="Q1446" s="91">
        <f>_xlfn.RANK.EQ(P1446, P:P, 0)</f>
        <v>254</v>
      </c>
    </row>
    <row r="1447" spans="2:17" ht="23.45" hidden="1" customHeight="1" outlineLevel="1" x14ac:dyDescent="0.25">
      <c r="B1447" s="123"/>
      <c r="C1447" s="35" t="s">
        <v>375</v>
      </c>
      <c r="D1447" s="123"/>
      <c r="E1447" s="35" t="s">
        <v>193</v>
      </c>
      <c r="F1447" s="122"/>
      <c r="G1447" s="35">
        <v>2019</v>
      </c>
      <c r="H1447" s="35">
        <v>2019</v>
      </c>
      <c r="I1447" s="35">
        <v>3</v>
      </c>
      <c r="J1447" s="35">
        <v>18</v>
      </c>
      <c r="K1447" s="35">
        <v>44</v>
      </c>
      <c r="O1447" s="61">
        <f t="shared" si="177"/>
        <v>0.86082521437369763</v>
      </c>
      <c r="Q1447" s="92"/>
    </row>
    <row r="1448" spans="2:17" ht="23.45" hidden="1" customHeight="1" outlineLevel="1" x14ac:dyDescent="0.25">
      <c r="B1448" s="123"/>
      <c r="C1448" s="35" t="s">
        <v>375</v>
      </c>
      <c r="D1448" s="123"/>
      <c r="E1448" s="35" t="s">
        <v>193</v>
      </c>
      <c r="F1448" s="122"/>
      <c r="G1448" s="35" t="s">
        <v>4</v>
      </c>
      <c r="H1448" s="35">
        <v>2020</v>
      </c>
      <c r="I1448" s="35">
        <v>3</v>
      </c>
      <c r="J1448" s="35">
        <v>22</v>
      </c>
      <c r="K1448" s="35">
        <v>54</v>
      </c>
      <c r="O1448" s="61">
        <f t="shared" si="177"/>
        <v>0.86438234335871278</v>
      </c>
      <c r="Q1448" s="92"/>
    </row>
    <row r="1449" spans="2:17" ht="23.45" hidden="1" customHeight="1" outlineLevel="1" x14ac:dyDescent="0.25">
      <c r="B1449" s="123"/>
      <c r="C1449" s="35" t="s">
        <v>375</v>
      </c>
      <c r="D1449" s="123"/>
      <c r="E1449" s="35" t="s">
        <v>193</v>
      </c>
      <c r="F1449" s="122"/>
      <c r="G1449" s="35" t="s">
        <v>5</v>
      </c>
      <c r="H1449" s="35">
        <v>2021</v>
      </c>
      <c r="I1449" s="35">
        <v>2</v>
      </c>
      <c r="J1449" s="35">
        <v>22</v>
      </c>
      <c r="K1449" s="35">
        <v>24</v>
      </c>
      <c r="O1449" s="61">
        <f t="shared" si="177"/>
        <v>0.56468995845893322</v>
      </c>
      <c r="Q1449" s="92"/>
    </row>
    <row r="1450" spans="2:17" ht="23.45" hidden="1" customHeight="1" outlineLevel="1" x14ac:dyDescent="0.25">
      <c r="B1450" s="123"/>
      <c r="C1450" s="35" t="s">
        <v>375</v>
      </c>
      <c r="D1450" s="123"/>
      <c r="E1450" s="35" t="s">
        <v>193</v>
      </c>
      <c r="F1450" s="122"/>
      <c r="G1450" s="35" t="s">
        <v>6</v>
      </c>
      <c r="H1450" s="35">
        <v>2022</v>
      </c>
      <c r="I1450" s="35">
        <v>2</v>
      </c>
      <c r="J1450" s="35">
        <v>10</v>
      </c>
      <c r="K1450" s="35">
        <v>16</v>
      </c>
      <c r="L1450" s="35">
        <v>2</v>
      </c>
      <c r="M1450" s="35">
        <v>7</v>
      </c>
      <c r="N1450" s="35">
        <v>3</v>
      </c>
      <c r="O1450" s="61">
        <f t="shared" si="177"/>
        <v>0.51537706333660582</v>
      </c>
      <c r="Q1450" s="92"/>
    </row>
    <row r="1451" spans="2:17" ht="23.45" hidden="1" customHeight="1" outlineLevel="1" x14ac:dyDescent="0.25">
      <c r="B1451" s="123"/>
      <c r="C1451" s="35" t="s">
        <v>375</v>
      </c>
      <c r="D1451" s="123"/>
      <c r="E1451" s="35" t="s">
        <v>193</v>
      </c>
      <c r="F1451" s="122"/>
      <c r="G1451" s="35" t="s">
        <v>402</v>
      </c>
      <c r="H1451" s="35">
        <v>2023</v>
      </c>
      <c r="I1451" s="35">
        <v>2</v>
      </c>
      <c r="J1451" s="35">
        <v>15</v>
      </c>
      <c r="K1451" s="35">
        <v>20</v>
      </c>
      <c r="L1451" s="35">
        <v>2</v>
      </c>
      <c r="M1451" s="35">
        <v>7</v>
      </c>
      <c r="N1451" s="35">
        <v>11</v>
      </c>
      <c r="O1451" s="61">
        <f t="shared" si="177"/>
        <v>0.71641565188065992</v>
      </c>
      <c r="Q1451" s="92"/>
    </row>
    <row r="1452" spans="2:17" ht="23.45" hidden="1" customHeight="1" outlineLevel="1" x14ac:dyDescent="0.25">
      <c r="B1452" s="123"/>
      <c r="C1452" s="35" t="s">
        <v>375</v>
      </c>
      <c r="D1452" s="123"/>
      <c r="E1452" s="35" t="s">
        <v>193</v>
      </c>
      <c r="F1452" s="122"/>
      <c r="G1452" s="35" t="s">
        <v>779</v>
      </c>
      <c r="H1452" s="35">
        <v>2024</v>
      </c>
      <c r="I1452" s="35">
        <v>2</v>
      </c>
      <c r="J1452" s="35">
        <v>15</v>
      </c>
      <c r="K1452" s="35">
        <v>22</v>
      </c>
      <c r="L1452" s="35">
        <v>2</v>
      </c>
      <c r="M1452" s="35">
        <v>7</v>
      </c>
      <c r="N1452" s="35">
        <v>9</v>
      </c>
      <c r="O1452" s="61">
        <f t="shared" si="177"/>
        <v>0.68341042014200271</v>
      </c>
      <c r="Q1452" s="92"/>
    </row>
    <row r="1453" spans="2:17" ht="23.45" hidden="1" customHeight="1" outlineLevel="1" x14ac:dyDescent="0.25">
      <c r="B1453" s="50" t="s">
        <v>1</v>
      </c>
      <c r="C1453" s="50" t="s">
        <v>371</v>
      </c>
      <c r="D1453" s="50" t="s">
        <v>42</v>
      </c>
      <c r="E1453" s="50" t="s">
        <v>364</v>
      </c>
      <c r="F1453" s="81"/>
      <c r="G1453" s="50" t="s">
        <v>43</v>
      </c>
      <c r="H1453" s="50" t="s">
        <v>787</v>
      </c>
      <c r="I1453" s="50" t="s">
        <v>44</v>
      </c>
      <c r="J1453" s="50" t="s">
        <v>360</v>
      </c>
      <c r="K1453" s="50" t="s">
        <v>359</v>
      </c>
      <c r="L1453" s="50" t="s">
        <v>362</v>
      </c>
      <c r="M1453" s="50" t="s">
        <v>360</v>
      </c>
      <c r="N1453" s="50" t="s">
        <v>359</v>
      </c>
      <c r="O1453" s="50" t="s">
        <v>363</v>
      </c>
      <c r="P1453" s="50" t="s">
        <v>365</v>
      </c>
      <c r="Q1453" s="50" t="s">
        <v>599</v>
      </c>
    </row>
    <row r="1454" spans="2:17" ht="23.45" hidden="1" customHeight="1" outlineLevel="1" x14ac:dyDescent="0.25">
      <c r="B1454" s="123" t="e" vm="12">
        <v>#VALUE!</v>
      </c>
      <c r="C1454" s="35" t="s">
        <v>375</v>
      </c>
      <c r="D1454" s="123" t="e" vm="184">
        <v>#VALUE!</v>
      </c>
      <c r="E1454" s="35" t="s">
        <v>194</v>
      </c>
      <c r="F1454" s="124" t="s">
        <v>808</v>
      </c>
      <c r="G1454" s="35">
        <v>2018</v>
      </c>
      <c r="H1454" s="35">
        <v>2018</v>
      </c>
      <c r="O1454" s="61">
        <f t="shared" ref="O1454:O1460" si="178">IF(AND(L1454="", M1454="", N1454=""), IF(AND(I1454&lt;&gt;0, J1454&lt;&gt;0), K1454/J1454 * I1454^-0.95, 0), IF(OR(L1454=1, L1454=2),(IF(J1454&lt;&gt;0, K1454/J1454 * I1454^-0.95, 0) + IF(AND(M1454&lt;&gt;0, I1454&lt;&gt;0), N1454/M1454 * I1454^-0.95 * IF(L1454=1, 1, 0.913), 0)) / 2,"Fehler: K4 muss 1 oder 2 sein"))</f>
        <v>0</v>
      </c>
      <c r="P1454" s="61">
        <f t="array" ref="P1454">((AVERAGE(IF((H1454:INDEX(H:H,MATCH("PointAVG",O1455:O1579,0)+ROW(O1454)-1)&gt;=(MAX(H1454:INDEX(H:H,MATCH("PointAVG",O1455:O1579,0)+ROW(O1454)-1))-4)),O1454:INDEX(O:O,MATCH("PointAVG",O1455:O1579,0)+ROW(O1454)-1)))) * (VLOOKUP(C1454, LeagueRanking[[CCode]:[Total4]], COLUMNS(LeagueRanking[[#All],[CCode]:[Total4]]), FALSE)))</f>
        <v>9.4012939967274605</v>
      </c>
      <c r="Q1454" s="91">
        <f>_xlfn.RANK.EQ(P1454, P:P, 0)</f>
        <v>211</v>
      </c>
    </row>
    <row r="1455" spans="2:17" ht="23.45" hidden="1" customHeight="1" outlineLevel="1" x14ac:dyDescent="0.25">
      <c r="B1455" s="123"/>
      <c r="C1455" s="35" t="s">
        <v>375</v>
      </c>
      <c r="D1455" s="123"/>
      <c r="E1455" s="35" t="s">
        <v>194</v>
      </c>
      <c r="F1455" s="124"/>
      <c r="G1455" s="35">
        <v>2019</v>
      </c>
      <c r="H1455" s="35">
        <v>2019</v>
      </c>
      <c r="I1455" s="35">
        <v>3</v>
      </c>
      <c r="J1455" s="35">
        <v>14</v>
      </c>
      <c r="K1455" s="35">
        <v>30</v>
      </c>
      <c r="O1455" s="61">
        <f t="shared" si="178"/>
        <v>0.75461950610681272</v>
      </c>
      <c r="Q1455" s="92"/>
    </row>
    <row r="1456" spans="2:17" ht="23.45" hidden="1" customHeight="1" outlineLevel="1" x14ac:dyDescent="0.25">
      <c r="B1456" s="123"/>
      <c r="C1456" s="35" t="s">
        <v>375</v>
      </c>
      <c r="D1456" s="123"/>
      <c r="E1456" s="35" t="s">
        <v>194</v>
      </c>
      <c r="F1456" s="124"/>
      <c r="G1456" s="35" t="s">
        <v>4</v>
      </c>
      <c r="H1456" s="35">
        <v>2020</v>
      </c>
      <c r="I1456" s="35">
        <v>3</v>
      </c>
      <c r="J1456" s="35">
        <v>22</v>
      </c>
      <c r="K1456" s="35">
        <v>59</v>
      </c>
      <c r="O1456" s="61">
        <f t="shared" si="178"/>
        <v>0.94441774552155655</v>
      </c>
      <c r="Q1456" s="92"/>
    </row>
    <row r="1457" spans="2:17" ht="23.45" hidden="1" customHeight="1" outlineLevel="1" x14ac:dyDescent="0.25">
      <c r="B1457" s="123"/>
      <c r="C1457" s="35" t="s">
        <v>375</v>
      </c>
      <c r="D1457" s="123"/>
      <c r="E1457" s="35" t="s">
        <v>194</v>
      </c>
      <c r="F1457" s="124"/>
      <c r="G1457" s="35" t="s">
        <v>5</v>
      </c>
      <c r="H1457" s="35">
        <v>2021</v>
      </c>
      <c r="I1457" s="35">
        <v>2</v>
      </c>
      <c r="J1457" s="35">
        <v>22</v>
      </c>
      <c r="K1457" s="35">
        <v>36</v>
      </c>
      <c r="O1457" s="61">
        <f t="shared" si="178"/>
        <v>0.84703493768839988</v>
      </c>
      <c r="Q1457" s="92"/>
    </row>
    <row r="1458" spans="2:17" ht="23.45" hidden="1" customHeight="1" outlineLevel="1" x14ac:dyDescent="0.25">
      <c r="B1458" s="123"/>
      <c r="C1458" s="35" t="s">
        <v>375</v>
      </c>
      <c r="D1458" s="123"/>
      <c r="E1458" s="35" t="s">
        <v>194</v>
      </c>
      <c r="F1458" s="124"/>
      <c r="G1458" s="35" t="s">
        <v>6</v>
      </c>
      <c r="H1458" s="35">
        <v>2022</v>
      </c>
      <c r="I1458" s="35">
        <v>2</v>
      </c>
      <c r="J1458" s="35">
        <v>10</v>
      </c>
      <c r="K1458" s="35">
        <v>10</v>
      </c>
      <c r="L1458" s="35">
        <v>2</v>
      </c>
      <c r="M1458" s="35">
        <v>7</v>
      </c>
      <c r="N1458" s="35">
        <v>16</v>
      </c>
      <c r="O1458" s="61">
        <f t="shared" si="178"/>
        <v>0.79892873122730323</v>
      </c>
      <c r="Q1458" s="92"/>
    </row>
    <row r="1459" spans="2:17" ht="23.45" hidden="1" customHeight="1" outlineLevel="1" x14ac:dyDescent="0.25">
      <c r="B1459" s="123"/>
      <c r="C1459" s="35" t="s">
        <v>375</v>
      </c>
      <c r="D1459" s="123"/>
      <c r="E1459" s="35" t="s">
        <v>194</v>
      </c>
      <c r="F1459" s="124"/>
      <c r="G1459" s="35" t="s">
        <v>402</v>
      </c>
      <c r="H1459" s="35">
        <v>2023</v>
      </c>
      <c r="I1459" s="35">
        <v>2</v>
      </c>
      <c r="J1459" s="35">
        <v>15</v>
      </c>
      <c r="K1459" s="35">
        <v>19</v>
      </c>
      <c r="L1459" s="35">
        <v>2</v>
      </c>
      <c r="M1459" s="35">
        <v>7</v>
      </c>
      <c r="N1459" s="35">
        <v>13</v>
      </c>
      <c r="O1459" s="61">
        <f t="shared" si="178"/>
        <v>0.76667529901667353</v>
      </c>
      <c r="Q1459" s="92"/>
    </row>
    <row r="1460" spans="2:17" ht="23.45" hidden="1" customHeight="1" outlineLevel="1" x14ac:dyDescent="0.25">
      <c r="B1460" s="123"/>
      <c r="C1460" s="35" t="s">
        <v>375</v>
      </c>
      <c r="D1460" s="123"/>
      <c r="E1460" s="35" t="s">
        <v>194</v>
      </c>
      <c r="F1460" s="124"/>
      <c r="G1460" s="35" t="s">
        <v>779</v>
      </c>
      <c r="H1460" s="35">
        <v>2024</v>
      </c>
      <c r="I1460" s="35">
        <v>2</v>
      </c>
      <c r="J1460" s="35">
        <v>15</v>
      </c>
      <c r="K1460" s="35">
        <v>12</v>
      </c>
      <c r="L1460" s="35">
        <v>2</v>
      </c>
      <c r="M1460" s="35">
        <v>7</v>
      </c>
      <c r="N1460" s="35">
        <v>14</v>
      </c>
      <c r="O1460" s="61">
        <f t="shared" si="178"/>
        <v>0.67965142250186439</v>
      </c>
      <c r="Q1460" s="92"/>
    </row>
    <row r="1461" spans="2:17" ht="23.45" hidden="1" customHeight="1" outlineLevel="1" x14ac:dyDescent="0.25">
      <c r="B1461" s="50" t="s">
        <v>1</v>
      </c>
      <c r="C1461" s="50" t="s">
        <v>371</v>
      </c>
      <c r="D1461" s="50" t="s">
        <v>42</v>
      </c>
      <c r="E1461" s="50" t="s">
        <v>364</v>
      </c>
      <c r="F1461" s="81"/>
      <c r="G1461" s="50" t="s">
        <v>43</v>
      </c>
      <c r="H1461" s="50" t="s">
        <v>787</v>
      </c>
      <c r="I1461" s="50" t="s">
        <v>44</v>
      </c>
      <c r="J1461" s="50" t="s">
        <v>360</v>
      </c>
      <c r="K1461" s="50" t="s">
        <v>359</v>
      </c>
      <c r="L1461" s="50" t="s">
        <v>362</v>
      </c>
      <c r="M1461" s="50" t="s">
        <v>360</v>
      </c>
      <c r="N1461" s="50" t="s">
        <v>359</v>
      </c>
      <c r="O1461" s="50" t="s">
        <v>363</v>
      </c>
      <c r="P1461" s="50" t="s">
        <v>365</v>
      </c>
      <c r="Q1461" s="50" t="s">
        <v>599</v>
      </c>
    </row>
    <row r="1462" spans="2:17" ht="23.45" hidden="1" customHeight="1" outlineLevel="1" x14ac:dyDescent="0.25">
      <c r="B1462" s="123" t="e" vm="12">
        <v>#VALUE!</v>
      </c>
      <c r="C1462" s="35" t="s">
        <v>375</v>
      </c>
      <c r="D1462" s="123" t="e" vm="185">
        <v>#VALUE!</v>
      </c>
      <c r="E1462" s="35" t="s">
        <v>197</v>
      </c>
      <c r="F1462" s="124" t="s">
        <v>807</v>
      </c>
      <c r="G1462" s="35">
        <v>2018</v>
      </c>
      <c r="H1462" s="35">
        <v>2018</v>
      </c>
      <c r="I1462" s="35">
        <v>3</v>
      </c>
      <c r="J1462" s="35">
        <v>18</v>
      </c>
      <c r="K1462" s="35">
        <v>35</v>
      </c>
      <c r="O1462" s="61">
        <f t="shared" ref="O1462:O1468" si="179">IF(AND(L1462="", M1462="", N1462=""), IF(AND(I1462&lt;&gt;0, J1462&lt;&gt;0), K1462/J1462 * I1462^-0.95, 0), IF(OR(L1462=1, L1462=2),(IF(J1462&lt;&gt;0, K1462/J1462 * I1462^-0.95, 0) + IF(AND(M1462&lt;&gt;0, I1462&lt;&gt;0), N1462/M1462 * I1462^-0.95 * IF(L1462=1, 1, 0.913), 0)) / 2,"Fehler: K4 muss 1 oder 2 sein"))</f>
        <v>0.68474732961544116</v>
      </c>
      <c r="P1462" s="61">
        <f t="array" ref="P1462">((AVERAGE(IF((H1462:INDEX(H:H,MATCH("PointAVG",O1463:O1587,0)+ROW(O1462)-1)&gt;=(MAX(H1462:INDEX(H:H,MATCH("PointAVG",O1463:O1587,0)+ROW(O1462)-1))-4)),O1462:INDEX(O:O,MATCH("PointAVG",O1463:O1587,0)+ROW(O1462)-1)))) * (VLOOKUP(C1462, LeagueRanking[[CCode]:[Total4]], COLUMNS(LeagueRanking[[#All],[CCode]:[Total4]]), FALSE)))</f>
        <v>9.4618606843394488</v>
      </c>
      <c r="Q1462" s="91">
        <f>_xlfn.RANK.EQ(P1462, P:P, 0)</f>
        <v>208</v>
      </c>
    </row>
    <row r="1463" spans="2:17" ht="23.45" hidden="1" customHeight="1" outlineLevel="1" x14ac:dyDescent="0.25">
      <c r="B1463" s="123"/>
      <c r="C1463" s="35" t="s">
        <v>375</v>
      </c>
      <c r="D1463" s="123"/>
      <c r="E1463" s="35" t="s">
        <v>197</v>
      </c>
      <c r="F1463" s="122"/>
      <c r="G1463" s="35">
        <v>2019</v>
      </c>
      <c r="H1463" s="35">
        <v>2019</v>
      </c>
      <c r="I1463" s="35">
        <v>3</v>
      </c>
      <c r="J1463" s="35">
        <v>18</v>
      </c>
      <c r="K1463" s="35">
        <v>50</v>
      </c>
      <c r="O1463" s="61">
        <f t="shared" si="179"/>
        <v>0.97821047087920165</v>
      </c>
      <c r="Q1463" s="92"/>
    </row>
    <row r="1464" spans="2:17" ht="23.45" hidden="1" customHeight="1" outlineLevel="1" x14ac:dyDescent="0.25">
      <c r="B1464" s="123"/>
      <c r="C1464" s="35" t="s">
        <v>375</v>
      </c>
      <c r="D1464" s="123"/>
      <c r="E1464" s="35" t="s">
        <v>197</v>
      </c>
      <c r="F1464" s="122"/>
      <c r="G1464" s="35" t="s">
        <v>4</v>
      </c>
      <c r="H1464" s="35">
        <v>2020</v>
      </c>
      <c r="I1464" s="35">
        <v>2</v>
      </c>
      <c r="J1464" s="35">
        <v>26</v>
      </c>
      <c r="K1464" s="35">
        <v>46</v>
      </c>
      <c r="O1464" s="61">
        <f t="shared" si="179"/>
        <v>0.91581127878275703</v>
      </c>
      <c r="Q1464" s="92"/>
    </row>
    <row r="1465" spans="2:17" ht="23.45" hidden="1" customHeight="1" outlineLevel="1" x14ac:dyDescent="0.25">
      <c r="B1465" s="123"/>
      <c r="C1465" s="35" t="s">
        <v>375</v>
      </c>
      <c r="D1465" s="123"/>
      <c r="E1465" s="35" t="s">
        <v>197</v>
      </c>
      <c r="F1465" s="122"/>
      <c r="G1465" s="35" t="s">
        <v>5</v>
      </c>
      <c r="H1465" s="35">
        <v>2021</v>
      </c>
      <c r="I1465" s="35">
        <v>2</v>
      </c>
      <c r="J1465" s="35">
        <v>22</v>
      </c>
      <c r="K1465" s="35">
        <v>27</v>
      </c>
      <c r="O1465" s="61">
        <f t="shared" si="179"/>
        <v>0.63527620326629985</v>
      </c>
      <c r="Q1465" s="92"/>
    </row>
    <row r="1466" spans="2:17" ht="23.45" hidden="1" customHeight="1" outlineLevel="1" x14ac:dyDescent="0.25">
      <c r="B1466" s="123"/>
      <c r="C1466" s="35" t="s">
        <v>375</v>
      </c>
      <c r="D1466" s="123"/>
      <c r="E1466" s="35" t="s">
        <v>197</v>
      </c>
      <c r="F1466" s="122"/>
      <c r="G1466" s="35" t="s">
        <v>6</v>
      </c>
      <c r="H1466" s="35">
        <v>2022</v>
      </c>
      <c r="I1466" s="35">
        <v>2</v>
      </c>
      <c r="J1466" s="35">
        <v>10</v>
      </c>
      <c r="K1466" s="35">
        <v>3</v>
      </c>
      <c r="L1466" s="35">
        <v>2</v>
      </c>
      <c r="M1466" s="35">
        <v>7</v>
      </c>
      <c r="N1466" s="35">
        <v>10</v>
      </c>
      <c r="O1466" s="61">
        <f t="shared" si="179"/>
        <v>0.41521518195495255</v>
      </c>
      <c r="Q1466" s="92"/>
    </row>
    <row r="1467" spans="2:17" ht="23.45" hidden="1" customHeight="1" outlineLevel="1" x14ac:dyDescent="0.25">
      <c r="B1467" s="123"/>
      <c r="C1467" s="35" t="s">
        <v>375</v>
      </c>
      <c r="D1467" s="123"/>
      <c r="E1467" s="35" t="s">
        <v>197</v>
      </c>
      <c r="F1467" s="122"/>
      <c r="G1467" s="35" t="s">
        <v>402</v>
      </c>
      <c r="H1467" s="35">
        <v>2023</v>
      </c>
      <c r="I1467" s="35">
        <v>2</v>
      </c>
      <c r="J1467" s="35">
        <v>15</v>
      </c>
      <c r="K1467" s="35">
        <v>35</v>
      </c>
      <c r="L1467" s="35">
        <v>1</v>
      </c>
      <c r="M1467" s="35">
        <v>10</v>
      </c>
      <c r="N1467" s="35">
        <v>16</v>
      </c>
      <c r="O1467" s="61">
        <f t="shared" si="179"/>
        <v>1.0180105084440214</v>
      </c>
      <c r="Q1467" s="92"/>
    </row>
    <row r="1468" spans="2:17" ht="23.45" hidden="1" customHeight="1" outlineLevel="1" x14ac:dyDescent="0.25">
      <c r="B1468" s="123"/>
      <c r="C1468" s="35" t="s">
        <v>375</v>
      </c>
      <c r="D1468" s="123"/>
      <c r="E1468" s="35" t="s">
        <v>197</v>
      </c>
      <c r="F1468" s="122"/>
      <c r="G1468" s="35" t="s">
        <v>779</v>
      </c>
      <c r="H1468" s="35">
        <v>2024</v>
      </c>
      <c r="I1468" s="35">
        <v>2</v>
      </c>
      <c r="J1468" s="35">
        <v>15</v>
      </c>
      <c r="K1468" s="35">
        <v>28</v>
      </c>
      <c r="L1468" s="35">
        <v>1</v>
      </c>
      <c r="M1468" s="35">
        <v>10</v>
      </c>
      <c r="N1468" s="35">
        <v>23</v>
      </c>
      <c r="O1468" s="61">
        <f t="shared" si="179"/>
        <v>1.0784009623347683</v>
      </c>
      <c r="Q1468" s="92"/>
    </row>
    <row r="1469" spans="2:17" ht="23.45" hidden="1" customHeight="1" outlineLevel="1" x14ac:dyDescent="0.25">
      <c r="B1469" s="50" t="s">
        <v>1</v>
      </c>
      <c r="C1469" s="50" t="s">
        <v>371</v>
      </c>
      <c r="D1469" s="50" t="s">
        <v>42</v>
      </c>
      <c r="E1469" s="50" t="s">
        <v>364</v>
      </c>
      <c r="F1469" s="81"/>
      <c r="G1469" s="50" t="s">
        <v>43</v>
      </c>
      <c r="H1469" s="50" t="s">
        <v>787</v>
      </c>
      <c r="I1469" s="50" t="s">
        <v>44</v>
      </c>
      <c r="J1469" s="50" t="s">
        <v>360</v>
      </c>
      <c r="K1469" s="50" t="s">
        <v>359</v>
      </c>
      <c r="L1469" s="50" t="s">
        <v>362</v>
      </c>
      <c r="M1469" s="50" t="s">
        <v>360</v>
      </c>
      <c r="N1469" s="50" t="s">
        <v>359</v>
      </c>
      <c r="O1469" s="50" t="s">
        <v>363</v>
      </c>
      <c r="P1469" s="50" t="s">
        <v>365</v>
      </c>
      <c r="Q1469" s="50" t="s">
        <v>599</v>
      </c>
    </row>
    <row r="1470" spans="2:17" ht="23.45" hidden="1" customHeight="1" outlineLevel="1" x14ac:dyDescent="0.25">
      <c r="B1470" s="123" t="e" vm="12">
        <v>#VALUE!</v>
      </c>
      <c r="C1470" s="35" t="s">
        <v>375</v>
      </c>
      <c r="D1470" s="123" t="e" vm="186">
        <v>#VALUE!</v>
      </c>
      <c r="E1470" s="35" t="s">
        <v>195</v>
      </c>
      <c r="F1470" s="124" t="s">
        <v>594</v>
      </c>
      <c r="G1470" s="35">
        <v>2018</v>
      </c>
      <c r="H1470" s="35">
        <v>2018</v>
      </c>
      <c r="I1470" s="35">
        <v>3</v>
      </c>
      <c r="J1470" s="35">
        <v>16</v>
      </c>
      <c r="K1470" s="35">
        <v>45</v>
      </c>
      <c r="O1470" s="61">
        <f t="shared" ref="O1470:O1476" si="180">IF(AND(L1470="", M1470="", N1470=""), IF(AND(I1470&lt;&gt;0, J1470&lt;&gt;0), K1470/J1470 * I1470^-0.95, 0), IF(OR(L1470=1, L1470=2),(IF(J1470&lt;&gt;0, K1470/J1470 * I1470^-0.95, 0) + IF(AND(M1470&lt;&gt;0, I1470&lt;&gt;0), N1470/M1470 * I1470^-0.95 * IF(L1470=1, 1, 0.913), 0)) / 2,"Fehler: K4 muss 1 oder 2 sein"))</f>
        <v>0.99043810176519176</v>
      </c>
      <c r="P1470" s="61">
        <f t="array" ref="P1470">((AVERAGE(IF((H1470:INDEX(H:H,MATCH("PointAVG",O1471:O1595,0)+ROW(O1470)-1)&gt;=(MAX(H1470:INDEX(H:H,MATCH("PointAVG",O1471:O1595,0)+ROW(O1470)-1))-4)),O1470:INDEX(O:O,MATCH("PointAVG",O1471:O1595,0)+ROW(O1470)-1)))) * (VLOOKUP(C1470, LeagueRanking[[CCode]:[Total4]], COLUMNS(LeagueRanking[[#All],[CCode]:[Total4]]), FALSE)))</f>
        <v>6.0546147636986642</v>
      </c>
      <c r="Q1470" s="91">
        <f>_xlfn.RANK.EQ(P1470, P:P, 0)</f>
        <v>312</v>
      </c>
    </row>
    <row r="1471" spans="2:17" ht="23.45" hidden="1" customHeight="1" outlineLevel="1" x14ac:dyDescent="0.25">
      <c r="B1471" s="123"/>
      <c r="C1471" s="35" t="s">
        <v>375</v>
      </c>
      <c r="D1471" s="123"/>
      <c r="E1471" s="35" t="s">
        <v>195</v>
      </c>
      <c r="F1471" s="124"/>
      <c r="G1471" s="35">
        <v>2019</v>
      </c>
      <c r="H1471" s="35">
        <v>2019</v>
      </c>
      <c r="I1471" s="35">
        <v>2</v>
      </c>
      <c r="J1471" s="35">
        <v>28</v>
      </c>
      <c r="K1471" s="35">
        <v>41</v>
      </c>
      <c r="O1471" s="61">
        <f t="shared" si="180"/>
        <v>0.75796181924100858</v>
      </c>
      <c r="Q1471" s="92"/>
    </row>
    <row r="1472" spans="2:17" ht="23.45" hidden="1" customHeight="1" outlineLevel="1" x14ac:dyDescent="0.25">
      <c r="B1472" s="123"/>
      <c r="C1472" s="35" t="s">
        <v>375</v>
      </c>
      <c r="D1472" s="123"/>
      <c r="E1472" s="35" t="s">
        <v>195</v>
      </c>
      <c r="F1472" s="124"/>
      <c r="G1472" s="35" t="s">
        <v>4</v>
      </c>
      <c r="H1472" s="35">
        <v>2020</v>
      </c>
      <c r="I1472" s="35">
        <v>2</v>
      </c>
      <c r="J1472" s="35">
        <v>26</v>
      </c>
      <c r="K1472" s="35">
        <v>42</v>
      </c>
      <c r="O1472" s="61">
        <f t="shared" si="180"/>
        <v>0.83617551541034341</v>
      </c>
      <c r="Q1472" s="92"/>
    </row>
    <row r="1473" spans="2:17" ht="23.45" hidden="1" customHeight="1" outlineLevel="1" x14ac:dyDescent="0.25">
      <c r="B1473" s="123"/>
      <c r="C1473" s="35" t="s">
        <v>375</v>
      </c>
      <c r="D1473" s="123"/>
      <c r="E1473" s="35" t="s">
        <v>195</v>
      </c>
      <c r="F1473" s="124"/>
      <c r="G1473" s="35" t="s">
        <v>5</v>
      </c>
      <c r="H1473" s="35">
        <v>2021</v>
      </c>
      <c r="I1473" s="35">
        <v>2</v>
      </c>
      <c r="J1473" s="35">
        <v>22</v>
      </c>
      <c r="K1473" s="35">
        <v>16</v>
      </c>
      <c r="O1473" s="61">
        <f t="shared" si="180"/>
        <v>0.37645997230595551</v>
      </c>
      <c r="Q1473" s="92"/>
    </row>
    <row r="1474" spans="2:17" ht="23.45" hidden="1" customHeight="1" outlineLevel="1" x14ac:dyDescent="0.25">
      <c r="B1474" s="123"/>
      <c r="C1474" s="35" t="s">
        <v>375</v>
      </c>
      <c r="D1474" s="123"/>
      <c r="E1474" s="35" t="s">
        <v>195</v>
      </c>
      <c r="F1474" s="124"/>
      <c r="G1474" s="35" t="s">
        <v>6</v>
      </c>
      <c r="H1474" s="35">
        <v>2022</v>
      </c>
      <c r="I1474" s="35">
        <v>2</v>
      </c>
      <c r="J1474" s="35">
        <v>10</v>
      </c>
      <c r="K1474" s="35">
        <v>13</v>
      </c>
      <c r="L1474" s="35">
        <v>2</v>
      </c>
      <c r="M1474" s="35">
        <v>7</v>
      </c>
      <c r="N1474" s="35">
        <v>10</v>
      </c>
      <c r="O1474" s="61">
        <f t="shared" si="180"/>
        <v>0.67403141291529689</v>
      </c>
      <c r="Q1474" s="92"/>
    </row>
    <row r="1475" spans="2:17" ht="23.45" hidden="1" customHeight="1" outlineLevel="1" x14ac:dyDescent="0.25">
      <c r="B1475" s="123"/>
      <c r="C1475" s="35" t="s">
        <v>375</v>
      </c>
      <c r="D1475" s="123"/>
      <c r="E1475" s="35" t="s">
        <v>195</v>
      </c>
      <c r="F1475" s="124"/>
      <c r="G1475" s="35" t="s">
        <v>402</v>
      </c>
      <c r="H1475" s="35">
        <v>2023</v>
      </c>
      <c r="I1475" s="35">
        <v>2</v>
      </c>
      <c r="J1475" s="35">
        <v>15</v>
      </c>
      <c r="K1475" s="35">
        <v>21</v>
      </c>
      <c r="L1475" s="35">
        <v>1</v>
      </c>
      <c r="M1475" s="35">
        <v>10</v>
      </c>
      <c r="N1475" s="35">
        <v>1</v>
      </c>
      <c r="O1475" s="61">
        <f t="shared" si="180"/>
        <v>0.38822434644051657</v>
      </c>
      <c r="Q1475" s="92"/>
    </row>
    <row r="1476" spans="2:17" ht="23.45" hidden="1" customHeight="1" outlineLevel="1" x14ac:dyDescent="0.25">
      <c r="B1476" s="123"/>
      <c r="C1476" s="35" t="s">
        <v>375</v>
      </c>
      <c r="D1476" s="123"/>
      <c r="E1476" s="35" t="s">
        <v>195</v>
      </c>
      <c r="F1476" s="124"/>
      <c r="G1476" s="35" t="s">
        <v>779</v>
      </c>
      <c r="H1476" s="35">
        <v>2024</v>
      </c>
      <c r="I1476" s="35">
        <v>2</v>
      </c>
      <c r="J1476" s="35">
        <v>15</v>
      </c>
      <c r="K1476" s="35">
        <v>11</v>
      </c>
      <c r="L1476" s="35">
        <v>2</v>
      </c>
      <c r="M1476" s="35">
        <v>7</v>
      </c>
      <c r="N1476" s="35">
        <v>4</v>
      </c>
      <c r="O1476" s="61">
        <f t="shared" si="180"/>
        <v>0.32482669443765888</v>
      </c>
      <c r="Q1476" s="92"/>
    </row>
    <row r="1477" spans="2:17" ht="23.45" hidden="1" customHeight="1" outlineLevel="1" x14ac:dyDescent="0.25">
      <c r="B1477" s="50" t="s">
        <v>1</v>
      </c>
      <c r="C1477" s="50" t="s">
        <v>371</v>
      </c>
      <c r="D1477" s="50" t="s">
        <v>42</v>
      </c>
      <c r="E1477" s="50" t="s">
        <v>364</v>
      </c>
      <c r="F1477" s="81"/>
      <c r="G1477" s="50" t="s">
        <v>43</v>
      </c>
      <c r="H1477" s="50" t="s">
        <v>787</v>
      </c>
      <c r="I1477" s="50" t="s">
        <v>44</v>
      </c>
      <c r="J1477" s="50" t="s">
        <v>360</v>
      </c>
      <c r="K1477" s="50" t="s">
        <v>359</v>
      </c>
      <c r="L1477" s="50" t="s">
        <v>362</v>
      </c>
      <c r="M1477" s="50" t="s">
        <v>360</v>
      </c>
      <c r="N1477" s="50" t="s">
        <v>359</v>
      </c>
      <c r="O1477" s="50" t="s">
        <v>363</v>
      </c>
      <c r="P1477" s="50" t="s">
        <v>365</v>
      </c>
      <c r="Q1477" s="50" t="s">
        <v>599</v>
      </c>
    </row>
    <row r="1478" spans="2:17" ht="23.45" hidden="1" customHeight="1" outlineLevel="1" x14ac:dyDescent="0.25">
      <c r="B1478" s="123" t="e" vm="12">
        <v>#VALUE!</v>
      </c>
      <c r="C1478" s="35" t="s">
        <v>375</v>
      </c>
      <c r="D1478" s="123" t="e" vm="187">
        <v>#VALUE!</v>
      </c>
      <c r="E1478" s="35" t="s">
        <v>196</v>
      </c>
      <c r="F1478" s="122" t="s">
        <v>595</v>
      </c>
      <c r="G1478" s="35">
        <v>2018</v>
      </c>
      <c r="H1478" s="35">
        <v>2018</v>
      </c>
      <c r="I1478" s="35">
        <v>2</v>
      </c>
      <c r="J1478" s="35">
        <v>22</v>
      </c>
      <c r="K1478" s="35">
        <v>22</v>
      </c>
      <c r="O1478" s="61">
        <f t="shared" ref="O1478:O1484" si="181">IF(AND(L1478="", M1478="", N1478=""), IF(AND(I1478&lt;&gt;0, J1478&lt;&gt;0), K1478/J1478 * I1478^-0.95, 0), IF(OR(L1478=1, L1478=2),(IF(J1478&lt;&gt;0, K1478/J1478 * I1478^-0.95, 0) + IF(AND(M1478&lt;&gt;0, I1478&lt;&gt;0), N1478/M1478 * I1478^-0.95 * IF(L1478=1, 1, 0.913), 0)) / 2,"Fehler: K4 muss 1 oder 2 sein"))</f>
        <v>0.51763246192068879</v>
      </c>
      <c r="P1478" s="61">
        <f t="array" ref="P1478">((AVERAGE(IF((H1478:INDEX(H:H,MATCH("PointAVG",O1479:O1603,0)+ROW(O1478)-1)&gt;=(MAX(H1478:INDEX(H:H,MATCH("PointAVG",O1479:O1603,0)+ROW(O1478)-1))-4)),O1478:INDEX(O:O,MATCH("PointAVG",O1479:O1603,0)+ROW(O1478)-1)))) * (VLOOKUP(C1478, LeagueRanking[[CCode]:[Total4]], COLUMNS(LeagueRanking[[#All],[CCode]:[Total4]]), FALSE)))</f>
        <v>4.4031411597004411</v>
      </c>
      <c r="Q1478" s="91">
        <f>_xlfn.RANK.EQ(P1478, P:P, 0)</f>
        <v>343</v>
      </c>
    </row>
    <row r="1479" spans="2:17" ht="23.45" hidden="1" customHeight="1" outlineLevel="1" x14ac:dyDescent="0.25">
      <c r="B1479" s="123"/>
      <c r="C1479" s="35" t="s">
        <v>375</v>
      </c>
      <c r="D1479" s="123"/>
      <c r="E1479" s="35" t="s">
        <v>196</v>
      </c>
      <c r="F1479" s="122"/>
      <c r="G1479" s="35">
        <v>2019</v>
      </c>
      <c r="H1479" s="35">
        <v>2019</v>
      </c>
      <c r="I1479" s="35">
        <v>2</v>
      </c>
      <c r="J1479" s="35">
        <v>28</v>
      </c>
      <c r="K1479" s="35">
        <v>31</v>
      </c>
      <c r="O1479" s="61">
        <f t="shared" si="181"/>
        <v>0.57309308284076266</v>
      </c>
      <c r="Q1479" s="92"/>
    </row>
    <row r="1480" spans="2:17" ht="23.45" hidden="1" customHeight="1" outlineLevel="1" x14ac:dyDescent="0.25">
      <c r="B1480" s="123"/>
      <c r="C1480" s="35" t="s">
        <v>375</v>
      </c>
      <c r="D1480" s="123"/>
      <c r="E1480" s="35" t="s">
        <v>196</v>
      </c>
      <c r="F1480" s="122"/>
      <c r="G1480" s="35" t="s">
        <v>4</v>
      </c>
      <c r="H1480" s="35">
        <v>2020</v>
      </c>
      <c r="I1480" s="35">
        <v>2</v>
      </c>
      <c r="J1480" s="35">
        <v>26</v>
      </c>
      <c r="K1480" s="35">
        <v>28</v>
      </c>
      <c r="O1480" s="61">
        <f t="shared" si="181"/>
        <v>0.5574503436068956</v>
      </c>
      <c r="Q1480" s="92"/>
    </row>
    <row r="1481" spans="2:17" ht="23.45" hidden="1" customHeight="1" outlineLevel="1" x14ac:dyDescent="0.25">
      <c r="B1481" s="123"/>
      <c r="C1481" s="35" t="s">
        <v>375</v>
      </c>
      <c r="D1481" s="123"/>
      <c r="E1481" s="35" t="s">
        <v>196</v>
      </c>
      <c r="F1481" s="122"/>
      <c r="G1481" s="35" t="s">
        <v>5</v>
      </c>
      <c r="H1481" s="35">
        <v>2021</v>
      </c>
      <c r="I1481" s="35">
        <v>2</v>
      </c>
      <c r="J1481" s="35">
        <v>22</v>
      </c>
      <c r="K1481" s="35">
        <v>18</v>
      </c>
      <c r="O1481" s="61">
        <f t="shared" si="181"/>
        <v>0.42351746884419994</v>
      </c>
      <c r="Q1481" s="92"/>
    </row>
    <row r="1482" spans="2:17" ht="23.45" hidden="1" customHeight="1" outlineLevel="1" x14ac:dyDescent="0.25">
      <c r="B1482" s="123"/>
      <c r="C1482" s="35" t="s">
        <v>375</v>
      </c>
      <c r="D1482" s="123"/>
      <c r="E1482" s="35" t="s">
        <v>196</v>
      </c>
      <c r="F1482" s="122"/>
      <c r="G1482" s="35" t="s">
        <v>6</v>
      </c>
      <c r="H1482" s="35">
        <v>2022</v>
      </c>
      <c r="I1482" s="35">
        <v>2</v>
      </c>
      <c r="J1482" s="35">
        <v>10</v>
      </c>
      <c r="K1482" s="35">
        <v>7</v>
      </c>
      <c r="L1482" s="35">
        <v>2</v>
      </c>
      <c r="M1482" s="35">
        <v>7</v>
      </c>
      <c r="N1482" s="35">
        <v>7</v>
      </c>
      <c r="O1482" s="61">
        <f t="shared" si="181"/>
        <v>0.41747058053903552</v>
      </c>
      <c r="Q1482" s="92"/>
    </row>
    <row r="1483" spans="2:17" ht="23.45" hidden="1" customHeight="1" outlineLevel="1" x14ac:dyDescent="0.25">
      <c r="B1483" s="123"/>
      <c r="C1483" s="35" t="s">
        <v>375</v>
      </c>
      <c r="D1483" s="123"/>
      <c r="E1483" s="35" t="s">
        <v>196</v>
      </c>
      <c r="F1483" s="122"/>
      <c r="G1483" s="35" t="s">
        <v>402</v>
      </c>
      <c r="H1483" s="35">
        <v>2023</v>
      </c>
      <c r="I1483" s="35">
        <v>2</v>
      </c>
      <c r="J1483" s="35">
        <v>15</v>
      </c>
      <c r="K1483" s="35">
        <v>4</v>
      </c>
      <c r="L1483" s="35">
        <v>2</v>
      </c>
      <c r="M1483" s="35">
        <v>7</v>
      </c>
      <c r="N1483" s="35">
        <v>4</v>
      </c>
      <c r="O1483" s="61">
        <f t="shared" si="181"/>
        <v>0.20404578665616485</v>
      </c>
      <c r="Q1483" s="92"/>
    </row>
    <row r="1484" spans="2:17" ht="23.45" hidden="1" customHeight="1" outlineLevel="1" x14ac:dyDescent="0.25">
      <c r="B1484" s="123"/>
      <c r="C1484" s="35" t="s">
        <v>375</v>
      </c>
      <c r="D1484" s="123"/>
      <c r="E1484" s="35" t="s">
        <v>196</v>
      </c>
      <c r="F1484" s="122"/>
      <c r="G1484" s="35" t="s">
        <v>779</v>
      </c>
      <c r="H1484" s="35">
        <v>2024</v>
      </c>
      <c r="I1484" s="35">
        <v>3</v>
      </c>
      <c r="J1484" s="35">
        <v>22</v>
      </c>
      <c r="K1484" s="35">
        <v>18</v>
      </c>
      <c r="O1484" s="61">
        <f t="shared" si="181"/>
        <v>0.28812744778623761</v>
      </c>
      <c r="Q1484" s="92"/>
    </row>
    <row r="1485" spans="2:17" ht="23.45" hidden="1" customHeight="1" outlineLevel="1" x14ac:dyDescent="0.25">
      <c r="B1485" s="50" t="s">
        <v>1</v>
      </c>
      <c r="C1485" s="50" t="s">
        <v>371</v>
      </c>
      <c r="D1485" s="50" t="s">
        <v>42</v>
      </c>
      <c r="E1485" s="50" t="s">
        <v>364</v>
      </c>
      <c r="F1485" s="81"/>
      <c r="G1485" s="50" t="s">
        <v>43</v>
      </c>
      <c r="H1485" s="50" t="s">
        <v>787</v>
      </c>
      <c r="I1485" s="50" t="s">
        <v>44</v>
      </c>
      <c r="J1485" s="50" t="s">
        <v>360</v>
      </c>
      <c r="K1485" s="50" t="s">
        <v>359</v>
      </c>
      <c r="L1485" s="50" t="s">
        <v>362</v>
      </c>
      <c r="M1485" s="50" t="s">
        <v>360</v>
      </c>
      <c r="N1485" s="50" t="s">
        <v>359</v>
      </c>
      <c r="O1485" s="50" t="s">
        <v>363</v>
      </c>
      <c r="P1485" s="50" t="s">
        <v>365</v>
      </c>
      <c r="Q1485" s="50" t="s">
        <v>599</v>
      </c>
    </row>
    <row r="1486" spans="2:17" ht="23.45" hidden="1" customHeight="1" outlineLevel="1" x14ac:dyDescent="0.25">
      <c r="B1486" s="123" t="e" vm="12">
        <v>#VALUE!</v>
      </c>
      <c r="C1486" s="35" t="s">
        <v>375</v>
      </c>
      <c r="D1486" s="123" t="e" vm="188">
        <v>#VALUE!</v>
      </c>
      <c r="E1486" s="35" t="s">
        <v>198</v>
      </c>
      <c r="F1486" s="122" t="s">
        <v>596</v>
      </c>
      <c r="G1486" s="35">
        <v>2018</v>
      </c>
      <c r="H1486" s="35">
        <v>2018</v>
      </c>
      <c r="I1486" s="35">
        <v>2</v>
      </c>
      <c r="J1486" s="35">
        <v>22</v>
      </c>
      <c r="K1486" s="35">
        <v>20</v>
      </c>
      <c r="O1486" s="61">
        <f t="shared" ref="O1486:O1492" si="182">IF(AND(L1486="", M1486="", N1486=""), IF(AND(I1486&lt;&gt;0, J1486&lt;&gt;0), K1486/J1486 * I1486^-0.95, 0), IF(OR(L1486=1, L1486=2),(IF(J1486&lt;&gt;0, K1486/J1486 * I1486^-0.95, 0) + IF(AND(M1486&lt;&gt;0, I1486&lt;&gt;0), N1486/M1486 * I1486^-0.95 * IF(L1486=1, 1, 0.913), 0)) / 2,"Fehler: K4 muss 1 oder 2 sein"))</f>
        <v>0.47057496538244437</v>
      </c>
      <c r="P1486" s="61">
        <f t="array" ref="P1486">((AVERAGE(IF((H1486:INDEX(H:H,MATCH("PointAVG",O1487:O1611,0)+ROW(O1486)-1)&gt;=(MAX(H1486:INDEX(H:H,MATCH("PointAVG",O1487:O1611,0)+ROW(O1486)-1))-4)),O1486:INDEX(O:O,MATCH("PointAVG",O1487:O1611,0)+ROW(O1486)-1)))) * (VLOOKUP(C1486, LeagueRanking[[CCode]:[Total4]], COLUMNS(LeagueRanking[[#All],[CCode]:[Total4]]), FALSE)))</f>
        <v>8.0819622729925147</v>
      </c>
      <c r="Q1486" s="91">
        <f>_xlfn.RANK.EQ(P1486, P:P, 0)</f>
        <v>240</v>
      </c>
    </row>
    <row r="1487" spans="2:17" ht="23.45" hidden="1" customHeight="1" outlineLevel="1" x14ac:dyDescent="0.25">
      <c r="B1487" s="123"/>
      <c r="C1487" s="35" t="s">
        <v>375</v>
      </c>
      <c r="D1487" s="123"/>
      <c r="E1487" s="35" t="s">
        <v>198</v>
      </c>
      <c r="F1487" s="122"/>
      <c r="G1487" s="35">
        <v>2019</v>
      </c>
      <c r="H1487" s="35">
        <v>2019</v>
      </c>
      <c r="I1487" s="35">
        <v>2</v>
      </c>
      <c r="J1487" s="35">
        <v>28</v>
      </c>
      <c r="K1487" s="35">
        <v>31</v>
      </c>
      <c r="O1487" s="61">
        <f t="shared" si="182"/>
        <v>0.57309308284076266</v>
      </c>
      <c r="Q1487" s="92"/>
    </row>
    <row r="1488" spans="2:17" ht="23.45" hidden="1" customHeight="1" outlineLevel="1" x14ac:dyDescent="0.25">
      <c r="B1488" s="123"/>
      <c r="C1488" s="35" t="s">
        <v>375</v>
      </c>
      <c r="D1488" s="123"/>
      <c r="E1488" s="35" t="s">
        <v>198</v>
      </c>
      <c r="F1488" s="122"/>
      <c r="G1488" s="35" t="s">
        <v>4</v>
      </c>
      <c r="H1488" s="35">
        <v>2020</v>
      </c>
      <c r="I1488" s="35">
        <v>2</v>
      </c>
      <c r="J1488" s="35">
        <v>26</v>
      </c>
      <c r="K1488" s="35">
        <v>35</v>
      </c>
      <c r="O1488" s="61">
        <f t="shared" si="182"/>
        <v>0.69681292950861962</v>
      </c>
      <c r="Q1488" s="92"/>
    </row>
    <row r="1489" spans="2:17" ht="23.45" hidden="1" customHeight="1" outlineLevel="1" x14ac:dyDescent="0.25">
      <c r="B1489" s="123"/>
      <c r="C1489" s="35" t="s">
        <v>375</v>
      </c>
      <c r="D1489" s="123"/>
      <c r="E1489" s="35" t="s">
        <v>198</v>
      </c>
      <c r="F1489" s="122"/>
      <c r="G1489" s="35" t="s">
        <v>5</v>
      </c>
      <c r="H1489" s="35">
        <v>2021</v>
      </c>
      <c r="I1489" s="35">
        <v>2</v>
      </c>
      <c r="J1489" s="35">
        <v>22</v>
      </c>
      <c r="K1489" s="35">
        <v>25</v>
      </c>
      <c r="O1489" s="61">
        <f t="shared" si="182"/>
        <v>0.58821870672805554</v>
      </c>
      <c r="Q1489" s="92"/>
    </row>
    <row r="1490" spans="2:17" ht="23.45" hidden="1" customHeight="1" outlineLevel="1" x14ac:dyDescent="0.25">
      <c r="B1490" s="123"/>
      <c r="C1490" s="35" t="s">
        <v>375</v>
      </c>
      <c r="D1490" s="123"/>
      <c r="E1490" s="35" t="s">
        <v>198</v>
      </c>
      <c r="F1490" s="122"/>
      <c r="G1490" s="35" t="s">
        <v>6</v>
      </c>
      <c r="H1490" s="35">
        <v>2022</v>
      </c>
      <c r="I1490" s="35">
        <v>3</v>
      </c>
      <c r="J1490" s="35">
        <v>24</v>
      </c>
      <c r="K1490" s="35">
        <v>57</v>
      </c>
      <c r="O1490" s="61">
        <f t="shared" si="182"/>
        <v>0.83636995260171743</v>
      </c>
      <c r="Q1490" s="92"/>
    </row>
    <row r="1491" spans="2:17" ht="23.45" hidden="1" customHeight="1" outlineLevel="1" x14ac:dyDescent="0.25">
      <c r="B1491" s="123"/>
      <c r="C1491" s="35" t="s">
        <v>375</v>
      </c>
      <c r="D1491" s="123"/>
      <c r="E1491" s="35" t="s">
        <v>198</v>
      </c>
      <c r="F1491" s="122"/>
      <c r="G1491" s="35" t="s">
        <v>402</v>
      </c>
      <c r="H1491" s="35">
        <v>2023</v>
      </c>
      <c r="I1491" s="35">
        <v>2</v>
      </c>
      <c r="J1491" s="35">
        <v>15</v>
      </c>
      <c r="K1491" s="35">
        <v>21</v>
      </c>
      <c r="L1491" s="35">
        <v>2</v>
      </c>
      <c r="M1491" s="35">
        <v>7</v>
      </c>
      <c r="N1491" s="35">
        <v>9</v>
      </c>
      <c r="O1491" s="61">
        <f t="shared" si="182"/>
        <v>0.66615600474464642</v>
      </c>
      <c r="Q1491" s="92"/>
    </row>
    <row r="1492" spans="2:17" ht="23.45" hidden="1" customHeight="1" outlineLevel="1" x14ac:dyDescent="0.25">
      <c r="B1492" s="123"/>
      <c r="C1492" s="35" t="s">
        <v>375</v>
      </c>
      <c r="D1492" s="123"/>
      <c r="E1492" s="35" t="s">
        <v>198</v>
      </c>
      <c r="F1492" s="122"/>
      <c r="G1492" s="35" t="s">
        <v>779</v>
      </c>
      <c r="H1492" s="35">
        <v>2024</v>
      </c>
      <c r="I1492" s="35">
        <v>2</v>
      </c>
      <c r="J1492" s="35">
        <v>15</v>
      </c>
      <c r="K1492" s="35">
        <v>20</v>
      </c>
      <c r="L1492" s="35">
        <v>2</v>
      </c>
      <c r="M1492" s="35">
        <v>7</v>
      </c>
      <c r="N1492" s="35">
        <v>10</v>
      </c>
      <c r="O1492" s="61">
        <f t="shared" si="182"/>
        <v>0.68265862061397509</v>
      </c>
      <c r="Q1492" s="92"/>
    </row>
    <row r="1493" spans="2:17" ht="23.45" hidden="1" customHeight="1" outlineLevel="1" x14ac:dyDescent="0.25">
      <c r="B1493" s="50" t="s">
        <v>1</v>
      </c>
      <c r="C1493" s="50" t="s">
        <v>371</v>
      </c>
      <c r="D1493" s="50" t="s">
        <v>42</v>
      </c>
      <c r="E1493" s="50" t="s">
        <v>364</v>
      </c>
      <c r="F1493" s="81"/>
      <c r="G1493" s="50" t="s">
        <v>43</v>
      </c>
      <c r="H1493" s="50" t="s">
        <v>787</v>
      </c>
      <c r="I1493" s="50" t="s">
        <v>44</v>
      </c>
      <c r="J1493" s="50" t="s">
        <v>360</v>
      </c>
      <c r="K1493" s="50" t="s">
        <v>359</v>
      </c>
      <c r="L1493" s="50" t="s">
        <v>362</v>
      </c>
      <c r="M1493" s="50" t="s">
        <v>360</v>
      </c>
      <c r="N1493" s="50" t="s">
        <v>359</v>
      </c>
      <c r="O1493" s="50" t="s">
        <v>363</v>
      </c>
      <c r="P1493" s="50" t="s">
        <v>365</v>
      </c>
      <c r="Q1493" s="50" t="s">
        <v>599</v>
      </c>
    </row>
    <row r="1494" spans="2:17" ht="23.45" hidden="1" customHeight="1" outlineLevel="1" x14ac:dyDescent="0.25">
      <c r="B1494" s="123" t="e" vm="12">
        <v>#VALUE!</v>
      </c>
      <c r="C1494" s="35" t="s">
        <v>375</v>
      </c>
      <c r="D1494" s="123" t="e" vm="379">
        <v>#VALUE!</v>
      </c>
      <c r="E1494" s="35" t="s">
        <v>413</v>
      </c>
      <c r="F1494" s="122" t="s">
        <v>597</v>
      </c>
      <c r="G1494" s="35">
        <v>2018</v>
      </c>
      <c r="H1494" s="35">
        <v>2018</v>
      </c>
      <c r="O1494" s="61">
        <f t="shared" ref="O1494:O1500" si="183">IF(AND(L1494="", M1494="", N1494=""), IF(AND(I1494&lt;&gt;0, J1494&lt;&gt;0), K1494/J1494 * I1494^-0.95, 0), IF(OR(L1494=1, L1494=2),(IF(J1494&lt;&gt;0, K1494/J1494 * I1494^-0.95, 0) + IF(AND(M1494&lt;&gt;0, I1494&lt;&gt;0), N1494/M1494 * I1494^-0.95 * IF(L1494=1, 1, 0.913), 0)) / 2,"Fehler: K4 muss 1 oder 2 sein"))</f>
        <v>0</v>
      </c>
      <c r="P1494" s="61">
        <f t="array" ref="P1494">((AVERAGE(IF((H1494:INDEX(H:H,MATCH("PointAVG",O1495:O1603,0)+ROW(O1494)-1)&gt;=(MAX(H1494:INDEX(H:H,MATCH("PointAVG",O1495:O1603,0)+ROW(O1494)-1))-4)),O1494:INDEX(O:O,MATCH("PointAVG",O1495:O1603,0)+ROW(O1494)-1)))) * (VLOOKUP(C1494, LeagueRanking[[CCode]:[Total4]], COLUMNS(LeagueRanking[[#All],[CCode]:[Total4]]), FALSE)))</f>
        <v>8.0802577915842555</v>
      </c>
      <c r="Q1494" s="91">
        <f>_xlfn.RANK.EQ(P1494, P:P, 0)</f>
        <v>242</v>
      </c>
    </row>
    <row r="1495" spans="2:17" ht="23.45" hidden="1" customHeight="1" outlineLevel="1" x14ac:dyDescent="0.25">
      <c r="B1495" s="123"/>
      <c r="C1495" s="35" t="s">
        <v>375</v>
      </c>
      <c r="D1495" s="123"/>
      <c r="E1495" s="35" t="s">
        <v>413</v>
      </c>
      <c r="F1495" s="122"/>
      <c r="G1495" s="35">
        <v>2019</v>
      </c>
      <c r="H1495" s="35">
        <v>2019</v>
      </c>
      <c r="O1495" s="61">
        <f t="shared" si="183"/>
        <v>0</v>
      </c>
      <c r="Q1495" s="92"/>
    </row>
    <row r="1496" spans="2:17" ht="23.45" hidden="1" customHeight="1" outlineLevel="1" x14ac:dyDescent="0.25">
      <c r="B1496" s="123"/>
      <c r="C1496" s="35" t="s">
        <v>375</v>
      </c>
      <c r="D1496" s="123"/>
      <c r="E1496" s="35" t="s">
        <v>413</v>
      </c>
      <c r="F1496" s="122"/>
      <c r="G1496" s="35" t="s">
        <v>4</v>
      </c>
      <c r="H1496" s="35">
        <v>2020</v>
      </c>
      <c r="O1496" s="61">
        <f t="shared" si="183"/>
        <v>0</v>
      </c>
      <c r="Q1496" s="92"/>
    </row>
    <row r="1497" spans="2:17" ht="23.45" hidden="1" customHeight="1" outlineLevel="1" x14ac:dyDescent="0.25">
      <c r="B1497" s="123"/>
      <c r="C1497" s="35" t="s">
        <v>375</v>
      </c>
      <c r="D1497" s="123"/>
      <c r="E1497" s="35" t="s">
        <v>413</v>
      </c>
      <c r="F1497" s="122"/>
      <c r="G1497" s="35" t="s">
        <v>5</v>
      </c>
      <c r="H1497" s="35">
        <v>2021</v>
      </c>
      <c r="I1497" s="35">
        <v>3</v>
      </c>
      <c r="J1497" s="35">
        <v>22</v>
      </c>
      <c r="K1497" s="35">
        <v>52</v>
      </c>
      <c r="O1497" s="61">
        <f t="shared" si="183"/>
        <v>0.83236818249357536</v>
      </c>
      <c r="Q1497" s="92"/>
    </row>
    <row r="1498" spans="2:17" ht="23.45" hidden="1" customHeight="1" outlineLevel="1" x14ac:dyDescent="0.25">
      <c r="B1498" s="123"/>
      <c r="C1498" s="35" t="s">
        <v>375</v>
      </c>
      <c r="D1498" s="123"/>
      <c r="E1498" s="35" t="s">
        <v>413</v>
      </c>
      <c r="F1498" s="122"/>
      <c r="G1498" s="35" t="s">
        <v>6</v>
      </c>
      <c r="H1498" s="35">
        <v>2022</v>
      </c>
      <c r="I1498" s="35">
        <v>3</v>
      </c>
      <c r="J1498" s="35">
        <v>22</v>
      </c>
      <c r="K1498" s="35">
        <v>49</v>
      </c>
      <c r="O1498" s="61">
        <f t="shared" si="183"/>
        <v>0.7843469411958689</v>
      </c>
      <c r="Q1498" s="92"/>
    </row>
    <row r="1499" spans="2:17" ht="23.45" hidden="1" customHeight="1" outlineLevel="1" x14ac:dyDescent="0.25">
      <c r="B1499" s="123"/>
      <c r="C1499" s="35" t="s">
        <v>375</v>
      </c>
      <c r="D1499" s="123"/>
      <c r="E1499" s="35" t="s">
        <v>413</v>
      </c>
      <c r="F1499" s="122"/>
      <c r="G1499" s="35" t="s">
        <v>402</v>
      </c>
      <c r="H1499" s="35">
        <v>2023</v>
      </c>
      <c r="I1499" s="35">
        <v>3</v>
      </c>
      <c r="J1499" s="35">
        <v>22</v>
      </c>
      <c r="K1499" s="35">
        <v>57</v>
      </c>
      <c r="O1499" s="61">
        <f t="shared" si="183"/>
        <v>0.91240358465641902</v>
      </c>
      <c r="Q1499" s="92"/>
    </row>
    <row r="1500" spans="2:17" ht="23.45" hidden="1" customHeight="1" outlineLevel="1" x14ac:dyDescent="0.25">
      <c r="B1500" s="123"/>
      <c r="C1500" s="35" t="s">
        <v>375</v>
      </c>
      <c r="D1500" s="123"/>
      <c r="E1500" s="35" t="s">
        <v>413</v>
      </c>
      <c r="F1500" s="122"/>
      <c r="G1500" s="35" t="s">
        <v>779</v>
      </c>
      <c r="H1500" s="35">
        <v>2024</v>
      </c>
      <c r="I1500" s="35">
        <v>2</v>
      </c>
      <c r="J1500" s="35">
        <v>15</v>
      </c>
      <c r="K1500" s="35">
        <v>26</v>
      </c>
      <c r="L1500" s="35">
        <v>1</v>
      </c>
      <c r="M1500" s="35">
        <v>10</v>
      </c>
      <c r="N1500" s="35">
        <v>19</v>
      </c>
      <c r="O1500" s="61">
        <f t="shared" si="183"/>
        <v>0.94036563915591787</v>
      </c>
      <c r="Q1500" s="92"/>
    </row>
    <row r="1501" spans="2:17" ht="23.45" hidden="1" customHeight="1" outlineLevel="1" x14ac:dyDescent="0.25">
      <c r="B1501" s="50" t="s">
        <v>1</v>
      </c>
      <c r="C1501" s="50" t="s">
        <v>371</v>
      </c>
      <c r="D1501" s="50" t="s">
        <v>42</v>
      </c>
      <c r="E1501" s="50" t="s">
        <v>364</v>
      </c>
      <c r="F1501" s="81"/>
      <c r="G1501" s="50" t="s">
        <v>43</v>
      </c>
      <c r="H1501" s="50" t="s">
        <v>787</v>
      </c>
      <c r="I1501" s="50" t="s">
        <v>44</v>
      </c>
      <c r="J1501" s="50" t="s">
        <v>360</v>
      </c>
      <c r="K1501" s="50" t="s">
        <v>359</v>
      </c>
      <c r="L1501" s="50" t="s">
        <v>362</v>
      </c>
      <c r="M1501" s="50" t="s">
        <v>360</v>
      </c>
      <c r="N1501" s="50" t="s">
        <v>359</v>
      </c>
      <c r="O1501" s="50" t="s">
        <v>363</v>
      </c>
      <c r="P1501" s="50" t="s">
        <v>365</v>
      </c>
      <c r="Q1501" s="50" t="s">
        <v>599</v>
      </c>
    </row>
    <row r="1502" spans="2:17" ht="23.45" hidden="1" customHeight="1" outlineLevel="1" x14ac:dyDescent="0.25">
      <c r="B1502" s="123" t="e" vm="12">
        <v>#VALUE!</v>
      </c>
      <c r="C1502" s="35" t="s">
        <v>375</v>
      </c>
      <c r="D1502" s="123" t="e" vm="380">
        <v>#VALUE!</v>
      </c>
      <c r="E1502" s="35" t="s">
        <v>414</v>
      </c>
      <c r="F1502" s="122" t="s">
        <v>598</v>
      </c>
      <c r="G1502" s="35">
        <v>2018</v>
      </c>
      <c r="H1502" s="35">
        <v>2018</v>
      </c>
      <c r="O1502" s="61">
        <f t="shared" ref="O1502:O1508" si="184">IF(AND(L1502="", M1502="", N1502=""), IF(AND(I1502&lt;&gt;0, J1502&lt;&gt;0), K1502/J1502 * I1502^-0.95, 0), IF(OR(L1502=1, L1502=2),(IF(J1502&lt;&gt;0, K1502/J1502 * I1502^-0.95, 0) + IF(AND(M1502&lt;&gt;0, I1502&lt;&gt;0), N1502/M1502 * I1502^-0.95 * IF(L1502=1, 1, 0.913), 0)) / 2,"Fehler: K4 muss 1 oder 2 sein"))</f>
        <v>0</v>
      </c>
      <c r="P1502" s="61">
        <f t="array" ref="P1502">((AVERAGE(IF((H1502:INDEX(H:H,MATCH("PointAVG",O1503:O1611,0)+ROW(O1502)-1)&gt;=(MAX(H1502:INDEX(H:H,MATCH("PointAVG",O1503:O1611,0)+ROW(O1502)-1))-4)),O1502:INDEX(O:O,MATCH("PointAVG",O1503:O1611,0)+ROW(O1502)-1)))) * (VLOOKUP(C1502, LeagueRanking[[CCode]:[Total4]], COLUMNS(LeagueRanking[[#All],[CCode]:[Total4]]), FALSE)))</f>
        <v>4.0499965732679417</v>
      </c>
      <c r="Q1502" s="91">
        <f>_xlfn.RANK.EQ(P1502, P:P, 0)</f>
        <v>348</v>
      </c>
    </row>
    <row r="1503" spans="2:17" ht="23.45" hidden="1" customHeight="1" outlineLevel="1" x14ac:dyDescent="0.25">
      <c r="B1503" s="123"/>
      <c r="C1503" s="35" t="s">
        <v>375</v>
      </c>
      <c r="D1503" s="123"/>
      <c r="E1503" s="35" t="s">
        <v>414</v>
      </c>
      <c r="F1503" s="122"/>
      <c r="G1503" s="35">
        <v>2019</v>
      </c>
      <c r="H1503" s="35">
        <v>2019</v>
      </c>
      <c r="O1503" s="61">
        <f t="shared" si="184"/>
        <v>0</v>
      </c>
      <c r="Q1503" s="92"/>
    </row>
    <row r="1504" spans="2:17" ht="23.45" hidden="1" customHeight="1" outlineLevel="1" x14ac:dyDescent="0.25">
      <c r="B1504" s="123"/>
      <c r="C1504" s="35" t="s">
        <v>375</v>
      </c>
      <c r="D1504" s="123"/>
      <c r="E1504" s="35" t="s">
        <v>414</v>
      </c>
      <c r="F1504" s="122"/>
      <c r="G1504" s="35" t="s">
        <v>4</v>
      </c>
      <c r="H1504" s="35">
        <v>2020</v>
      </c>
      <c r="O1504" s="61">
        <f t="shared" si="184"/>
        <v>0</v>
      </c>
      <c r="Q1504" s="92"/>
    </row>
    <row r="1505" spans="2:17" ht="23.45" hidden="1" customHeight="1" outlineLevel="1" x14ac:dyDescent="0.25">
      <c r="B1505" s="123"/>
      <c r="C1505" s="35" t="s">
        <v>375</v>
      </c>
      <c r="D1505" s="123"/>
      <c r="E1505" s="35" t="s">
        <v>414</v>
      </c>
      <c r="F1505" s="122"/>
      <c r="G1505" s="35" t="s">
        <v>5</v>
      </c>
      <c r="H1505" s="35">
        <v>2021</v>
      </c>
      <c r="O1505" s="61">
        <f t="shared" si="184"/>
        <v>0</v>
      </c>
      <c r="Q1505" s="92"/>
    </row>
    <row r="1506" spans="2:17" ht="23.45" hidden="1" customHeight="1" outlineLevel="1" x14ac:dyDescent="0.25">
      <c r="B1506" s="123"/>
      <c r="C1506" s="35" t="s">
        <v>375</v>
      </c>
      <c r="D1506" s="123"/>
      <c r="E1506" s="35" t="s">
        <v>414</v>
      </c>
      <c r="F1506" s="122"/>
      <c r="G1506" s="35" t="s">
        <v>6</v>
      </c>
      <c r="H1506" s="35">
        <v>2022</v>
      </c>
      <c r="I1506" s="35">
        <v>3</v>
      </c>
      <c r="J1506" s="35">
        <v>24</v>
      </c>
      <c r="K1506" s="35">
        <v>39</v>
      </c>
      <c r="O1506" s="61">
        <f t="shared" si="184"/>
        <v>0.57225312546433305</v>
      </c>
      <c r="Q1506" s="92"/>
    </row>
    <row r="1507" spans="2:17" ht="23.45" hidden="1" customHeight="1" outlineLevel="1" x14ac:dyDescent="0.25">
      <c r="B1507" s="123"/>
      <c r="C1507" s="35" t="s">
        <v>375</v>
      </c>
      <c r="D1507" s="123"/>
      <c r="E1507" s="35" t="s">
        <v>414</v>
      </c>
      <c r="F1507" s="122"/>
      <c r="G1507" s="35" t="s">
        <v>402</v>
      </c>
      <c r="H1507" s="35">
        <v>2023</v>
      </c>
      <c r="I1507" s="35">
        <v>3</v>
      </c>
      <c r="J1507" s="35">
        <v>22</v>
      </c>
      <c r="K1507" s="35">
        <v>60</v>
      </c>
      <c r="O1507" s="61">
        <f t="shared" si="184"/>
        <v>0.96042482595412526</v>
      </c>
      <c r="Q1507" s="92"/>
    </row>
    <row r="1508" spans="2:17" ht="23.45" hidden="1" customHeight="1" outlineLevel="1" x14ac:dyDescent="0.25">
      <c r="B1508" s="123"/>
      <c r="C1508" s="35" t="s">
        <v>375</v>
      </c>
      <c r="D1508" s="123"/>
      <c r="E1508" s="35" t="s">
        <v>414</v>
      </c>
      <c r="F1508" s="122"/>
      <c r="G1508" s="35" t="s">
        <v>779</v>
      </c>
      <c r="H1508" s="35">
        <v>2024</v>
      </c>
      <c r="I1508" s="35">
        <v>2</v>
      </c>
      <c r="J1508" s="35">
        <v>15</v>
      </c>
      <c r="K1508" s="35">
        <v>10</v>
      </c>
      <c r="L1508" s="35">
        <v>2</v>
      </c>
      <c r="M1508" s="35">
        <v>7</v>
      </c>
      <c r="N1508" s="35">
        <v>1</v>
      </c>
      <c r="O1508" s="61">
        <f t="shared" si="184"/>
        <v>0.20630118524024785</v>
      </c>
      <c r="Q1508" s="92"/>
    </row>
    <row r="1509" spans="2:17" ht="23.45" hidden="1" customHeight="1" outlineLevel="1" x14ac:dyDescent="0.25">
      <c r="B1509" s="50" t="s">
        <v>1</v>
      </c>
      <c r="C1509" s="50" t="s">
        <v>371</v>
      </c>
      <c r="D1509" s="50" t="s">
        <v>42</v>
      </c>
      <c r="E1509" s="50" t="s">
        <v>364</v>
      </c>
      <c r="F1509" s="81"/>
      <c r="G1509" s="50" t="s">
        <v>43</v>
      </c>
      <c r="H1509" s="50" t="s">
        <v>787</v>
      </c>
      <c r="I1509" s="50" t="s">
        <v>44</v>
      </c>
      <c r="J1509" s="50" t="s">
        <v>360</v>
      </c>
      <c r="K1509" s="50" t="s">
        <v>359</v>
      </c>
      <c r="L1509" s="50" t="s">
        <v>362</v>
      </c>
      <c r="M1509" s="50" t="s">
        <v>360</v>
      </c>
      <c r="N1509" s="50" t="s">
        <v>359</v>
      </c>
      <c r="O1509" s="50" t="s">
        <v>363</v>
      </c>
      <c r="P1509" s="50" t="s">
        <v>365</v>
      </c>
      <c r="Q1509" s="50" t="s">
        <v>599</v>
      </c>
    </row>
    <row r="1510" spans="2:17" ht="23.45" hidden="1" customHeight="1" outlineLevel="1" x14ac:dyDescent="0.25">
      <c r="B1510" s="123" t="e" vm="12">
        <v>#VALUE!</v>
      </c>
      <c r="C1510" s="35" t="s">
        <v>375</v>
      </c>
      <c r="D1510" s="123" t="e" vm="381">
        <v>#VALUE!</v>
      </c>
      <c r="E1510" s="35" t="s">
        <v>810</v>
      </c>
      <c r="F1510" s="122" t="s">
        <v>809</v>
      </c>
      <c r="G1510" s="35">
        <v>2018</v>
      </c>
      <c r="H1510" s="35">
        <v>2018</v>
      </c>
      <c r="O1510" s="61">
        <f t="shared" ref="O1510:O1516" si="185">IF(AND(L1510="", M1510="", N1510=""), IF(AND(I1510&lt;&gt;0, J1510&lt;&gt;0), K1510/J1510 * I1510^-0.95, 0), IF(OR(L1510=1, L1510=2),(IF(J1510&lt;&gt;0, K1510/J1510 * I1510^-0.95, 0) + IF(AND(M1510&lt;&gt;0, I1510&lt;&gt;0), N1510/M1510 * I1510^-0.95 * IF(L1510=1, 1, 0.913), 0)) / 2,"Fehler: K4 muss 1 oder 2 sein"))</f>
        <v>0</v>
      </c>
      <c r="P1510" s="61">
        <f t="array" ref="P1510">((AVERAGE(IF((H1510:INDEX(H:H,MATCH("PointAVG",O1511:O1619,0)+ROW(O1510)-1)&gt;=(MAX(H1510:INDEX(H:H,MATCH("PointAVG",O1511:O1619,0)+ROW(O1510)-1))-4)),O1510:INDEX(O:O,MATCH("PointAVG",O1511:O1619,0)+ROW(O1510)-1)))) * (VLOOKUP(C1510, LeagueRanking[[CCode]:[Total4]], COLUMNS(LeagueRanking[[#All],[CCode]:[Total4]]), FALSE)))</f>
        <v>7.1414489752740309</v>
      </c>
      <c r="Q1510" s="91">
        <f>_xlfn.RANK.EQ(P1510, P:P, 0)</f>
        <v>276</v>
      </c>
    </row>
    <row r="1511" spans="2:17" ht="23.45" hidden="1" customHeight="1" outlineLevel="1" x14ac:dyDescent="0.25">
      <c r="B1511" s="123"/>
      <c r="C1511" s="35" t="s">
        <v>375</v>
      </c>
      <c r="D1511" s="123"/>
      <c r="E1511" s="35" t="s">
        <v>810</v>
      </c>
      <c r="F1511" s="122"/>
      <c r="G1511" s="35">
        <v>2019</v>
      </c>
      <c r="H1511" s="35">
        <v>2019</v>
      </c>
      <c r="O1511" s="61">
        <f t="shared" si="185"/>
        <v>0</v>
      </c>
      <c r="Q1511" s="92"/>
    </row>
    <row r="1512" spans="2:17" ht="23.45" hidden="1" customHeight="1" outlineLevel="1" x14ac:dyDescent="0.25">
      <c r="B1512" s="123"/>
      <c r="C1512" s="35" t="s">
        <v>375</v>
      </c>
      <c r="D1512" s="123"/>
      <c r="E1512" s="35" t="s">
        <v>810</v>
      </c>
      <c r="F1512" s="122"/>
      <c r="G1512" s="35" t="s">
        <v>4</v>
      </c>
      <c r="H1512" s="35">
        <v>2020</v>
      </c>
      <c r="O1512" s="61">
        <f t="shared" si="185"/>
        <v>0</v>
      </c>
      <c r="Q1512" s="92"/>
    </row>
    <row r="1513" spans="2:17" ht="23.45" hidden="1" customHeight="1" outlineLevel="1" x14ac:dyDescent="0.25">
      <c r="B1513" s="123"/>
      <c r="C1513" s="35" t="s">
        <v>375</v>
      </c>
      <c r="D1513" s="123"/>
      <c r="E1513" s="35" t="s">
        <v>810</v>
      </c>
      <c r="F1513" s="122"/>
      <c r="G1513" s="35" t="s">
        <v>5</v>
      </c>
      <c r="H1513" s="35">
        <v>2021</v>
      </c>
      <c r="I1513" s="35">
        <v>3</v>
      </c>
      <c r="J1513" s="35">
        <v>22</v>
      </c>
      <c r="K1513" s="35">
        <v>34</v>
      </c>
      <c r="O1513" s="61">
        <f t="shared" si="185"/>
        <v>0.54424073470733769</v>
      </c>
      <c r="Q1513" s="92"/>
    </row>
    <row r="1514" spans="2:17" ht="23.45" hidden="1" customHeight="1" outlineLevel="1" x14ac:dyDescent="0.25">
      <c r="B1514" s="123"/>
      <c r="C1514" s="35" t="s">
        <v>375</v>
      </c>
      <c r="D1514" s="123"/>
      <c r="E1514" s="35" t="s">
        <v>810</v>
      </c>
      <c r="F1514" s="122"/>
      <c r="G1514" s="35" t="s">
        <v>6</v>
      </c>
      <c r="H1514" s="35">
        <v>2022</v>
      </c>
      <c r="I1514" s="35">
        <v>3</v>
      </c>
      <c r="J1514" s="35">
        <v>22</v>
      </c>
      <c r="K1514" s="35">
        <v>53</v>
      </c>
      <c r="O1514" s="61">
        <f t="shared" si="185"/>
        <v>0.84837526292614407</v>
      </c>
      <c r="Q1514" s="92"/>
    </row>
    <row r="1515" spans="2:17" ht="23.45" hidden="1" customHeight="1" outlineLevel="1" x14ac:dyDescent="0.25">
      <c r="B1515" s="123"/>
      <c r="C1515" s="35" t="s">
        <v>375</v>
      </c>
      <c r="D1515" s="123"/>
      <c r="E1515" s="35" t="s">
        <v>810</v>
      </c>
      <c r="F1515" s="122"/>
      <c r="G1515" s="35" t="s">
        <v>402</v>
      </c>
      <c r="H1515" s="35">
        <v>2023</v>
      </c>
      <c r="I1515" s="35">
        <v>2</v>
      </c>
      <c r="J1515" s="35">
        <v>15</v>
      </c>
      <c r="K1515" s="35">
        <v>33</v>
      </c>
      <c r="L1515" s="35">
        <v>1</v>
      </c>
      <c r="M1515" s="35">
        <v>7</v>
      </c>
      <c r="N1515" s="35">
        <v>11</v>
      </c>
      <c r="O1515" s="61">
        <f t="shared" si="185"/>
        <v>0.97610692819329892</v>
      </c>
      <c r="Q1515" s="92"/>
    </row>
    <row r="1516" spans="2:17" ht="23.45" hidden="1" customHeight="1" outlineLevel="1" x14ac:dyDescent="0.25">
      <c r="B1516" s="123"/>
      <c r="C1516" s="35" t="s">
        <v>375</v>
      </c>
      <c r="D1516" s="123"/>
      <c r="E1516" s="35" t="s">
        <v>810</v>
      </c>
      <c r="F1516" s="122"/>
      <c r="G1516" s="35" t="s">
        <v>779</v>
      </c>
      <c r="H1516" s="35">
        <v>2024</v>
      </c>
      <c r="I1516" s="35">
        <v>2</v>
      </c>
      <c r="J1516" s="35">
        <v>15</v>
      </c>
      <c r="K1516" s="35">
        <v>15</v>
      </c>
      <c r="L1516" s="35">
        <v>2</v>
      </c>
      <c r="M1516" s="35">
        <v>7</v>
      </c>
      <c r="N1516" s="35">
        <v>13</v>
      </c>
      <c r="O1516" s="61">
        <f t="shared" si="185"/>
        <v>0.69765763742724829</v>
      </c>
      <c r="Q1516" s="92"/>
    </row>
    <row r="1517" spans="2:17" ht="23.45" hidden="1" customHeight="1" outlineLevel="1" x14ac:dyDescent="0.25">
      <c r="B1517" s="50" t="s">
        <v>1</v>
      </c>
      <c r="C1517" s="50" t="s">
        <v>371</v>
      </c>
      <c r="D1517" s="50" t="s">
        <v>42</v>
      </c>
      <c r="E1517" s="50" t="s">
        <v>364</v>
      </c>
      <c r="F1517" s="81"/>
      <c r="G1517" s="50" t="s">
        <v>43</v>
      </c>
      <c r="H1517" s="50" t="s">
        <v>787</v>
      </c>
      <c r="I1517" s="50" t="s">
        <v>44</v>
      </c>
      <c r="J1517" s="50" t="s">
        <v>360</v>
      </c>
      <c r="K1517" s="50" t="s">
        <v>359</v>
      </c>
      <c r="L1517" s="50" t="s">
        <v>362</v>
      </c>
      <c r="M1517" s="50" t="s">
        <v>360</v>
      </c>
      <c r="N1517" s="50" t="s">
        <v>359</v>
      </c>
      <c r="O1517" s="50" t="s">
        <v>363</v>
      </c>
      <c r="P1517" s="50" t="s">
        <v>365</v>
      </c>
      <c r="Q1517" s="50" t="s">
        <v>599</v>
      </c>
    </row>
    <row r="1518" spans="2:17" ht="23.45" hidden="1" customHeight="1" outlineLevel="1" x14ac:dyDescent="0.25">
      <c r="B1518" s="123" t="e" vm="12">
        <v>#VALUE!</v>
      </c>
      <c r="C1518" s="35" t="s">
        <v>375</v>
      </c>
      <c r="D1518" s="123" t="e" vm="382">
        <v>#VALUE!</v>
      </c>
      <c r="E1518" s="35" t="s">
        <v>812</v>
      </c>
      <c r="F1518" s="122" t="s">
        <v>811</v>
      </c>
      <c r="G1518" s="35">
        <v>2018</v>
      </c>
      <c r="H1518" s="35">
        <v>2018</v>
      </c>
      <c r="I1518" s="35">
        <v>2</v>
      </c>
      <c r="J1518" s="35">
        <v>22</v>
      </c>
      <c r="K1518" s="35">
        <v>23</v>
      </c>
      <c r="O1518" s="61">
        <f t="shared" ref="O1518:O1524" si="186">IF(AND(L1518="", M1518="", N1518=""), IF(AND(I1518&lt;&gt;0, J1518&lt;&gt;0), K1518/J1518 * I1518^-0.95, 0), IF(OR(L1518=1, L1518=2),(IF(J1518&lt;&gt;0, K1518/J1518 * I1518^-0.95, 0) + IF(AND(M1518&lt;&gt;0, I1518&lt;&gt;0), N1518/M1518 * I1518^-0.95 * IF(L1518=1, 1, 0.913), 0)) / 2,"Fehler: K4 muss 1 oder 2 sein"))</f>
        <v>0.541161210189811</v>
      </c>
      <c r="P1518" s="61">
        <f t="array" ref="P1518">((AVERAGE(IF((H1518:INDEX(H:H,MATCH("PointAVG",O1519:O1627,0)+ROW(O1518)-1)&gt;=(MAX(H1518:INDEX(H:H,MATCH("PointAVG",O1519:O1627,0)+ROW(O1518)-1))-4)),O1518:INDEX(O:O,MATCH("PointAVG",O1519:O1627,0)+ROW(O1518)-1)))) * (VLOOKUP(C1518, LeagueRanking[[CCode]:[Total4]], COLUMNS(LeagueRanking[[#All],[CCode]:[Total4]]), FALSE)))</f>
        <v>2.6168047775241967</v>
      </c>
      <c r="Q1518" s="91">
        <f>_xlfn.RANK.EQ(P1518, P:P, 0)</f>
        <v>364</v>
      </c>
    </row>
    <row r="1519" spans="2:17" ht="23.45" hidden="1" customHeight="1" outlineLevel="1" x14ac:dyDescent="0.25">
      <c r="B1519" s="123"/>
      <c r="C1519" s="35" t="s">
        <v>375</v>
      </c>
      <c r="D1519" s="123"/>
      <c r="E1519" s="35" t="s">
        <v>812</v>
      </c>
      <c r="F1519" s="122"/>
      <c r="G1519" s="35">
        <v>2019</v>
      </c>
      <c r="H1519" s="35">
        <v>2019</v>
      </c>
      <c r="I1519" s="35">
        <v>2</v>
      </c>
      <c r="J1519" s="35">
        <v>28</v>
      </c>
      <c r="K1519" s="35">
        <v>33</v>
      </c>
      <c r="O1519" s="61">
        <f t="shared" si="186"/>
        <v>0.61006683012081175</v>
      </c>
      <c r="Q1519" s="92"/>
    </row>
    <row r="1520" spans="2:17" ht="23.45" hidden="1" customHeight="1" outlineLevel="1" x14ac:dyDescent="0.25">
      <c r="B1520" s="123"/>
      <c r="C1520" s="35" t="s">
        <v>375</v>
      </c>
      <c r="D1520" s="123"/>
      <c r="E1520" s="35" t="s">
        <v>812</v>
      </c>
      <c r="F1520" s="122"/>
      <c r="G1520" s="35" t="s">
        <v>4</v>
      </c>
      <c r="H1520" s="35">
        <v>2020</v>
      </c>
      <c r="I1520" s="35">
        <v>2</v>
      </c>
      <c r="J1520" s="35">
        <v>26</v>
      </c>
      <c r="K1520" s="35">
        <v>9</v>
      </c>
      <c r="O1520" s="61">
        <f t="shared" si="186"/>
        <v>0.17918046758793074</v>
      </c>
      <c r="Q1520" s="92"/>
    </row>
    <row r="1521" spans="2:17" ht="23.45" hidden="1" customHeight="1" outlineLevel="1" x14ac:dyDescent="0.25">
      <c r="B1521" s="123"/>
      <c r="C1521" s="35" t="s">
        <v>375</v>
      </c>
      <c r="D1521" s="123"/>
      <c r="E1521" s="35" t="s">
        <v>812</v>
      </c>
      <c r="F1521" s="122"/>
      <c r="G1521" s="35" t="s">
        <v>5</v>
      </c>
      <c r="H1521" s="35">
        <v>2021</v>
      </c>
      <c r="O1521" s="61">
        <f t="shared" si="186"/>
        <v>0</v>
      </c>
      <c r="Q1521" s="92"/>
    </row>
    <row r="1522" spans="2:17" ht="23.45" hidden="1" customHeight="1" outlineLevel="1" x14ac:dyDescent="0.25">
      <c r="B1522" s="123"/>
      <c r="C1522" s="35" t="s">
        <v>375</v>
      </c>
      <c r="D1522" s="123"/>
      <c r="E1522" s="35" t="s">
        <v>812</v>
      </c>
      <c r="F1522" s="122"/>
      <c r="G1522" s="35" t="s">
        <v>6</v>
      </c>
      <c r="H1522" s="35">
        <v>2022</v>
      </c>
      <c r="O1522" s="61">
        <f t="shared" si="186"/>
        <v>0</v>
      </c>
      <c r="Q1522" s="92"/>
    </row>
    <row r="1523" spans="2:17" ht="23.45" hidden="1" customHeight="1" outlineLevel="1" x14ac:dyDescent="0.25">
      <c r="B1523" s="123"/>
      <c r="C1523" s="35" t="s">
        <v>375</v>
      </c>
      <c r="D1523" s="123"/>
      <c r="E1523" s="35" t="s">
        <v>812</v>
      </c>
      <c r="F1523" s="122"/>
      <c r="G1523" s="35" t="s">
        <v>402</v>
      </c>
      <c r="H1523" s="35">
        <v>2023</v>
      </c>
      <c r="O1523" s="61">
        <f t="shared" si="186"/>
        <v>0</v>
      </c>
      <c r="Q1523" s="92"/>
    </row>
    <row r="1524" spans="2:17" ht="23.45" hidden="1" customHeight="1" outlineLevel="1" x14ac:dyDescent="0.25">
      <c r="B1524" s="123"/>
      <c r="C1524" s="35" t="s">
        <v>375</v>
      </c>
      <c r="D1524" s="123"/>
      <c r="E1524" s="35" t="s">
        <v>812</v>
      </c>
      <c r="F1524" s="122"/>
      <c r="G1524" s="35" t="s">
        <v>779</v>
      </c>
      <c r="H1524" s="35">
        <v>2024</v>
      </c>
      <c r="I1524" s="35">
        <v>3</v>
      </c>
      <c r="J1524" s="35">
        <v>22</v>
      </c>
      <c r="K1524" s="35">
        <v>59</v>
      </c>
      <c r="O1524" s="61">
        <f t="shared" si="186"/>
        <v>0.94441774552155655</v>
      </c>
      <c r="Q1524" s="92"/>
    </row>
    <row r="1525" spans="2:17" ht="23.45" customHeight="1" x14ac:dyDescent="0.25">
      <c r="B1525" s="123" t="e" vm="10">
        <v>#VALUE!</v>
      </c>
      <c r="C1525" s="123"/>
      <c r="D1525" s="123" t="e" vm="9">
        <v>#VALUE!</v>
      </c>
      <c r="E1525" s="123"/>
      <c r="G1525" s="62"/>
      <c r="H1525" s="62"/>
      <c r="O1525" s="61"/>
      <c r="Q1525" s="92"/>
    </row>
    <row r="1526" spans="2:17" ht="23.45" customHeight="1" collapsed="1" x14ac:dyDescent="0.25">
      <c r="B1526" s="123"/>
      <c r="C1526" s="123"/>
      <c r="D1526" s="123"/>
      <c r="E1526" s="123"/>
      <c r="G1526" s="62"/>
      <c r="H1526" s="62"/>
      <c r="O1526" s="61"/>
      <c r="Q1526" s="48"/>
    </row>
    <row r="1527" spans="2:17" ht="23.45" hidden="1" customHeight="1" outlineLevel="1" x14ac:dyDescent="0.25">
      <c r="B1527" s="51" t="s">
        <v>1</v>
      </c>
      <c r="C1527" s="51" t="s">
        <v>371</v>
      </c>
      <c r="D1527" s="51" t="s">
        <v>42</v>
      </c>
      <c r="E1527" s="51" t="s">
        <v>364</v>
      </c>
      <c r="F1527" s="82"/>
      <c r="G1527" s="51" t="s">
        <v>43</v>
      </c>
      <c r="H1527" s="51" t="s">
        <v>787</v>
      </c>
      <c r="I1527" s="51" t="s">
        <v>44</v>
      </c>
      <c r="J1527" s="51" t="s">
        <v>360</v>
      </c>
      <c r="K1527" s="51" t="s">
        <v>359</v>
      </c>
      <c r="L1527" s="51" t="s">
        <v>362</v>
      </c>
      <c r="M1527" s="51" t="s">
        <v>360</v>
      </c>
      <c r="N1527" s="51" t="s">
        <v>359</v>
      </c>
      <c r="O1527" s="51" t="s">
        <v>363</v>
      </c>
      <c r="P1527" s="51" t="s">
        <v>365</v>
      </c>
      <c r="Q1527" s="51" t="s">
        <v>599</v>
      </c>
    </row>
    <row r="1528" spans="2:17" ht="23.45" hidden="1" customHeight="1" outlineLevel="1" x14ac:dyDescent="0.25">
      <c r="B1528" s="123" t="e" vm="10">
        <v>#VALUE!</v>
      </c>
      <c r="C1528" s="35" t="s">
        <v>376</v>
      </c>
      <c r="D1528" s="123" t="e" vm="189">
        <v>#VALUE!</v>
      </c>
      <c r="E1528" s="35" t="s">
        <v>199</v>
      </c>
      <c r="F1528" s="122" t="s">
        <v>600</v>
      </c>
      <c r="G1528" s="35" t="s">
        <v>2</v>
      </c>
      <c r="H1528" s="35">
        <v>2018</v>
      </c>
      <c r="I1528" s="35">
        <v>1</v>
      </c>
      <c r="J1528" s="35">
        <v>32</v>
      </c>
      <c r="K1528" s="35">
        <v>61</v>
      </c>
      <c r="O1528" s="61">
        <f t="shared" ref="O1528:O1534" si="187">IF(AND(L1528="", M1528="", N1528=""), IF(AND(I1528&lt;&gt;0, J1528&lt;&gt;0), K1528/J1528 * I1528^-0.95, 0), IF(OR(L1528=1, L1528=2),(IF(J1528&lt;&gt;0, K1528/J1528 * I1528^-0.95, 0) + IF(AND(M1528&lt;&gt;0, I1528&lt;&gt;0), N1528/M1528 * I1528^-0.95 * IF(L1528=1, 1, 0.913), 0)) / 2,"Fehler: K4 muss 1 oder 2 sein"))</f>
        <v>1.90625</v>
      </c>
      <c r="P1528" s="61">
        <f t="array" ref="P1528">((AVERAGE(IF((H1528:INDEX(H:H,MATCH("PointAVG",O1529:O1637,0)+ROW(O1528)-1)&gt;=(MAX(H1528:INDEX(H:H,MATCH("PointAVG",O1529:O1637,0)+ROW(O1528)-1))-4)),O1528:INDEX(O:O,MATCH("PointAVG",O1529:O1637,0)+ROW(O1528)-1)))) * (VLOOKUP(C1528, LeagueRanking[[CCode]:[Total4]], COLUMNS(LeagueRanking[[#All],[CCode]:[Total4]]), FALSE)))</f>
        <v>25.132308457666674</v>
      </c>
      <c r="Q1528" s="91">
        <f>_xlfn.RANK.EQ(P1528, P:P, 0)</f>
        <v>22</v>
      </c>
    </row>
    <row r="1529" spans="2:17" ht="23.45" hidden="1" customHeight="1" outlineLevel="1" x14ac:dyDescent="0.25">
      <c r="B1529" s="123"/>
      <c r="C1529" s="35" t="s">
        <v>376</v>
      </c>
      <c r="D1529" s="123"/>
      <c r="E1529" s="35" t="s">
        <v>199</v>
      </c>
      <c r="F1529" s="122"/>
      <c r="G1529" s="35" t="s">
        <v>3</v>
      </c>
      <c r="H1529" s="35">
        <v>2019</v>
      </c>
      <c r="I1529" s="35">
        <v>1</v>
      </c>
      <c r="J1529" s="35">
        <v>18</v>
      </c>
      <c r="K1529" s="35">
        <v>36</v>
      </c>
      <c r="O1529" s="61">
        <f t="shared" si="187"/>
        <v>2</v>
      </c>
      <c r="Q1529" s="92"/>
    </row>
    <row r="1530" spans="2:17" ht="23.45" hidden="1" customHeight="1" outlineLevel="1" x14ac:dyDescent="0.25">
      <c r="B1530" s="123"/>
      <c r="C1530" s="35" t="s">
        <v>376</v>
      </c>
      <c r="D1530" s="123"/>
      <c r="E1530" s="35" t="s">
        <v>199</v>
      </c>
      <c r="F1530" s="122"/>
      <c r="G1530" s="35" t="s">
        <v>4</v>
      </c>
      <c r="H1530" s="35">
        <v>2020</v>
      </c>
      <c r="I1530" s="35">
        <v>1</v>
      </c>
      <c r="J1530" s="35">
        <v>24</v>
      </c>
      <c r="K1530" s="35">
        <v>38</v>
      </c>
      <c r="O1530" s="61">
        <f t="shared" si="187"/>
        <v>1.5833333333333333</v>
      </c>
      <c r="Q1530" s="92"/>
    </row>
    <row r="1531" spans="2:17" ht="23.45" hidden="1" customHeight="1" outlineLevel="1" x14ac:dyDescent="0.25">
      <c r="B1531" s="123"/>
      <c r="C1531" s="35" t="s">
        <v>376</v>
      </c>
      <c r="D1531" s="123"/>
      <c r="E1531" s="35" t="s">
        <v>199</v>
      </c>
      <c r="F1531" s="122"/>
      <c r="G1531" s="35" t="s">
        <v>5</v>
      </c>
      <c r="H1531" s="35">
        <v>2021</v>
      </c>
      <c r="I1531" s="35">
        <v>1</v>
      </c>
      <c r="J1531" s="35">
        <v>32</v>
      </c>
      <c r="K1531" s="35">
        <v>74</v>
      </c>
      <c r="O1531" s="61">
        <f t="shared" si="187"/>
        <v>2.3125</v>
      </c>
      <c r="Q1531" s="92"/>
    </row>
    <row r="1532" spans="2:17" ht="23.45" hidden="1" customHeight="1" outlineLevel="1" x14ac:dyDescent="0.25">
      <c r="B1532" s="123"/>
      <c r="C1532" s="35" t="s">
        <v>376</v>
      </c>
      <c r="D1532" s="123"/>
      <c r="E1532" s="35" t="s">
        <v>199</v>
      </c>
      <c r="F1532" s="122"/>
      <c r="G1532" s="35" t="s">
        <v>6</v>
      </c>
      <c r="H1532" s="35">
        <v>2022</v>
      </c>
      <c r="I1532" s="35">
        <v>1</v>
      </c>
      <c r="J1532" s="35">
        <v>36</v>
      </c>
      <c r="K1532" s="35">
        <v>76</v>
      </c>
      <c r="O1532" s="61">
        <f t="shared" si="187"/>
        <v>2.1111111111111112</v>
      </c>
      <c r="Q1532" s="92"/>
    </row>
    <row r="1533" spans="2:17" ht="23.45" hidden="1" customHeight="1" outlineLevel="1" x14ac:dyDescent="0.25">
      <c r="B1533" s="123"/>
      <c r="C1533" s="35" t="s">
        <v>376</v>
      </c>
      <c r="D1533" s="123"/>
      <c r="E1533" s="35" t="s">
        <v>199</v>
      </c>
      <c r="F1533" s="122"/>
      <c r="G1533" s="35" t="s">
        <v>402</v>
      </c>
      <c r="H1533" s="35">
        <v>2023</v>
      </c>
      <c r="I1533" s="35">
        <v>1</v>
      </c>
      <c r="J1533" s="35">
        <v>36</v>
      </c>
      <c r="K1533" s="35">
        <v>75</v>
      </c>
      <c r="O1533" s="61">
        <f t="shared" si="187"/>
        <v>2.0833333333333335</v>
      </c>
      <c r="Q1533" s="92"/>
    </row>
    <row r="1534" spans="2:17" ht="23.45" hidden="1" customHeight="1" outlineLevel="1" x14ac:dyDescent="0.25">
      <c r="B1534" s="123"/>
      <c r="C1534" s="35" t="s">
        <v>376</v>
      </c>
      <c r="D1534" s="123"/>
      <c r="E1534" s="35" t="s">
        <v>199</v>
      </c>
      <c r="F1534" s="122"/>
      <c r="G1534" s="35" t="s">
        <v>779</v>
      </c>
      <c r="H1534" s="35">
        <v>2024</v>
      </c>
      <c r="I1534" s="35">
        <v>1</v>
      </c>
      <c r="J1534" s="35">
        <v>30</v>
      </c>
      <c r="K1534" s="35">
        <v>66</v>
      </c>
      <c r="O1534" s="61">
        <f t="shared" si="187"/>
        <v>2.2000000000000002</v>
      </c>
      <c r="Q1534" s="92"/>
    </row>
    <row r="1535" spans="2:17" ht="23.45" hidden="1" customHeight="1" outlineLevel="1" x14ac:dyDescent="0.25">
      <c r="B1535" s="51" t="s">
        <v>1</v>
      </c>
      <c r="C1535" s="51" t="s">
        <v>371</v>
      </c>
      <c r="D1535" s="51" t="s">
        <v>42</v>
      </c>
      <c r="E1535" s="51" t="s">
        <v>364</v>
      </c>
      <c r="F1535" s="82"/>
      <c r="G1535" s="51" t="s">
        <v>43</v>
      </c>
      <c r="H1535" s="51" t="s">
        <v>787</v>
      </c>
      <c r="I1535" s="51" t="s">
        <v>44</v>
      </c>
      <c r="J1535" s="51" t="s">
        <v>360</v>
      </c>
      <c r="K1535" s="51" t="s">
        <v>359</v>
      </c>
      <c r="L1535" s="51" t="s">
        <v>362</v>
      </c>
      <c r="M1535" s="51" t="s">
        <v>360</v>
      </c>
      <c r="N1535" s="51" t="s">
        <v>359</v>
      </c>
      <c r="O1535" s="51" t="s">
        <v>363</v>
      </c>
      <c r="P1535" s="51" t="s">
        <v>365</v>
      </c>
      <c r="Q1535" s="51" t="s">
        <v>599</v>
      </c>
    </row>
    <row r="1536" spans="2:17" ht="23.45" hidden="1" customHeight="1" outlineLevel="1" x14ac:dyDescent="0.25">
      <c r="B1536" s="123" t="e" vm="10">
        <v>#VALUE!</v>
      </c>
      <c r="C1536" s="35" t="s">
        <v>376</v>
      </c>
      <c r="D1536" s="123" t="e" vm="190">
        <v>#VALUE!</v>
      </c>
      <c r="E1536" s="35" t="s">
        <v>200</v>
      </c>
      <c r="F1536" s="122" t="s">
        <v>601</v>
      </c>
      <c r="G1536" s="35" t="s">
        <v>2</v>
      </c>
      <c r="H1536" s="35">
        <v>2018</v>
      </c>
      <c r="I1536" s="35">
        <v>1</v>
      </c>
      <c r="J1536" s="35">
        <v>32</v>
      </c>
      <c r="K1536" s="35">
        <v>60</v>
      </c>
      <c r="O1536" s="61">
        <f t="shared" ref="O1536:O1542" si="188">IF(AND(L1536="", M1536="", N1536=""), IF(AND(I1536&lt;&gt;0, J1536&lt;&gt;0), K1536/J1536 * I1536^-0.95, 0), IF(OR(L1536=1, L1536=2),(IF(J1536&lt;&gt;0, K1536/J1536 * I1536^-0.95, 0) + IF(AND(M1536&lt;&gt;0, I1536&lt;&gt;0), N1536/M1536 * I1536^-0.95 * IF(L1536=1, 1, 0.913), 0)) / 2,"Fehler: K4 muss 1 oder 2 sein"))</f>
        <v>1.875</v>
      </c>
      <c r="P1536" s="61">
        <f t="array" ref="P1536">((AVERAGE(IF((H1536:INDEX(H:H,MATCH("PointAVG",O1537:O1645,0)+ROW(O1536)-1)&gt;=(MAX(H1536:INDEX(H:H,MATCH("PointAVG",O1537:O1645,0)+ROW(O1536)-1))-4)),O1536:INDEX(O:O,MATCH("PointAVG",O1537:O1645,0)+ROW(O1536)-1)))) * (VLOOKUP(C1536, LeagueRanking[[CCode]:[Total4]], COLUMNS(LeagueRanking[[#All],[CCode]:[Total4]]), FALSE)))</f>
        <v>23.573623650500004</v>
      </c>
      <c r="Q1536" s="91">
        <f>_xlfn.RANK.EQ(P1536, P:P, 0)</f>
        <v>29</v>
      </c>
    </row>
    <row r="1537" spans="2:17" ht="23.45" hidden="1" customHeight="1" outlineLevel="1" x14ac:dyDescent="0.25">
      <c r="B1537" s="123"/>
      <c r="C1537" s="35" t="s">
        <v>376</v>
      </c>
      <c r="D1537" s="123"/>
      <c r="E1537" s="35" t="s">
        <v>200</v>
      </c>
      <c r="F1537" s="122"/>
      <c r="G1537" s="35" t="s">
        <v>3</v>
      </c>
      <c r="H1537" s="35">
        <v>2019</v>
      </c>
      <c r="I1537" s="35">
        <v>1</v>
      </c>
      <c r="J1537" s="35">
        <v>18</v>
      </c>
      <c r="K1537" s="35">
        <v>23</v>
      </c>
      <c r="O1537" s="61">
        <f t="shared" si="188"/>
        <v>1.2777777777777777</v>
      </c>
      <c r="Q1537" s="92"/>
    </row>
    <row r="1538" spans="2:17" ht="23.45" hidden="1" customHeight="1" outlineLevel="1" x14ac:dyDescent="0.25">
      <c r="B1538" s="123"/>
      <c r="C1538" s="35" t="s">
        <v>376</v>
      </c>
      <c r="D1538" s="123"/>
      <c r="E1538" s="35" t="s">
        <v>200</v>
      </c>
      <c r="F1538" s="122"/>
      <c r="G1538" s="35" t="s">
        <v>4</v>
      </c>
      <c r="H1538" s="35">
        <v>2020</v>
      </c>
      <c r="I1538" s="35">
        <v>1</v>
      </c>
      <c r="J1538" s="35">
        <v>24</v>
      </c>
      <c r="K1538" s="35">
        <v>25</v>
      </c>
      <c r="O1538" s="61">
        <f t="shared" si="188"/>
        <v>1.0416666666666667</v>
      </c>
      <c r="Q1538" s="92"/>
    </row>
    <row r="1539" spans="2:17" ht="23.45" hidden="1" customHeight="1" outlineLevel="1" x14ac:dyDescent="0.25">
      <c r="B1539" s="123"/>
      <c r="C1539" s="35" t="s">
        <v>376</v>
      </c>
      <c r="D1539" s="123"/>
      <c r="E1539" s="35" t="s">
        <v>200</v>
      </c>
      <c r="F1539" s="122"/>
      <c r="G1539" s="35" t="s">
        <v>5</v>
      </c>
      <c r="H1539" s="35">
        <v>2021</v>
      </c>
      <c r="I1539" s="35">
        <v>1</v>
      </c>
      <c r="J1539" s="35">
        <v>32</v>
      </c>
      <c r="K1539" s="35">
        <v>75</v>
      </c>
      <c r="O1539" s="61">
        <f t="shared" si="188"/>
        <v>2.34375</v>
      </c>
      <c r="Q1539" s="92"/>
    </row>
    <row r="1540" spans="2:17" ht="23.45" hidden="1" customHeight="1" outlineLevel="1" x14ac:dyDescent="0.25">
      <c r="B1540" s="123"/>
      <c r="C1540" s="35" t="s">
        <v>376</v>
      </c>
      <c r="D1540" s="123"/>
      <c r="E1540" s="35" t="s">
        <v>200</v>
      </c>
      <c r="F1540" s="122"/>
      <c r="G1540" s="35" t="s">
        <v>6</v>
      </c>
      <c r="H1540" s="35">
        <v>2022</v>
      </c>
      <c r="I1540" s="35">
        <v>1</v>
      </c>
      <c r="J1540" s="35">
        <v>36</v>
      </c>
      <c r="K1540" s="35">
        <v>80</v>
      </c>
      <c r="O1540" s="61">
        <f t="shared" si="188"/>
        <v>2.2222222222222223</v>
      </c>
      <c r="Q1540" s="92"/>
    </row>
    <row r="1541" spans="2:17" ht="23.45" hidden="1" customHeight="1" outlineLevel="1" x14ac:dyDescent="0.25">
      <c r="B1541" s="123"/>
      <c r="C1541" s="35" t="s">
        <v>376</v>
      </c>
      <c r="D1541" s="123"/>
      <c r="E1541" s="35" t="s">
        <v>200</v>
      </c>
      <c r="F1541" s="122"/>
      <c r="G1541" s="35" t="s">
        <v>402</v>
      </c>
      <c r="H1541" s="35">
        <v>2023</v>
      </c>
      <c r="I1541" s="35">
        <v>1</v>
      </c>
      <c r="J1541" s="35">
        <v>36</v>
      </c>
      <c r="K1541" s="35">
        <v>82</v>
      </c>
      <c r="O1541" s="61">
        <f t="shared" si="188"/>
        <v>2.2777777777777777</v>
      </c>
      <c r="Q1541" s="92"/>
    </row>
    <row r="1542" spans="2:17" ht="23.45" hidden="1" customHeight="1" outlineLevel="1" x14ac:dyDescent="0.25">
      <c r="B1542" s="123"/>
      <c r="C1542" s="35" t="s">
        <v>376</v>
      </c>
      <c r="D1542" s="123"/>
      <c r="E1542" s="35" t="s">
        <v>200</v>
      </c>
      <c r="F1542" s="122"/>
      <c r="G1542" s="35" t="s">
        <v>779</v>
      </c>
      <c r="H1542" s="35">
        <v>2024</v>
      </c>
      <c r="I1542" s="35">
        <v>1</v>
      </c>
      <c r="J1542" s="35">
        <v>30</v>
      </c>
      <c r="K1542" s="35">
        <v>53</v>
      </c>
      <c r="O1542" s="61">
        <f t="shared" si="188"/>
        <v>1.7666666666666666</v>
      </c>
      <c r="Q1542" s="92"/>
    </row>
    <row r="1543" spans="2:17" ht="23.45" hidden="1" customHeight="1" outlineLevel="1" x14ac:dyDescent="0.25">
      <c r="B1543" s="51" t="s">
        <v>1</v>
      </c>
      <c r="C1543" s="51" t="s">
        <v>371</v>
      </c>
      <c r="D1543" s="51" t="s">
        <v>42</v>
      </c>
      <c r="E1543" s="51" t="s">
        <v>364</v>
      </c>
      <c r="F1543" s="82"/>
      <c r="G1543" s="51" t="s">
        <v>43</v>
      </c>
      <c r="H1543" s="51" t="s">
        <v>787</v>
      </c>
      <c r="I1543" s="51" t="s">
        <v>44</v>
      </c>
      <c r="J1543" s="51" t="s">
        <v>360</v>
      </c>
      <c r="K1543" s="51" t="s">
        <v>359</v>
      </c>
      <c r="L1543" s="51" t="s">
        <v>362</v>
      </c>
      <c r="M1543" s="51" t="s">
        <v>360</v>
      </c>
      <c r="N1543" s="51" t="s">
        <v>359</v>
      </c>
      <c r="O1543" s="51" t="s">
        <v>363</v>
      </c>
      <c r="P1543" s="51" t="s">
        <v>365</v>
      </c>
      <c r="Q1543" s="51" t="s">
        <v>599</v>
      </c>
    </row>
    <row r="1544" spans="2:17" ht="23.45" hidden="1" customHeight="1" outlineLevel="1" x14ac:dyDescent="0.25">
      <c r="B1544" s="123" t="e" vm="10">
        <v>#VALUE!</v>
      </c>
      <c r="C1544" s="35" t="s">
        <v>376</v>
      </c>
      <c r="D1544" s="123" t="e" vm="191">
        <v>#VALUE!</v>
      </c>
      <c r="E1544" s="35" t="s">
        <v>201</v>
      </c>
      <c r="F1544" s="122" t="s">
        <v>602</v>
      </c>
      <c r="G1544" s="35" t="s">
        <v>2</v>
      </c>
      <c r="H1544" s="35">
        <v>2018</v>
      </c>
      <c r="I1544" s="35">
        <v>1</v>
      </c>
      <c r="J1544" s="35">
        <v>32</v>
      </c>
      <c r="K1544" s="35">
        <v>51</v>
      </c>
      <c r="O1544" s="61">
        <f t="shared" ref="O1544:O1550" si="189">IF(AND(L1544="", M1544="", N1544=""), IF(AND(I1544&lt;&gt;0, J1544&lt;&gt;0), K1544/J1544 * I1544^-0.95, 0), IF(OR(L1544=1, L1544=2),(IF(J1544&lt;&gt;0, K1544/J1544 * I1544^-0.95, 0) + IF(AND(M1544&lt;&gt;0, I1544&lt;&gt;0), N1544/M1544 * I1544^-0.95 * IF(L1544=1, 1, 0.913), 0)) / 2,"Fehler: K4 muss 1 oder 2 sein"))</f>
        <v>1.59375</v>
      </c>
      <c r="P1544" s="61">
        <f t="array" ref="P1544">((AVERAGE(IF((H1544:INDEX(H:H,MATCH("PointAVG",O1545:O1653,0)+ROW(O1544)-1)&gt;=(MAX(H1544:INDEX(H:H,MATCH("PointAVG",O1545:O1653,0)+ROW(O1544)-1))-4)),O1544:INDEX(O:O,MATCH("PointAVG",O1545:O1653,0)+ROW(O1544)-1)))) * (VLOOKUP(C1544, LeagueRanking[[CCode]:[Total4]], COLUMNS(LeagueRanking[[#All],[CCode]:[Total4]]), FALSE)))</f>
        <v>18.220838828500003</v>
      </c>
      <c r="Q1544" s="91">
        <f>_xlfn.RANK.EQ(P1544, P:P, 0)</f>
        <v>64</v>
      </c>
    </row>
    <row r="1545" spans="2:17" ht="23.45" hidden="1" customHeight="1" outlineLevel="1" x14ac:dyDescent="0.25">
      <c r="B1545" s="123"/>
      <c r="C1545" s="35" t="s">
        <v>376</v>
      </c>
      <c r="D1545" s="123"/>
      <c r="E1545" s="35" t="s">
        <v>201</v>
      </c>
      <c r="F1545" s="122"/>
      <c r="G1545" s="35" t="s">
        <v>3</v>
      </c>
      <c r="H1545" s="35">
        <v>2019</v>
      </c>
      <c r="I1545" s="35">
        <v>1</v>
      </c>
      <c r="J1545" s="35">
        <v>18</v>
      </c>
      <c r="K1545" s="35">
        <v>31</v>
      </c>
      <c r="O1545" s="61">
        <f t="shared" si="189"/>
        <v>1.7222222222222223</v>
      </c>
      <c r="Q1545" s="92"/>
    </row>
    <row r="1546" spans="2:17" ht="23.45" hidden="1" customHeight="1" outlineLevel="1" x14ac:dyDescent="0.25">
      <c r="B1546" s="123"/>
      <c r="C1546" s="35" t="s">
        <v>376</v>
      </c>
      <c r="D1546" s="123"/>
      <c r="E1546" s="35" t="s">
        <v>201</v>
      </c>
      <c r="F1546" s="122"/>
      <c r="G1546" s="35" t="s">
        <v>4</v>
      </c>
      <c r="H1546" s="35">
        <v>2020</v>
      </c>
      <c r="I1546" s="35">
        <v>1</v>
      </c>
      <c r="J1546" s="35">
        <v>24</v>
      </c>
      <c r="K1546" s="35">
        <v>46</v>
      </c>
      <c r="O1546" s="61">
        <f t="shared" si="189"/>
        <v>1.9166666666666667</v>
      </c>
      <c r="Q1546" s="92"/>
    </row>
    <row r="1547" spans="2:17" ht="23.45" hidden="1" customHeight="1" outlineLevel="1" x14ac:dyDescent="0.25">
      <c r="B1547" s="123"/>
      <c r="C1547" s="35" t="s">
        <v>376</v>
      </c>
      <c r="D1547" s="123"/>
      <c r="E1547" s="35" t="s">
        <v>201</v>
      </c>
      <c r="F1547" s="122"/>
      <c r="G1547" s="35" t="s">
        <v>5</v>
      </c>
      <c r="H1547" s="35">
        <v>2021</v>
      </c>
      <c r="I1547" s="35">
        <v>1</v>
      </c>
      <c r="J1547" s="35">
        <v>32</v>
      </c>
      <c r="K1547" s="35">
        <v>51</v>
      </c>
      <c r="O1547" s="61">
        <f t="shared" si="189"/>
        <v>1.59375</v>
      </c>
      <c r="Q1547" s="92"/>
    </row>
    <row r="1548" spans="2:17" ht="23.45" hidden="1" customHeight="1" outlineLevel="1" x14ac:dyDescent="0.25">
      <c r="B1548" s="123"/>
      <c r="C1548" s="35" t="s">
        <v>376</v>
      </c>
      <c r="D1548" s="123"/>
      <c r="E1548" s="35" t="s">
        <v>201</v>
      </c>
      <c r="F1548" s="122"/>
      <c r="G1548" s="35" t="s">
        <v>6</v>
      </c>
      <c r="H1548" s="35">
        <v>2022</v>
      </c>
      <c r="I1548" s="35">
        <v>1</v>
      </c>
      <c r="J1548" s="35">
        <v>36</v>
      </c>
      <c r="K1548" s="35">
        <v>66</v>
      </c>
      <c r="O1548" s="61">
        <f t="shared" si="189"/>
        <v>1.8333333333333333</v>
      </c>
      <c r="Q1548" s="92"/>
    </row>
    <row r="1549" spans="2:17" ht="23.45" hidden="1" customHeight="1" outlineLevel="1" x14ac:dyDescent="0.25">
      <c r="B1549" s="123"/>
      <c r="C1549" s="35" t="s">
        <v>376</v>
      </c>
      <c r="D1549" s="123"/>
      <c r="E1549" s="35" t="s">
        <v>201</v>
      </c>
      <c r="F1549" s="122"/>
      <c r="G1549" s="35" t="s">
        <v>402</v>
      </c>
      <c r="H1549" s="35">
        <v>2023</v>
      </c>
      <c r="I1549" s="35">
        <v>1</v>
      </c>
      <c r="J1549" s="35">
        <v>36</v>
      </c>
      <c r="K1549" s="35">
        <v>45</v>
      </c>
      <c r="O1549" s="61">
        <f t="shared" si="189"/>
        <v>1.25</v>
      </c>
      <c r="Q1549" s="92"/>
    </row>
    <row r="1550" spans="2:17" ht="23.45" hidden="1" customHeight="1" outlineLevel="1" x14ac:dyDescent="0.25">
      <c r="B1550" s="123"/>
      <c r="C1550" s="35" t="s">
        <v>376</v>
      </c>
      <c r="D1550" s="123"/>
      <c r="E1550" s="35" t="s">
        <v>201</v>
      </c>
      <c r="F1550" s="122"/>
      <c r="G1550" s="35" t="s">
        <v>779</v>
      </c>
      <c r="H1550" s="35">
        <v>2024</v>
      </c>
      <c r="I1550" s="35">
        <v>1</v>
      </c>
      <c r="J1550" s="35">
        <v>30</v>
      </c>
      <c r="K1550" s="35">
        <v>26</v>
      </c>
      <c r="O1550" s="61">
        <f t="shared" si="189"/>
        <v>0.8666666666666667</v>
      </c>
      <c r="Q1550" s="92"/>
    </row>
    <row r="1551" spans="2:17" ht="23.45" hidden="1" customHeight="1" outlineLevel="1" x14ac:dyDescent="0.25">
      <c r="B1551" s="51" t="s">
        <v>1</v>
      </c>
      <c r="C1551" s="51" t="s">
        <v>371</v>
      </c>
      <c r="D1551" s="51" t="s">
        <v>42</v>
      </c>
      <c r="E1551" s="51" t="s">
        <v>364</v>
      </c>
      <c r="F1551" s="82"/>
      <c r="G1551" s="51" t="s">
        <v>43</v>
      </c>
      <c r="H1551" s="51" t="s">
        <v>787</v>
      </c>
      <c r="I1551" s="51" t="s">
        <v>44</v>
      </c>
      <c r="J1551" s="51" t="s">
        <v>360</v>
      </c>
      <c r="K1551" s="51" t="s">
        <v>359</v>
      </c>
      <c r="L1551" s="51" t="s">
        <v>362</v>
      </c>
      <c r="M1551" s="51" t="s">
        <v>360</v>
      </c>
      <c r="N1551" s="51" t="s">
        <v>359</v>
      </c>
      <c r="O1551" s="51" t="s">
        <v>363</v>
      </c>
      <c r="P1551" s="51" t="s">
        <v>365</v>
      </c>
      <c r="Q1551" s="51" t="s">
        <v>599</v>
      </c>
    </row>
    <row r="1552" spans="2:17" ht="23.45" hidden="1" customHeight="1" outlineLevel="1" x14ac:dyDescent="0.25">
      <c r="B1552" s="123" t="e" vm="10">
        <v>#VALUE!</v>
      </c>
      <c r="C1552" s="35" t="s">
        <v>376</v>
      </c>
      <c r="D1552" s="123" t="e" vm="192">
        <v>#VALUE!</v>
      </c>
      <c r="E1552" s="35" t="s">
        <v>202</v>
      </c>
      <c r="F1552" s="122" t="s">
        <v>603</v>
      </c>
      <c r="G1552" s="35" t="s">
        <v>2</v>
      </c>
      <c r="H1552" s="35">
        <v>2018</v>
      </c>
      <c r="I1552" s="35">
        <v>1</v>
      </c>
      <c r="J1552" s="35">
        <v>32</v>
      </c>
      <c r="K1552" s="35">
        <v>52</v>
      </c>
      <c r="O1552" s="61">
        <f t="shared" ref="O1552:O1558" si="190">IF(AND(L1552="", M1552="", N1552=""), IF(AND(I1552&lt;&gt;0, J1552&lt;&gt;0), K1552/J1552 * I1552^-0.95, 0), IF(OR(L1552=1, L1552=2),(IF(J1552&lt;&gt;0, K1552/J1552 * I1552^-0.95, 0) + IF(AND(M1552&lt;&gt;0, I1552&lt;&gt;0), N1552/M1552 * I1552^-0.95 * IF(L1552=1, 1, 0.913), 0)) / 2,"Fehler: K4 muss 1 oder 2 sein"))</f>
        <v>1.625</v>
      </c>
      <c r="P1552" s="61">
        <f t="array" ref="P1552">((AVERAGE(IF((H1552:INDEX(H:H,MATCH("PointAVG",O1553:O1669,0)+ROW(O1552)-1)&gt;=(MAX(H1552:INDEX(H:H,MATCH("PointAVG",O1553:O1669,0)+ROW(O1552)-1))-4)),O1552:INDEX(O:O,MATCH("PointAVG",O1553:O1669,0)+ROW(O1552)-1)))) * (VLOOKUP(C1552, LeagueRanking[[CCode]:[Total4]], COLUMNS(LeagueRanking[[#All],[CCode]:[Total4]]), FALSE)))</f>
        <v>21.295806788666667</v>
      </c>
      <c r="Q1552" s="91">
        <f>_xlfn.RANK.EQ(P1552, P:P, 0)</f>
        <v>40</v>
      </c>
    </row>
    <row r="1553" spans="2:17" ht="23.45" hidden="1" customHeight="1" outlineLevel="1" x14ac:dyDescent="0.25">
      <c r="B1553" s="123"/>
      <c r="C1553" s="35" t="s">
        <v>376</v>
      </c>
      <c r="D1553" s="123"/>
      <c r="E1553" s="35" t="s">
        <v>202</v>
      </c>
      <c r="F1553" s="122"/>
      <c r="G1553" s="35" t="s">
        <v>3</v>
      </c>
      <c r="H1553" s="35">
        <v>2019</v>
      </c>
      <c r="I1553" s="35">
        <v>1</v>
      </c>
      <c r="J1553" s="35">
        <v>18</v>
      </c>
      <c r="K1553" s="35">
        <v>23</v>
      </c>
      <c r="O1553" s="61">
        <f t="shared" si="190"/>
        <v>1.2777777777777777</v>
      </c>
      <c r="Q1553" s="92"/>
    </row>
    <row r="1554" spans="2:17" ht="23.45" hidden="1" customHeight="1" outlineLevel="1" x14ac:dyDescent="0.25">
      <c r="B1554" s="123"/>
      <c r="C1554" s="35" t="s">
        <v>376</v>
      </c>
      <c r="D1554" s="123"/>
      <c r="E1554" s="35" t="s">
        <v>202</v>
      </c>
      <c r="F1554" s="122"/>
      <c r="G1554" s="35" t="s">
        <v>4</v>
      </c>
      <c r="H1554" s="35">
        <v>2020</v>
      </c>
      <c r="I1554" s="35">
        <v>1</v>
      </c>
      <c r="J1554" s="35">
        <v>24</v>
      </c>
      <c r="K1554" s="35">
        <v>41</v>
      </c>
      <c r="O1554" s="61">
        <f t="shared" si="190"/>
        <v>1.7083333333333333</v>
      </c>
      <c r="Q1554" s="92"/>
    </row>
    <row r="1555" spans="2:17" ht="23.45" hidden="1" customHeight="1" outlineLevel="1" x14ac:dyDescent="0.25">
      <c r="B1555" s="123"/>
      <c r="C1555" s="35" t="s">
        <v>376</v>
      </c>
      <c r="D1555" s="123"/>
      <c r="E1555" s="35" t="s">
        <v>202</v>
      </c>
      <c r="F1555" s="122"/>
      <c r="G1555" s="35" t="s">
        <v>5</v>
      </c>
      <c r="H1555" s="35">
        <v>2021</v>
      </c>
      <c r="I1555" s="35">
        <v>1</v>
      </c>
      <c r="J1555" s="35">
        <v>32</v>
      </c>
      <c r="K1555" s="35">
        <v>40</v>
      </c>
      <c r="O1555" s="61">
        <f t="shared" si="190"/>
        <v>1.25</v>
      </c>
      <c r="Q1555" s="92"/>
    </row>
    <row r="1556" spans="2:17" ht="23.45" hidden="1" customHeight="1" outlineLevel="1" x14ac:dyDescent="0.25">
      <c r="B1556" s="123"/>
      <c r="C1556" s="35" t="s">
        <v>376</v>
      </c>
      <c r="D1556" s="123"/>
      <c r="E1556" s="35" t="s">
        <v>202</v>
      </c>
      <c r="F1556" s="122"/>
      <c r="G1556" s="35" t="s">
        <v>6</v>
      </c>
      <c r="H1556" s="35">
        <v>2022</v>
      </c>
      <c r="I1556" s="35">
        <v>1</v>
      </c>
      <c r="J1556" s="35">
        <v>36</v>
      </c>
      <c r="K1556" s="35">
        <v>83</v>
      </c>
      <c r="O1556" s="61">
        <f t="shared" si="190"/>
        <v>2.3055555555555554</v>
      </c>
      <c r="Q1556" s="92"/>
    </row>
    <row r="1557" spans="2:17" ht="23.45" hidden="1" customHeight="1" outlineLevel="1" x14ac:dyDescent="0.25">
      <c r="B1557" s="123"/>
      <c r="C1557" s="35" t="s">
        <v>376</v>
      </c>
      <c r="D1557" s="123"/>
      <c r="E1557" s="35" t="s">
        <v>202</v>
      </c>
      <c r="F1557" s="122"/>
      <c r="G1557" s="35" t="s">
        <v>402</v>
      </c>
      <c r="H1557" s="35">
        <v>2023</v>
      </c>
      <c r="I1557" s="35">
        <v>1</v>
      </c>
      <c r="J1557" s="35">
        <v>36</v>
      </c>
      <c r="K1557" s="35">
        <v>50</v>
      </c>
      <c r="O1557" s="61">
        <f t="shared" si="190"/>
        <v>1.3888888888888888</v>
      </c>
      <c r="Q1557" s="92"/>
    </row>
    <row r="1558" spans="2:17" ht="23.45" hidden="1" customHeight="1" outlineLevel="1" x14ac:dyDescent="0.25">
      <c r="B1558" s="123"/>
      <c r="C1558" s="35" t="s">
        <v>376</v>
      </c>
      <c r="D1558" s="123"/>
      <c r="E1558" s="35" t="s">
        <v>202</v>
      </c>
      <c r="F1558" s="122"/>
      <c r="G1558" s="35" t="s">
        <v>779</v>
      </c>
      <c r="H1558" s="35">
        <v>2024</v>
      </c>
      <c r="I1558" s="35">
        <v>1</v>
      </c>
      <c r="J1558" s="35">
        <v>30</v>
      </c>
      <c r="K1558" s="35">
        <v>62</v>
      </c>
      <c r="O1558" s="61">
        <f t="shared" si="190"/>
        <v>2.0666666666666669</v>
      </c>
      <c r="Q1558" s="92"/>
    </row>
    <row r="1559" spans="2:17" ht="23.45" hidden="1" customHeight="1" outlineLevel="1" x14ac:dyDescent="0.25">
      <c r="B1559" s="51" t="s">
        <v>1</v>
      </c>
      <c r="C1559" s="51" t="s">
        <v>371</v>
      </c>
      <c r="D1559" s="51" t="s">
        <v>42</v>
      </c>
      <c r="E1559" s="51" t="s">
        <v>364</v>
      </c>
      <c r="F1559" s="82"/>
      <c r="G1559" s="51" t="s">
        <v>43</v>
      </c>
      <c r="H1559" s="51" t="s">
        <v>787</v>
      </c>
      <c r="I1559" s="51" t="s">
        <v>44</v>
      </c>
      <c r="J1559" s="51" t="s">
        <v>360</v>
      </c>
      <c r="K1559" s="51" t="s">
        <v>359</v>
      </c>
      <c r="L1559" s="51" t="s">
        <v>362</v>
      </c>
      <c r="M1559" s="51" t="s">
        <v>360</v>
      </c>
      <c r="N1559" s="51" t="s">
        <v>359</v>
      </c>
      <c r="O1559" s="51" t="s">
        <v>363</v>
      </c>
      <c r="P1559" s="51" t="s">
        <v>365</v>
      </c>
      <c r="Q1559" s="51" t="s">
        <v>599</v>
      </c>
    </row>
    <row r="1560" spans="2:17" ht="23.45" hidden="1" customHeight="1" outlineLevel="1" x14ac:dyDescent="0.25">
      <c r="B1560" s="123" t="e" vm="10">
        <v>#VALUE!</v>
      </c>
      <c r="C1560" s="35" t="s">
        <v>376</v>
      </c>
      <c r="D1560" s="123" t="e" vm="193">
        <v>#VALUE!</v>
      </c>
      <c r="E1560" s="35" t="s">
        <v>203</v>
      </c>
      <c r="F1560" s="122" t="s">
        <v>604</v>
      </c>
      <c r="G1560" s="35" t="s">
        <v>2</v>
      </c>
      <c r="H1560" s="35">
        <v>2018</v>
      </c>
      <c r="I1560" s="35">
        <v>1</v>
      </c>
      <c r="J1560" s="35">
        <v>32</v>
      </c>
      <c r="K1560" s="35">
        <v>28</v>
      </c>
      <c r="O1560" s="61">
        <f t="shared" ref="O1560:O1566" si="191">IF(AND(L1560="", M1560="", N1560=""), IF(AND(I1560&lt;&gt;0, J1560&lt;&gt;0), K1560/J1560 * I1560^-0.95, 0), IF(OR(L1560=1, L1560=2),(IF(J1560&lt;&gt;0, K1560/J1560 * I1560^-0.95, 0) + IF(AND(M1560&lt;&gt;0, I1560&lt;&gt;0), N1560/M1560 * I1560^-0.95 * IF(L1560=1, 1, 0.913), 0)) / 2,"Fehler: K4 muss 1 oder 2 sein"))</f>
        <v>0.875</v>
      </c>
      <c r="P1560" s="61">
        <f t="array" ref="P1560">((AVERAGE(IF((H1560:INDEX(H:H,MATCH("PointAVG",O1561:O1677,0)+ROW(O1560)-1)&gt;=(MAX(H1560:INDEX(H:H,MATCH("PointAVG",O1561:O1677,0)+ROW(O1560)-1))-4)),O1560:INDEX(O:O,MATCH("PointAVG",O1561:O1677,0)+ROW(O1560)-1)))) * (VLOOKUP(C1560, LeagueRanking[[CCode]:[Total4]], COLUMNS(LeagueRanking[[#All],[CCode]:[Total4]]), FALSE)))</f>
        <v>20.853133519166668</v>
      </c>
      <c r="Q1560" s="91">
        <f>_xlfn.RANK.EQ(P1560, P:P, 0)</f>
        <v>43</v>
      </c>
    </row>
    <row r="1561" spans="2:17" ht="23.45" hidden="1" customHeight="1" outlineLevel="1" x14ac:dyDescent="0.25">
      <c r="B1561" s="123"/>
      <c r="C1561" s="35" t="s">
        <v>376</v>
      </c>
      <c r="D1561" s="123"/>
      <c r="E1561" s="35" t="s">
        <v>203</v>
      </c>
      <c r="F1561" s="122"/>
      <c r="G1561" s="35" t="s">
        <v>3</v>
      </c>
      <c r="H1561" s="35">
        <v>2019</v>
      </c>
      <c r="I1561" s="35">
        <v>1</v>
      </c>
      <c r="J1561" s="35">
        <v>18</v>
      </c>
      <c r="K1561" s="35">
        <v>30</v>
      </c>
      <c r="O1561" s="61">
        <f t="shared" si="191"/>
        <v>1.6666666666666667</v>
      </c>
      <c r="Q1561" s="92"/>
    </row>
    <row r="1562" spans="2:17" ht="23.45" hidden="1" customHeight="1" outlineLevel="1" x14ac:dyDescent="0.25">
      <c r="B1562" s="123"/>
      <c r="C1562" s="35" t="s">
        <v>376</v>
      </c>
      <c r="D1562" s="123"/>
      <c r="E1562" s="35" t="s">
        <v>203</v>
      </c>
      <c r="F1562" s="122"/>
      <c r="G1562" s="35" t="s">
        <v>4</v>
      </c>
      <c r="H1562" s="35">
        <v>2020</v>
      </c>
      <c r="I1562" s="35">
        <v>1</v>
      </c>
      <c r="J1562" s="35">
        <v>24</v>
      </c>
      <c r="K1562" s="35">
        <v>41</v>
      </c>
      <c r="O1562" s="61">
        <f t="shared" si="191"/>
        <v>1.7083333333333333</v>
      </c>
      <c r="Q1562" s="92"/>
    </row>
    <row r="1563" spans="2:17" ht="23.45" hidden="1" customHeight="1" outlineLevel="1" x14ac:dyDescent="0.25">
      <c r="B1563" s="123"/>
      <c r="C1563" s="35" t="s">
        <v>376</v>
      </c>
      <c r="D1563" s="123"/>
      <c r="E1563" s="35" t="s">
        <v>203</v>
      </c>
      <c r="F1563" s="122"/>
      <c r="G1563" s="35" t="s">
        <v>5</v>
      </c>
      <c r="H1563" s="35">
        <v>2021</v>
      </c>
      <c r="I1563" s="35">
        <v>1</v>
      </c>
      <c r="J1563" s="35">
        <v>32</v>
      </c>
      <c r="K1563" s="35">
        <v>39</v>
      </c>
      <c r="O1563" s="61">
        <f t="shared" si="191"/>
        <v>1.21875</v>
      </c>
      <c r="Q1563" s="92"/>
    </row>
    <row r="1564" spans="2:17" ht="23.45" hidden="1" customHeight="1" outlineLevel="1" x14ac:dyDescent="0.25">
      <c r="B1564" s="123"/>
      <c r="C1564" s="35" t="s">
        <v>376</v>
      </c>
      <c r="D1564" s="123"/>
      <c r="E1564" s="35" t="s">
        <v>203</v>
      </c>
      <c r="F1564" s="122"/>
      <c r="G1564" s="35" t="s">
        <v>6</v>
      </c>
      <c r="H1564" s="35">
        <v>2022</v>
      </c>
      <c r="I1564" s="35">
        <v>1</v>
      </c>
      <c r="J1564" s="35">
        <v>36</v>
      </c>
      <c r="K1564" s="35">
        <v>32</v>
      </c>
      <c r="O1564" s="61">
        <f t="shared" si="191"/>
        <v>0.88888888888888884</v>
      </c>
      <c r="Q1564" s="92"/>
    </row>
    <row r="1565" spans="2:17" ht="23.45" hidden="1" customHeight="1" outlineLevel="1" x14ac:dyDescent="0.25">
      <c r="B1565" s="123"/>
      <c r="C1565" s="35" t="s">
        <v>376</v>
      </c>
      <c r="D1565" s="123"/>
      <c r="E1565" s="35" t="s">
        <v>203</v>
      </c>
      <c r="F1565" s="122"/>
      <c r="G1565" s="35" t="s">
        <v>402</v>
      </c>
      <c r="H1565" s="35">
        <v>2023</v>
      </c>
      <c r="I1565" s="35">
        <v>1</v>
      </c>
      <c r="J1565" s="35">
        <v>36</v>
      </c>
      <c r="K1565" s="35">
        <v>80</v>
      </c>
      <c r="O1565" s="61">
        <f t="shared" si="191"/>
        <v>2.2222222222222223</v>
      </c>
      <c r="Q1565" s="92"/>
    </row>
    <row r="1566" spans="2:17" ht="23.45" hidden="1" customHeight="1" outlineLevel="1" x14ac:dyDescent="0.25">
      <c r="B1566" s="123"/>
      <c r="C1566" s="35" t="s">
        <v>376</v>
      </c>
      <c r="D1566" s="123"/>
      <c r="E1566" s="35" t="s">
        <v>203</v>
      </c>
      <c r="F1566" s="122"/>
      <c r="G1566" s="35" t="s">
        <v>779</v>
      </c>
      <c r="H1566" s="35">
        <v>2024</v>
      </c>
      <c r="I1566" s="35">
        <v>1</v>
      </c>
      <c r="J1566" s="35">
        <v>30</v>
      </c>
      <c r="K1566" s="35">
        <v>75</v>
      </c>
      <c r="O1566" s="61">
        <f t="shared" si="191"/>
        <v>2.5</v>
      </c>
      <c r="Q1566" s="92"/>
    </row>
    <row r="1567" spans="2:17" ht="23.45" hidden="1" customHeight="1" outlineLevel="1" x14ac:dyDescent="0.25">
      <c r="B1567" s="51" t="s">
        <v>1</v>
      </c>
      <c r="C1567" s="51" t="s">
        <v>371</v>
      </c>
      <c r="D1567" s="51" t="s">
        <v>42</v>
      </c>
      <c r="E1567" s="51" t="s">
        <v>364</v>
      </c>
      <c r="F1567" s="82"/>
      <c r="G1567" s="51" t="s">
        <v>43</v>
      </c>
      <c r="H1567" s="51" t="s">
        <v>787</v>
      </c>
      <c r="I1567" s="51" t="s">
        <v>44</v>
      </c>
      <c r="J1567" s="51" t="s">
        <v>360</v>
      </c>
      <c r="K1567" s="51" t="s">
        <v>359</v>
      </c>
      <c r="L1567" s="51" t="s">
        <v>362</v>
      </c>
      <c r="M1567" s="51" t="s">
        <v>360</v>
      </c>
      <c r="N1567" s="51" t="s">
        <v>359</v>
      </c>
      <c r="O1567" s="51" t="s">
        <v>363</v>
      </c>
      <c r="P1567" s="51" t="s">
        <v>365</v>
      </c>
      <c r="Q1567" s="51" t="s">
        <v>599</v>
      </c>
    </row>
    <row r="1568" spans="2:17" ht="23.45" hidden="1" customHeight="1" outlineLevel="1" x14ac:dyDescent="0.25">
      <c r="B1568" s="123" t="e" vm="10">
        <v>#VALUE!</v>
      </c>
      <c r="C1568" s="35" t="s">
        <v>376</v>
      </c>
      <c r="D1568" s="123" t="e" vm="194">
        <v>#VALUE!</v>
      </c>
      <c r="E1568" s="35" t="s">
        <v>352</v>
      </c>
      <c r="F1568" s="122" t="s">
        <v>605</v>
      </c>
      <c r="G1568" s="35" t="s">
        <v>2</v>
      </c>
      <c r="H1568" s="35">
        <v>2018</v>
      </c>
      <c r="I1568" s="35">
        <v>1</v>
      </c>
      <c r="J1568" s="35">
        <v>32</v>
      </c>
      <c r="K1568" s="35">
        <v>22</v>
      </c>
      <c r="O1568" s="61">
        <f t="shared" ref="O1568:O1574" si="192">IF(AND(L1568="", M1568="", N1568=""), IF(AND(I1568&lt;&gt;0, J1568&lt;&gt;0), K1568/J1568 * I1568^-0.95, 0), IF(OR(L1568=1, L1568=2),(IF(J1568&lt;&gt;0, K1568/J1568 * I1568^-0.95, 0) + IF(AND(M1568&lt;&gt;0, I1568&lt;&gt;0), N1568/M1568 * I1568^-0.95 * IF(L1568=1, 1, 0.913), 0)) / 2,"Fehler: K4 muss 1 oder 2 sein"))</f>
        <v>0.6875</v>
      </c>
      <c r="P1568" s="61">
        <f t="array" ref="P1568">((AVERAGE(IF((H1568:INDEX(H:H,MATCH("PointAVG",O1569:O1685,0)+ROW(O1568)-1)&gt;=(MAX(H1568:INDEX(H:H,MATCH("PointAVG",O1569:O1685,0)+ROW(O1568)-1))-4)),O1568:INDEX(O:O,MATCH("PointAVG",O1569:O1685,0)+ROW(O1568)-1)))) * (VLOOKUP(C1568, LeagueRanking[[CCode]:[Total4]], COLUMNS(LeagueRanking[[#All],[CCode]:[Total4]]), FALSE)))</f>
        <v>15.817513070333336</v>
      </c>
      <c r="Q1568" s="91">
        <f>_xlfn.RANK.EQ(P1568, P:P, 0)</f>
        <v>88</v>
      </c>
    </row>
    <row r="1569" spans="2:17" ht="23.45" hidden="1" customHeight="1" outlineLevel="1" x14ac:dyDescent="0.25">
      <c r="B1569" s="123"/>
      <c r="C1569" s="35" t="s">
        <v>376</v>
      </c>
      <c r="D1569" s="123"/>
      <c r="E1569" s="35" t="s">
        <v>352</v>
      </c>
      <c r="F1569" s="122"/>
      <c r="G1569" s="35" t="s">
        <v>3</v>
      </c>
      <c r="H1569" s="35">
        <v>2019</v>
      </c>
      <c r="I1569" s="35">
        <v>1</v>
      </c>
      <c r="J1569" s="35">
        <v>18</v>
      </c>
      <c r="K1569" s="35">
        <v>31</v>
      </c>
      <c r="O1569" s="61">
        <f t="shared" si="192"/>
        <v>1.7222222222222223</v>
      </c>
      <c r="Q1569" s="92"/>
    </row>
    <row r="1570" spans="2:17" ht="23.45" hidden="1" customHeight="1" outlineLevel="1" x14ac:dyDescent="0.25">
      <c r="B1570" s="123"/>
      <c r="C1570" s="35" t="s">
        <v>376</v>
      </c>
      <c r="D1570" s="123"/>
      <c r="E1570" s="35" t="s">
        <v>352</v>
      </c>
      <c r="F1570" s="122"/>
      <c r="G1570" s="35" t="s">
        <v>4</v>
      </c>
      <c r="H1570" s="35">
        <v>2020</v>
      </c>
      <c r="I1570" s="35">
        <v>1</v>
      </c>
      <c r="J1570" s="35">
        <v>24</v>
      </c>
      <c r="K1570" s="35">
        <v>40</v>
      </c>
      <c r="O1570" s="61">
        <f t="shared" si="192"/>
        <v>1.6666666666666667</v>
      </c>
      <c r="Q1570" s="92"/>
    </row>
    <row r="1571" spans="2:17" ht="23.45" hidden="1" customHeight="1" outlineLevel="1" x14ac:dyDescent="0.25">
      <c r="B1571" s="123"/>
      <c r="C1571" s="35" t="s">
        <v>376</v>
      </c>
      <c r="D1571" s="123"/>
      <c r="E1571" s="35" t="s">
        <v>352</v>
      </c>
      <c r="F1571" s="122"/>
      <c r="G1571" s="35" t="s">
        <v>5</v>
      </c>
      <c r="H1571" s="35">
        <v>2021</v>
      </c>
      <c r="I1571" s="35">
        <v>1</v>
      </c>
      <c r="J1571" s="35">
        <v>32</v>
      </c>
      <c r="K1571" s="35">
        <v>46</v>
      </c>
      <c r="O1571" s="61">
        <f t="shared" si="192"/>
        <v>1.4375</v>
      </c>
      <c r="Q1571" s="92"/>
    </row>
    <row r="1572" spans="2:17" ht="23.45" hidden="1" customHeight="1" outlineLevel="1" x14ac:dyDescent="0.25">
      <c r="B1572" s="123"/>
      <c r="C1572" s="35" t="s">
        <v>376</v>
      </c>
      <c r="D1572" s="123"/>
      <c r="E1572" s="35" t="s">
        <v>352</v>
      </c>
      <c r="F1572" s="122"/>
      <c r="G1572" s="35" t="s">
        <v>6</v>
      </c>
      <c r="H1572" s="35">
        <v>2022</v>
      </c>
      <c r="I1572" s="35">
        <v>1</v>
      </c>
      <c r="J1572" s="35">
        <v>36</v>
      </c>
      <c r="K1572" s="35">
        <v>38</v>
      </c>
      <c r="O1572" s="61">
        <f t="shared" si="192"/>
        <v>1.0555555555555556</v>
      </c>
      <c r="Q1572" s="92"/>
    </row>
    <row r="1573" spans="2:17" ht="23.45" hidden="1" customHeight="1" outlineLevel="1" x14ac:dyDescent="0.25">
      <c r="B1573" s="123"/>
      <c r="C1573" s="35" t="s">
        <v>376</v>
      </c>
      <c r="D1573" s="123"/>
      <c r="E1573" s="35" t="s">
        <v>352</v>
      </c>
      <c r="F1573" s="122"/>
      <c r="G1573" s="35" t="s">
        <v>402</v>
      </c>
      <c r="H1573" s="35">
        <v>2023</v>
      </c>
      <c r="I1573" s="35">
        <v>1</v>
      </c>
      <c r="J1573" s="35">
        <v>36</v>
      </c>
      <c r="K1573" s="35">
        <v>45</v>
      </c>
      <c r="O1573" s="61">
        <f t="shared" si="192"/>
        <v>1.25</v>
      </c>
      <c r="Q1573" s="92"/>
    </row>
    <row r="1574" spans="2:17" ht="23.45" hidden="1" customHeight="1" outlineLevel="1" x14ac:dyDescent="0.25">
      <c r="B1574" s="123"/>
      <c r="C1574" s="35" t="s">
        <v>376</v>
      </c>
      <c r="D1574" s="123"/>
      <c r="E1574" s="35" t="s">
        <v>352</v>
      </c>
      <c r="F1574" s="122"/>
      <c r="G1574" s="35" t="s">
        <v>779</v>
      </c>
      <c r="H1574" s="35">
        <v>2024</v>
      </c>
      <c r="I1574" s="35">
        <v>1</v>
      </c>
      <c r="J1574" s="35">
        <v>30</v>
      </c>
      <c r="K1574" s="35">
        <v>32</v>
      </c>
      <c r="O1574" s="61">
        <f t="shared" si="192"/>
        <v>1.0666666666666667</v>
      </c>
      <c r="Q1574" s="92"/>
    </row>
    <row r="1575" spans="2:17" ht="23.45" hidden="1" customHeight="1" outlineLevel="1" x14ac:dyDescent="0.25">
      <c r="B1575" s="51" t="s">
        <v>1</v>
      </c>
      <c r="C1575" s="51" t="s">
        <v>371</v>
      </c>
      <c r="D1575" s="51" t="s">
        <v>42</v>
      </c>
      <c r="E1575" s="51" t="s">
        <v>364</v>
      </c>
      <c r="F1575" s="82"/>
      <c r="G1575" s="51" t="s">
        <v>43</v>
      </c>
      <c r="H1575" s="51" t="s">
        <v>787</v>
      </c>
      <c r="I1575" s="51" t="s">
        <v>44</v>
      </c>
      <c r="J1575" s="51" t="s">
        <v>360</v>
      </c>
      <c r="K1575" s="51" t="s">
        <v>359</v>
      </c>
      <c r="L1575" s="51" t="s">
        <v>362</v>
      </c>
      <c r="M1575" s="51" t="s">
        <v>360</v>
      </c>
      <c r="N1575" s="51" t="s">
        <v>359</v>
      </c>
      <c r="O1575" s="51" t="s">
        <v>363</v>
      </c>
      <c r="P1575" s="51" t="s">
        <v>365</v>
      </c>
      <c r="Q1575" s="51" t="s">
        <v>599</v>
      </c>
    </row>
    <row r="1576" spans="2:17" ht="23.45" hidden="1" customHeight="1" outlineLevel="1" x14ac:dyDescent="0.25">
      <c r="B1576" s="123" t="e" vm="10">
        <v>#VALUE!</v>
      </c>
      <c r="C1576" s="35" t="s">
        <v>376</v>
      </c>
      <c r="D1576" s="123" t="e" vm="195">
        <v>#VALUE!</v>
      </c>
      <c r="E1576" s="35" t="s">
        <v>204</v>
      </c>
      <c r="F1576" s="122" t="s">
        <v>606</v>
      </c>
      <c r="G1576" s="35" t="s">
        <v>2</v>
      </c>
      <c r="H1576" s="35">
        <v>2018</v>
      </c>
      <c r="I1576" s="35">
        <v>1</v>
      </c>
      <c r="J1576" s="35">
        <v>32</v>
      </c>
      <c r="K1576" s="35">
        <v>36</v>
      </c>
      <c r="O1576" s="61">
        <f t="shared" ref="O1576:O1582" si="193">IF(AND(L1576="", M1576="", N1576=""), IF(AND(I1576&lt;&gt;0, J1576&lt;&gt;0), K1576/J1576 * I1576^-0.95, 0), IF(OR(L1576=1, L1576=2),(IF(J1576&lt;&gt;0, K1576/J1576 * I1576^-0.95, 0) + IF(AND(M1576&lt;&gt;0, I1576&lt;&gt;0), N1576/M1576 * I1576^-0.95 * IF(L1576=1, 1, 0.913), 0)) / 2,"Fehler: K4 muss 1 oder 2 sein"))</f>
        <v>1.125</v>
      </c>
      <c r="P1576" s="61">
        <f t="array" ref="P1576">((AVERAGE(IF((H1576:INDEX(H:H,MATCH("PointAVG",O1577:O1693,0)+ROW(O1576)-1)&gt;=(MAX(H1576:INDEX(H:H,MATCH("PointAVG",O1577:O1693,0)+ROW(O1576)-1))-4)),O1576:INDEX(O:O,MATCH("PointAVG",O1577:O1693,0)+ROW(O1576)-1)))) * (VLOOKUP(C1576, LeagueRanking[[CCode]:[Total4]], COLUMNS(LeagueRanking[[#All],[CCode]:[Total4]]), FALSE)))</f>
        <v>11.968894305847455</v>
      </c>
      <c r="Q1576" s="91">
        <f>_xlfn.RANK.EQ(P1576, P:P, 0)</f>
        <v>138</v>
      </c>
    </row>
    <row r="1577" spans="2:17" ht="23.45" hidden="1" customHeight="1" outlineLevel="1" x14ac:dyDescent="0.25">
      <c r="B1577" s="123"/>
      <c r="C1577" s="35" t="s">
        <v>376</v>
      </c>
      <c r="D1577" s="123"/>
      <c r="E1577" s="35" t="s">
        <v>204</v>
      </c>
      <c r="F1577" s="122"/>
      <c r="G1577" s="35" t="s">
        <v>3</v>
      </c>
      <c r="H1577" s="35">
        <v>2019</v>
      </c>
      <c r="I1577" s="35">
        <v>1</v>
      </c>
      <c r="J1577" s="35">
        <v>18</v>
      </c>
      <c r="K1577" s="35">
        <v>28</v>
      </c>
      <c r="O1577" s="61">
        <f t="shared" si="193"/>
        <v>1.5555555555555556</v>
      </c>
      <c r="Q1577" s="92"/>
    </row>
    <row r="1578" spans="2:17" ht="23.45" hidden="1" customHeight="1" outlineLevel="1" x14ac:dyDescent="0.25">
      <c r="B1578" s="123"/>
      <c r="C1578" s="35" t="s">
        <v>376</v>
      </c>
      <c r="D1578" s="123"/>
      <c r="E1578" s="35" t="s">
        <v>204</v>
      </c>
      <c r="F1578" s="122"/>
      <c r="G1578" s="35" t="s">
        <v>4</v>
      </c>
      <c r="H1578" s="35">
        <v>2020</v>
      </c>
      <c r="I1578" s="35">
        <v>1</v>
      </c>
      <c r="J1578" s="35">
        <v>24</v>
      </c>
      <c r="K1578" s="35">
        <v>13</v>
      </c>
      <c r="O1578" s="61">
        <f t="shared" si="193"/>
        <v>0.54166666666666663</v>
      </c>
      <c r="Q1578" s="92"/>
    </row>
    <row r="1579" spans="2:17" ht="23.45" hidden="1" customHeight="1" outlineLevel="1" x14ac:dyDescent="0.25">
      <c r="B1579" s="123"/>
      <c r="C1579" s="35" t="s">
        <v>376</v>
      </c>
      <c r="D1579" s="123"/>
      <c r="E1579" s="35" t="s">
        <v>204</v>
      </c>
      <c r="F1579" s="122"/>
      <c r="G1579" s="35" t="s">
        <v>5</v>
      </c>
      <c r="H1579" s="35">
        <v>2021</v>
      </c>
      <c r="I1579" s="35">
        <v>2</v>
      </c>
      <c r="J1579" s="35">
        <v>28</v>
      </c>
      <c r="K1579" s="35">
        <v>69</v>
      </c>
      <c r="O1579" s="61">
        <f t="shared" si="193"/>
        <v>1.2755942811616974</v>
      </c>
      <c r="Q1579" s="92"/>
    </row>
    <row r="1580" spans="2:17" ht="23.45" hidden="1" customHeight="1" outlineLevel="1" x14ac:dyDescent="0.25">
      <c r="B1580" s="123"/>
      <c r="C1580" s="35" t="s">
        <v>376</v>
      </c>
      <c r="D1580" s="123"/>
      <c r="E1580" s="35" t="s">
        <v>204</v>
      </c>
      <c r="F1580" s="122"/>
      <c r="G1580" s="35" t="s">
        <v>6</v>
      </c>
      <c r="H1580" s="35">
        <v>2022</v>
      </c>
      <c r="I1580" s="35">
        <v>1</v>
      </c>
      <c r="J1580" s="35">
        <v>36</v>
      </c>
      <c r="K1580" s="35">
        <v>36</v>
      </c>
      <c r="O1580" s="61">
        <f t="shared" si="193"/>
        <v>1</v>
      </c>
      <c r="Q1580" s="92"/>
    </row>
    <row r="1581" spans="2:17" ht="23.45" hidden="1" customHeight="1" outlineLevel="1" x14ac:dyDescent="0.25">
      <c r="B1581" s="123"/>
      <c r="C1581" s="35" t="s">
        <v>376</v>
      </c>
      <c r="D1581" s="123"/>
      <c r="E1581" s="35" t="s">
        <v>204</v>
      </c>
      <c r="F1581" s="122"/>
      <c r="G1581" s="35" t="s">
        <v>402</v>
      </c>
      <c r="H1581" s="35">
        <v>2023</v>
      </c>
      <c r="I1581" s="35">
        <v>1</v>
      </c>
      <c r="J1581" s="35">
        <v>36</v>
      </c>
      <c r="K1581" s="35">
        <v>33</v>
      </c>
      <c r="O1581" s="61">
        <f t="shared" si="193"/>
        <v>0.91666666666666663</v>
      </c>
      <c r="Q1581" s="92"/>
    </row>
    <row r="1582" spans="2:17" ht="23.45" hidden="1" customHeight="1" outlineLevel="1" x14ac:dyDescent="0.25">
      <c r="B1582" s="123"/>
      <c r="C1582" s="35" t="s">
        <v>376</v>
      </c>
      <c r="D1582" s="123"/>
      <c r="E1582" s="35" t="s">
        <v>204</v>
      </c>
      <c r="F1582" s="122"/>
      <c r="G1582" s="35" t="s">
        <v>779</v>
      </c>
      <c r="H1582" s="35">
        <v>2024</v>
      </c>
      <c r="I1582" s="35">
        <v>1</v>
      </c>
      <c r="J1582" s="35">
        <v>30</v>
      </c>
      <c r="K1582" s="35">
        <v>35</v>
      </c>
      <c r="O1582" s="61">
        <f t="shared" si="193"/>
        <v>1.1666666666666667</v>
      </c>
      <c r="Q1582" s="92"/>
    </row>
    <row r="1583" spans="2:17" ht="23.45" hidden="1" customHeight="1" outlineLevel="1" x14ac:dyDescent="0.25">
      <c r="B1583" s="51" t="s">
        <v>1</v>
      </c>
      <c r="C1583" s="51" t="s">
        <v>371</v>
      </c>
      <c r="D1583" s="51" t="s">
        <v>42</v>
      </c>
      <c r="E1583" s="51" t="s">
        <v>364</v>
      </c>
      <c r="F1583" s="82"/>
      <c r="G1583" s="51" t="s">
        <v>43</v>
      </c>
      <c r="H1583" s="51" t="s">
        <v>787</v>
      </c>
      <c r="I1583" s="51" t="s">
        <v>44</v>
      </c>
      <c r="J1583" s="51" t="s">
        <v>360</v>
      </c>
      <c r="K1583" s="51" t="s">
        <v>359</v>
      </c>
      <c r="L1583" s="51" t="s">
        <v>362</v>
      </c>
      <c r="M1583" s="51" t="s">
        <v>360</v>
      </c>
      <c r="N1583" s="51" t="s">
        <v>359</v>
      </c>
      <c r="O1583" s="51" t="s">
        <v>363</v>
      </c>
      <c r="P1583" s="51" t="s">
        <v>365</v>
      </c>
      <c r="Q1583" s="51" t="s">
        <v>599</v>
      </c>
    </row>
    <row r="1584" spans="2:17" ht="23.45" hidden="1" customHeight="1" outlineLevel="1" x14ac:dyDescent="0.25">
      <c r="B1584" s="123" t="e" vm="10">
        <v>#VALUE!</v>
      </c>
      <c r="C1584" s="35" t="s">
        <v>376</v>
      </c>
      <c r="D1584" s="123" t="e" vm="196">
        <v>#VALUE!</v>
      </c>
      <c r="E1584" s="35" t="s">
        <v>205</v>
      </c>
      <c r="F1584" s="122" t="s">
        <v>607</v>
      </c>
      <c r="G1584" s="35" t="s">
        <v>2</v>
      </c>
      <c r="H1584" s="35">
        <v>2018</v>
      </c>
      <c r="O1584" s="61">
        <f t="shared" ref="O1584:O1590" si="194">IF(AND(L1584="", M1584="", N1584=""), IF(AND(I1584&lt;&gt;0, J1584&lt;&gt;0), K1584/J1584 * I1584^-0.95, 0), IF(OR(L1584=1, L1584=2),(IF(J1584&lt;&gt;0, K1584/J1584 * I1584^-0.95, 0) + IF(AND(M1584&lt;&gt;0, I1584&lt;&gt;0), N1584/M1584 * I1584^-0.95 * IF(L1584=1, 1, 0.913), 0)) / 2,"Fehler: K4 muss 1 oder 2 sein"))</f>
        <v>0</v>
      </c>
      <c r="P1584" s="61">
        <f t="array" ref="P1584">((AVERAGE(IF((H1584:INDEX(H:H,MATCH("PointAVG",O1585:O1701,0)+ROW(O1584)-1)&gt;=(MAX(H1584:INDEX(H:H,MATCH("PointAVG",O1585:O1701,0)+ROW(O1584)-1))-4)),O1584:INDEX(O:O,MATCH("PointAVG",O1585:O1701,0)+ROW(O1584)-1)))) * (VLOOKUP(C1584, LeagueRanking[[CCode]:[Total4]], COLUMNS(LeagueRanking[[#All],[CCode]:[Total4]]), FALSE)))</f>
        <v>14.180809219500004</v>
      </c>
      <c r="Q1584" s="91">
        <f>_xlfn.RANK.EQ(P1584, P:P, 0)</f>
        <v>105</v>
      </c>
    </row>
    <row r="1585" spans="2:17" ht="23.45" hidden="1" customHeight="1" outlineLevel="1" x14ac:dyDescent="0.25">
      <c r="B1585" s="123"/>
      <c r="C1585" s="35" t="s">
        <v>376</v>
      </c>
      <c r="D1585" s="123"/>
      <c r="E1585" s="35" t="s">
        <v>205</v>
      </c>
      <c r="F1585" s="122"/>
      <c r="G1585" s="35" t="s">
        <v>3</v>
      </c>
      <c r="H1585" s="35">
        <v>2019</v>
      </c>
      <c r="I1585" s="35">
        <v>2</v>
      </c>
      <c r="J1585" s="35">
        <v>28</v>
      </c>
      <c r="K1585" s="35">
        <v>70</v>
      </c>
      <c r="O1585" s="61">
        <f t="shared" si="194"/>
        <v>1.2940811548017219</v>
      </c>
      <c r="Q1585" s="92"/>
    </row>
    <row r="1586" spans="2:17" ht="23.45" hidden="1" customHeight="1" outlineLevel="1" x14ac:dyDescent="0.25">
      <c r="B1586" s="123"/>
      <c r="C1586" s="35" t="s">
        <v>376</v>
      </c>
      <c r="D1586" s="123"/>
      <c r="E1586" s="35" t="s">
        <v>205</v>
      </c>
      <c r="F1586" s="122"/>
      <c r="G1586" s="35" t="s">
        <v>4</v>
      </c>
      <c r="H1586" s="35">
        <v>2020</v>
      </c>
      <c r="I1586" s="35">
        <v>1</v>
      </c>
      <c r="J1586" s="35">
        <v>24</v>
      </c>
      <c r="K1586" s="35">
        <v>31</v>
      </c>
      <c r="O1586" s="61">
        <f t="shared" si="194"/>
        <v>1.2916666666666667</v>
      </c>
      <c r="Q1586" s="92"/>
    </row>
    <row r="1587" spans="2:17" ht="23.45" hidden="1" customHeight="1" outlineLevel="1" x14ac:dyDescent="0.25">
      <c r="B1587" s="123"/>
      <c r="C1587" s="35" t="s">
        <v>376</v>
      </c>
      <c r="D1587" s="123"/>
      <c r="E1587" s="35" t="s">
        <v>205</v>
      </c>
      <c r="F1587" s="122"/>
      <c r="G1587" s="35" t="s">
        <v>5</v>
      </c>
      <c r="H1587" s="35">
        <v>2021</v>
      </c>
      <c r="I1587" s="35">
        <v>1</v>
      </c>
      <c r="J1587" s="35">
        <v>32</v>
      </c>
      <c r="K1587" s="35">
        <v>25</v>
      </c>
      <c r="O1587" s="61">
        <f t="shared" si="194"/>
        <v>0.78125</v>
      </c>
      <c r="Q1587" s="92"/>
    </row>
    <row r="1588" spans="2:17" ht="23.45" hidden="1" customHeight="1" outlineLevel="1" x14ac:dyDescent="0.25">
      <c r="B1588" s="123"/>
      <c r="C1588" s="35" t="s">
        <v>376</v>
      </c>
      <c r="D1588" s="123"/>
      <c r="E1588" s="35" t="s">
        <v>205</v>
      </c>
      <c r="F1588" s="122"/>
      <c r="G1588" s="35" t="s">
        <v>6</v>
      </c>
      <c r="H1588" s="35">
        <v>2022</v>
      </c>
      <c r="I1588" s="35">
        <v>1</v>
      </c>
      <c r="J1588" s="35">
        <v>36</v>
      </c>
      <c r="K1588" s="35">
        <v>40</v>
      </c>
      <c r="O1588" s="61">
        <f t="shared" si="194"/>
        <v>1.1111111111111112</v>
      </c>
      <c r="Q1588" s="92"/>
    </row>
    <row r="1589" spans="2:17" ht="23.45" hidden="1" customHeight="1" outlineLevel="1" x14ac:dyDescent="0.25">
      <c r="B1589" s="123"/>
      <c r="C1589" s="35" t="s">
        <v>376</v>
      </c>
      <c r="D1589" s="123"/>
      <c r="E1589" s="35" t="s">
        <v>205</v>
      </c>
      <c r="F1589" s="122"/>
      <c r="G1589" s="35" t="s">
        <v>402</v>
      </c>
      <c r="H1589" s="35">
        <v>2023</v>
      </c>
      <c r="I1589" s="35">
        <v>1</v>
      </c>
      <c r="J1589" s="35">
        <v>36</v>
      </c>
      <c r="K1589" s="35">
        <v>32</v>
      </c>
      <c r="O1589" s="61">
        <f t="shared" si="194"/>
        <v>0.88888888888888884</v>
      </c>
      <c r="Q1589" s="92"/>
    </row>
    <row r="1590" spans="2:17" ht="23.45" hidden="1" customHeight="1" outlineLevel="1" x14ac:dyDescent="0.25">
      <c r="B1590" s="123"/>
      <c r="C1590" s="35" t="s">
        <v>376</v>
      </c>
      <c r="D1590" s="123"/>
      <c r="E1590" s="35" t="s">
        <v>205</v>
      </c>
      <c r="F1590" s="122"/>
      <c r="G1590" s="35" t="s">
        <v>779</v>
      </c>
      <c r="H1590" s="35">
        <v>2024</v>
      </c>
      <c r="I1590" s="35">
        <v>1</v>
      </c>
      <c r="J1590" s="35">
        <v>30</v>
      </c>
      <c r="K1590" s="35">
        <v>52</v>
      </c>
      <c r="O1590" s="61">
        <f t="shared" si="194"/>
        <v>1.7333333333333334</v>
      </c>
      <c r="Q1590" s="92"/>
    </row>
    <row r="1591" spans="2:17" ht="23.45" hidden="1" customHeight="1" outlineLevel="1" x14ac:dyDescent="0.25">
      <c r="B1591" s="51" t="s">
        <v>1</v>
      </c>
      <c r="C1591" s="51" t="s">
        <v>371</v>
      </c>
      <c r="D1591" s="51" t="s">
        <v>42</v>
      </c>
      <c r="E1591" s="51" t="s">
        <v>364</v>
      </c>
      <c r="F1591" s="82"/>
      <c r="G1591" s="51" t="s">
        <v>43</v>
      </c>
      <c r="H1591" s="51" t="s">
        <v>787</v>
      </c>
      <c r="I1591" s="51" t="s">
        <v>44</v>
      </c>
      <c r="J1591" s="51" t="s">
        <v>360</v>
      </c>
      <c r="K1591" s="51" t="s">
        <v>359</v>
      </c>
      <c r="L1591" s="51" t="s">
        <v>362</v>
      </c>
      <c r="M1591" s="51" t="s">
        <v>360</v>
      </c>
      <c r="N1591" s="51" t="s">
        <v>359</v>
      </c>
      <c r="O1591" s="51" t="s">
        <v>363</v>
      </c>
      <c r="P1591" s="51" t="s">
        <v>365</v>
      </c>
      <c r="Q1591" s="51" t="s">
        <v>599</v>
      </c>
    </row>
    <row r="1592" spans="2:17" ht="23.45" hidden="1" customHeight="1" outlineLevel="1" x14ac:dyDescent="0.25">
      <c r="B1592" s="123" t="e" vm="10">
        <v>#VALUE!</v>
      </c>
      <c r="C1592" s="35" t="s">
        <v>376</v>
      </c>
      <c r="D1592" s="123" t="e" vm="197">
        <v>#VALUE!</v>
      </c>
      <c r="E1592" s="35" t="s">
        <v>206</v>
      </c>
      <c r="F1592" s="122" t="s">
        <v>608</v>
      </c>
      <c r="G1592" s="35" t="s">
        <v>2</v>
      </c>
      <c r="H1592" s="35">
        <v>2018</v>
      </c>
      <c r="I1592" s="35">
        <v>1</v>
      </c>
      <c r="J1592" s="35">
        <v>32</v>
      </c>
      <c r="K1592" s="35">
        <v>38</v>
      </c>
      <c r="O1592" s="61">
        <f t="shared" ref="O1592:O1598" si="195">IF(AND(L1592="", M1592="", N1592=""), IF(AND(I1592&lt;&gt;0, J1592&lt;&gt;0), K1592/J1592 * I1592^-0.95, 0), IF(OR(L1592=1, L1592=2),(IF(J1592&lt;&gt;0, K1592/J1592 * I1592^-0.95, 0) + IF(AND(M1592&lt;&gt;0, I1592&lt;&gt;0), N1592/M1592 * I1592^-0.95 * IF(L1592=1, 1, 0.913), 0)) / 2,"Fehler: K4 muss 1 oder 2 sein"))</f>
        <v>1.1875</v>
      </c>
      <c r="P1592" s="61">
        <f t="array" ref="P1592">((AVERAGE(IF((H1592:INDEX(H:H,MATCH("PointAVG",O1593:O1709,0)+ROW(O1592)-1)&gt;=(MAX(H1592:INDEX(H:H,MATCH("PointAVG",O1593:O1709,0)+ROW(O1592)-1))-4)),O1592:INDEX(O:O,MATCH("PointAVG",O1593:O1709,0)+ROW(O1592)-1)))) * (VLOOKUP(C1592, LeagueRanking[[CCode]:[Total4]], COLUMNS(LeagueRanking[[#All],[CCode]:[Total4]]), FALSE)))</f>
        <v>8.5075930045367709</v>
      </c>
      <c r="Q1592" s="91">
        <f>_xlfn.RANK.EQ(P1592, P:P, 0)</f>
        <v>230</v>
      </c>
    </row>
    <row r="1593" spans="2:17" ht="23.45" hidden="1" customHeight="1" outlineLevel="1" x14ac:dyDescent="0.25">
      <c r="B1593" s="123"/>
      <c r="C1593" s="35" t="s">
        <v>376</v>
      </c>
      <c r="D1593" s="123"/>
      <c r="E1593" s="35" t="s">
        <v>206</v>
      </c>
      <c r="F1593" s="122"/>
      <c r="G1593" s="35" t="s">
        <v>3</v>
      </c>
      <c r="H1593" s="35">
        <v>2019</v>
      </c>
      <c r="I1593" s="35">
        <v>1</v>
      </c>
      <c r="J1593" s="35">
        <v>18</v>
      </c>
      <c r="K1593" s="35">
        <v>18</v>
      </c>
      <c r="O1593" s="61">
        <f t="shared" si="195"/>
        <v>1</v>
      </c>
      <c r="Q1593" s="92"/>
    </row>
    <row r="1594" spans="2:17" ht="23.45" hidden="1" customHeight="1" outlineLevel="1" x14ac:dyDescent="0.25">
      <c r="B1594" s="123"/>
      <c r="C1594" s="35" t="s">
        <v>376</v>
      </c>
      <c r="D1594" s="123"/>
      <c r="E1594" s="35" t="s">
        <v>206</v>
      </c>
      <c r="F1594" s="122"/>
      <c r="G1594" s="35" t="s">
        <v>4</v>
      </c>
      <c r="H1594" s="35">
        <v>2020</v>
      </c>
      <c r="O1594" s="61">
        <f t="shared" si="195"/>
        <v>0</v>
      </c>
      <c r="Q1594" s="92"/>
    </row>
    <row r="1595" spans="2:17" ht="23.45" hidden="1" customHeight="1" outlineLevel="1" x14ac:dyDescent="0.25">
      <c r="B1595" s="123"/>
      <c r="C1595" s="35" t="s">
        <v>376</v>
      </c>
      <c r="D1595" s="123"/>
      <c r="E1595" s="35" t="s">
        <v>206</v>
      </c>
      <c r="F1595" s="122"/>
      <c r="G1595" s="35" t="s">
        <v>5</v>
      </c>
      <c r="H1595" s="35">
        <v>2021</v>
      </c>
      <c r="I1595" s="35">
        <v>2</v>
      </c>
      <c r="J1595" s="35">
        <v>28</v>
      </c>
      <c r="K1595" s="35">
        <v>37</v>
      </c>
      <c r="O1595" s="61">
        <f t="shared" si="195"/>
        <v>0.68401432468091017</v>
      </c>
      <c r="Q1595" s="92"/>
    </row>
    <row r="1596" spans="2:17" ht="23.45" hidden="1" customHeight="1" outlineLevel="1" x14ac:dyDescent="0.25">
      <c r="B1596" s="123"/>
      <c r="C1596" s="35" t="s">
        <v>376</v>
      </c>
      <c r="D1596" s="123"/>
      <c r="E1596" s="35" t="s">
        <v>206</v>
      </c>
      <c r="F1596" s="122"/>
      <c r="G1596" s="35" t="s">
        <v>6</v>
      </c>
      <c r="H1596" s="35">
        <v>2022</v>
      </c>
      <c r="I1596" s="35">
        <v>2</v>
      </c>
      <c r="J1596" s="35">
        <v>33</v>
      </c>
      <c r="K1596" s="35">
        <v>70</v>
      </c>
      <c r="O1596" s="61">
        <f t="shared" si="195"/>
        <v>1.0980082525590367</v>
      </c>
      <c r="Q1596" s="92"/>
    </row>
    <row r="1597" spans="2:17" ht="23.45" hidden="1" customHeight="1" outlineLevel="1" x14ac:dyDescent="0.25">
      <c r="B1597" s="123"/>
      <c r="C1597" s="35" t="s">
        <v>376</v>
      </c>
      <c r="D1597" s="123"/>
      <c r="E1597" s="35" t="s">
        <v>206</v>
      </c>
      <c r="F1597" s="122"/>
      <c r="G1597" s="35" t="s">
        <v>402</v>
      </c>
      <c r="H1597" s="35">
        <v>2023</v>
      </c>
      <c r="I1597" s="35">
        <v>2</v>
      </c>
      <c r="J1597" s="35">
        <v>28</v>
      </c>
      <c r="K1597" s="35">
        <v>74</v>
      </c>
      <c r="O1597" s="61">
        <f t="shared" si="195"/>
        <v>1.3680286493618203</v>
      </c>
      <c r="Q1597" s="92"/>
    </row>
    <row r="1598" spans="2:17" ht="23.45" hidden="1" customHeight="1" outlineLevel="1" x14ac:dyDescent="0.25">
      <c r="B1598" s="123"/>
      <c r="C1598" s="35" t="s">
        <v>376</v>
      </c>
      <c r="D1598" s="123"/>
      <c r="E1598" s="35" t="s">
        <v>206</v>
      </c>
      <c r="F1598" s="122"/>
      <c r="G1598" s="35" t="s">
        <v>779</v>
      </c>
      <c r="H1598" s="35">
        <v>2024</v>
      </c>
      <c r="I1598" s="35">
        <v>1</v>
      </c>
      <c r="J1598" s="35">
        <v>30</v>
      </c>
      <c r="K1598" s="35">
        <v>10</v>
      </c>
      <c r="O1598" s="61">
        <f t="shared" si="195"/>
        <v>0.33333333333333331</v>
      </c>
      <c r="Q1598" s="92"/>
    </row>
    <row r="1599" spans="2:17" ht="23.45" hidden="1" customHeight="1" outlineLevel="1" x14ac:dyDescent="0.25">
      <c r="B1599" s="51" t="s">
        <v>1</v>
      </c>
      <c r="C1599" s="51" t="s">
        <v>371</v>
      </c>
      <c r="D1599" s="51" t="s">
        <v>42</v>
      </c>
      <c r="E1599" s="51" t="s">
        <v>364</v>
      </c>
      <c r="F1599" s="82"/>
      <c r="G1599" s="51" t="s">
        <v>43</v>
      </c>
      <c r="H1599" s="51" t="s">
        <v>787</v>
      </c>
      <c r="I1599" s="51" t="s">
        <v>44</v>
      </c>
      <c r="J1599" s="51" t="s">
        <v>360</v>
      </c>
      <c r="K1599" s="51" t="s">
        <v>359</v>
      </c>
      <c r="L1599" s="51" t="s">
        <v>362</v>
      </c>
      <c r="M1599" s="51" t="s">
        <v>360</v>
      </c>
      <c r="N1599" s="51" t="s">
        <v>359</v>
      </c>
      <c r="O1599" s="51" t="s">
        <v>363</v>
      </c>
      <c r="P1599" s="51" t="s">
        <v>365</v>
      </c>
      <c r="Q1599" s="51" t="s">
        <v>599</v>
      </c>
    </row>
    <row r="1600" spans="2:17" ht="23.45" hidden="1" customHeight="1" outlineLevel="1" x14ac:dyDescent="0.25">
      <c r="B1600" s="123" t="e" vm="10">
        <v>#VALUE!</v>
      </c>
      <c r="C1600" s="35" t="s">
        <v>376</v>
      </c>
      <c r="D1600" s="123" t="e" vm="198">
        <v>#VALUE!</v>
      </c>
      <c r="E1600" s="35" t="s">
        <v>609</v>
      </c>
      <c r="F1600" s="122" t="s">
        <v>610</v>
      </c>
      <c r="G1600" s="35" t="s">
        <v>2</v>
      </c>
      <c r="H1600" s="35">
        <v>2018</v>
      </c>
      <c r="O1600" s="61">
        <f t="shared" ref="O1600:O1606" si="196">IF(AND(L1600="", M1600="", N1600=""), IF(AND(I1600&lt;&gt;0, J1600&lt;&gt;0), K1600/J1600 * I1600^-0.95, 0), IF(OR(L1600=1, L1600=2),(IF(J1600&lt;&gt;0, K1600/J1600 * I1600^-0.95, 0) + IF(AND(M1600&lt;&gt;0, I1600&lt;&gt;0), N1600/M1600 * I1600^-0.95 * IF(L1600=1, 1, 0.913), 0)) / 2,"Fehler: K4 muss 1 oder 2 sein"))</f>
        <v>0</v>
      </c>
      <c r="P1600" s="61">
        <f t="array" ref="P1600">((AVERAGE(IF((H1600:INDEX(H:H,MATCH("PointAVG",O1601:O1717,0)+ROW(O1600)-1)&gt;=(MAX(H1600:INDEX(H:H,MATCH("PointAVG",O1601:O1717,0)+ROW(O1600)-1))-4)),O1600:INDEX(O:O,MATCH("PointAVG",O1601:O1717,0)+ROW(O1600)-1)))) * (VLOOKUP(C1600, LeagueRanking[[CCode]:[Total4]], COLUMNS(LeagueRanking[[#All],[CCode]:[Total4]]), FALSE)))</f>
        <v>11.350853623164447</v>
      </c>
      <c r="Q1600" s="91">
        <f>_xlfn.RANK.EQ(P1600, P:P, 0)</f>
        <v>157</v>
      </c>
    </row>
    <row r="1601" spans="2:17" ht="23.45" hidden="1" customHeight="1" outlineLevel="1" x14ac:dyDescent="0.25">
      <c r="B1601" s="123"/>
      <c r="C1601" s="35" t="s">
        <v>376</v>
      </c>
      <c r="D1601" s="123"/>
      <c r="E1601" s="35" t="s">
        <v>609</v>
      </c>
      <c r="F1601" s="122"/>
      <c r="G1601" s="35" t="s">
        <v>3</v>
      </c>
      <c r="H1601" s="35">
        <v>2019</v>
      </c>
      <c r="I1601" s="35">
        <v>2</v>
      </c>
      <c r="J1601" s="35">
        <v>27</v>
      </c>
      <c r="K1601" s="35">
        <v>50</v>
      </c>
      <c r="O1601" s="61">
        <f t="shared" si="196"/>
        <v>0.95857863318646075</v>
      </c>
      <c r="Q1601" s="92"/>
    </row>
    <row r="1602" spans="2:17" ht="23.45" hidden="1" customHeight="1" outlineLevel="1" x14ac:dyDescent="0.25">
      <c r="B1602" s="123"/>
      <c r="C1602" s="35" t="s">
        <v>376</v>
      </c>
      <c r="D1602" s="123"/>
      <c r="E1602" s="35" t="s">
        <v>609</v>
      </c>
      <c r="F1602" s="122"/>
      <c r="G1602" s="35" t="s">
        <v>4</v>
      </c>
      <c r="H1602" s="35">
        <v>2020</v>
      </c>
      <c r="I1602" s="35">
        <v>2</v>
      </c>
      <c r="J1602" s="35">
        <v>27</v>
      </c>
      <c r="K1602" s="35">
        <v>65</v>
      </c>
      <c r="O1602" s="61">
        <f t="shared" si="196"/>
        <v>1.2461522231423989</v>
      </c>
      <c r="Q1602" s="92"/>
    </row>
    <row r="1603" spans="2:17" ht="23.45" hidden="1" customHeight="1" outlineLevel="1" x14ac:dyDescent="0.25">
      <c r="B1603" s="123"/>
      <c r="C1603" s="35" t="s">
        <v>376</v>
      </c>
      <c r="D1603" s="123"/>
      <c r="E1603" s="35" t="s">
        <v>609</v>
      </c>
      <c r="F1603" s="122"/>
      <c r="G1603" s="35" t="s">
        <v>5</v>
      </c>
      <c r="H1603" s="35">
        <v>2021</v>
      </c>
      <c r="I1603" s="35">
        <v>1</v>
      </c>
      <c r="J1603" s="35">
        <v>32</v>
      </c>
      <c r="K1603" s="35">
        <v>18</v>
      </c>
      <c r="O1603" s="61">
        <f t="shared" si="196"/>
        <v>0.5625</v>
      </c>
      <c r="Q1603" s="92"/>
    </row>
    <row r="1604" spans="2:17" ht="23.45" hidden="1" customHeight="1" outlineLevel="1" x14ac:dyDescent="0.25">
      <c r="B1604" s="123"/>
      <c r="C1604" s="35" t="s">
        <v>376</v>
      </c>
      <c r="D1604" s="123"/>
      <c r="E1604" s="35" t="s">
        <v>609</v>
      </c>
      <c r="F1604" s="122"/>
      <c r="G1604" s="35" t="s">
        <v>6</v>
      </c>
      <c r="H1604" s="35">
        <v>2022</v>
      </c>
      <c r="I1604" s="35">
        <v>1</v>
      </c>
      <c r="J1604" s="35">
        <v>36</v>
      </c>
      <c r="K1604" s="35">
        <v>32</v>
      </c>
      <c r="O1604" s="61">
        <f t="shared" si="196"/>
        <v>0.88888888888888884</v>
      </c>
      <c r="Q1604" s="92"/>
    </row>
    <row r="1605" spans="2:17" ht="23.45" hidden="1" customHeight="1" outlineLevel="1" x14ac:dyDescent="0.25">
      <c r="B1605" s="123"/>
      <c r="C1605" s="35" t="s">
        <v>376</v>
      </c>
      <c r="D1605" s="123"/>
      <c r="E1605" s="35" t="s">
        <v>609</v>
      </c>
      <c r="F1605" s="122"/>
      <c r="G1605" s="35" t="s">
        <v>402</v>
      </c>
      <c r="H1605" s="35">
        <v>2023</v>
      </c>
      <c r="I1605" s="35">
        <v>1</v>
      </c>
      <c r="J1605" s="35">
        <v>36</v>
      </c>
      <c r="K1605" s="35">
        <v>27</v>
      </c>
      <c r="O1605" s="61">
        <f t="shared" si="196"/>
        <v>0.75</v>
      </c>
      <c r="Q1605" s="92"/>
    </row>
    <row r="1606" spans="2:17" ht="23.45" hidden="1" customHeight="1" outlineLevel="1" x14ac:dyDescent="0.25">
      <c r="B1606" s="123"/>
      <c r="C1606" s="35" t="s">
        <v>376</v>
      </c>
      <c r="D1606" s="123"/>
      <c r="E1606" s="35" t="s">
        <v>609</v>
      </c>
      <c r="F1606" s="122"/>
      <c r="G1606" s="35" t="s">
        <v>779</v>
      </c>
      <c r="H1606" s="35">
        <v>2024</v>
      </c>
      <c r="I1606" s="35">
        <v>1</v>
      </c>
      <c r="J1606" s="35">
        <v>30</v>
      </c>
      <c r="K1606" s="35">
        <v>36</v>
      </c>
      <c r="O1606" s="61">
        <f t="shared" si="196"/>
        <v>1.2</v>
      </c>
      <c r="Q1606" s="92"/>
    </row>
    <row r="1607" spans="2:17" ht="23.45" hidden="1" customHeight="1" outlineLevel="1" x14ac:dyDescent="0.25">
      <c r="B1607" s="51" t="s">
        <v>1</v>
      </c>
      <c r="C1607" s="51" t="s">
        <v>371</v>
      </c>
      <c r="D1607" s="51" t="s">
        <v>42</v>
      </c>
      <c r="E1607" s="51" t="s">
        <v>364</v>
      </c>
      <c r="F1607" s="82"/>
      <c r="G1607" s="51" t="s">
        <v>43</v>
      </c>
      <c r="H1607" s="51" t="s">
        <v>787</v>
      </c>
      <c r="I1607" s="51" t="s">
        <v>44</v>
      </c>
      <c r="J1607" s="51" t="s">
        <v>360</v>
      </c>
      <c r="K1607" s="51" t="s">
        <v>359</v>
      </c>
      <c r="L1607" s="51" t="s">
        <v>362</v>
      </c>
      <c r="M1607" s="51" t="s">
        <v>360</v>
      </c>
      <c r="N1607" s="51" t="s">
        <v>359</v>
      </c>
      <c r="O1607" s="51" t="s">
        <v>363</v>
      </c>
      <c r="P1607" s="51" t="s">
        <v>365</v>
      </c>
      <c r="Q1607" s="51" t="s">
        <v>599</v>
      </c>
    </row>
    <row r="1608" spans="2:17" ht="23.45" hidden="1" customHeight="1" outlineLevel="1" x14ac:dyDescent="0.25">
      <c r="B1608" s="123" t="e" vm="10">
        <v>#VALUE!</v>
      </c>
      <c r="C1608" s="35" t="s">
        <v>376</v>
      </c>
      <c r="D1608" s="123" t="e" vm="199">
        <v>#VALUE!</v>
      </c>
      <c r="E1608" s="35" t="s">
        <v>209</v>
      </c>
      <c r="F1608" s="122" t="s">
        <v>611</v>
      </c>
      <c r="G1608" s="35" t="s">
        <v>2</v>
      </c>
      <c r="H1608" s="35">
        <v>2018</v>
      </c>
      <c r="O1608" s="61">
        <f t="shared" ref="O1608:O1614" si="197">IF(AND(L1608="", M1608="", N1608=""), IF(AND(I1608&lt;&gt;0, J1608&lt;&gt;0), K1608/J1608 * I1608^-0.95, 0), IF(OR(L1608=1, L1608=2),(IF(J1608&lt;&gt;0, K1608/J1608 * I1608^-0.95, 0) + IF(AND(M1608&lt;&gt;0, I1608&lt;&gt;0), N1608/M1608 * I1608^-0.95 * IF(L1608=1, 1, 0.913), 0)) / 2,"Fehler: K4 muss 1 oder 2 sein"))</f>
        <v>0</v>
      </c>
      <c r="P1608" s="61">
        <f t="array" ref="P1608">((AVERAGE(IF((H1608:INDEX(H:H,MATCH("PointAVG",O1609:O1725,0)+ROW(O1608)-1)&gt;=(MAX(H1608:INDEX(H:H,MATCH("PointAVG",O1609:O1725,0)+ROW(O1608)-1))-4)),O1608:INDEX(O:O,MATCH("PointAVG",O1609:O1725,0)+ROW(O1608)-1)))) * (VLOOKUP(C1608, LeagueRanking[[CCode]:[Total4]], COLUMNS(LeagueRanking[[#All],[CCode]:[Total4]]), FALSE)))</f>
        <v>11.399033609103764</v>
      </c>
      <c r="Q1608" s="91">
        <f>_xlfn.RANK.EQ(P1608, P:P, 0)</f>
        <v>153</v>
      </c>
    </row>
    <row r="1609" spans="2:17" ht="23.45" hidden="1" customHeight="1" outlineLevel="1" x14ac:dyDescent="0.25">
      <c r="B1609" s="123"/>
      <c r="C1609" s="35" t="s">
        <v>376</v>
      </c>
      <c r="D1609" s="123"/>
      <c r="E1609" s="35" t="s">
        <v>209</v>
      </c>
      <c r="F1609" s="122"/>
      <c r="G1609" s="35" t="s">
        <v>3</v>
      </c>
      <c r="H1609" s="35">
        <v>2019</v>
      </c>
      <c r="I1609" s="35">
        <v>2</v>
      </c>
      <c r="J1609" s="35">
        <v>25</v>
      </c>
      <c r="K1609" s="35">
        <v>24</v>
      </c>
      <c r="O1609" s="61">
        <f t="shared" si="197"/>
        <v>0.49692716344386123</v>
      </c>
      <c r="Q1609" s="92"/>
    </row>
    <row r="1610" spans="2:17" ht="23.45" hidden="1" customHeight="1" outlineLevel="1" x14ac:dyDescent="0.25">
      <c r="B1610" s="123"/>
      <c r="C1610" s="35" t="s">
        <v>376</v>
      </c>
      <c r="D1610" s="123"/>
      <c r="E1610" s="35" t="s">
        <v>209</v>
      </c>
      <c r="F1610" s="122"/>
      <c r="G1610" s="35" t="s">
        <v>4</v>
      </c>
      <c r="H1610" s="35">
        <v>2020</v>
      </c>
      <c r="I1610" s="35">
        <v>2</v>
      </c>
      <c r="J1610" s="35">
        <v>27</v>
      </c>
      <c r="K1610" s="35">
        <v>38</v>
      </c>
      <c r="O1610" s="61">
        <f t="shared" si="197"/>
        <v>0.72851976122171014</v>
      </c>
      <c r="Q1610" s="92"/>
    </row>
    <row r="1611" spans="2:17" ht="23.45" hidden="1" customHeight="1" outlineLevel="1" x14ac:dyDescent="0.25">
      <c r="B1611" s="123"/>
      <c r="C1611" s="35" t="s">
        <v>376</v>
      </c>
      <c r="D1611" s="123"/>
      <c r="E1611" s="35" t="s">
        <v>209</v>
      </c>
      <c r="F1611" s="122"/>
      <c r="G1611" s="35" t="s">
        <v>5</v>
      </c>
      <c r="H1611" s="35">
        <v>2021</v>
      </c>
      <c r="I1611" s="35">
        <v>2</v>
      </c>
      <c r="J1611" s="35">
        <v>28</v>
      </c>
      <c r="K1611" s="35">
        <v>73</v>
      </c>
      <c r="O1611" s="61">
        <f t="shared" si="197"/>
        <v>1.3495417757217958</v>
      </c>
      <c r="Q1611" s="92"/>
    </row>
    <row r="1612" spans="2:17" ht="23.45" hidden="1" customHeight="1" outlineLevel="1" x14ac:dyDescent="0.25">
      <c r="B1612" s="123"/>
      <c r="C1612" s="35" t="s">
        <v>376</v>
      </c>
      <c r="D1612" s="123"/>
      <c r="E1612" s="35" t="s">
        <v>209</v>
      </c>
      <c r="F1612" s="122"/>
      <c r="G1612" s="35" t="s">
        <v>6</v>
      </c>
      <c r="H1612" s="35">
        <v>2022</v>
      </c>
      <c r="I1612" s="35">
        <v>1</v>
      </c>
      <c r="J1612" s="35">
        <v>36</v>
      </c>
      <c r="K1612" s="35">
        <v>22</v>
      </c>
      <c r="O1612" s="61">
        <f t="shared" si="197"/>
        <v>0.61111111111111116</v>
      </c>
      <c r="Q1612" s="92"/>
    </row>
    <row r="1613" spans="2:17" ht="23.45" hidden="1" customHeight="1" outlineLevel="1" x14ac:dyDescent="0.25">
      <c r="B1613" s="123"/>
      <c r="C1613" s="35" t="s">
        <v>376</v>
      </c>
      <c r="D1613" s="123"/>
      <c r="E1613" s="35" t="s">
        <v>209</v>
      </c>
      <c r="F1613" s="122"/>
      <c r="G1613" s="35" t="s">
        <v>402</v>
      </c>
      <c r="H1613" s="35">
        <v>2023</v>
      </c>
      <c r="I1613" s="35">
        <v>2</v>
      </c>
      <c r="J1613" s="35">
        <v>28</v>
      </c>
      <c r="K1613" s="35">
        <v>58</v>
      </c>
      <c r="O1613" s="61">
        <f t="shared" si="197"/>
        <v>1.0722386711214269</v>
      </c>
      <c r="Q1613" s="92"/>
    </row>
    <row r="1614" spans="2:17" ht="23.45" hidden="1" customHeight="1" outlineLevel="1" x14ac:dyDescent="0.25">
      <c r="B1614" s="123"/>
      <c r="C1614" s="35" t="s">
        <v>376</v>
      </c>
      <c r="D1614" s="123"/>
      <c r="E1614" s="35" t="s">
        <v>209</v>
      </c>
      <c r="F1614" s="122"/>
      <c r="G1614" s="35" t="s">
        <v>779</v>
      </c>
      <c r="H1614" s="35">
        <v>2024</v>
      </c>
      <c r="I1614" s="35">
        <v>2</v>
      </c>
      <c r="J1614" s="35">
        <v>24</v>
      </c>
      <c r="K1614" s="35">
        <v>42</v>
      </c>
      <c r="O1614" s="61">
        <f t="shared" si="197"/>
        <v>0.90585680836120541</v>
      </c>
      <c r="Q1614" s="92"/>
    </row>
    <row r="1615" spans="2:17" ht="23.45" hidden="1" customHeight="1" outlineLevel="1" x14ac:dyDescent="0.25">
      <c r="B1615" s="51" t="s">
        <v>1</v>
      </c>
      <c r="C1615" s="51" t="s">
        <v>371</v>
      </c>
      <c r="D1615" s="51" t="s">
        <v>42</v>
      </c>
      <c r="E1615" s="51" t="s">
        <v>364</v>
      </c>
      <c r="F1615" s="82"/>
      <c r="G1615" s="51" t="s">
        <v>43</v>
      </c>
      <c r="H1615" s="51" t="s">
        <v>787</v>
      </c>
      <c r="I1615" s="51" t="s">
        <v>44</v>
      </c>
      <c r="J1615" s="51" t="s">
        <v>360</v>
      </c>
      <c r="K1615" s="51" t="s">
        <v>359</v>
      </c>
      <c r="L1615" s="51" t="s">
        <v>362</v>
      </c>
      <c r="M1615" s="51" t="s">
        <v>360</v>
      </c>
      <c r="N1615" s="51" t="s">
        <v>359</v>
      </c>
      <c r="O1615" s="51" t="s">
        <v>363</v>
      </c>
      <c r="P1615" s="51" t="s">
        <v>365</v>
      </c>
      <c r="Q1615" s="51" t="s">
        <v>599</v>
      </c>
    </row>
    <row r="1616" spans="2:17" ht="23.45" hidden="1" customHeight="1" outlineLevel="1" x14ac:dyDescent="0.25">
      <c r="B1616" s="123" t="e" vm="10">
        <v>#VALUE!</v>
      </c>
      <c r="C1616" s="35" t="s">
        <v>376</v>
      </c>
      <c r="D1616" s="123" t="e" vm="200">
        <v>#VALUE!</v>
      </c>
      <c r="E1616" s="35" t="s">
        <v>210</v>
      </c>
      <c r="F1616" s="122" t="s">
        <v>612</v>
      </c>
      <c r="G1616" s="35" t="s">
        <v>2</v>
      </c>
      <c r="H1616" s="35">
        <v>2018</v>
      </c>
      <c r="O1616" s="61">
        <f t="shared" ref="O1616:O1622" si="198">IF(AND(L1616="", M1616="", N1616=""), IF(AND(I1616&lt;&gt;0, J1616&lt;&gt;0), K1616/J1616 * I1616^-0.95, 0), IF(OR(L1616=1, L1616=2),(IF(J1616&lt;&gt;0, K1616/J1616 * I1616^-0.95, 0) + IF(AND(M1616&lt;&gt;0, I1616&lt;&gt;0), N1616/M1616 * I1616^-0.95 * IF(L1616=1, 1, 0.913), 0)) / 2,"Fehler: K4 muss 1 oder 2 sein"))</f>
        <v>0</v>
      </c>
      <c r="P1616" s="61">
        <f t="array" ref="P1616">((AVERAGE(IF((H1616:INDEX(H:H,MATCH("PointAVG",O1617:O1733,0)+ROW(O1616)-1)&gt;=(MAX(H1616:INDEX(H:H,MATCH("PointAVG",O1617:O1733,0)+ROW(O1616)-1))-4)),O1616:INDEX(O:O,MATCH("PointAVG",O1617:O1733,0)+ROW(O1616)-1)))) * (VLOOKUP(C1616, LeagueRanking[[CCode]:[Total4]], COLUMNS(LeagueRanking[[#All],[CCode]:[Total4]]), FALSE)))</f>
        <v>9.8412935167479478</v>
      </c>
      <c r="Q1616" s="91">
        <f>_xlfn.RANK.EQ(P1616, P:P, 0)</f>
        <v>199</v>
      </c>
    </row>
    <row r="1617" spans="2:17" ht="23.45" hidden="1" customHeight="1" outlineLevel="1" x14ac:dyDescent="0.25">
      <c r="B1617" s="123"/>
      <c r="C1617" s="35" t="s">
        <v>376</v>
      </c>
      <c r="D1617" s="123"/>
      <c r="E1617" s="35" t="s">
        <v>210</v>
      </c>
      <c r="F1617" s="122"/>
      <c r="G1617" s="35" t="s">
        <v>3</v>
      </c>
      <c r="H1617" s="35">
        <v>2019</v>
      </c>
      <c r="I1617" s="35">
        <v>2</v>
      </c>
      <c r="J1617" s="35">
        <v>27</v>
      </c>
      <c r="K1617" s="35">
        <v>66</v>
      </c>
      <c r="O1617" s="61">
        <f t="shared" si="198"/>
        <v>1.2653237958061283</v>
      </c>
      <c r="Q1617" s="92"/>
    </row>
    <row r="1618" spans="2:17" ht="23.45" hidden="1" customHeight="1" outlineLevel="1" x14ac:dyDescent="0.25">
      <c r="B1618" s="123"/>
      <c r="C1618" s="35" t="s">
        <v>376</v>
      </c>
      <c r="D1618" s="123"/>
      <c r="E1618" s="35" t="s">
        <v>210</v>
      </c>
      <c r="F1618" s="122"/>
      <c r="G1618" s="35" t="s">
        <v>4</v>
      </c>
      <c r="H1618" s="35">
        <v>2020</v>
      </c>
      <c r="I1618" s="35">
        <v>2</v>
      </c>
      <c r="J1618" s="35">
        <v>27</v>
      </c>
      <c r="K1618" s="35">
        <v>50</v>
      </c>
      <c r="O1618" s="61">
        <f t="shared" si="198"/>
        <v>0.95857863318646075</v>
      </c>
      <c r="Q1618" s="92"/>
    </row>
    <row r="1619" spans="2:17" ht="23.45" hidden="1" customHeight="1" outlineLevel="1" x14ac:dyDescent="0.25">
      <c r="B1619" s="123"/>
      <c r="C1619" s="35" t="s">
        <v>376</v>
      </c>
      <c r="D1619" s="123"/>
      <c r="E1619" s="35" t="s">
        <v>210</v>
      </c>
      <c r="F1619" s="122"/>
      <c r="G1619" s="35" t="s">
        <v>5</v>
      </c>
      <c r="H1619" s="35">
        <v>2021</v>
      </c>
      <c r="O1619" s="61">
        <f t="shared" si="198"/>
        <v>0</v>
      </c>
      <c r="Q1619" s="92"/>
    </row>
    <row r="1620" spans="2:17" ht="23.45" hidden="1" customHeight="1" outlineLevel="1" x14ac:dyDescent="0.25">
      <c r="B1620" s="123"/>
      <c r="C1620" s="35" t="s">
        <v>376</v>
      </c>
      <c r="D1620" s="123"/>
      <c r="E1620" s="35" t="s">
        <v>210</v>
      </c>
      <c r="F1620" s="122"/>
      <c r="G1620" s="35" t="s">
        <v>6</v>
      </c>
      <c r="H1620" s="35">
        <v>2022</v>
      </c>
      <c r="I1620" s="35">
        <v>2</v>
      </c>
      <c r="J1620" s="35">
        <v>33</v>
      </c>
      <c r="K1620" s="35">
        <v>75</v>
      </c>
      <c r="O1620" s="61">
        <f t="shared" si="198"/>
        <v>1.1764374134561111</v>
      </c>
      <c r="Q1620" s="92"/>
    </row>
    <row r="1621" spans="2:17" ht="23.45" hidden="1" customHeight="1" outlineLevel="1" x14ac:dyDescent="0.25">
      <c r="B1621" s="123"/>
      <c r="C1621" s="35" t="s">
        <v>376</v>
      </c>
      <c r="D1621" s="123"/>
      <c r="E1621" s="35" t="s">
        <v>210</v>
      </c>
      <c r="F1621" s="122"/>
      <c r="G1621" s="35" t="s">
        <v>402</v>
      </c>
      <c r="H1621" s="35">
        <v>2023</v>
      </c>
      <c r="I1621" s="35">
        <v>1</v>
      </c>
      <c r="J1621" s="35">
        <v>36</v>
      </c>
      <c r="K1621" s="35">
        <v>37</v>
      </c>
      <c r="O1621" s="61">
        <f t="shared" si="198"/>
        <v>1.0277777777777777</v>
      </c>
      <c r="Q1621" s="92"/>
    </row>
    <row r="1622" spans="2:17" ht="23.45" hidden="1" customHeight="1" outlineLevel="1" x14ac:dyDescent="0.25">
      <c r="B1622" s="123"/>
      <c r="C1622" s="35" t="s">
        <v>376</v>
      </c>
      <c r="D1622" s="123"/>
      <c r="E1622" s="35" t="s">
        <v>210</v>
      </c>
      <c r="F1622" s="122"/>
      <c r="G1622" s="35" t="s">
        <v>779</v>
      </c>
      <c r="H1622" s="35">
        <v>2024</v>
      </c>
      <c r="I1622" s="35">
        <v>1</v>
      </c>
      <c r="J1622" s="35">
        <v>30</v>
      </c>
      <c r="K1622" s="35">
        <v>26</v>
      </c>
      <c r="O1622" s="61">
        <f t="shared" si="198"/>
        <v>0.8666666666666667</v>
      </c>
      <c r="Q1622" s="92"/>
    </row>
    <row r="1623" spans="2:17" ht="23.45" hidden="1" customHeight="1" outlineLevel="1" x14ac:dyDescent="0.25">
      <c r="B1623" s="51" t="s">
        <v>1</v>
      </c>
      <c r="C1623" s="51" t="s">
        <v>371</v>
      </c>
      <c r="D1623" s="51" t="s">
        <v>42</v>
      </c>
      <c r="E1623" s="51" t="s">
        <v>364</v>
      </c>
      <c r="F1623" s="82"/>
      <c r="G1623" s="51" t="s">
        <v>43</v>
      </c>
      <c r="H1623" s="51" t="s">
        <v>787</v>
      </c>
      <c r="I1623" s="51" t="s">
        <v>44</v>
      </c>
      <c r="J1623" s="51" t="s">
        <v>360</v>
      </c>
      <c r="K1623" s="51" t="s">
        <v>359</v>
      </c>
      <c r="L1623" s="51" t="s">
        <v>362</v>
      </c>
      <c r="M1623" s="51" t="s">
        <v>360</v>
      </c>
      <c r="N1623" s="51" t="s">
        <v>359</v>
      </c>
      <c r="O1623" s="51" t="s">
        <v>363</v>
      </c>
      <c r="P1623" s="51" t="s">
        <v>365</v>
      </c>
      <c r="Q1623" s="51" t="s">
        <v>599</v>
      </c>
    </row>
    <row r="1624" spans="2:17" ht="23.45" hidden="1" customHeight="1" outlineLevel="1" x14ac:dyDescent="0.25">
      <c r="B1624" s="123" t="e" vm="10">
        <v>#VALUE!</v>
      </c>
      <c r="C1624" s="35" t="s">
        <v>376</v>
      </c>
      <c r="D1624" s="123" t="e" vm="201">
        <v>#VALUE!</v>
      </c>
      <c r="E1624" s="35" t="s">
        <v>211</v>
      </c>
      <c r="F1624" s="122" t="s">
        <v>613</v>
      </c>
      <c r="G1624" s="35" t="s">
        <v>2</v>
      </c>
      <c r="H1624" s="35">
        <v>2018</v>
      </c>
      <c r="O1624" s="61">
        <f t="shared" ref="O1624:O1630" si="199">IF(AND(L1624="", M1624="", N1624=""), IF(AND(I1624&lt;&gt;0, J1624&lt;&gt;0), K1624/J1624 * I1624^-0.95, 0), IF(OR(L1624=1, L1624=2),(IF(J1624&lt;&gt;0, K1624/J1624 * I1624^-0.95, 0) + IF(AND(M1624&lt;&gt;0, I1624&lt;&gt;0), N1624/M1624 * I1624^-0.95 * IF(L1624=1, 1, 0.913), 0)) / 2,"Fehler: K4 muss 1 oder 2 sein"))</f>
        <v>0</v>
      </c>
      <c r="P1624" s="61">
        <f t="array" ref="P1624">((AVERAGE(IF((H1624:INDEX(H:H,MATCH("PointAVG",O1625:O1741,0)+ROW(O1624)-1)&gt;=(MAX(H1624:INDEX(H:H,MATCH("PointAVG",O1625:O1741,0)+ROW(O1624)-1))-4)),O1624:INDEX(O:O,MATCH("PointAVG",O1625:O1741,0)+ROW(O1624)-1)))) * (VLOOKUP(C1624, LeagueRanking[[CCode]:[Total4]], COLUMNS(LeagueRanking[[#All],[CCode]:[Total4]]), FALSE)))</f>
        <v>2.9895530000556367</v>
      </c>
      <c r="Q1624" s="91">
        <f>_xlfn.RANK.EQ(P1624, P:P, 0)</f>
        <v>360</v>
      </c>
    </row>
    <row r="1625" spans="2:17" ht="23.45" hidden="1" customHeight="1" outlineLevel="1" x14ac:dyDescent="0.25">
      <c r="B1625" s="123"/>
      <c r="C1625" s="35" t="s">
        <v>376</v>
      </c>
      <c r="D1625" s="123"/>
      <c r="E1625" s="35" t="s">
        <v>211</v>
      </c>
      <c r="F1625" s="122"/>
      <c r="G1625" s="35" t="s">
        <v>3</v>
      </c>
      <c r="H1625" s="35">
        <v>2019</v>
      </c>
      <c r="O1625" s="61">
        <f t="shared" si="199"/>
        <v>0</v>
      </c>
      <c r="Q1625" s="92"/>
    </row>
    <row r="1626" spans="2:17" ht="23.45" hidden="1" customHeight="1" outlineLevel="1" x14ac:dyDescent="0.25">
      <c r="B1626" s="123"/>
      <c r="C1626" s="35" t="s">
        <v>376</v>
      </c>
      <c r="D1626" s="123"/>
      <c r="E1626" s="35" t="s">
        <v>211</v>
      </c>
      <c r="F1626" s="122"/>
      <c r="G1626" s="35" t="s">
        <v>4</v>
      </c>
      <c r="H1626" s="35">
        <v>2020</v>
      </c>
      <c r="O1626" s="61">
        <f t="shared" si="199"/>
        <v>0</v>
      </c>
      <c r="Q1626" s="92"/>
    </row>
    <row r="1627" spans="2:17" ht="23.45" hidden="1" customHeight="1" outlineLevel="1" x14ac:dyDescent="0.25">
      <c r="B1627" s="123"/>
      <c r="C1627" s="35" t="s">
        <v>376</v>
      </c>
      <c r="D1627" s="123"/>
      <c r="E1627" s="35" t="s">
        <v>211</v>
      </c>
      <c r="F1627" s="122"/>
      <c r="G1627" s="35" t="s">
        <v>5</v>
      </c>
      <c r="H1627" s="35">
        <v>2021</v>
      </c>
      <c r="O1627" s="61">
        <f t="shared" si="199"/>
        <v>0</v>
      </c>
      <c r="Q1627" s="92"/>
    </row>
    <row r="1628" spans="2:17" ht="23.45" hidden="1" customHeight="1" outlineLevel="1" x14ac:dyDescent="0.25">
      <c r="B1628" s="123"/>
      <c r="C1628" s="35" t="s">
        <v>376</v>
      </c>
      <c r="D1628" s="123"/>
      <c r="E1628" s="35" t="s">
        <v>211</v>
      </c>
      <c r="F1628" s="122"/>
      <c r="G1628" s="35" t="s">
        <v>6</v>
      </c>
      <c r="H1628" s="35">
        <v>2022</v>
      </c>
      <c r="I1628" s="35">
        <v>2</v>
      </c>
      <c r="J1628" s="35">
        <v>33</v>
      </c>
      <c r="K1628" s="35">
        <v>36</v>
      </c>
      <c r="O1628" s="61">
        <f t="shared" si="199"/>
        <v>0.56468995845893322</v>
      </c>
      <c r="Q1628" s="92"/>
    </row>
    <row r="1629" spans="2:17" ht="23.45" hidden="1" customHeight="1" outlineLevel="1" x14ac:dyDescent="0.25">
      <c r="B1629" s="123"/>
      <c r="C1629" s="35" t="s">
        <v>376</v>
      </c>
      <c r="D1629" s="123"/>
      <c r="E1629" s="35" t="s">
        <v>211</v>
      </c>
      <c r="F1629" s="122"/>
      <c r="G1629" s="35" t="s">
        <v>402</v>
      </c>
      <c r="H1629" s="35">
        <v>2023</v>
      </c>
      <c r="I1629" s="35">
        <v>2</v>
      </c>
      <c r="J1629" s="35">
        <v>28</v>
      </c>
      <c r="K1629" s="35">
        <v>17</v>
      </c>
      <c r="O1629" s="61">
        <f t="shared" si="199"/>
        <v>0.31427685188041815</v>
      </c>
      <c r="Q1629" s="92"/>
    </row>
    <row r="1630" spans="2:17" ht="23.45" hidden="1" customHeight="1" outlineLevel="1" x14ac:dyDescent="0.25">
      <c r="B1630" s="123"/>
      <c r="C1630" s="35" t="s">
        <v>376</v>
      </c>
      <c r="D1630" s="123"/>
      <c r="E1630" s="35" t="s">
        <v>211</v>
      </c>
      <c r="F1630" s="122"/>
      <c r="G1630" s="35" t="s">
        <v>779</v>
      </c>
      <c r="H1630" s="35">
        <v>2024</v>
      </c>
      <c r="I1630" s="35">
        <v>2</v>
      </c>
      <c r="J1630" s="35">
        <v>24</v>
      </c>
      <c r="K1630" s="35">
        <v>16</v>
      </c>
      <c r="O1630" s="61">
        <f t="shared" si="199"/>
        <v>0.34508830794712586</v>
      </c>
      <c r="Q1630" s="92"/>
    </row>
    <row r="1631" spans="2:17" ht="23.45" hidden="1" customHeight="1" outlineLevel="1" x14ac:dyDescent="0.25">
      <c r="B1631" s="51" t="s">
        <v>1</v>
      </c>
      <c r="C1631" s="51" t="s">
        <v>371</v>
      </c>
      <c r="D1631" s="51" t="s">
        <v>42</v>
      </c>
      <c r="E1631" s="51" t="s">
        <v>364</v>
      </c>
      <c r="F1631" s="82"/>
      <c r="G1631" s="51" t="s">
        <v>43</v>
      </c>
      <c r="H1631" s="51" t="s">
        <v>787</v>
      </c>
      <c r="I1631" s="51" t="s">
        <v>44</v>
      </c>
      <c r="J1631" s="51" t="s">
        <v>360</v>
      </c>
      <c r="K1631" s="51" t="s">
        <v>359</v>
      </c>
      <c r="L1631" s="51" t="s">
        <v>362</v>
      </c>
      <c r="M1631" s="51" t="s">
        <v>360</v>
      </c>
      <c r="N1631" s="51" t="s">
        <v>359</v>
      </c>
      <c r="O1631" s="51" t="s">
        <v>363</v>
      </c>
      <c r="P1631" s="51" t="s">
        <v>365</v>
      </c>
      <c r="Q1631" s="51" t="s">
        <v>599</v>
      </c>
    </row>
    <row r="1632" spans="2:17" ht="23.45" hidden="1" customHeight="1" outlineLevel="1" x14ac:dyDescent="0.25">
      <c r="B1632" s="123" t="e" vm="10">
        <v>#VALUE!</v>
      </c>
      <c r="C1632" s="35" t="s">
        <v>376</v>
      </c>
      <c r="D1632" s="123" t="e" vm="202">
        <v>#VALUE!</v>
      </c>
      <c r="E1632" s="35" t="s">
        <v>212</v>
      </c>
      <c r="F1632" s="122" t="s">
        <v>614</v>
      </c>
      <c r="G1632" s="35" t="s">
        <v>2</v>
      </c>
      <c r="H1632" s="35">
        <v>2018</v>
      </c>
      <c r="O1632" s="61">
        <f t="shared" ref="O1632:O1638" si="200">IF(AND(L1632="", M1632="", N1632=""), IF(AND(I1632&lt;&gt;0, J1632&lt;&gt;0), K1632/J1632 * I1632^-0.95, 0), IF(OR(L1632=1, L1632=2),(IF(J1632&lt;&gt;0, K1632/J1632 * I1632^-0.95, 0) + IF(AND(M1632&lt;&gt;0, I1632&lt;&gt;0), N1632/M1632 * I1632^-0.95 * IF(L1632=1, 1, 0.913), 0)) / 2,"Fehler: K4 muss 1 oder 2 sein"))</f>
        <v>0</v>
      </c>
      <c r="P1632" s="61">
        <f t="array" ref="P1632">((AVERAGE(IF((H1632:INDEX(H:H,MATCH("PointAVG",O1633:O1749,0)+ROW(O1632)-1)&gt;=(MAX(H1632:INDEX(H:H,MATCH("PointAVG",O1633:O1749,0)+ROW(O1632)-1))-4)),O1632:INDEX(O:O,MATCH("PointAVG",O1633:O1749,0)+ROW(O1632)-1)))) * (VLOOKUP(C1632, LeagueRanking[[CCode]:[Total4]], COLUMNS(LeagueRanking[[#All],[CCode]:[Total4]]), FALSE)))</f>
        <v>7.5135607779430345</v>
      </c>
      <c r="Q1632" s="91">
        <f>_xlfn.RANK.EQ(P1632, P:P, 0)</f>
        <v>262</v>
      </c>
    </row>
    <row r="1633" spans="2:17" ht="23.45" hidden="1" customHeight="1" outlineLevel="1" x14ac:dyDescent="0.25">
      <c r="B1633" s="123"/>
      <c r="C1633" s="35" t="s">
        <v>376</v>
      </c>
      <c r="D1633" s="123"/>
      <c r="E1633" s="35" t="s">
        <v>212</v>
      </c>
      <c r="F1633" s="122"/>
      <c r="G1633" s="35" t="s">
        <v>3</v>
      </c>
      <c r="H1633" s="35">
        <v>2019</v>
      </c>
      <c r="O1633" s="61">
        <f t="shared" si="200"/>
        <v>0</v>
      </c>
      <c r="Q1633" s="92"/>
    </row>
    <row r="1634" spans="2:17" ht="23.45" hidden="1" customHeight="1" outlineLevel="1" x14ac:dyDescent="0.25">
      <c r="B1634" s="123"/>
      <c r="C1634" s="35" t="s">
        <v>376</v>
      </c>
      <c r="D1634" s="123"/>
      <c r="E1634" s="35" t="s">
        <v>212</v>
      </c>
      <c r="F1634" s="122"/>
      <c r="G1634" s="35" t="s">
        <v>4</v>
      </c>
      <c r="H1634" s="35">
        <v>2020</v>
      </c>
      <c r="O1634" s="61">
        <f t="shared" si="200"/>
        <v>0</v>
      </c>
      <c r="Q1634" s="92"/>
    </row>
    <row r="1635" spans="2:17" ht="23.45" hidden="1" customHeight="1" outlineLevel="1" x14ac:dyDescent="0.25">
      <c r="B1635" s="123"/>
      <c r="C1635" s="35" t="s">
        <v>376</v>
      </c>
      <c r="D1635" s="123"/>
      <c r="E1635" s="35" t="s">
        <v>212</v>
      </c>
      <c r="F1635" s="122"/>
      <c r="G1635" s="35" t="s">
        <v>5</v>
      </c>
      <c r="H1635" s="35">
        <v>2021</v>
      </c>
      <c r="O1635" s="61">
        <f t="shared" si="200"/>
        <v>0</v>
      </c>
      <c r="Q1635" s="92"/>
    </row>
    <row r="1636" spans="2:17" ht="23.45" hidden="1" customHeight="1" outlineLevel="1" x14ac:dyDescent="0.25">
      <c r="B1636" s="123"/>
      <c r="C1636" s="35" t="s">
        <v>376</v>
      </c>
      <c r="D1636" s="123"/>
      <c r="E1636" s="35" t="s">
        <v>212</v>
      </c>
      <c r="F1636" s="122"/>
      <c r="G1636" s="35" t="s">
        <v>6</v>
      </c>
      <c r="H1636" s="35">
        <v>2022</v>
      </c>
      <c r="I1636" s="35">
        <v>2</v>
      </c>
      <c r="J1636" s="35">
        <v>33</v>
      </c>
      <c r="K1636" s="35">
        <v>38</v>
      </c>
      <c r="O1636" s="61">
        <f t="shared" si="200"/>
        <v>0.59606162281776287</v>
      </c>
      <c r="Q1636" s="92"/>
    </row>
    <row r="1637" spans="2:17" ht="23.45" hidden="1" customHeight="1" outlineLevel="1" x14ac:dyDescent="0.25">
      <c r="B1637" s="123"/>
      <c r="C1637" s="35" t="s">
        <v>376</v>
      </c>
      <c r="D1637" s="123"/>
      <c r="E1637" s="35" t="s">
        <v>212</v>
      </c>
      <c r="F1637" s="122"/>
      <c r="G1637" s="35" t="s">
        <v>402</v>
      </c>
      <c r="H1637" s="35">
        <v>2023</v>
      </c>
      <c r="I1637" s="35">
        <v>2</v>
      </c>
      <c r="J1637" s="35">
        <v>28</v>
      </c>
      <c r="K1637" s="35">
        <v>63</v>
      </c>
      <c r="O1637" s="61">
        <f t="shared" si="200"/>
        <v>1.1646730393215499</v>
      </c>
      <c r="Q1637" s="92"/>
    </row>
    <row r="1638" spans="2:17" ht="23.45" hidden="1" customHeight="1" outlineLevel="1" x14ac:dyDescent="0.25">
      <c r="B1638" s="123"/>
      <c r="C1638" s="35" t="s">
        <v>376</v>
      </c>
      <c r="D1638" s="123"/>
      <c r="E1638" s="35" t="s">
        <v>212</v>
      </c>
      <c r="F1638" s="122"/>
      <c r="G1638" s="35" t="s">
        <v>779</v>
      </c>
      <c r="H1638" s="35">
        <v>2024</v>
      </c>
      <c r="I1638" s="35">
        <v>2</v>
      </c>
      <c r="J1638" s="35">
        <v>24</v>
      </c>
      <c r="K1638" s="35">
        <v>61</v>
      </c>
      <c r="O1638" s="61">
        <f t="shared" si="200"/>
        <v>1.3156491740484173</v>
      </c>
      <c r="Q1638" s="92"/>
    </row>
    <row r="1639" spans="2:17" ht="23.45" hidden="1" customHeight="1" outlineLevel="1" x14ac:dyDescent="0.25">
      <c r="B1639" s="51" t="s">
        <v>1</v>
      </c>
      <c r="C1639" s="51" t="s">
        <v>371</v>
      </c>
      <c r="D1639" s="51" t="s">
        <v>42</v>
      </c>
      <c r="E1639" s="51" t="s">
        <v>364</v>
      </c>
      <c r="F1639" s="82"/>
      <c r="G1639" s="51" t="s">
        <v>43</v>
      </c>
      <c r="H1639" s="51" t="s">
        <v>787</v>
      </c>
      <c r="I1639" s="51" t="s">
        <v>44</v>
      </c>
      <c r="J1639" s="51" t="s">
        <v>360</v>
      </c>
      <c r="K1639" s="51" t="s">
        <v>359</v>
      </c>
      <c r="L1639" s="51" t="s">
        <v>362</v>
      </c>
      <c r="M1639" s="51" t="s">
        <v>360</v>
      </c>
      <c r="N1639" s="51" t="s">
        <v>359</v>
      </c>
      <c r="O1639" s="51" t="s">
        <v>363</v>
      </c>
      <c r="P1639" s="51" t="s">
        <v>365</v>
      </c>
      <c r="Q1639" s="51" t="s">
        <v>599</v>
      </c>
    </row>
    <row r="1640" spans="2:17" ht="23.45" hidden="1" customHeight="1" outlineLevel="1" x14ac:dyDescent="0.25">
      <c r="B1640" s="123" t="e" vm="10">
        <v>#VALUE!</v>
      </c>
      <c r="C1640" s="35" t="s">
        <v>376</v>
      </c>
      <c r="D1640" s="123" t="e" vm="383">
        <v>#VALUE!</v>
      </c>
      <c r="E1640" s="35" t="s">
        <v>415</v>
      </c>
      <c r="F1640" s="122" t="s">
        <v>615</v>
      </c>
      <c r="G1640" s="35" t="s">
        <v>2</v>
      </c>
      <c r="H1640" s="35">
        <v>2018</v>
      </c>
      <c r="O1640" s="61">
        <f t="shared" ref="O1640:O1646" si="201">IF(AND(L1640="", M1640="", N1640=""), IF(AND(I1640&lt;&gt;0, J1640&lt;&gt;0), K1640/J1640 * I1640^-0.95, 0), IF(OR(L1640=1, L1640=2),(IF(J1640&lt;&gt;0, K1640/J1640 * I1640^-0.95, 0) + IF(AND(M1640&lt;&gt;0, I1640&lt;&gt;0), N1640/M1640 * I1640^-0.95 * IF(L1640=1, 1, 0.913), 0)) / 2,"Fehler: K4 muss 1 oder 2 sein"))</f>
        <v>0</v>
      </c>
      <c r="P1640" s="61">
        <f t="array" ref="P1640">((AVERAGE(IF((H1640:INDEX(H:H,MATCH("PointAVG",O1641:O1757,0)+ROW(O1640)-1)&gt;=(MAX(H1640:INDEX(H:H,MATCH("PointAVG",O1641:O1757,0)+ROW(O1640)-1))-4)),O1640:INDEX(O:O,MATCH("PointAVG",O1641:O1757,0)+ROW(O1640)-1)))) * (VLOOKUP(C1640, LeagueRanking[[CCode]:[Total4]], COLUMNS(LeagueRanking[[#All],[CCode]:[Total4]]), FALSE)))</f>
        <v>3.6421922591066851</v>
      </c>
      <c r="Q1640" s="91">
        <f>_xlfn.RANK.EQ(P1640, P:P, 0)</f>
        <v>354</v>
      </c>
    </row>
    <row r="1641" spans="2:17" ht="23.45" hidden="1" customHeight="1" outlineLevel="1" x14ac:dyDescent="0.25">
      <c r="B1641" s="123"/>
      <c r="C1641" s="35" t="s">
        <v>376</v>
      </c>
      <c r="D1641" s="123"/>
      <c r="E1641" s="35" t="s">
        <v>415</v>
      </c>
      <c r="F1641" s="122"/>
      <c r="G1641" s="35" t="s">
        <v>3</v>
      </c>
      <c r="H1641" s="35">
        <v>2019</v>
      </c>
      <c r="O1641" s="61">
        <f t="shared" si="201"/>
        <v>0</v>
      </c>
      <c r="Q1641" s="92"/>
    </row>
    <row r="1642" spans="2:17" ht="23.45" hidden="1" customHeight="1" outlineLevel="1" x14ac:dyDescent="0.25">
      <c r="B1642" s="123"/>
      <c r="C1642" s="35" t="s">
        <v>376</v>
      </c>
      <c r="D1642" s="123"/>
      <c r="E1642" s="35" t="s">
        <v>415</v>
      </c>
      <c r="F1642" s="122"/>
      <c r="G1642" s="35" t="s">
        <v>4</v>
      </c>
      <c r="H1642" s="35">
        <v>2020</v>
      </c>
      <c r="O1642" s="61">
        <f t="shared" si="201"/>
        <v>0</v>
      </c>
      <c r="Q1642" s="92"/>
    </row>
    <row r="1643" spans="2:17" ht="23.45" hidden="1" customHeight="1" outlineLevel="1" x14ac:dyDescent="0.25">
      <c r="B1643" s="123"/>
      <c r="C1643" s="35" t="s">
        <v>376</v>
      </c>
      <c r="D1643" s="123"/>
      <c r="E1643" s="35" t="s">
        <v>415</v>
      </c>
      <c r="F1643" s="122"/>
      <c r="G1643" s="35" t="s">
        <v>5</v>
      </c>
      <c r="H1643" s="35">
        <v>2021</v>
      </c>
      <c r="O1643" s="61">
        <f t="shared" si="201"/>
        <v>0</v>
      </c>
      <c r="Q1643" s="92"/>
    </row>
    <row r="1644" spans="2:17" ht="23.45" hidden="1" customHeight="1" outlineLevel="1" x14ac:dyDescent="0.25">
      <c r="B1644" s="123"/>
      <c r="C1644" s="35" t="s">
        <v>376</v>
      </c>
      <c r="D1644" s="123"/>
      <c r="E1644" s="35" t="s">
        <v>415</v>
      </c>
      <c r="F1644" s="122"/>
      <c r="G1644" s="35" t="s">
        <v>6</v>
      </c>
      <c r="H1644" s="35">
        <v>2022</v>
      </c>
      <c r="O1644" s="61">
        <f t="shared" si="201"/>
        <v>0</v>
      </c>
      <c r="Q1644" s="92"/>
    </row>
    <row r="1645" spans="2:17" ht="23.45" hidden="1" customHeight="1" outlineLevel="1" x14ac:dyDescent="0.25">
      <c r="B1645" s="123"/>
      <c r="C1645" s="35" t="s">
        <v>376</v>
      </c>
      <c r="D1645" s="123"/>
      <c r="E1645" s="35" t="s">
        <v>415</v>
      </c>
      <c r="F1645" s="122"/>
      <c r="G1645" s="35" t="s">
        <v>402</v>
      </c>
      <c r="H1645" s="35">
        <v>2023</v>
      </c>
      <c r="I1645" s="35">
        <v>2</v>
      </c>
      <c r="J1645" s="35">
        <v>28</v>
      </c>
      <c r="K1645" s="35">
        <v>41</v>
      </c>
      <c r="O1645" s="61">
        <f t="shared" si="201"/>
        <v>0.75796181924100858</v>
      </c>
      <c r="Q1645" s="92"/>
    </row>
    <row r="1646" spans="2:17" ht="23.45" hidden="1" customHeight="1" outlineLevel="1" x14ac:dyDescent="0.25">
      <c r="B1646" s="123"/>
      <c r="C1646" s="35" t="s">
        <v>376</v>
      </c>
      <c r="D1646" s="123"/>
      <c r="E1646" s="35" t="s">
        <v>415</v>
      </c>
      <c r="F1646" s="122"/>
      <c r="G1646" s="35" t="s">
        <v>779</v>
      </c>
      <c r="H1646" s="35">
        <v>2024</v>
      </c>
      <c r="I1646" s="35">
        <v>2</v>
      </c>
      <c r="J1646" s="35">
        <v>24</v>
      </c>
      <c r="K1646" s="35">
        <v>34</v>
      </c>
      <c r="O1646" s="61">
        <f t="shared" si="201"/>
        <v>0.73331265438764248</v>
      </c>
      <c r="Q1646" s="92"/>
    </row>
    <row r="1647" spans="2:17" ht="23.45" hidden="1" customHeight="1" outlineLevel="1" x14ac:dyDescent="0.25">
      <c r="B1647" s="51" t="s">
        <v>1</v>
      </c>
      <c r="C1647" s="51" t="s">
        <v>371</v>
      </c>
      <c r="D1647" s="51" t="s">
        <v>42</v>
      </c>
      <c r="E1647" s="51" t="s">
        <v>364</v>
      </c>
      <c r="F1647" s="82"/>
      <c r="G1647" s="51" t="s">
        <v>43</v>
      </c>
      <c r="H1647" s="51" t="s">
        <v>787</v>
      </c>
      <c r="I1647" s="51" t="s">
        <v>44</v>
      </c>
      <c r="J1647" s="51" t="s">
        <v>360</v>
      </c>
      <c r="K1647" s="51" t="s">
        <v>359</v>
      </c>
      <c r="L1647" s="51" t="s">
        <v>362</v>
      </c>
      <c r="M1647" s="51" t="s">
        <v>360</v>
      </c>
      <c r="N1647" s="51" t="s">
        <v>359</v>
      </c>
      <c r="O1647" s="51" t="s">
        <v>363</v>
      </c>
      <c r="P1647" s="51" t="s">
        <v>365</v>
      </c>
      <c r="Q1647" s="51" t="s">
        <v>599</v>
      </c>
    </row>
    <row r="1648" spans="2:17" ht="23.45" hidden="1" customHeight="1" outlineLevel="1" x14ac:dyDescent="0.25">
      <c r="B1648" s="123" t="e" vm="10">
        <v>#VALUE!</v>
      </c>
      <c r="C1648" s="35" t="s">
        <v>376</v>
      </c>
      <c r="D1648" s="123" t="e" vm="384">
        <v>#VALUE!</v>
      </c>
      <c r="E1648" s="35" t="s">
        <v>416</v>
      </c>
      <c r="F1648" s="122" t="s">
        <v>616</v>
      </c>
      <c r="G1648" s="35" t="s">
        <v>2</v>
      </c>
      <c r="H1648" s="35">
        <v>2018</v>
      </c>
      <c r="O1648" s="61">
        <f t="shared" ref="O1648:O1654" si="202">IF(AND(L1648="", M1648="", N1648=""), IF(AND(I1648&lt;&gt;0, J1648&lt;&gt;0), K1648/J1648 * I1648^-0.95, 0), IF(OR(L1648=1, L1648=2),(IF(J1648&lt;&gt;0, K1648/J1648 * I1648^-0.95, 0) + IF(AND(M1648&lt;&gt;0, I1648&lt;&gt;0), N1648/M1648 * I1648^-0.95 * IF(L1648=1, 1, 0.913), 0)) / 2,"Fehler: K4 muss 1 oder 2 sein"))</f>
        <v>0</v>
      </c>
      <c r="P1648" s="61">
        <f t="array" ref="P1648">((AVERAGE(IF((H1648:INDEX(H:H,MATCH("PointAVG",O1649:O1765,0)+ROW(O1648)-1)&gt;=(MAX(H1648:INDEX(H:H,MATCH("PointAVG",O1649:O1765,0)+ROW(O1648)-1))-4)),O1648:INDEX(O:O,MATCH("PointAVG",O1649:O1765,0)+ROW(O1648)-1)))) * (VLOOKUP(C1648, LeagueRanking[[CCode]:[Total4]], COLUMNS(LeagueRanking[[#All],[CCode]:[Total4]]), FALSE)))</f>
        <v>0.72241829932694568</v>
      </c>
      <c r="Q1648" s="91">
        <f>_xlfn.RANK.EQ(P1648, P:P, 0)</f>
        <v>371</v>
      </c>
    </row>
    <row r="1649" spans="2:17" ht="23.45" hidden="1" customHeight="1" outlineLevel="1" x14ac:dyDescent="0.25">
      <c r="B1649" s="123"/>
      <c r="C1649" s="35" t="s">
        <v>376</v>
      </c>
      <c r="D1649" s="123"/>
      <c r="E1649" s="35" t="s">
        <v>416</v>
      </c>
      <c r="F1649" s="122"/>
      <c r="G1649" s="35" t="s">
        <v>3</v>
      </c>
      <c r="H1649" s="35">
        <v>2019</v>
      </c>
      <c r="O1649" s="61">
        <f t="shared" si="202"/>
        <v>0</v>
      </c>
      <c r="Q1649" s="92"/>
    </row>
    <row r="1650" spans="2:17" ht="23.45" hidden="1" customHeight="1" outlineLevel="1" x14ac:dyDescent="0.25">
      <c r="B1650" s="123"/>
      <c r="C1650" s="35" t="s">
        <v>376</v>
      </c>
      <c r="D1650" s="123"/>
      <c r="E1650" s="35" t="s">
        <v>416</v>
      </c>
      <c r="F1650" s="122"/>
      <c r="G1650" s="35" t="s">
        <v>4</v>
      </c>
      <c r="H1650" s="35">
        <v>2020</v>
      </c>
      <c r="O1650" s="61">
        <f t="shared" si="202"/>
        <v>0</v>
      </c>
      <c r="Q1650" s="92"/>
    </row>
    <row r="1651" spans="2:17" ht="23.45" hidden="1" customHeight="1" outlineLevel="1" x14ac:dyDescent="0.25">
      <c r="B1651" s="123"/>
      <c r="C1651" s="35" t="s">
        <v>376</v>
      </c>
      <c r="D1651" s="123"/>
      <c r="E1651" s="35" t="s">
        <v>416</v>
      </c>
      <c r="F1651" s="122"/>
      <c r="G1651" s="35" t="s">
        <v>5</v>
      </c>
      <c r="H1651" s="35">
        <v>2021</v>
      </c>
      <c r="O1651" s="61">
        <f t="shared" si="202"/>
        <v>0</v>
      </c>
      <c r="Q1651" s="92"/>
    </row>
    <row r="1652" spans="2:17" ht="23.45" hidden="1" customHeight="1" outlineLevel="1" x14ac:dyDescent="0.25">
      <c r="B1652" s="123"/>
      <c r="C1652" s="35" t="s">
        <v>376</v>
      </c>
      <c r="D1652" s="123"/>
      <c r="E1652" s="35" t="s">
        <v>416</v>
      </c>
      <c r="F1652" s="122"/>
      <c r="G1652" s="35" t="s">
        <v>6</v>
      </c>
      <c r="H1652" s="35">
        <v>2022</v>
      </c>
      <c r="O1652" s="61">
        <f t="shared" si="202"/>
        <v>0</v>
      </c>
      <c r="Q1652" s="92"/>
    </row>
    <row r="1653" spans="2:17" ht="23.45" hidden="1" customHeight="1" outlineLevel="1" x14ac:dyDescent="0.25">
      <c r="B1653" s="123"/>
      <c r="C1653" s="35" t="s">
        <v>376</v>
      </c>
      <c r="D1653" s="123"/>
      <c r="E1653" s="35" t="s">
        <v>416</v>
      </c>
      <c r="F1653" s="122"/>
      <c r="G1653" s="35" t="s">
        <v>402</v>
      </c>
      <c r="H1653" s="35">
        <v>2023</v>
      </c>
      <c r="I1653" s="35">
        <v>2</v>
      </c>
      <c r="J1653" s="35">
        <v>28</v>
      </c>
      <c r="K1653" s="35">
        <v>16</v>
      </c>
      <c r="O1653" s="61">
        <f t="shared" si="202"/>
        <v>0.2957899782403936</v>
      </c>
      <c r="Q1653" s="92"/>
    </row>
    <row r="1654" spans="2:17" ht="23.45" hidden="1" customHeight="1" outlineLevel="1" x14ac:dyDescent="0.25">
      <c r="B1654" s="123"/>
      <c r="C1654" s="35" t="s">
        <v>376</v>
      </c>
      <c r="D1654" s="123"/>
      <c r="E1654" s="35" t="s">
        <v>416</v>
      </c>
      <c r="F1654" s="122"/>
      <c r="G1654" s="35" t="s">
        <v>779</v>
      </c>
      <c r="H1654" s="35">
        <v>2024</v>
      </c>
      <c r="O1654" s="61">
        <f t="shared" si="202"/>
        <v>0</v>
      </c>
      <c r="Q1654" s="92"/>
    </row>
    <row r="1655" spans="2:17" ht="23.45" hidden="1" customHeight="1" outlineLevel="1" x14ac:dyDescent="0.25">
      <c r="B1655" s="51" t="s">
        <v>1</v>
      </c>
      <c r="C1655" s="51" t="s">
        <v>371</v>
      </c>
      <c r="D1655" s="51" t="s">
        <v>42</v>
      </c>
      <c r="E1655" s="51" t="s">
        <v>364</v>
      </c>
      <c r="F1655" s="82"/>
      <c r="G1655" s="51" t="s">
        <v>43</v>
      </c>
      <c r="H1655" s="51" t="s">
        <v>787</v>
      </c>
      <c r="I1655" s="51" t="s">
        <v>44</v>
      </c>
      <c r="J1655" s="51" t="s">
        <v>360</v>
      </c>
      <c r="K1655" s="51" t="s">
        <v>359</v>
      </c>
      <c r="L1655" s="51" t="s">
        <v>362</v>
      </c>
      <c r="M1655" s="51" t="s">
        <v>360</v>
      </c>
      <c r="N1655" s="51" t="s">
        <v>359</v>
      </c>
      <c r="O1655" s="51" t="s">
        <v>363</v>
      </c>
      <c r="P1655" s="51" t="s">
        <v>365</v>
      </c>
      <c r="Q1655" s="51" t="s">
        <v>599</v>
      </c>
    </row>
    <row r="1656" spans="2:17" ht="23.45" hidden="1" customHeight="1" outlineLevel="1" x14ac:dyDescent="0.25">
      <c r="B1656" s="123" t="e" vm="10">
        <v>#VALUE!</v>
      </c>
      <c r="C1656" s="35" t="s">
        <v>376</v>
      </c>
      <c r="D1656" s="123" t="e" vm="385">
        <v>#VALUE!</v>
      </c>
      <c r="E1656" s="35" t="s">
        <v>417</v>
      </c>
      <c r="F1656" s="122" t="s">
        <v>617</v>
      </c>
      <c r="G1656" s="35" t="s">
        <v>2</v>
      </c>
      <c r="H1656" s="35">
        <v>2018</v>
      </c>
      <c r="O1656" s="61">
        <f t="shared" ref="O1656:O1662" si="203">IF(AND(L1656="", M1656="", N1656=""), IF(AND(I1656&lt;&gt;0, J1656&lt;&gt;0), K1656/J1656 * I1656^-0.95, 0), IF(OR(L1656=1, L1656=2),(IF(J1656&lt;&gt;0, K1656/J1656 * I1656^-0.95, 0) + IF(AND(M1656&lt;&gt;0, I1656&lt;&gt;0), N1656/M1656 * I1656^-0.95 * IF(L1656=1, 1, 0.913), 0)) / 2,"Fehler: K4 muss 1 oder 2 sein"))</f>
        <v>0</v>
      </c>
      <c r="P1656" s="61">
        <f t="array" ref="P1656">((AVERAGE(IF((H1656:INDEX(H:H,MATCH("PointAVG",O1657:O1765,0)+ROW(O1656)-1)&gt;=(MAX(H1656:INDEX(H:H,MATCH("PointAVG",O1657:O1765,0)+ROW(O1656)-1))-4)),O1656:INDEX(O:O,MATCH("PointAVG",O1657:O1765,0)+ROW(O1656)-1)))) * (VLOOKUP(C1656, LeagueRanking[[CCode]:[Total4]], COLUMNS(LeagueRanking[[#All],[CCode]:[Total4]]), FALSE)))</f>
        <v>0.59449005882113237</v>
      </c>
      <c r="Q1656" s="91">
        <f>_xlfn.RANK.EQ(P1656, P:P, 0)</f>
        <v>372</v>
      </c>
    </row>
    <row r="1657" spans="2:17" ht="23.45" hidden="1" customHeight="1" outlineLevel="1" x14ac:dyDescent="0.25">
      <c r="B1657" s="123"/>
      <c r="C1657" s="35" t="s">
        <v>376</v>
      </c>
      <c r="D1657" s="123"/>
      <c r="E1657" s="35" t="s">
        <v>417</v>
      </c>
      <c r="F1657" s="122"/>
      <c r="G1657" s="35" t="s">
        <v>3</v>
      </c>
      <c r="H1657" s="35">
        <v>2019</v>
      </c>
      <c r="O1657" s="61">
        <f t="shared" si="203"/>
        <v>0</v>
      </c>
      <c r="Q1657" s="92"/>
    </row>
    <row r="1658" spans="2:17" ht="23.45" hidden="1" customHeight="1" outlineLevel="1" x14ac:dyDescent="0.25">
      <c r="B1658" s="123"/>
      <c r="C1658" s="35" t="s">
        <v>376</v>
      </c>
      <c r="D1658" s="123"/>
      <c r="E1658" s="35" t="s">
        <v>417</v>
      </c>
      <c r="F1658" s="122"/>
      <c r="G1658" s="35" t="s">
        <v>4</v>
      </c>
      <c r="H1658" s="35">
        <v>2020</v>
      </c>
      <c r="O1658" s="61">
        <f t="shared" si="203"/>
        <v>0</v>
      </c>
      <c r="Q1658" s="92"/>
    </row>
    <row r="1659" spans="2:17" ht="23.45" hidden="1" customHeight="1" outlineLevel="1" x14ac:dyDescent="0.25">
      <c r="B1659" s="123"/>
      <c r="C1659" s="35" t="s">
        <v>376</v>
      </c>
      <c r="D1659" s="123"/>
      <c r="E1659" s="35" t="s">
        <v>417</v>
      </c>
      <c r="F1659" s="122"/>
      <c r="G1659" s="35" t="s">
        <v>5</v>
      </c>
      <c r="H1659" s="35">
        <v>2021</v>
      </c>
      <c r="O1659" s="61">
        <f t="shared" si="203"/>
        <v>0</v>
      </c>
      <c r="Q1659" s="92"/>
    </row>
    <row r="1660" spans="2:17" ht="23.45" hidden="1" customHeight="1" outlineLevel="1" x14ac:dyDescent="0.25">
      <c r="B1660" s="123"/>
      <c r="C1660" s="35" t="s">
        <v>376</v>
      </c>
      <c r="D1660" s="123"/>
      <c r="E1660" s="35" t="s">
        <v>417</v>
      </c>
      <c r="F1660" s="122"/>
      <c r="G1660" s="35" t="s">
        <v>6</v>
      </c>
      <c r="H1660" s="35">
        <v>2022</v>
      </c>
      <c r="O1660" s="61">
        <f t="shared" si="203"/>
        <v>0</v>
      </c>
      <c r="Q1660" s="92"/>
    </row>
    <row r="1661" spans="2:17" ht="23.45" hidden="1" customHeight="1" outlineLevel="1" x14ac:dyDescent="0.25">
      <c r="B1661" s="123"/>
      <c r="C1661" s="35" t="s">
        <v>376</v>
      </c>
      <c r="D1661" s="123"/>
      <c r="E1661" s="35" t="s">
        <v>417</v>
      </c>
      <c r="F1661" s="122"/>
      <c r="G1661" s="35" t="s">
        <v>402</v>
      </c>
      <c r="H1661" s="35">
        <v>2023</v>
      </c>
      <c r="I1661" s="35">
        <v>2</v>
      </c>
      <c r="J1661" s="35">
        <v>28</v>
      </c>
      <c r="K1661" s="35">
        <v>12</v>
      </c>
      <c r="O1661" s="61">
        <f t="shared" si="203"/>
        <v>0.22184248368029519</v>
      </c>
      <c r="Q1661" s="92"/>
    </row>
    <row r="1662" spans="2:17" ht="23.45" hidden="1" customHeight="1" outlineLevel="1" x14ac:dyDescent="0.25">
      <c r="B1662" s="123"/>
      <c r="C1662" s="35" t="s">
        <v>376</v>
      </c>
      <c r="D1662" s="123"/>
      <c r="E1662" s="35" t="s">
        <v>417</v>
      </c>
      <c r="F1662" s="122"/>
      <c r="G1662" s="35" t="s">
        <v>779</v>
      </c>
      <c r="H1662" s="35">
        <v>2024</v>
      </c>
      <c r="I1662" s="35">
        <v>2</v>
      </c>
      <c r="J1662" s="35">
        <v>24</v>
      </c>
      <c r="K1662" s="35">
        <v>1</v>
      </c>
      <c r="O1662" s="61">
        <f t="shared" si="203"/>
        <v>2.1568019246695366E-2</v>
      </c>
      <c r="Q1662" s="92"/>
    </row>
    <row r="1663" spans="2:17" ht="23.45" hidden="1" customHeight="1" outlineLevel="1" x14ac:dyDescent="0.25">
      <c r="B1663" s="51" t="s">
        <v>1</v>
      </c>
      <c r="C1663" s="51" t="s">
        <v>371</v>
      </c>
      <c r="D1663" s="51" t="s">
        <v>42</v>
      </c>
      <c r="E1663" s="51" t="s">
        <v>364</v>
      </c>
      <c r="F1663" s="82"/>
      <c r="G1663" s="51" t="s">
        <v>43</v>
      </c>
      <c r="H1663" s="51" t="s">
        <v>787</v>
      </c>
      <c r="I1663" s="51" t="s">
        <v>44</v>
      </c>
      <c r="J1663" s="51" t="s">
        <v>360</v>
      </c>
      <c r="K1663" s="51" t="s">
        <v>359</v>
      </c>
      <c r="L1663" s="51" t="s">
        <v>362</v>
      </c>
      <c r="M1663" s="51" t="s">
        <v>360</v>
      </c>
      <c r="N1663" s="51" t="s">
        <v>359</v>
      </c>
      <c r="O1663" s="51" t="s">
        <v>363</v>
      </c>
      <c r="P1663" s="51" t="s">
        <v>365</v>
      </c>
      <c r="Q1663" s="51" t="s">
        <v>599</v>
      </c>
    </row>
    <row r="1664" spans="2:17" ht="23.45" hidden="1" customHeight="1" outlineLevel="1" x14ac:dyDescent="0.25">
      <c r="B1664" s="123" t="e" vm="10">
        <v>#VALUE!</v>
      </c>
      <c r="C1664" s="35" t="s">
        <v>376</v>
      </c>
      <c r="D1664" s="123" t="e" vm="386">
        <v>#VALUE!</v>
      </c>
      <c r="E1664" s="35" t="s">
        <v>814</v>
      </c>
      <c r="F1664" s="122" t="s">
        <v>813</v>
      </c>
      <c r="G1664" s="35" t="s">
        <v>2</v>
      </c>
      <c r="H1664" s="35">
        <v>2018</v>
      </c>
      <c r="O1664" s="61">
        <f t="shared" ref="O1664:O1670" si="204">IF(AND(L1664="", M1664="", N1664=""), IF(AND(I1664&lt;&gt;0, J1664&lt;&gt;0), K1664/J1664 * I1664^-0.95, 0), IF(OR(L1664=1, L1664=2),(IF(J1664&lt;&gt;0, K1664/J1664 * I1664^-0.95, 0) + IF(AND(M1664&lt;&gt;0, I1664&lt;&gt;0), N1664/M1664 * I1664^-0.95 * IF(L1664=1, 1, 0.913), 0)) / 2,"Fehler: K4 muss 1 oder 2 sein"))</f>
        <v>0</v>
      </c>
      <c r="P1664" s="61">
        <f t="array" ref="P1664">((AVERAGE(IF((H1664:INDEX(H:H,MATCH("PointAVG",O1665:O1773,0)+ROW(O1664)-1)&gt;=(MAX(H1664:INDEX(H:H,MATCH("PointAVG",O1665:O1773,0)+ROW(O1664)-1))-4)),O1664:INDEX(O:O,MATCH("PointAVG",O1665:O1773,0)+ROW(O1664)-1)))) * (VLOOKUP(C1664, LeagueRanking[[CCode]:[Total4]], COLUMNS(LeagueRanking[[#All],[CCode]:[Total4]]), FALSE)))</f>
        <v>1.2642320238221549</v>
      </c>
      <c r="Q1664" s="91">
        <f>_xlfn.RANK.EQ(P1664, P:P, 0)</f>
        <v>370</v>
      </c>
    </row>
    <row r="1665" spans="2:17" ht="23.45" hidden="1" customHeight="1" outlineLevel="1" x14ac:dyDescent="0.25">
      <c r="B1665" s="123"/>
      <c r="C1665" s="35" t="s">
        <v>376</v>
      </c>
      <c r="D1665" s="123"/>
      <c r="E1665" s="35" t="s">
        <v>814</v>
      </c>
      <c r="F1665" s="122"/>
      <c r="G1665" s="35" t="s">
        <v>3</v>
      </c>
      <c r="H1665" s="35">
        <v>2019</v>
      </c>
      <c r="O1665" s="61">
        <f t="shared" si="204"/>
        <v>0</v>
      </c>
      <c r="Q1665" s="92"/>
    </row>
    <row r="1666" spans="2:17" ht="23.45" hidden="1" customHeight="1" outlineLevel="1" x14ac:dyDescent="0.25">
      <c r="B1666" s="123"/>
      <c r="C1666" s="35" t="s">
        <v>376</v>
      </c>
      <c r="D1666" s="123"/>
      <c r="E1666" s="35" t="s">
        <v>814</v>
      </c>
      <c r="F1666" s="122"/>
      <c r="G1666" s="35" t="s">
        <v>4</v>
      </c>
      <c r="H1666" s="35">
        <v>2020</v>
      </c>
      <c r="O1666" s="61">
        <f t="shared" si="204"/>
        <v>0</v>
      </c>
      <c r="Q1666" s="92"/>
    </row>
    <row r="1667" spans="2:17" ht="23.45" hidden="1" customHeight="1" outlineLevel="1" x14ac:dyDescent="0.25">
      <c r="B1667" s="123"/>
      <c r="C1667" s="35" t="s">
        <v>376</v>
      </c>
      <c r="D1667" s="123"/>
      <c r="E1667" s="35" t="s">
        <v>814</v>
      </c>
      <c r="F1667" s="122"/>
      <c r="G1667" s="35" t="s">
        <v>5</v>
      </c>
      <c r="H1667" s="35">
        <v>2021</v>
      </c>
      <c r="O1667" s="61">
        <f t="shared" si="204"/>
        <v>0</v>
      </c>
      <c r="Q1667" s="92"/>
    </row>
    <row r="1668" spans="2:17" ht="23.45" hidden="1" customHeight="1" outlineLevel="1" x14ac:dyDescent="0.25">
      <c r="B1668" s="123"/>
      <c r="C1668" s="35" t="s">
        <v>376</v>
      </c>
      <c r="D1668" s="123"/>
      <c r="E1668" s="35" t="s">
        <v>814</v>
      </c>
      <c r="F1668" s="122"/>
      <c r="G1668" s="35" t="s">
        <v>6</v>
      </c>
      <c r="H1668" s="35">
        <v>2022</v>
      </c>
      <c r="O1668" s="61">
        <f t="shared" si="204"/>
        <v>0</v>
      </c>
      <c r="Q1668" s="92"/>
    </row>
    <row r="1669" spans="2:17" ht="23.45" hidden="1" customHeight="1" outlineLevel="1" x14ac:dyDescent="0.25">
      <c r="B1669" s="123"/>
      <c r="C1669" s="35" t="s">
        <v>376</v>
      </c>
      <c r="D1669" s="123"/>
      <c r="E1669" s="35" t="s">
        <v>814</v>
      </c>
      <c r="F1669" s="122"/>
      <c r="G1669" s="35" t="s">
        <v>402</v>
      </c>
      <c r="H1669" s="35">
        <v>2023</v>
      </c>
      <c r="O1669" s="61">
        <f t="shared" si="204"/>
        <v>0</v>
      </c>
      <c r="Q1669" s="92"/>
    </row>
    <row r="1670" spans="2:17" ht="23.45" hidden="1" customHeight="1" outlineLevel="1" x14ac:dyDescent="0.25">
      <c r="B1670" s="123"/>
      <c r="C1670" s="35" t="s">
        <v>376</v>
      </c>
      <c r="D1670" s="123"/>
      <c r="E1670" s="35" t="s">
        <v>814</v>
      </c>
      <c r="F1670" s="122"/>
      <c r="G1670" s="35" t="s">
        <v>779</v>
      </c>
      <c r="H1670" s="35">
        <v>2024</v>
      </c>
      <c r="I1670" s="35">
        <v>2</v>
      </c>
      <c r="J1670" s="35">
        <v>24</v>
      </c>
      <c r="K1670" s="35">
        <v>24</v>
      </c>
      <c r="O1670" s="61">
        <f t="shared" si="204"/>
        <v>0.51763246192068879</v>
      </c>
      <c r="Q1670" s="92"/>
    </row>
    <row r="1671" spans="2:17" ht="23.45" customHeight="1" x14ac:dyDescent="0.25">
      <c r="B1671" s="123" t="e" vm="14">
        <v>#VALUE!</v>
      </c>
      <c r="C1671" s="123"/>
      <c r="D1671" s="123" t="e" vm="13">
        <v>#VALUE!</v>
      </c>
      <c r="E1671" s="123"/>
      <c r="O1671" s="61"/>
      <c r="Q1671" s="91"/>
    </row>
    <row r="1672" spans="2:17" ht="23.45" customHeight="1" collapsed="1" x14ac:dyDescent="0.25">
      <c r="B1672" s="123"/>
      <c r="C1672" s="123"/>
      <c r="D1672" s="123"/>
      <c r="E1672" s="123"/>
      <c r="G1672" s="62"/>
      <c r="H1672" s="62"/>
      <c r="O1672" s="61"/>
      <c r="Q1672" s="92"/>
    </row>
    <row r="1673" spans="2:17" ht="23.45" hidden="1" customHeight="1" outlineLevel="1" x14ac:dyDescent="0.25">
      <c r="B1673" s="52" t="s">
        <v>1</v>
      </c>
      <c r="C1673" s="52" t="s">
        <v>371</v>
      </c>
      <c r="D1673" s="52" t="s">
        <v>42</v>
      </c>
      <c r="E1673" s="52" t="s">
        <v>364</v>
      </c>
      <c r="F1673" s="83"/>
      <c r="G1673" s="52" t="s">
        <v>43</v>
      </c>
      <c r="H1673" s="52" t="s">
        <v>787</v>
      </c>
      <c r="I1673" s="52" t="s">
        <v>44</v>
      </c>
      <c r="J1673" s="52" t="s">
        <v>360</v>
      </c>
      <c r="K1673" s="52" t="s">
        <v>359</v>
      </c>
      <c r="L1673" s="52" t="s">
        <v>362</v>
      </c>
      <c r="M1673" s="52" t="s">
        <v>360</v>
      </c>
      <c r="N1673" s="52" t="s">
        <v>359</v>
      </c>
      <c r="O1673" s="52" t="s">
        <v>363</v>
      </c>
      <c r="P1673" s="52" t="s">
        <v>365</v>
      </c>
      <c r="Q1673" s="52" t="s">
        <v>599</v>
      </c>
    </row>
    <row r="1674" spans="2:17" ht="23.45" hidden="1" customHeight="1" outlineLevel="1" x14ac:dyDescent="0.25">
      <c r="B1674" s="123" t="e" vm="14">
        <v>#VALUE!</v>
      </c>
      <c r="C1674" s="35" t="s">
        <v>377</v>
      </c>
      <c r="D1674" s="123" t="e" vm="203">
        <v>#VALUE!</v>
      </c>
      <c r="E1674" s="35" t="s">
        <v>213</v>
      </c>
      <c r="F1674" s="122" t="s">
        <v>213</v>
      </c>
      <c r="G1674" s="35">
        <v>2018</v>
      </c>
      <c r="H1674" s="35">
        <v>2018</v>
      </c>
      <c r="I1674" s="35">
        <v>1</v>
      </c>
      <c r="J1674" s="35">
        <v>28</v>
      </c>
      <c r="K1674" s="35">
        <v>55</v>
      </c>
      <c r="O1674" s="61">
        <f t="shared" ref="O1674:O1680" si="205">IF(AND(L1674="", M1674="", N1674=""), IF(AND(I1674&lt;&gt;0, J1674&lt;&gt;0), K1674/J1674 * I1674^-0.95, 0), IF(OR(L1674=1, L1674=2),(IF(J1674&lt;&gt;0, K1674/J1674 * I1674^-0.95, 0) + IF(AND(M1674&lt;&gt;0, I1674&lt;&gt;0), N1674/M1674 * I1674^-0.95 * IF(L1674=1, 1, 0.913), 0)) / 2,"Fehler: K4 muss 1 oder 2 sein"))</f>
        <v>1.9642857142857142</v>
      </c>
      <c r="P1674" s="61">
        <f t="array" ref="P1674">((AVERAGE(IF((H1674:INDEX(H:H,MATCH("PointAVG",O1675:O1783,0)+ROW(O1674)-1)&gt;=(MAX(H1674:INDEX(H:H,MATCH("PointAVG",O1675:O1783,0)+ROW(O1674)-1))-4)),O1674:INDEX(O:O,MATCH("PointAVG",O1675:O1783,0)+ROW(O1674)-1)))) * (VLOOKUP(C1674, LeagueRanking[[CCode]:[Total4]], COLUMNS(LeagueRanking[[#All],[CCode]:[Total4]]), FALSE)))</f>
        <v>27.075359066666675</v>
      </c>
      <c r="Q1674" s="91">
        <f>_xlfn.RANK.EQ(P1674, P:P, 0)</f>
        <v>16</v>
      </c>
    </row>
    <row r="1675" spans="2:17" ht="23.45" hidden="1" customHeight="1" outlineLevel="1" x14ac:dyDescent="0.25">
      <c r="B1675" s="123"/>
      <c r="C1675" s="35" t="s">
        <v>377</v>
      </c>
      <c r="D1675" s="123"/>
      <c r="E1675" s="35" t="s">
        <v>213</v>
      </c>
      <c r="F1675" s="122"/>
      <c r="G1675" s="35">
        <v>2019</v>
      </c>
      <c r="H1675" s="35">
        <v>2019</v>
      </c>
      <c r="I1675" s="35">
        <v>1</v>
      </c>
      <c r="J1675" s="35">
        <v>32</v>
      </c>
      <c r="K1675" s="35">
        <v>59</v>
      </c>
      <c r="O1675" s="61">
        <f t="shared" si="205"/>
        <v>1.84375</v>
      </c>
      <c r="Q1675" s="92"/>
    </row>
    <row r="1676" spans="2:17" ht="23.45" hidden="1" customHeight="1" outlineLevel="1" x14ac:dyDescent="0.25">
      <c r="B1676" s="123"/>
      <c r="C1676" s="35" t="s">
        <v>377</v>
      </c>
      <c r="D1676" s="123"/>
      <c r="E1676" s="35" t="s">
        <v>213</v>
      </c>
      <c r="F1676" s="122"/>
      <c r="G1676" s="35">
        <v>2020</v>
      </c>
      <c r="H1676" s="35">
        <v>2020</v>
      </c>
      <c r="I1676" s="35">
        <v>1</v>
      </c>
      <c r="J1676" s="35">
        <v>27</v>
      </c>
      <c r="K1676" s="35">
        <v>66</v>
      </c>
      <c r="O1676" s="61">
        <f t="shared" si="205"/>
        <v>2.4444444444444446</v>
      </c>
      <c r="Q1676" s="92"/>
    </row>
    <row r="1677" spans="2:17" ht="23.45" hidden="1" customHeight="1" outlineLevel="1" x14ac:dyDescent="0.25">
      <c r="B1677" s="123"/>
      <c r="C1677" s="35" t="s">
        <v>377</v>
      </c>
      <c r="D1677" s="123"/>
      <c r="E1677" s="35" t="s">
        <v>213</v>
      </c>
      <c r="F1677" s="122"/>
      <c r="G1677" s="35">
        <v>2021</v>
      </c>
      <c r="H1677" s="35">
        <v>2021</v>
      </c>
      <c r="I1677" s="35">
        <v>1</v>
      </c>
      <c r="J1677" s="35">
        <v>28</v>
      </c>
      <c r="K1677" s="35">
        <v>66</v>
      </c>
      <c r="O1677" s="61">
        <f t="shared" si="205"/>
        <v>2.3571428571428572</v>
      </c>
      <c r="Q1677" s="92"/>
    </row>
    <row r="1678" spans="2:17" ht="23.45" hidden="1" customHeight="1" outlineLevel="1" x14ac:dyDescent="0.25">
      <c r="B1678" s="123"/>
      <c r="C1678" s="35" t="s">
        <v>377</v>
      </c>
      <c r="D1678" s="123"/>
      <c r="E1678" s="35" t="s">
        <v>213</v>
      </c>
      <c r="F1678" s="122"/>
      <c r="G1678" s="35">
        <v>2022</v>
      </c>
      <c r="H1678" s="35">
        <v>2022</v>
      </c>
      <c r="I1678" s="35">
        <v>1</v>
      </c>
      <c r="J1678" s="35">
        <v>36</v>
      </c>
      <c r="K1678" s="35">
        <v>76</v>
      </c>
      <c r="O1678" s="61">
        <f t="shared" si="205"/>
        <v>2.1111111111111112</v>
      </c>
      <c r="Q1678" s="92"/>
    </row>
    <row r="1679" spans="2:17" ht="23.45" hidden="1" customHeight="1" outlineLevel="1" x14ac:dyDescent="0.25">
      <c r="B1679" s="123"/>
      <c r="C1679" s="35" t="s">
        <v>377</v>
      </c>
      <c r="D1679" s="123"/>
      <c r="E1679" s="35" t="s">
        <v>213</v>
      </c>
      <c r="F1679" s="122"/>
      <c r="G1679" s="35">
        <v>2023</v>
      </c>
      <c r="H1679" s="35">
        <v>2023</v>
      </c>
      <c r="I1679" s="35">
        <v>1</v>
      </c>
      <c r="J1679" s="35">
        <v>36</v>
      </c>
      <c r="K1679" s="35">
        <v>89</v>
      </c>
      <c r="O1679" s="61">
        <f t="shared" si="205"/>
        <v>2.4722222222222223</v>
      </c>
      <c r="Q1679" s="92"/>
    </row>
    <row r="1680" spans="2:17" ht="23.45" hidden="1" customHeight="1" outlineLevel="1" x14ac:dyDescent="0.25">
      <c r="B1680" s="123"/>
      <c r="C1680" s="35" t="s">
        <v>377</v>
      </c>
      <c r="D1680" s="123"/>
      <c r="E1680" s="35" t="s">
        <v>213</v>
      </c>
      <c r="F1680" s="122"/>
      <c r="G1680" s="35">
        <v>2024</v>
      </c>
      <c r="H1680" s="35">
        <v>2024</v>
      </c>
      <c r="I1680" s="35">
        <v>1</v>
      </c>
      <c r="J1680" s="35">
        <v>36</v>
      </c>
      <c r="K1680" s="35">
        <v>90</v>
      </c>
      <c r="O1680" s="61">
        <f t="shared" si="205"/>
        <v>2.5</v>
      </c>
      <c r="Q1680" s="92"/>
    </row>
    <row r="1681" spans="2:17" ht="23.45" hidden="1" customHeight="1" outlineLevel="1" x14ac:dyDescent="0.25">
      <c r="B1681" s="52" t="s">
        <v>1</v>
      </c>
      <c r="C1681" s="52" t="s">
        <v>371</v>
      </c>
      <c r="D1681" s="52" t="s">
        <v>42</v>
      </c>
      <c r="E1681" s="52" t="s">
        <v>364</v>
      </c>
      <c r="F1681" s="83"/>
      <c r="G1681" s="52" t="s">
        <v>43</v>
      </c>
      <c r="H1681" s="52" t="s">
        <v>787</v>
      </c>
      <c r="I1681" s="52" t="s">
        <v>44</v>
      </c>
      <c r="J1681" s="52" t="s">
        <v>360</v>
      </c>
      <c r="K1681" s="52" t="s">
        <v>359</v>
      </c>
      <c r="L1681" s="52" t="s">
        <v>362</v>
      </c>
      <c r="M1681" s="52" t="s">
        <v>360</v>
      </c>
      <c r="N1681" s="52" t="s">
        <v>359</v>
      </c>
      <c r="O1681" s="52" t="s">
        <v>363</v>
      </c>
      <c r="P1681" s="52" t="s">
        <v>365</v>
      </c>
      <c r="Q1681" s="52" t="s">
        <v>599</v>
      </c>
    </row>
    <row r="1682" spans="2:17" ht="23.45" hidden="1" customHeight="1" outlineLevel="1" x14ac:dyDescent="0.25">
      <c r="B1682" s="123" t="e" vm="14">
        <v>#VALUE!</v>
      </c>
      <c r="C1682" s="35" t="s">
        <v>377</v>
      </c>
      <c r="D1682" s="123" t="e" vm="204">
        <v>#VALUE!</v>
      </c>
      <c r="E1682" s="35" t="s">
        <v>214</v>
      </c>
      <c r="F1682" s="122" t="s">
        <v>618</v>
      </c>
      <c r="G1682" s="35">
        <v>2018</v>
      </c>
      <c r="H1682" s="35">
        <v>2018</v>
      </c>
      <c r="I1682" s="35">
        <v>1</v>
      </c>
      <c r="J1682" s="35">
        <v>28</v>
      </c>
      <c r="K1682" s="35">
        <v>64</v>
      </c>
      <c r="O1682" s="61">
        <f t="shared" ref="O1682:O1688" si="206">IF(AND(L1682="", M1682="", N1682=""), IF(AND(I1682&lt;&gt;0, J1682&lt;&gt;0), K1682/J1682 * I1682^-0.95, 0), IF(OR(L1682=1, L1682=2),(IF(J1682&lt;&gt;0, K1682/J1682 * I1682^-0.95, 0) + IF(AND(M1682&lt;&gt;0, I1682&lt;&gt;0), N1682/M1682 * I1682^-0.95 * IF(L1682=1, 1, 0.913), 0)) / 2,"Fehler: K4 muss 1 oder 2 sein"))</f>
        <v>2.2857142857142856</v>
      </c>
      <c r="P1682" s="61">
        <f t="array" ref="P1682">((AVERAGE(IF((H1682:INDEX(H:H,MATCH("PointAVG",O1683:O1791,0)+ROW(O1682)-1)&gt;=(MAX(H1682:INDEX(H:H,MATCH("PointAVG",O1683:O1791,0)+ROW(O1682)-1))-4)),O1682:INDEX(O:O,MATCH("PointAVG",O1683:O1791,0)+ROW(O1682)-1)))) * (VLOOKUP(C1682, LeagueRanking[[CCode]:[Total4]], COLUMNS(LeagueRanking[[#All],[CCode]:[Total4]]), FALSE)))</f>
        <v>26.089978720000001</v>
      </c>
      <c r="Q1682" s="91">
        <f>_xlfn.RANK.EQ(P1682, P:P, 0)</f>
        <v>18</v>
      </c>
    </row>
    <row r="1683" spans="2:17" ht="23.45" hidden="1" customHeight="1" outlineLevel="1" x14ac:dyDescent="0.25">
      <c r="B1683" s="123"/>
      <c r="C1683" s="35" t="s">
        <v>377</v>
      </c>
      <c r="D1683" s="123"/>
      <c r="E1683" s="35" t="s">
        <v>214</v>
      </c>
      <c r="F1683" s="122"/>
      <c r="G1683" s="35">
        <v>2019</v>
      </c>
      <c r="H1683" s="35">
        <v>2019</v>
      </c>
      <c r="I1683" s="35">
        <v>1</v>
      </c>
      <c r="J1683" s="35">
        <v>32</v>
      </c>
      <c r="K1683" s="35">
        <v>66</v>
      </c>
      <c r="O1683" s="61">
        <f t="shared" si="206"/>
        <v>2.0625</v>
      </c>
      <c r="Q1683" s="92"/>
    </row>
    <row r="1684" spans="2:17" ht="23.45" hidden="1" customHeight="1" outlineLevel="1" x14ac:dyDescent="0.25">
      <c r="B1684" s="123"/>
      <c r="C1684" s="35" t="s">
        <v>377</v>
      </c>
      <c r="D1684" s="123"/>
      <c r="E1684" s="35" t="s">
        <v>214</v>
      </c>
      <c r="F1684" s="122"/>
      <c r="G1684" s="35">
        <v>2020</v>
      </c>
      <c r="H1684" s="35">
        <v>2020</v>
      </c>
      <c r="I1684" s="35">
        <v>1</v>
      </c>
      <c r="J1684" s="35">
        <v>27</v>
      </c>
      <c r="K1684" s="35">
        <v>69</v>
      </c>
      <c r="O1684" s="61">
        <f t="shared" si="206"/>
        <v>2.5555555555555554</v>
      </c>
      <c r="Q1684" s="92"/>
    </row>
    <row r="1685" spans="2:17" ht="23.45" hidden="1" customHeight="1" outlineLevel="1" x14ac:dyDescent="0.25">
      <c r="B1685" s="123"/>
      <c r="C1685" s="35" t="s">
        <v>377</v>
      </c>
      <c r="D1685" s="123"/>
      <c r="E1685" s="35" t="s">
        <v>214</v>
      </c>
      <c r="F1685" s="122"/>
      <c r="G1685" s="35">
        <v>2021</v>
      </c>
      <c r="H1685" s="35">
        <v>2021</v>
      </c>
      <c r="I1685" s="35">
        <v>1</v>
      </c>
      <c r="J1685" s="35">
        <v>28</v>
      </c>
      <c r="K1685" s="35">
        <v>50</v>
      </c>
      <c r="O1685" s="61">
        <f t="shared" si="206"/>
        <v>1.7857142857142858</v>
      </c>
      <c r="Q1685" s="92"/>
    </row>
    <row r="1686" spans="2:17" ht="23.45" hidden="1" customHeight="1" outlineLevel="1" x14ac:dyDescent="0.25">
      <c r="B1686" s="123"/>
      <c r="C1686" s="35" t="s">
        <v>377</v>
      </c>
      <c r="D1686" s="123"/>
      <c r="E1686" s="35" t="s">
        <v>214</v>
      </c>
      <c r="F1686" s="122"/>
      <c r="G1686" s="35">
        <v>2022</v>
      </c>
      <c r="H1686" s="35">
        <v>2022</v>
      </c>
      <c r="I1686" s="35">
        <v>1</v>
      </c>
      <c r="J1686" s="35">
        <v>36</v>
      </c>
      <c r="K1686" s="35">
        <v>81</v>
      </c>
      <c r="O1686" s="61">
        <f t="shared" si="206"/>
        <v>2.25</v>
      </c>
      <c r="Q1686" s="92"/>
    </row>
    <row r="1687" spans="2:17" ht="23.45" hidden="1" customHeight="1" outlineLevel="1" x14ac:dyDescent="0.25">
      <c r="B1687" s="123"/>
      <c r="C1687" s="35" t="s">
        <v>377</v>
      </c>
      <c r="D1687" s="123"/>
      <c r="E1687" s="35" t="s">
        <v>214</v>
      </c>
      <c r="F1687" s="122"/>
      <c r="G1687" s="35">
        <v>2023</v>
      </c>
      <c r="H1687" s="35">
        <v>2023</v>
      </c>
      <c r="I1687" s="35">
        <v>1</v>
      </c>
      <c r="J1687" s="35">
        <v>36</v>
      </c>
      <c r="K1687" s="35">
        <v>88</v>
      </c>
      <c r="O1687" s="61">
        <f t="shared" si="206"/>
        <v>2.4444444444444446</v>
      </c>
      <c r="Q1687" s="92"/>
    </row>
    <row r="1688" spans="2:17" ht="23.45" hidden="1" customHeight="1" outlineLevel="1" x14ac:dyDescent="0.25">
      <c r="B1688" s="123"/>
      <c r="C1688" s="35" t="s">
        <v>377</v>
      </c>
      <c r="D1688" s="123"/>
      <c r="E1688" s="35" t="s">
        <v>214</v>
      </c>
      <c r="F1688" s="122"/>
      <c r="G1688" s="35">
        <v>2024</v>
      </c>
      <c r="H1688" s="35">
        <v>2024</v>
      </c>
      <c r="I1688" s="35">
        <v>1</v>
      </c>
      <c r="J1688" s="35">
        <v>36</v>
      </c>
      <c r="K1688" s="35">
        <v>87</v>
      </c>
      <c r="O1688" s="61">
        <f t="shared" si="206"/>
        <v>2.4166666666666665</v>
      </c>
      <c r="Q1688" s="92"/>
    </row>
    <row r="1689" spans="2:17" ht="23.45" hidden="1" customHeight="1" outlineLevel="1" x14ac:dyDescent="0.25">
      <c r="B1689" s="52" t="s">
        <v>1</v>
      </c>
      <c r="C1689" s="52" t="s">
        <v>371</v>
      </c>
      <c r="D1689" s="52" t="s">
        <v>42</v>
      </c>
      <c r="E1689" s="52" t="s">
        <v>364</v>
      </c>
      <c r="F1689" s="83"/>
      <c r="G1689" s="52" t="s">
        <v>43</v>
      </c>
      <c r="H1689" s="52" t="s">
        <v>787</v>
      </c>
      <c r="I1689" s="52" t="s">
        <v>44</v>
      </c>
      <c r="J1689" s="52" t="s">
        <v>360</v>
      </c>
      <c r="K1689" s="52" t="s">
        <v>359</v>
      </c>
      <c r="L1689" s="52" t="s">
        <v>362</v>
      </c>
      <c r="M1689" s="52" t="s">
        <v>360</v>
      </c>
      <c r="N1689" s="52" t="s">
        <v>359</v>
      </c>
      <c r="O1689" s="52" t="s">
        <v>363</v>
      </c>
      <c r="P1689" s="52" t="s">
        <v>365</v>
      </c>
      <c r="Q1689" s="52" t="s">
        <v>599</v>
      </c>
    </row>
    <row r="1690" spans="2:17" ht="23.45" hidden="1" customHeight="1" outlineLevel="1" x14ac:dyDescent="0.25">
      <c r="B1690" s="123" t="e" vm="14">
        <v>#VALUE!</v>
      </c>
      <c r="C1690" s="35" t="s">
        <v>377</v>
      </c>
      <c r="D1690" s="123" t="e" vm="205">
        <v>#VALUE!</v>
      </c>
      <c r="E1690" s="35" t="s">
        <v>215</v>
      </c>
      <c r="F1690" s="122" t="s">
        <v>619</v>
      </c>
      <c r="G1690" s="35">
        <v>2018</v>
      </c>
      <c r="H1690" s="35">
        <v>2018</v>
      </c>
      <c r="I1690" s="35">
        <v>1</v>
      </c>
      <c r="J1690" s="35">
        <v>28</v>
      </c>
      <c r="K1690" s="35">
        <v>8</v>
      </c>
      <c r="O1690" s="61">
        <f t="shared" ref="O1690:O1696" si="207">IF(AND(L1690="", M1690="", N1690=""), IF(AND(I1690&lt;&gt;0, J1690&lt;&gt;0), K1690/J1690 * I1690^-0.95, 0), IF(OR(L1690=1, L1690=2),(IF(J1690&lt;&gt;0, K1690/J1690 * I1690^-0.95, 0) + IF(AND(M1690&lt;&gt;0, I1690&lt;&gt;0), N1690/M1690 * I1690^-0.95 * IF(L1690=1, 1, 0.913), 0)) / 2,"Fehler: K4 muss 1 oder 2 sein"))</f>
        <v>0.2857142857142857</v>
      </c>
      <c r="P1690" s="61">
        <f t="array" ref="P1690">((AVERAGE(IF((H1690:INDEX(H:H,MATCH("PointAVG",O1691:O1799,0)+ROW(O1690)-1)&gt;=(MAX(H1690:INDEX(H:H,MATCH("PointAVG",O1691:O1799,0)+ROW(O1690)-1))-4)),O1690:INDEX(O:O,MATCH("PointAVG",O1691:O1799,0)+ROW(O1690)-1)))) * (VLOOKUP(C1690, LeagueRanking[[CCode]:[Total4]], COLUMNS(LeagueRanking[[#All],[CCode]:[Total4]]), FALSE)))</f>
        <v>21.792876657777782</v>
      </c>
      <c r="Q1690" s="91">
        <f>_xlfn.RANK.EQ(P1690, P:P, 0)</f>
        <v>37</v>
      </c>
    </row>
    <row r="1691" spans="2:17" ht="23.45" hidden="1" customHeight="1" outlineLevel="1" x14ac:dyDescent="0.25">
      <c r="B1691" s="123"/>
      <c r="C1691" s="35" t="s">
        <v>377</v>
      </c>
      <c r="D1691" s="123"/>
      <c r="E1691" s="35" t="s">
        <v>215</v>
      </c>
      <c r="F1691" s="122"/>
      <c r="G1691" s="35">
        <v>2019</v>
      </c>
      <c r="H1691" s="35">
        <v>2019</v>
      </c>
      <c r="I1691" s="35">
        <v>1</v>
      </c>
      <c r="J1691" s="35">
        <v>32</v>
      </c>
      <c r="K1691" s="35">
        <v>46</v>
      </c>
      <c r="O1691" s="61">
        <f t="shared" si="207"/>
        <v>1.4375</v>
      </c>
      <c r="Q1691" s="92"/>
    </row>
    <row r="1692" spans="2:17" ht="23.45" hidden="1" customHeight="1" outlineLevel="1" x14ac:dyDescent="0.25">
      <c r="B1692" s="123"/>
      <c r="C1692" s="35" t="s">
        <v>377</v>
      </c>
      <c r="D1692" s="123"/>
      <c r="E1692" s="35" t="s">
        <v>215</v>
      </c>
      <c r="F1692" s="122"/>
      <c r="G1692" s="35">
        <v>2020</v>
      </c>
      <c r="H1692" s="35">
        <v>2020</v>
      </c>
      <c r="I1692" s="35">
        <v>1</v>
      </c>
      <c r="J1692" s="35">
        <v>27</v>
      </c>
      <c r="K1692" s="35">
        <v>47</v>
      </c>
      <c r="O1692" s="61">
        <f t="shared" si="207"/>
        <v>1.7407407407407407</v>
      </c>
      <c r="Q1692" s="92"/>
    </row>
    <row r="1693" spans="2:17" ht="23.45" hidden="1" customHeight="1" outlineLevel="1" x14ac:dyDescent="0.25">
      <c r="B1693" s="123"/>
      <c r="C1693" s="35" t="s">
        <v>377</v>
      </c>
      <c r="D1693" s="123"/>
      <c r="E1693" s="35" t="s">
        <v>215</v>
      </c>
      <c r="F1693" s="122"/>
      <c r="G1693" s="35">
        <v>2021</v>
      </c>
      <c r="H1693" s="35">
        <v>2021</v>
      </c>
      <c r="I1693" s="35">
        <v>1</v>
      </c>
      <c r="J1693" s="35">
        <v>28</v>
      </c>
      <c r="K1693" s="35">
        <v>62</v>
      </c>
      <c r="O1693" s="61">
        <f t="shared" si="207"/>
        <v>2.2142857142857144</v>
      </c>
      <c r="Q1693" s="92"/>
    </row>
    <row r="1694" spans="2:17" ht="23.45" hidden="1" customHeight="1" outlineLevel="1" x14ac:dyDescent="0.25">
      <c r="B1694" s="123"/>
      <c r="C1694" s="35" t="s">
        <v>377</v>
      </c>
      <c r="D1694" s="123"/>
      <c r="E1694" s="35" t="s">
        <v>215</v>
      </c>
      <c r="F1694" s="122"/>
      <c r="G1694" s="35">
        <v>2022</v>
      </c>
      <c r="H1694" s="35">
        <v>2022</v>
      </c>
      <c r="I1694" s="35">
        <v>1</v>
      </c>
      <c r="J1694" s="35">
        <v>36</v>
      </c>
      <c r="K1694" s="35">
        <v>85</v>
      </c>
      <c r="O1694" s="61">
        <f t="shared" si="207"/>
        <v>2.3611111111111112</v>
      </c>
      <c r="Q1694" s="92"/>
    </row>
    <row r="1695" spans="2:17" ht="23.45" hidden="1" customHeight="1" outlineLevel="1" x14ac:dyDescent="0.25">
      <c r="B1695" s="123"/>
      <c r="C1695" s="35" t="s">
        <v>377</v>
      </c>
      <c r="D1695" s="123"/>
      <c r="E1695" s="35" t="s">
        <v>215</v>
      </c>
      <c r="F1695" s="122"/>
      <c r="G1695" s="35">
        <v>2023</v>
      </c>
      <c r="H1695" s="35">
        <v>2023</v>
      </c>
      <c r="I1695" s="35">
        <v>1</v>
      </c>
      <c r="J1695" s="35">
        <v>36</v>
      </c>
      <c r="K1695" s="35">
        <v>53</v>
      </c>
      <c r="O1695" s="61">
        <f t="shared" si="207"/>
        <v>1.4722222222222223</v>
      </c>
      <c r="Q1695" s="92"/>
    </row>
    <row r="1696" spans="2:17" ht="23.45" hidden="1" customHeight="1" outlineLevel="1" x14ac:dyDescent="0.25">
      <c r="B1696" s="123"/>
      <c r="C1696" s="35" t="s">
        <v>377</v>
      </c>
      <c r="D1696" s="123"/>
      <c r="E1696" s="35" t="s">
        <v>215</v>
      </c>
      <c r="F1696" s="122"/>
      <c r="G1696" s="35">
        <v>2024</v>
      </c>
      <c r="H1696" s="35">
        <v>2024</v>
      </c>
      <c r="I1696" s="35">
        <v>1</v>
      </c>
      <c r="J1696" s="35">
        <v>36</v>
      </c>
      <c r="K1696" s="35">
        <v>64</v>
      </c>
      <c r="O1696" s="61">
        <f t="shared" si="207"/>
        <v>1.7777777777777777</v>
      </c>
      <c r="Q1696" s="92"/>
    </row>
    <row r="1697" spans="2:17" ht="23.45" hidden="1" customHeight="1" outlineLevel="1" x14ac:dyDescent="0.25">
      <c r="B1697" s="52" t="s">
        <v>1</v>
      </c>
      <c r="C1697" s="52" t="s">
        <v>371</v>
      </c>
      <c r="D1697" s="52" t="s">
        <v>42</v>
      </c>
      <c r="E1697" s="52" t="s">
        <v>364</v>
      </c>
      <c r="F1697" s="83"/>
      <c r="G1697" s="52" t="s">
        <v>43</v>
      </c>
      <c r="H1697" s="52" t="s">
        <v>787</v>
      </c>
      <c r="I1697" s="52" t="s">
        <v>44</v>
      </c>
      <c r="J1697" s="52" t="s">
        <v>360</v>
      </c>
      <c r="K1697" s="52" t="s">
        <v>359</v>
      </c>
      <c r="L1697" s="52" t="s">
        <v>362</v>
      </c>
      <c r="M1697" s="52" t="s">
        <v>360</v>
      </c>
      <c r="N1697" s="52" t="s">
        <v>359</v>
      </c>
      <c r="O1697" s="52" t="s">
        <v>363</v>
      </c>
      <c r="P1697" s="52" t="s">
        <v>365</v>
      </c>
      <c r="Q1697" s="52" t="s">
        <v>599</v>
      </c>
    </row>
    <row r="1698" spans="2:17" ht="23.45" hidden="1" customHeight="1" outlineLevel="1" x14ac:dyDescent="0.25">
      <c r="B1698" s="123" t="e" vm="14">
        <v>#VALUE!</v>
      </c>
      <c r="C1698" s="35" t="s">
        <v>377</v>
      </c>
      <c r="D1698" s="123" t="e" vm="206">
        <v>#VALUE!</v>
      </c>
      <c r="E1698" s="35" t="s">
        <v>216</v>
      </c>
      <c r="F1698" s="122" t="s">
        <v>620</v>
      </c>
      <c r="G1698" s="35">
        <v>2018</v>
      </c>
      <c r="H1698" s="35">
        <v>2018</v>
      </c>
      <c r="I1698" s="35">
        <v>1</v>
      </c>
      <c r="J1698" s="35">
        <v>28</v>
      </c>
      <c r="K1698" s="35">
        <v>51</v>
      </c>
      <c r="O1698" s="61">
        <f t="shared" ref="O1698:O1704" si="208">IF(AND(L1698="", M1698="", N1698=""), IF(AND(I1698&lt;&gt;0, J1698&lt;&gt;0), K1698/J1698 * I1698^-0.95, 0), IF(OR(L1698=1, L1698=2),(IF(J1698&lt;&gt;0, K1698/J1698 * I1698^-0.95, 0) + IF(AND(M1698&lt;&gt;0, I1698&lt;&gt;0), N1698/M1698 * I1698^-0.95 * IF(L1698=1, 1, 0.913), 0)) / 2,"Fehler: K4 muss 1 oder 2 sein"))</f>
        <v>1.8214285714285714</v>
      </c>
      <c r="P1698" s="61">
        <f t="array" ref="P1698">((AVERAGE(IF((H1698:INDEX(H:H,MATCH("PointAVG",O1699:O1807,0)+ROW(O1698)-1)&gt;=(MAX(H1698:INDEX(H:H,MATCH("PointAVG",O1699:O1807,0)+ROW(O1698)-1))-4)),O1698:INDEX(O:O,MATCH("PointAVG",O1699:O1807,0)+ROW(O1698)-1)))) * (VLOOKUP(C1698, LeagueRanking[[CCode]:[Total4]], COLUMNS(LeagueRanking[[#All],[CCode]:[Total4]]), FALSE)))</f>
        <v>17.818207920000003</v>
      </c>
      <c r="Q1698" s="91">
        <f>_xlfn.RANK.EQ(P1698, P:P, 0)</f>
        <v>71</v>
      </c>
    </row>
    <row r="1699" spans="2:17" ht="23.45" hidden="1" customHeight="1" outlineLevel="1" x14ac:dyDescent="0.25">
      <c r="B1699" s="123"/>
      <c r="C1699" s="35" t="s">
        <v>377</v>
      </c>
      <c r="D1699" s="123"/>
      <c r="E1699" s="35" t="s">
        <v>216</v>
      </c>
      <c r="F1699" s="122"/>
      <c r="G1699" s="35">
        <v>2019</v>
      </c>
      <c r="H1699" s="35">
        <v>2019</v>
      </c>
      <c r="I1699" s="35">
        <v>1</v>
      </c>
      <c r="J1699" s="35">
        <v>32</v>
      </c>
      <c r="K1699" s="35">
        <v>39</v>
      </c>
      <c r="O1699" s="61">
        <f t="shared" si="208"/>
        <v>1.21875</v>
      </c>
      <c r="Q1699" s="92"/>
    </row>
    <row r="1700" spans="2:17" ht="23.45" hidden="1" customHeight="1" outlineLevel="1" x14ac:dyDescent="0.25">
      <c r="B1700" s="123"/>
      <c r="C1700" s="35" t="s">
        <v>377</v>
      </c>
      <c r="D1700" s="123"/>
      <c r="E1700" s="35" t="s">
        <v>216</v>
      </c>
      <c r="F1700" s="122"/>
      <c r="G1700" s="35">
        <v>2020</v>
      </c>
      <c r="H1700" s="35">
        <v>2020</v>
      </c>
      <c r="I1700" s="35">
        <v>1</v>
      </c>
      <c r="J1700" s="35">
        <v>27</v>
      </c>
      <c r="K1700" s="35">
        <v>42</v>
      </c>
      <c r="O1700" s="61">
        <f t="shared" si="208"/>
        <v>1.5555555555555556</v>
      </c>
      <c r="Q1700" s="92"/>
    </row>
    <row r="1701" spans="2:17" ht="23.45" hidden="1" customHeight="1" outlineLevel="1" x14ac:dyDescent="0.25">
      <c r="B1701" s="123"/>
      <c r="C1701" s="35" t="s">
        <v>377</v>
      </c>
      <c r="D1701" s="123"/>
      <c r="E1701" s="35" t="s">
        <v>216</v>
      </c>
      <c r="F1701" s="122"/>
      <c r="G1701" s="35">
        <v>2021</v>
      </c>
      <c r="H1701" s="35">
        <v>2021</v>
      </c>
      <c r="I1701" s="35">
        <v>1</v>
      </c>
      <c r="J1701" s="35">
        <v>28</v>
      </c>
      <c r="K1701" s="35">
        <v>51</v>
      </c>
      <c r="O1701" s="61">
        <f t="shared" si="208"/>
        <v>1.8214285714285714</v>
      </c>
      <c r="Q1701" s="92"/>
    </row>
    <row r="1702" spans="2:17" ht="23.45" hidden="1" customHeight="1" outlineLevel="1" x14ac:dyDescent="0.25">
      <c r="B1702" s="123"/>
      <c r="C1702" s="35" t="s">
        <v>377</v>
      </c>
      <c r="D1702" s="123"/>
      <c r="E1702" s="35" t="s">
        <v>216</v>
      </c>
      <c r="F1702" s="122"/>
      <c r="G1702" s="35">
        <v>2022</v>
      </c>
      <c r="H1702" s="35">
        <v>2022</v>
      </c>
      <c r="I1702" s="35">
        <v>1</v>
      </c>
      <c r="J1702" s="35">
        <v>36</v>
      </c>
      <c r="K1702" s="35">
        <v>70</v>
      </c>
      <c r="O1702" s="61">
        <f t="shared" si="208"/>
        <v>1.9444444444444444</v>
      </c>
      <c r="Q1702" s="92"/>
    </row>
    <row r="1703" spans="2:17" ht="23.45" hidden="1" customHeight="1" outlineLevel="1" x14ac:dyDescent="0.25">
      <c r="B1703" s="123"/>
      <c r="C1703" s="35" t="s">
        <v>377</v>
      </c>
      <c r="D1703" s="123"/>
      <c r="E1703" s="35" t="s">
        <v>216</v>
      </c>
      <c r="F1703" s="122"/>
      <c r="G1703" s="35">
        <v>2023</v>
      </c>
      <c r="H1703" s="35">
        <v>2023</v>
      </c>
      <c r="I1703" s="35">
        <v>1</v>
      </c>
      <c r="J1703" s="35">
        <v>36</v>
      </c>
      <c r="K1703" s="35">
        <v>51</v>
      </c>
      <c r="O1703" s="61">
        <f t="shared" si="208"/>
        <v>1.4166666666666667</v>
      </c>
      <c r="Q1703" s="92"/>
    </row>
    <row r="1704" spans="2:17" ht="23.45" hidden="1" customHeight="1" outlineLevel="1" x14ac:dyDescent="0.25">
      <c r="B1704" s="123"/>
      <c r="C1704" s="35" t="s">
        <v>377</v>
      </c>
      <c r="D1704" s="123"/>
      <c r="E1704" s="35" t="s">
        <v>216</v>
      </c>
      <c r="F1704" s="122"/>
      <c r="G1704" s="35">
        <v>2024</v>
      </c>
      <c r="H1704" s="35">
        <v>2024</v>
      </c>
      <c r="I1704" s="35">
        <v>1</v>
      </c>
      <c r="J1704" s="35">
        <v>36</v>
      </c>
      <c r="K1704" s="35">
        <v>39</v>
      </c>
      <c r="O1704" s="61">
        <f t="shared" si="208"/>
        <v>1.0833333333333333</v>
      </c>
      <c r="Q1704" s="92"/>
    </row>
    <row r="1705" spans="2:17" ht="23.45" hidden="1" customHeight="1" outlineLevel="1" x14ac:dyDescent="0.25">
      <c r="B1705" s="52" t="s">
        <v>1</v>
      </c>
      <c r="C1705" s="52" t="s">
        <v>371</v>
      </c>
      <c r="D1705" s="52" t="s">
        <v>42</v>
      </c>
      <c r="E1705" s="52" t="s">
        <v>364</v>
      </c>
      <c r="F1705" s="83"/>
      <c r="G1705" s="52" t="s">
        <v>43</v>
      </c>
      <c r="H1705" s="52" t="s">
        <v>787</v>
      </c>
      <c r="I1705" s="52" t="s">
        <v>44</v>
      </c>
      <c r="J1705" s="52" t="s">
        <v>360</v>
      </c>
      <c r="K1705" s="52" t="s">
        <v>359</v>
      </c>
      <c r="L1705" s="52" t="s">
        <v>362</v>
      </c>
      <c r="M1705" s="52" t="s">
        <v>360</v>
      </c>
      <c r="N1705" s="52" t="s">
        <v>359</v>
      </c>
      <c r="O1705" s="52" t="s">
        <v>363</v>
      </c>
      <c r="P1705" s="52" t="s">
        <v>365</v>
      </c>
      <c r="Q1705" s="52" t="s">
        <v>599</v>
      </c>
    </row>
    <row r="1706" spans="2:17" ht="23.45" hidden="1" customHeight="1" outlineLevel="1" x14ac:dyDescent="0.25">
      <c r="B1706" s="123" t="e" vm="14">
        <v>#VALUE!</v>
      </c>
      <c r="C1706" s="35" t="s">
        <v>377</v>
      </c>
      <c r="D1706" s="123" t="e" vm="207">
        <v>#VALUE!</v>
      </c>
      <c r="E1706" s="35" t="s">
        <v>217</v>
      </c>
      <c r="F1706" s="122" t="s">
        <v>621</v>
      </c>
      <c r="G1706" s="35">
        <v>2018</v>
      </c>
      <c r="H1706" s="35">
        <v>2018</v>
      </c>
      <c r="I1706" s="35">
        <v>1</v>
      </c>
      <c r="J1706" s="35">
        <v>28</v>
      </c>
      <c r="K1706" s="35">
        <v>42</v>
      </c>
      <c r="O1706" s="61">
        <f t="shared" ref="O1706:O1712" si="209">IF(AND(L1706="", M1706="", N1706=""), IF(AND(I1706&lt;&gt;0, J1706&lt;&gt;0), K1706/J1706 * I1706^-0.95, 0), IF(OR(L1706=1, L1706=2),(IF(J1706&lt;&gt;0, K1706/J1706 * I1706^-0.95, 0) + IF(AND(M1706&lt;&gt;0, I1706&lt;&gt;0), N1706/M1706 * I1706^-0.95 * IF(L1706=1, 1, 0.913), 0)) / 2,"Fehler: K4 muss 1 oder 2 sein"))</f>
        <v>1.5</v>
      </c>
      <c r="P1706" s="61">
        <f t="array" ref="P1706">((AVERAGE(IF((H1706:INDEX(H:H,MATCH("PointAVG",O1707:O1815,0)+ROW(O1706)-1)&gt;=(MAX(H1706:INDEX(H:H,MATCH("PointAVG",O1707:O1815,0)+ROW(O1706)-1))-4)),O1706:INDEX(O:O,MATCH("PointAVG",O1707:O1815,0)+ROW(O1706)-1)))) * (VLOOKUP(C1706, LeagueRanking[[CCode]:[Total4]], COLUMNS(LeagueRanking[[#All],[CCode]:[Total4]]), FALSE)))</f>
        <v>8.1843823288888906</v>
      </c>
      <c r="Q1706" s="91">
        <f>_xlfn.RANK.EQ(P1706, P:P, 0)</f>
        <v>237</v>
      </c>
    </row>
    <row r="1707" spans="2:17" ht="23.45" hidden="1" customHeight="1" outlineLevel="1" x14ac:dyDescent="0.25">
      <c r="B1707" s="123"/>
      <c r="C1707" s="35" t="s">
        <v>377</v>
      </c>
      <c r="D1707" s="123"/>
      <c r="E1707" s="35" t="s">
        <v>217</v>
      </c>
      <c r="F1707" s="122"/>
      <c r="G1707" s="35">
        <v>2019</v>
      </c>
      <c r="H1707" s="35">
        <v>2019</v>
      </c>
      <c r="I1707" s="35">
        <v>1</v>
      </c>
      <c r="J1707" s="35">
        <v>32</v>
      </c>
      <c r="K1707" s="35">
        <v>44</v>
      </c>
      <c r="O1707" s="61">
        <f t="shared" si="209"/>
        <v>1.375</v>
      </c>
      <c r="Q1707" s="92"/>
    </row>
    <row r="1708" spans="2:17" ht="23.45" hidden="1" customHeight="1" outlineLevel="1" x14ac:dyDescent="0.25">
      <c r="B1708" s="123"/>
      <c r="C1708" s="35" t="s">
        <v>377</v>
      </c>
      <c r="D1708" s="123"/>
      <c r="E1708" s="35" t="s">
        <v>217</v>
      </c>
      <c r="F1708" s="122"/>
      <c r="G1708" s="35">
        <v>2020</v>
      </c>
      <c r="H1708" s="35">
        <v>2020</v>
      </c>
      <c r="I1708" s="35">
        <v>1</v>
      </c>
      <c r="J1708" s="35">
        <v>27</v>
      </c>
      <c r="K1708" s="35">
        <v>40</v>
      </c>
      <c r="O1708" s="61">
        <f t="shared" si="209"/>
        <v>1.4814814814814814</v>
      </c>
      <c r="Q1708" s="92"/>
    </row>
    <row r="1709" spans="2:17" ht="23.45" hidden="1" customHeight="1" outlineLevel="1" x14ac:dyDescent="0.25">
      <c r="B1709" s="123"/>
      <c r="C1709" s="35" t="s">
        <v>377</v>
      </c>
      <c r="D1709" s="123"/>
      <c r="E1709" s="35" t="s">
        <v>217</v>
      </c>
      <c r="F1709" s="122"/>
      <c r="G1709" s="35">
        <v>2021</v>
      </c>
      <c r="H1709" s="35">
        <v>2021</v>
      </c>
      <c r="I1709" s="35">
        <v>1</v>
      </c>
      <c r="J1709" s="35">
        <v>28</v>
      </c>
      <c r="K1709" s="35">
        <v>35</v>
      </c>
      <c r="O1709" s="61">
        <f t="shared" si="209"/>
        <v>1.25</v>
      </c>
      <c r="Q1709" s="92"/>
    </row>
    <row r="1710" spans="2:17" ht="23.45" hidden="1" customHeight="1" outlineLevel="1" x14ac:dyDescent="0.25">
      <c r="B1710" s="123"/>
      <c r="C1710" s="35" t="s">
        <v>377</v>
      </c>
      <c r="D1710" s="123"/>
      <c r="E1710" s="35" t="s">
        <v>217</v>
      </c>
      <c r="F1710" s="122"/>
      <c r="G1710" s="35">
        <v>2022</v>
      </c>
      <c r="H1710" s="35">
        <v>2022</v>
      </c>
      <c r="I1710" s="35">
        <v>1</v>
      </c>
      <c r="J1710" s="35">
        <v>36</v>
      </c>
      <c r="K1710" s="35">
        <v>31</v>
      </c>
      <c r="O1710" s="61">
        <f t="shared" si="209"/>
        <v>0.86111111111111116</v>
      </c>
      <c r="Q1710" s="92"/>
    </row>
    <row r="1711" spans="2:17" ht="23.45" hidden="1" customHeight="1" outlineLevel="1" x14ac:dyDescent="0.25">
      <c r="B1711" s="123"/>
      <c r="C1711" s="35" t="s">
        <v>377</v>
      </c>
      <c r="D1711" s="123"/>
      <c r="E1711" s="35" t="s">
        <v>217</v>
      </c>
      <c r="F1711" s="122"/>
      <c r="G1711" s="35">
        <v>2023</v>
      </c>
      <c r="H1711" s="35">
        <v>2023</v>
      </c>
      <c r="O1711" s="61">
        <f t="shared" si="209"/>
        <v>0</v>
      </c>
      <c r="Q1711" s="92"/>
    </row>
    <row r="1712" spans="2:17" ht="23.45" hidden="1" customHeight="1" outlineLevel="1" x14ac:dyDescent="0.25">
      <c r="B1712" s="123"/>
      <c r="C1712" s="35" t="s">
        <v>377</v>
      </c>
      <c r="D1712" s="123"/>
      <c r="E1712" s="35" t="s">
        <v>217</v>
      </c>
      <c r="F1712" s="122"/>
      <c r="G1712" s="35">
        <v>2024</v>
      </c>
      <c r="H1712" s="35">
        <v>2024</v>
      </c>
      <c r="O1712" s="61">
        <f t="shared" si="209"/>
        <v>0</v>
      </c>
      <c r="Q1712" s="92"/>
    </row>
    <row r="1713" spans="2:17" ht="23.45" hidden="1" customHeight="1" outlineLevel="1" x14ac:dyDescent="0.25">
      <c r="B1713" s="52" t="s">
        <v>1</v>
      </c>
      <c r="C1713" s="52" t="s">
        <v>371</v>
      </c>
      <c r="D1713" s="52" t="s">
        <v>42</v>
      </c>
      <c r="E1713" s="52" t="s">
        <v>364</v>
      </c>
      <c r="F1713" s="83"/>
      <c r="G1713" s="52" t="s">
        <v>43</v>
      </c>
      <c r="H1713" s="52" t="s">
        <v>787</v>
      </c>
      <c r="I1713" s="52" t="s">
        <v>44</v>
      </c>
      <c r="J1713" s="52" t="s">
        <v>360</v>
      </c>
      <c r="K1713" s="52" t="s">
        <v>359</v>
      </c>
      <c r="L1713" s="52" t="s">
        <v>362</v>
      </c>
      <c r="M1713" s="52" t="s">
        <v>360</v>
      </c>
      <c r="N1713" s="52" t="s">
        <v>359</v>
      </c>
      <c r="O1713" s="52" t="s">
        <v>363</v>
      </c>
      <c r="P1713" s="52" t="s">
        <v>365</v>
      </c>
      <c r="Q1713" s="52" t="s">
        <v>599</v>
      </c>
    </row>
    <row r="1714" spans="2:17" ht="23.45" hidden="1" customHeight="1" outlineLevel="1" x14ac:dyDescent="0.25">
      <c r="B1714" s="123" t="e" vm="14">
        <v>#VALUE!</v>
      </c>
      <c r="C1714" s="35" t="s">
        <v>377</v>
      </c>
      <c r="D1714" s="123" t="e" vm="208">
        <v>#VALUE!</v>
      </c>
      <c r="E1714" s="35" t="s">
        <v>218</v>
      </c>
      <c r="F1714" s="122" t="s">
        <v>622</v>
      </c>
      <c r="G1714" s="35">
        <v>2018</v>
      </c>
      <c r="H1714" s="35">
        <v>2018</v>
      </c>
      <c r="I1714" s="35">
        <v>2</v>
      </c>
      <c r="J1714" s="35">
        <v>22</v>
      </c>
      <c r="K1714" s="35">
        <v>58</v>
      </c>
      <c r="L1714" s="35">
        <v>1</v>
      </c>
      <c r="M1714" s="35">
        <v>3</v>
      </c>
      <c r="N1714" s="35">
        <v>9</v>
      </c>
      <c r="O1714" s="61">
        <f t="shared" ref="O1714:O1720" si="210">IF(AND(L1714="", M1714="", N1714=""), IF(AND(I1714&lt;&gt;0, J1714&lt;&gt;0), K1714/J1714 * I1714^-0.95, 0), IF(OR(L1714=1, L1714=2),(IF(J1714&lt;&gt;0, K1714/J1714 * I1714^-0.95, 0) + IF(AND(M1714&lt;&gt;0, I1714&lt;&gt;0), N1714/M1714 * I1714^-0.95 * IF(L1714=1, 1, 0.913), 0)) / 2,"Fehler: K4 muss 1 oder 2 sein"))</f>
        <v>1.4587823926855776</v>
      </c>
      <c r="P1714" s="61">
        <f t="array" ref="P1714">((AVERAGE(IF((H1714:INDEX(H:H,MATCH("PointAVG",O1715:O1823,0)+ROW(O1714)-1)&gt;=(MAX(H1714:INDEX(H:H,MATCH("PointAVG",O1715:O1823,0)+ROW(O1714)-1))-4)),O1714:INDEX(O:O,MATCH("PointAVG",O1715:O1823,0)+ROW(O1714)-1)))) * (VLOOKUP(C1714, LeagueRanking[[CCode]:[Total4]], COLUMNS(LeagueRanking[[#All],[CCode]:[Total4]]), FALSE)))</f>
        <v>11.37858161777778</v>
      </c>
      <c r="Q1714" s="91">
        <f>_xlfn.RANK.EQ(P1714, P:P, 0)</f>
        <v>155</v>
      </c>
    </row>
    <row r="1715" spans="2:17" ht="23.45" hidden="1" customHeight="1" outlineLevel="1" x14ac:dyDescent="0.25">
      <c r="B1715" s="123"/>
      <c r="C1715" s="35" t="s">
        <v>377</v>
      </c>
      <c r="D1715" s="123"/>
      <c r="E1715" s="35" t="s">
        <v>218</v>
      </c>
      <c r="F1715" s="122"/>
      <c r="G1715" s="35">
        <v>2019</v>
      </c>
      <c r="H1715" s="35">
        <v>2019</v>
      </c>
      <c r="I1715" s="35">
        <v>1</v>
      </c>
      <c r="J1715" s="35">
        <v>32</v>
      </c>
      <c r="K1715" s="35">
        <v>31</v>
      </c>
      <c r="O1715" s="61">
        <f t="shared" si="210"/>
        <v>0.96875</v>
      </c>
      <c r="Q1715" s="92"/>
    </row>
    <row r="1716" spans="2:17" ht="23.45" hidden="1" customHeight="1" outlineLevel="1" x14ac:dyDescent="0.25">
      <c r="B1716" s="123"/>
      <c r="C1716" s="35" t="s">
        <v>377</v>
      </c>
      <c r="D1716" s="123"/>
      <c r="E1716" s="35" t="s">
        <v>218</v>
      </c>
      <c r="F1716" s="122"/>
      <c r="G1716" s="35">
        <v>2020</v>
      </c>
      <c r="H1716" s="35">
        <v>2020</v>
      </c>
      <c r="I1716" s="35">
        <v>1</v>
      </c>
      <c r="J1716" s="35">
        <v>27</v>
      </c>
      <c r="K1716" s="35">
        <v>20</v>
      </c>
      <c r="O1716" s="61">
        <f t="shared" si="210"/>
        <v>0.7407407407407407</v>
      </c>
      <c r="Q1716" s="92"/>
    </row>
    <row r="1717" spans="2:17" ht="23.45" hidden="1" customHeight="1" outlineLevel="1" x14ac:dyDescent="0.25">
      <c r="B1717" s="123"/>
      <c r="C1717" s="35" t="s">
        <v>377</v>
      </c>
      <c r="D1717" s="123"/>
      <c r="E1717" s="35" t="s">
        <v>218</v>
      </c>
      <c r="F1717" s="122"/>
      <c r="G1717" s="35">
        <v>2021</v>
      </c>
      <c r="H1717" s="35">
        <v>2021</v>
      </c>
      <c r="I1717" s="35">
        <v>1</v>
      </c>
      <c r="J1717" s="35">
        <v>28</v>
      </c>
      <c r="K1717" s="35">
        <v>32</v>
      </c>
      <c r="O1717" s="61">
        <f t="shared" si="210"/>
        <v>1.1428571428571428</v>
      </c>
      <c r="Q1717" s="92"/>
    </row>
    <row r="1718" spans="2:17" ht="23.45" hidden="1" customHeight="1" outlineLevel="1" x14ac:dyDescent="0.25">
      <c r="B1718" s="123"/>
      <c r="C1718" s="35" t="s">
        <v>377</v>
      </c>
      <c r="D1718" s="123"/>
      <c r="E1718" s="35" t="s">
        <v>218</v>
      </c>
      <c r="F1718" s="122"/>
      <c r="G1718" s="35">
        <v>2022</v>
      </c>
      <c r="H1718" s="35">
        <v>2022</v>
      </c>
      <c r="I1718" s="35">
        <v>1</v>
      </c>
      <c r="J1718" s="35">
        <v>36</v>
      </c>
      <c r="K1718" s="35">
        <v>34</v>
      </c>
      <c r="O1718" s="61">
        <f t="shared" si="210"/>
        <v>0.94444444444444442</v>
      </c>
      <c r="Q1718" s="92"/>
    </row>
    <row r="1719" spans="2:17" ht="23.45" hidden="1" customHeight="1" outlineLevel="1" x14ac:dyDescent="0.25">
      <c r="B1719" s="123"/>
      <c r="C1719" s="35" t="s">
        <v>377</v>
      </c>
      <c r="D1719" s="123"/>
      <c r="E1719" s="35" t="s">
        <v>218</v>
      </c>
      <c r="F1719" s="122"/>
      <c r="G1719" s="35">
        <v>2023</v>
      </c>
      <c r="H1719" s="35">
        <v>2023</v>
      </c>
      <c r="I1719" s="35">
        <v>1</v>
      </c>
      <c r="J1719" s="35">
        <v>36</v>
      </c>
      <c r="K1719" s="35">
        <v>36</v>
      </c>
      <c r="O1719" s="61">
        <f t="shared" si="210"/>
        <v>1</v>
      </c>
      <c r="Q1719" s="92"/>
    </row>
    <row r="1720" spans="2:17" ht="23.45" hidden="1" customHeight="1" outlineLevel="1" x14ac:dyDescent="0.25">
      <c r="B1720" s="123"/>
      <c r="C1720" s="35" t="s">
        <v>377</v>
      </c>
      <c r="D1720" s="123"/>
      <c r="E1720" s="35" t="s">
        <v>218</v>
      </c>
      <c r="F1720" s="122"/>
      <c r="G1720" s="35">
        <v>2024</v>
      </c>
      <c r="H1720" s="35">
        <v>2024</v>
      </c>
      <c r="I1720" s="35">
        <v>1</v>
      </c>
      <c r="J1720" s="35">
        <v>36</v>
      </c>
      <c r="K1720" s="35">
        <v>42</v>
      </c>
      <c r="O1720" s="61">
        <f t="shared" si="210"/>
        <v>1.1666666666666667</v>
      </c>
      <c r="Q1720" s="92"/>
    </row>
    <row r="1721" spans="2:17" ht="23.45" hidden="1" customHeight="1" outlineLevel="1" x14ac:dyDescent="0.25">
      <c r="B1721" s="52" t="s">
        <v>1</v>
      </c>
      <c r="C1721" s="52" t="s">
        <v>371</v>
      </c>
      <c r="D1721" s="52" t="s">
        <v>42</v>
      </c>
      <c r="E1721" s="52" t="s">
        <v>364</v>
      </c>
      <c r="F1721" s="83"/>
      <c r="G1721" s="52" t="s">
        <v>43</v>
      </c>
      <c r="H1721" s="52" t="s">
        <v>787</v>
      </c>
      <c r="I1721" s="52" t="s">
        <v>44</v>
      </c>
      <c r="J1721" s="52" t="s">
        <v>360</v>
      </c>
      <c r="K1721" s="52" t="s">
        <v>359</v>
      </c>
      <c r="L1721" s="52" t="s">
        <v>362</v>
      </c>
      <c r="M1721" s="52" t="s">
        <v>360</v>
      </c>
      <c r="N1721" s="52" t="s">
        <v>359</v>
      </c>
      <c r="O1721" s="52" t="s">
        <v>363</v>
      </c>
      <c r="P1721" s="52" t="s">
        <v>365</v>
      </c>
      <c r="Q1721" s="52" t="s">
        <v>599</v>
      </c>
    </row>
    <row r="1722" spans="2:17" ht="23.45" hidden="1" customHeight="1" outlineLevel="1" x14ac:dyDescent="0.25">
      <c r="B1722" s="123" t="e" vm="14">
        <v>#VALUE!</v>
      </c>
      <c r="C1722" s="35" t="s">
        <v>377</v>
      </c>
      <c r="D1722" s="123" t="e" vm="209">
        <v>#VALUE!</v>
      </c>
      <c r="E1722" s="35" t="s">
        <v>219</v>
      </c>
      <c r="F1722" s="122" t="s">
        <v>623</v>
      </c>
      <c r="G1722" s="35">
        <v>2018</v>
      </c>
      <c r="H1722" s="35">
        <v>2018</v>
      </c>
      <c r="I1722" s="35">
        <v>1</v>
      </c>
      <c r="J1722" s="35">
        <v>28</v>
      </c>
      <c r="K1722" s="35">
        <v>60</v>
      </c>
      <c r="O1722" s="61">
        <f t="shared" ref="O1722:O1728" si="211">IF(AND(L1722="", M1722="", N1722=""), IF(AND(I1722&lt;&gt;0, J1722&lt;&gt;0), K1722/J1722 * I1722^-0.95, 0), IF(OR(L1722=1, L1722=2),(IF(J1722&lt;&gt;0, K1722/J1722 * I1722^-0.95, 0) + IF(AND(M1722&lt;&gt;0, I1722&lt;&gt;0), N1722/M1722 * I1722^-0.95 * IF(L1722=1, 1, 0.913), 0)) / 2,"Fehler: K4 muss 1 oder 2 sein"))</f>
        <v>2.1428571428571428</v>
      </c>
      <c r="P1722" s="61">
        <f t="array" ref="P1722">((AVERAGE(IF((H1722:INDEX(H:H,MATCH("PointAVG",O1723:O1831,0)+ROW(O1722)-1)&gt;=(MAX(H1722:INDEX(H:H,MATCH("PointAVG",O1723:O1831,0)+ROW(O1722)-1))-4)),O1722:INDEX(O:O,MATCH("PointAVG",O1723:O1831,0)+ROW(O1722)-1)))) * (VLOOKUP(C1722, LeagueRanking[[CCode]:[Total4]], COLUMNS(LeagueRanking[[#All],[CCode]:[Total4]]), FALSE)))</f>
        <v>10.144856406305445</v>
      </c>
      <c r="Q1722" s="91">
        <f>_xlfn.RANK.EQ(P1722, P:P, 0)</f>
        <v>191</v>
      </c>
    </row>
    <row r="1723" spans="2:17" ht="23.45" hidden="1" customHeight="1" outlineLevel="1" x14ac:dyDescent="0.25">
      <c r="B1723" s="123"/>
      <c r="C1723" s="35" t="s">
        <v>377</v>
      </c>
      <c r="D1723" s="123"/>
      <c r="E1723" s="35" t="s">
        <v>219</v>
      </c>
      <c r="F1723" s="122"/>
      <c r="G1723" s="35">
        <v>2019</v>
      </c>
      <c r="H1723" s="35">
        <v>2019</v>
      </c>
      <c r="I1723" s="35">
        <v>1</v>
      </c>
      <c r="J1723" s="35">
        <v>32</v>
      </c>
      <c r="K1723" s="35">
        <v>47</v>
      </c>
      <c r="O1723" s="61">
        <f t="shared" si="211"/>
        <v>1.46875</v>
      </c>
      <c r="Q1723" s="92"/>
    </row>
    <row r="1724" spans="2:17" ht="23.45" hidden="1" customHeight="1" outlineLevel="1" x14ac:dyDescent="0.25">
      <c r="B1724" s="123"/>
      <c r="C1724" s="35" t="s">
        <v>377</v>
      </c>
      <c r="D1724" s="123"/>
      <c r="E1724" s="35" t="s">
        <v>219</v>
      </c>
      <c r="F1724" s="122"/>
      <c r="G1724" s="35">
        <v>2020</v>
      </c>
      <c r="H1724" s="35">
        <v>2020</v>
      </c>
      <c r="I1724" s="35">
        <v>1</v>
      </c>
      <c r="J1724" s="35">
        <v>27</v>
      </c>
      <c r="K1724" s="35">
        <v>44</v>
      </c>
      <c r="O1724" s="61">
        <f t="shared" si="211"/>
        <v>1.6296296296296295</v>
      </c>
      <c r="Q1724" s="92"/>
    </row>
    <row r="1725" spans="2:17" ht="23.45" hidden="1" customHeight="1" outlineLevel="1" x14ac:dyDescent="0.25">
      <c r="B1725" s="123"/>
      <c r="C1725" s="35" t="s">
        <v>377</v>
      </c>
      <c r="D1725" s="123"/>
      <c r="E1725" s="35" t="s">
        <v>219</v>
      </c>
      <c r="F1725" s="122"/>
      <c r="G1725" s="35">
        <v>2021</v>
      </c>
      <c r="H1725" s="35">
        <v>2021</v>
      </c>
      <c r="I1725" s="35">
        <v>4</v>
      </c>
      <c r="J1725" s="35">
        <v>10</v>
      </c>
      <c r="K1725" s="35">
        <v>27</v>
      </c>
      <c r="O1725" s="61">
        <f t="shared" si="211"/>
        <v>0.72344708721199791</v>
      </c>
      <c r="Q1725" s="92"/>
    </row>
    <row r="1726" spans="2:17" ht="23.45" hidden="1" customHeight="1" outlineLevel="1" x14ac:dyDescent="0.25">
      <c r="B1726" s="123"/>
      <c r="C1726" s="35" t="s">
        <v>377</v>
      </c>
      <c r="D1726" s="123"/>
      <c r="E1726" s="35" t="s">
        <v>219</v>
      </c>
      <c r="F1726" s="122"/>
      <c r="G1726" s="35">
        <v>2022</v>
      </c>
      <c r="H1726" s="35">
        <v>2022</v>
      </c>
      <c r="I1726" s="35">
        <v>3</v>
      </c>
      <c r="J1726" s="35">
        <v>14</v>
      </c>
      <c r="K1726" s="35">
        <v>30</v>
      </c>
      <c r="L1726" s="35">
        <v>1</v>
      </c>
      <c r="M1726" s="35">
        <v>8</v>
      </c>
      <c r="N1726" s="35">
        <v>24</v>
      </c>
      <c r="O1726" s="61">
        <f t="shared" si="211"/>
        <v>0.9055434073281754</v>
      </c>
      <c r="Q1726" s="92"/>
    </row>
    <row r="1727" spans="2:17" ht="23.45" hidden="1" customHeight="1" outlineLevel="1" x14ac:dyDescent="0.25">
      <c r="B1727" s="123"/>
      <c r="C1727" s="35" t="s">
        <v>377</v>
      </c>
      <c r="D1727" s="123"/>
      <c r="E1727" s="35" t="s">
        <v>219</v>
      </c>
      <c r="F1727" s="122"/>
      <c r="G1727" s="35">
        <v>2023</v>
      </c>
      <c r="H1727" s="35">
        <v>2023</v>
      </c>
      <c r="I1727" s="35">
        <v>2</v>
      </c>
      <c r="J1727" s="35">
        <v>26</v>
      </c>
      <c r="K1727" s="35">
        <v>30</v>
      </c>
      <c r="O1727" s="61">
        <f t="shared" si="211"/>
        <v>0.59726822529310242</v>
      </c>
      <c r="Q1727" s="92"/>
    </row>
    <row r="1728" spans="2:17" ht="23.45" hidden="1" customHeight="1" outlineLevel="1" x14ac:dyDescent="0.25">
      <c r="B1728" s="123"/>
      <c r="C1728" s="35" t="s">
        <v>377</v>
      </c>
      <c r="D1728" s="123"/>
      <c r="E1728" s="35" t="s">
        <v>219</v>
      </c>
      <c r="F1728" s="122"/>
      <c r="G1728" s="35">
        <v>2024</v>
      </c>
      <c r="H1728" s="35">
        <v>2024</v>
      </c>
      <c r="I1728" s="35">
        <v>2</v>
      </c>
      <c r="J1728" s="35">
        <v>26</v>
      </c>
      <c r="K1728" s="35">
        <v>30</v>
      </c>
      <c r="O1728" s="61">
        <f t="shared" si="211"/>
        <v>0.59726822529310242</v>
      </c>
      <c r="Q1728" s="92"/>
    </row>
    <row r="1729" spans="2:17" ht="23.45" hidden="1" customHeight="1" outlineLevel="1" x14ac:dyDescent="0.25">
      <c r="B1729" s="52" t="s">
        <v>1</v>
      </c>
      <c r="C1729" s="52" t="s">
        <v>371</v>
      </c>
      <c r="D1729" s="52" t="s">
        <v>42</v>
      </c>
      <c r="E1729" s="52" t="s">
        <v>364</v>
      </c>
      <c r="F1729" s="83"/>
      <c r="G1729" s="52" t="s">
        <v>43</v>
      </c>
      <c r="H1729" s="52" t="s">
        <v>787</v>
      </c>
      <c r="I1729" s="52" t="s">
        <v>44</v>
      </c>
      <c r="J1729" s="52" t="s">
        <v>360</v>
      </c>
      <c r="K1729" s="52" t="s">
        <v>359</v>
      </c>
      <c r="L1729" s="52" t="s">
        <v>362</v>
      </c>
      <c r="M1729" s="52" t="s">
        <v>360</v>
      </c>
      <c r="N1729" s="52" t="s">
        <v>359</v>
      </c>
      <c r="O1729" s="52" t="s">
        <v>363</v>
      </c>
      <c r="P1729" s="52" t="s">
        <v>365</v>
      </c>
      <c r="Q1729" s="52" t="s">
        <v>599</v>
      </c>
    </row>
    <row r="1730" spans="2:17" ht="23.45" hidden="1" customHeight="1" outlineLevel="1" x14ac:dyDescent="0.25">
      <c r="B1730" s="123" t="e" vm="14">
        <v>#VALUE!</v>
      </c>
      <c r="C1730" s="35" t="s">
        <v>377</v>
      </c>
      <c r="D1730" s="123" t="e" vm="210">
        <v>#VALUE!</v>
      </c>
      <c r="E1730" s="35" t="s">
        <v>220</v>
      </c>
      <c r="F1730" s="122" t="s">
        <v>624</v>
      </c>
      <c r="G1730" s="35">
        <v>2018</v>
      </c>
      <c r="H1730" s="35">
        <v>2018</v>
      </c>
      <c r="I1730" s="35">
        <v>1</v>
      </c>
      <c r="J1730" s="35">
        <v>28</v>
      </c>
      <c r="K1730" s="35">
        <v>19</v>
      </c>
      <c r="O1730" s="61">
        <f t="shared" ref="O1730:O1736" si="212">IF(AND(L1730="", M1730="", N1730=""), IF(AND(I1730&lt;&gt;0, J1730&lt;&gt;0), K1730/J1730 * I1730^-0.95, 0), IF(OR(L1730=1, L1730=2),(IF(J1730&lt;&gt;0, K1730/J1730 * I1730^-0.95, 0) + IF(AND(M1730&lt;&gt;0, I1730&lt;&gt;0), N1730/M1730 * I1730^-0.95 * IF(L1730=1, 1, 0.913), 0)) / 2,"Fehler: K4 muss 1 oder 2 sein"))</f>
        <v>0.6785714285714286</v>
      </c>
      <c r="P1730" s="61">
        <f t="array" ref="P1730">((AVERAGE(IF((H1730:INDEX(H:H,MATCH("PointAVG",O1731:O1839,0)+ROW(O1730)-1)&gt;=(MAX(H1730:INDEX(H:H,MATCH("PointAVG",O1731:O1839,0)+ROW(O1730)-1))-4)),O1730:INDEX(O:O,MATCH("PointAVG",O1731:O1839,0)+ROW(O1730)-1)))) * (VLOOKUP(C1730, LeagueRanking[[CCode]:[Total4]], COLUMNS(LeagueRanking[[#All],[CCode]:[Total4]]), FALSE)))</f>
        <v>8.7358337155555574</v>
      </c>
      <c r="Q1730" s="91">
        <f>_xlfn.RANK.EQ(P1730, P:P, 0)</f>
        <v>226</v>
      </c>
    </row>
    <row r="1731" spans="2:17" ht="23.45" hidden="1" customHeight="1" outlineLevel="1" x14ac:dyDescent="0.25">
      <c r="B1731" s="123"/>
      <c r="C1731" s="35" t="s">
        <v>377</v>
      </c>
      <c r="D1731" s="123"/>
      <c r="E1731" s="35" t="s">
        <v>220</v>
      </c>
      <c r="F1731" s="122"/>
      <c r="G1731" s="35">
        <v>2019</v>
      </c>
      <c r="H1731" s="35">
        <v>2019</v>
      </c>
      <c r="I1731" s="35">
        <v>1</v>
      </c>
      <c r="J1731" s="35">
        <v>32</v>
      </c>
      <c r="K1731" s="35">
        <v>26</v>
      </c>
      <c r="O1731" s="61">
        <f t="shared" si="212"/>
        <v>0.8125</v>
      </c>
      <c r="Q1731" s="92"/>
    </row>
    <row r="1732" spans="2:17" ht="23.45" hidden="1" customHeight="1" outlineLevel="1" x14ac:dyDescent="0.25">
      <c r="B1732" s="123"/>
      <c r="C1732" s="35" t="s">
        <v>377</v>
      </c>
      <c r="D1732" s="123"/>
      <c r="E1732" s="35" t="s">
        <v>220</v>
      </c>
      <c r="F1732" s="122"/>
      <c r="G1732" s="35">
        <v>2020</v>
      </c>
      <c r="H1732" s="35">
        <v>2020</v>
      </c>
      <c r="I1732" s="35">
        <v>1</v>
      </c>
      <c r="J1732" s="35">
        <v>27</v>
      </c>
      <c r="K1732" s="35">
        <v>16</v>
      </c>
      <c r="O1732" s="61">
        <f t="shared" si="212"/>
        <v>0.59259259259259256</v>
      </c>
      <c r="Q1732" s="92"/>
    </row>
    <row r="1733" spans="2:17" ht="23.45" hidden="1" customHeight="1" outlineLevel="1" x14ac:dyDescent="0.25">
      <c r="B1733" s="123"/>
      <c r="C1733" s="35" t="s">
        <v>377</v>
      </c>
      <c r="D1733" s="123"/>
      <c r="E1733" s="35" t="s">
        <v>220</v>
      </c>
      <c r="F1733" s="122"/>
      <c r="G1733" s="35">
        <v>2021</v>
      </c>
      <c r="H1733" s="35">
        <v>2021</v>
      </c>
      <c r="I1733" s="35">
        <v>1</v>
      </c>
      <c r="J1733" s="35">
        <v>28</v>
      </c>
      <c r="K1733" s="35">
        <v>20</v>
      </c>
      <c r="O1733" s="61">
        <f t="shared" si="212"/>
        <v>0.7142857142857143</v>
      </c>
      <c r="Q1733" s="92"/>
    </row>
    <row r="1734" spans="2:17" ht="23.45" hidden="1" customHeight="1" outlineLevel="1" x14ac:dyDescent="0.25">
      <c r="B1734" s="123"/>
      <c r="C1734" s="35" t="s">
        <v>377</v>
      </c>
      <c r="D1734" s="123"/>
      <c r="E1734" s="35" t="s">
        <v>220</v>
      </c>
      <c r="F1734" s="122"/>
      <c r="G1734" s="35">
        <v>2022</v>
      </c>
      <c r="H1734" s="35">
        <v>2022</v>
      </c>
      <c r="I1734" s="35">
        <v>1</v>
      </c>
      <c r="J1734" s="35">
        <v>36</v>
      </c>
      <c r="K1734" s="35">
        <v>22</v>
      </c>
      <c r="O1734" s="61">
        <f t="shared" si="212"/>
        <v>0.61111111111111116</v>
      </c>
      <c r="Q1734" s="92"/>
    </row>
    <row r="1735" spans="2:17" ht="23.45" hidden="1" customHeight="1" outlineLevel="1" x14ac:dyDescent="0.25">
      <c r="B1735" s="123"/>
      <c r="C1735" s="35" t="s">
        <v>377</v>
      </c>
      <c r="D1735" s="123"/>
      <c r="E1735" s="35" t="s">
        <v>220</v>
      </c>
      <c r="F1735" s="122"/>
      <c r="G1735" s="35">
        <v>2023</v>
      </c>
      <c r="H1735" s="35">
        <v>2023</v>
      </c>
      <c r="I1735" s="35">
        <v>1</v>
      </c>
      <c r="J1735" s="35">
        <v>36</v>
      </c>
      <c r="K1735" s="35">
        <v>33</v>
      </c>
      <c r="O1735" s="61">
        <f t="shared" si="212"/>
        <v>0.91666666666666663</v>
      </c>
      <c r="Q1735" s="92"/>
    </row>
    <row r="1736" spans="2:17" ht="23.45" hidden="1" customHeight="1" outlineLevel="1" x14ac:dyDescent="0.25">
      <c r="B1736" s="123"/>
      <c r="C1736" s="35" t="s">
        <v>377</v>
      </c>
      <c r="D1736" s="123"/>
      <c r="E1736" s="35" t="s">
        <v>220</v>
      </c>
      <c r="F1736" s="122"/>
      <c r="G1736" s="35">
        <v>2024</v>
      </c>
      <c r="H1736" s="35">
        <v>2024</v>
      </c>
      <c r="I1736" s="35">
        <v>1</v>
      </c>
      <c r="J1736" s="35">
        <v>36</v>
      </c>
      <c r="K1736" s="35">
        <v>36</v>
      </c>
      <c r="O1736" s="61">
        <f t="shared" si="212"/>
        <v>1</v>
      </c>
      <c r="Q1736" s="92"/>
    </row>
    <row r="1737" spans="2:17" ht="23.45" hidden="1" customHeight="1" outlineLevel="1" x14ac:dyDescent="0.25">
      <c r="B1737" s="52" t="s">
        <v>1</v>
      </c>
      <c r="C1737" s="52" t="s">
        <v>371</v>
      </c>
      <c r="D1737" s="52" t="s">
        <v>42</v>
      </c>
      <c r="E1737" s="52" t="s">
        <v>364</v>
      </c>
      <c r="F1737" s="83"/>
      <c r="G1737" s="52" t="s">
        <v>43</v>
      </c>
      <c r="H1737" s="52" t="s">
        <v>787</v>
      </c>
      <c r="I1737" s="52" t="s">
        <v>44</v>
      </c>
      <c r="J1737" s="52" t="s">
        <v>360</v>
      </c>
      <c r="K1737" s="52" t="s">
        <v>359</v>
      </c>
      <c r="L1737" s="52" t="s">
        <v>362</v>
      </c>
      <c r="M1737" s="52" t="s">
        <v>360</v>
      </c>
      <c r="N1737" s="52" t="s">
        <v>359</v>
      </c>
      <c r="O1737" s="52" t="s">
        <v>363</v>
      </c>
      <c r="P1737" s="52" t="s">
        <v>365</v>
      </c>
      <c r="Q1737" s="52" t="s">
        <v>599</v>
      </c>
    </row>
    <row r="1738" spans="2:17" ht="23.45" hidden="1" customHeight="1" outlineLevel="1" x14ac:dyDescent="0.25">
      <c r="B1738" s="123" t="e" vm="14">
        <v>#VALUE!</v>
      </c>
      <c r="C1738" s="35" t="s">
        <v>377</v>
      </c>
      <c r="D1738" s="123" t="e" vm="211">
        <v>#VALUE!</v>
      </c>
      <c r="E1738" s="35" t="s">
        <v>221</v>
      </c>
      <c r="F1738" s="122" t="s">
        <v>625</v>
      </c>
      <c r="G1738" s="35">
        <v>2018</v>
      </c>
      <c r="H1738" s="35">
        <v>2018</v>
      </c>
      <c r="I1738" s="35">
        <v>1</v>
      </c>
      <c r="J1738" s="35">
        <v>28</v>
      </c>
      <c r="K1738" s="35">
        <v>21</v>
      </c>
      <c r="O1738" s="61">
        <f t="shared" ref="O1738:O1744" si="213">IF(AND(L1738="", M1738="", N1738=""), IF(AND(I1738&lt;&gt;0, J1738&lt;&gt;0), K1738/J1738 * I1738^-0.95, 0), IF(OR(L1738=1, L1738=2),(IF(J1738&lt;&gt;0, K1738/J1738 * I1738^-0.95, 0) + IF(AND(M1738&lt;&gt;0, I1738&lt;&gt;0), N1738/M1738 * I1738^-0.95 * IF(L1738=1, 1, 0.913), 0)) / 2,"Fehler: K4 muss 1 oder 2 sein"))</f>
        <v>0.75</v>
      </c>
      <c r="P1738" s="61">
        <f t="array" ref="P1738">((AVERAGE(IF((H1738:INDEX(H:H,MATCH("PointAVG",O1739:O1847,0)+ROW(O1738)-1)&gt;=(MAX(H1738:INDEX(H:H,MATCH("PointAVG",O1739:O1847,0)+ROW(O1738)-1))-4)),O1738:INDEX(O:O,MATCH("PointAVG",O1739:O1847,0)+ROW(O1738)-1)))) * (VLOOKUP(C1738, LeagueRanking[[CCode]:[Total4]], COLUMNS(LeagueRanking[[#All],[CCode]:[Total4]]), FALSE)))</f>
        <v>10.880845613570584</v>
      </c>
      <c r="Q1738" s="91">
        <f>_xlfn.RANK.EQ(P1738, P:P, 0)</f>
        <v>169</v>
      </c>
    </row>
    <row r="1739" spans="2:17" ht="23.45" hidden="1" customHeight="1" outlineLevel="1" x14ac:dyDescent="0.25">
      <c r="B1739" s="123"/>
      <c r="C1739" s="35" t="s">
        <v>377</v>
      </c>
      <c r="D1739" s="123"/>
      <c r="E1739" s="35" t="s">
        <v>221</v>
      </c>
      <c r="F1739" s="122"/>
      <c r="G1739" s="35">
        <v>2019</v>
      </c>
      <c r="H1739" s="35">
        <v>2019</v>
      </c>
      <c r="I1739" s="35">
        <v>1</v>
      </c>
      <c r="J1739" s="35">
        <v>32</v>
      </c>
      <c r="K1739" s="35">
        <v>38</v>
      </c>
      <c r="O1739" s="61">
        <f t="shared" si="213"/>
        <v>1.1875</v>
      </c>
      <c r="Q1739" s="92"/>
    </row>
    <row r="1740" spans="2:17" ht="23.45" hidden="1" customHeight="1" outlineLevel="1" x14ac:dyDescent="0.25">
      <c r="B1740" s="123"/>
      <c r="C1740" s="35" t="s">
        <v>377</v>
      </c>
      <c r="D1740" s="123"/>
      <c r="E1740" s="35" t="s">
        <v>221</v>
      </c>
      <c r="F1740" s="122"/>
      <c r="G1740" s="35">
        <v>2020</v>
      </c>
      <c r="H1740" s="35">
        <v>2020</v>
      </c>
      <c r="I1740" s="35">
        <v>1</v>
      </c>
      <c r="J1740" s="35">
        <v>27</v>
      </c>
      <c r="K1740" s="35">
        <v>22</v>
      </c>
      <c r="O1740" s="61">
        <f t="shared" si="213"/>
        <v>0.81481481481481477</v>
      </c>
      <c r="Q1740" s="92"/>
    </row>
    <row r="1741" spans="2:17" ht="23.45" hidden="1" customHeight="1" outlineLevel="1" x14ac:dyDescent="0.25">
      <c r="B1741" s="123"/>
      <c r="C1741" s="35" t="s">
        <v>377</v>
      </c>
      <c r="D1741" s="123"/>
      <c r="E1741" s="35" t="s">
        <v>221</v>
      </c>
      <c r="F1741" s="122"/>
      <c r="G1741" s="35">
        <v>2021</v>
      </c>
      <c r="H1741" s="35">
        <v>2021</v>
      </c>
      <c r="I1741" s="35">
        <v>2</v>
      </c>
      <c r="J1741" s="35">
        <v>14</v>
      </c>
      <c r="K1741" s="35">
        <v>19</v>
      </c>
      <c r="O1741" s="61">
        <f t="shared" si="213"/>
        <v>0.70250119832093483</v>
      </c>
      <c r="Q1741" s="92"/>
    </row>
    <row r="1742" spans="2:17" ht="23.45" hidden="1" customHeight="1" outlineLevel="1" x14ac:dyDescent="0.25">
      <c r="B1742" s="123"/>
      <c r="C1742" s="35" t="s">
        <v>377</v>
      </c>
      <c r="D1742" s="123"/>
      <c r="E1742" s="35" t="s">
        <v>221</v>
      </c>
      <c r="F1742" s="122"/>
      <c r="G1742" s="35">
        <v>2022</v>
      </c>
      <c r="H1742" s="35">
        <v>2022</v>
      </c>
      <c r="I1742" s="35">
        <v>2</v>
      </c>
      <c r="J1742" s="35">
        <v>26</v>
      </c>
      <c r="K1742" s="35">
        <v>73</v>
      </c>
      <c r="O1742" s="61">
        <f t="shared" si="213"/>
        <v>1.4533526815465492</v>
      </c>
      <c r="Q1742" s="92"/>
    </row>
    <row r="1743" spans="2:17" ht="23.45" hidden="1" customHeight="1" outlineLevel="1" x14ac:dyDescent="0.25">
      <c r="B1743" s="123"/>
      <c r="C1743" s="35" t="s">
        <v>377</v>
      </c>
      <c r="D1743" s="123"/>
      <c r="E1743" s="35" t="s">
        <v>221</v>
      </c>
      <c r="F1743" s="122"/>
      <c r="G1743" s="35">
        <v>2023</v>
      </c>
      <c r="H1743" s="35">
        <v>2023</v>
      </c>
      <c r="I1743" s="35">
        <v>1</v>
      </c>
      <c r="J1743" s="35">
        <v>36</v>
      </c>
      <c r="K1743" s="35">
        <v>40</v>
      </c>
      <c r="O1743" s="61">
        <f t="shared" si="213"/>
        <v>1.1111111111111112</v>
      </c>
      <c r="Q1743" s="92"/>
    </row>
    <row r="1744" spans="2:17" ht="23.45" hidden="1" customHeight="1" outlineLevel="1" x14ac:dyDescent="0.25">
      <c r="B1744" s="123"/>
      <c r="C1744" s="35" t="s">
        <v>377</v>
      </c>
      <c r="D1744" s="123"/>
      <c r="E1744" s="35" t="s">
        <v>221</v>
      </c>
      <c r="F1744" s="122"/>
      <c r="G1744" s="35">
        <v>2024</v>
      </c>
      <c r="H1744" s="35">
        <v>2024</v>
      </c>
      <c r="I1744" s="35">
        <v>1</v>
      </c>
      <c r="J1744" s="35">
        <v>36</v>
      </c>
      <c r="K1744" s="35">
        <v>25</v>
      </c>
      <c r="O1744" s="61">
        <f t="shared" si="213"/>
        <v>0.69444444444444442</v>
      </c>
      <c r="Q1744" s="92"/>
    </row>
    <row r="1745" spans="2:17" ht="23.45" hidden="1" customHeight="1" outlineLevel="1" x14ac:dyDescent="0.25">
      <c r="B1745" s="52" t="s">
        <v>1</v>
      </c>
      <c r="C1745" s="52" t="s">
        <v>371</v>
      </c>
      <c r="D1745" s="52" t="s">
        <v>42</v>
      </c>
      <c r="E1745" s="52" t="s">
        <v>364</v>
      </c>
      <c r="F1745" s="83"/>
      <c r="G1745" s="52" t="s">
        <v>43</v>
      </c>
      <c r="H1745" s="52" t="s">
        <v>787</v>
      </c>
      <c r="I1745" s="52" t="s">
        <v>44</v>
      </c>
      <c r="J1745" s="52" t="s">
        <v>360</v>
      </c>
      <c r="K1745" s="52" t="s">
        <v>359</v>
      </c>
      <c r="L1745" s="52" t="s">
        <v>362</v>
      </c>
      <c r="M1745" s="52" t="s">
        <v>360</v>
      </c>
      <c r="N1745" s="52" t="s">
        <v>359</v>
      </c>
      <c r="O1745" s="52" t="s">
        <v>363</v>
      </c>
      <c r="P1745" s="52" t="s">
        <v>365</v>
      </c>
      <c r="Q1745" s="52" t="s">
        <v>599</v>
      </c>
    </row>
    <row r="1746" spans="2:17" ht="23.45" hidden="1" customHeight="1" outlineLevel="1" x14ac:dyDescent="0.25">
      <c r="B1746" s="123" t="e" vm="14">
        <v>#VALUE!</v>
      </c>
      <c r="C1746" s="35" t="s">
        <v>377</v>
      </c>
      <c r="D1746" s="123" t="e" vm="212">
        <v>#VALUE!</v>
      </c>
      <c r="E1746" s="35" t="s">
        <v>222</v>
      </c>
      <c r="F1746" s="122" t="s">
        <v>626</v>
      </c>
      <c r="G1746" s="35">
        <v>2018</v>
      </c>
      <c r="H1746" s="35">
        <v>2018</v>
      </c>
      <c r="I1746" s="35">
        <v>2</v>
      </c>
      <c r="J1746" s="35">
        <v>22</v>
      </c>
      <c r="K1746" s="35">
        <v>48</v>
      </c>
      <c r="L1746" s="35">
        <v>1</v>
      </c>
      <c r="M1746" s="35">
        <v>3</v>
      </c>
      <c r="N1746" s="35">
        <v>3</v>
      </c>
      <c r="O1746" s="61">
        <f t="shared" ref="O1746:O1752" si="214">IF(AND(L1746="", M1746="", N1746=""), IF(AND(I1746&lt;&gt;0, J1746&lt;&gt;0), K1746/J1746 * I1746^-0.95, 0), IF(OR(L1746=1, L1746=2),(IF(J1746&lt;&gt;0, K1746/J1746 * I1746^-0.95, 0) + IF(AND(M1746&lt;&gt;0, I1746&lt;&gt;0), N1746/M1746 * I1746^-0.95 * IF(L1746=1, 1, 0.913), 0)) / 2,"Fehler: K4 muss 1 oder 2 sein"))</f>
        <v>0.82350618941927767</v>
      </c>
      <c r="P1746" s="61">
        <f t="array" ref="P1746">((AVERAGE(IF((H1746:INDEX(H:H,MATCH("PointAVG",O1747:O1855,0)+ROW(O1746)-1)&gt;=(MAX(H1746:INDEX(H:H,MATCH("PointAVG",O1747:O1855,0)+ROW(O1746)-1))-4)),O1746:INDEX(O:O,MATCH("PointAVG",O1747:O1855,0)+ROW(O1746)-1)))) * (VLOOKUP(C1746, LeagueRanking[[CCode]:[Total4]], COLUMNS(LeagueRanking[[#All],[CCode]:[Total4]]), FALSE)))</f>
        <v>10.374097194344364</v>
      </c>
      <c r="Q1746" s="91">
        <f>_xlfn.RANK.EQ(P1746, P:P, 0)</f>
        <v>186</v>
      </c>
    </row>
    <row r="1747" spans="2:17" ht="23.45" hidden="1" customHeight="1" outlineLevel="1" x14ac:dyDescent="0.25">
      <c r="B1747" s="123"/>
      <c r="C1747" s="35" t="s">
        <v>377</v>
      </c>
      <c r="D1747" s="123"/>
      <c r="E1747" s="35" t="s">
        <v>222</v>
      </c>
      <c r="F1747" s="122"/>
      <c r="G1747" s="35">
        <v>2019</v>
      </c>
      <c r="H1747" s="35">
        <v>2019</v>
      </c>
      <c r="I1747" s="35">
        <v>2</v>
      </c>
      <c r="J1747" s="35">
        <v>27</v>
      </c>
      <c r="K1747" s="35">
        <v>74</v>
      </c>
      <c r="O1747" s="61">
        <f t="shared" si="214"/>
        <v>1.418696377115962</v>
      </c>
      <c r="Q1747" s="92"/>
    </row>
    <row r="1748" spans="2:17" ht="23.45" hidden="1" customHeight="1" outlineLevel="1" x14ac:dyDescent="0.25">
      <c r="B1748" s="123"/>
      <c r="C1748" s="35" t="s">
        <v>377</v>
      </c>
      <c r="D1748" s="123"/>
      <c r="E1748" s="35" t="s">
        <v>222</v>
      </c>
      <c r="F1748" s="122"/>
      <c r="G1748" s="35">
        <v>2020</v>
      </c>
      <c r="H1748" s="35">
        <v>2020</v>
      </c>
      <c r="I1748" s="35">
        <v>1</v>
      </c>
      <c r="J1748" s="35">
        <v>27</v>
      </c>
      <c r="K1748" s="35">
        <v>14</v>
      </c>
      <c r="O1748" s="61">
        <f t="shared" si="214"/>
        <v>0.51851851851851849</v>
      </c>
      <c r="Q1748" s="92"/>
    </row>
    <row r="1749" spans="2:17" ht="23.45" hidden="1" customHeight="1" outlineLevel="1" x14ac:dyDescent="0.25">
      <c r="B1749" s="123"/>
      <c r="C1749" s="35" t="s">
        <v>377</v>
      </c>
      <c r="D1749" s="123"/>
      <c r="E1749" s="35" t="s">
        <v>222</v>
      </c>
      <c r="F1749" s="122"/>
      <c r="G1749" s="35">
        <v>2021</v>
      </c>
      <c r="H1749" s="35">
        <v>2021</v>
      </c>
      <c r="I1749" s="35">
        <v>2</v>
      </c>
      <c r="J1749" s="35">
        <v>14</v>
      </c>
      <c r="K1749" s="35">
        <v>28</v>
      </c>
      <c r="O1749" s="61">
        <f t="shared" si="214"/>
        <v>1.0352649238413776</v>
      </c>
      <c r="Q1749" s="92"/>
    </row>
    <row r="1750" spans="2:17" ht="23.45" hidden="1" customHeight="1" outlineLevel="1" x14ac:dyDescent="0.25">
      <c r="B1750" s="123"/>
      <c r="C1750" s="35" t="s">
        <v>377</v>
      </c>
      <c r="D1750" s="123"/>
      <c r="E1750" s="35" t="s">
        <v>222</v>
      </c>
      <c r="F1750" s="122"/>
      <c r="G1750" s="35">
        <v>2022</v>
      </c>
      <c r="H1750" s="35">
        <v>2022</v>
      </c>
      <c r="I1750" s="35">
        <v>1</v>
      </c>
      <c r="J1750" s="35">
        <v>36</v>
      </c>
      <c r="K1750" s="35">
        <v>38</v>
      </c>
      <c r="O1750" s="61">
        <f t="shared" si="214"/>
        <v>1.0555555555555556</v>
      </c>
      <c r="Q1750" s="92"/>
    </row>
    <row r="1751" spans="2:17" ht="23.45" hidden="1" customHeight="1" outlineLevel="1" x14ac:dyDescent="0.25">
      <c r="B1751" s="123"/>
      <c r="C1751" s="35" t="s">
        <v>377</v>
      </c>
      <c r="D1751" s="123"/>
      <c r="E1751" s="35" t="s">
        <v>222</v>
      </c>
      <c r="F1751" s="122"/>
      <c r="G1751" s="35">
        <v>2023</v>
      </c>
      <c r="H1751" s="35">
        <v>2023</v>
      </c>
      <c r="I1751" s="35">
        <v>1</v>
      </c>
      <c r="J1751" s="35">
        <v>36</v>
      </c>
      <c r="K1751" s="35">
        <v>35</v>
      </c>
      <c r="O1751" s="61">
        <f t="shared" si="214"/>
        <v>0.97222222222222221</v>
      </c>
      <c r="Q1751" s="92"/>
    </row>
    <row r="1752" spans="2:17" ht="23.45" hidden="1" customHeight="1" outlineLevel="1" x14ac:dyDescent="0.25">
      <c r="B1752" s="123"/>
      <c r="C1752" s="35" t="s">
        <v>377</v>
      </c>
      <c r="D1752" s="123"/>
      <c r="E1752" s="35" t="s">
        <v>222</v>
      </c>
      <c r="F1752" s="122"/>
      <c r="G1752" s="35">
        <v>2024</v>
      </c>
      <c r="H1752" s="35">
        <v>2024</v>
      </c>
      <c r="I1752" s="35">
        <v>1</v>
      </c>
      <c r="J1752" s="35">
        <v>36</v>
      </c>
      <c r="K1752" s="35">
        <v>35</v>
      </c>
      <c r="O1752" s="61">
        <f t="shared" si="214"/>
        <v>0.97222222222222221</v>
      </c>
      <c r="Q1752" s="92"/>
    </row>
    <row r="1753" spans="2:17" ht="23.45" hidden="1" customHeight="1" outlineLevel="1" x14ac:dyDescent="0.25">
      <c r="B1753" s="52" t="s">
        <v>1</v>
      </c>
      <c r="C1753" s="52" t="s">
        <v>371</v>
      </c>
      <c r="D1753" s="52" t="s">
        <v>42</v>
      </c>
      <c r="E1753" s="52" t="s">
        <v>364</v>
      </c>
      <c r="F1753" s="83"/>
      <c r="G1753" s="52" t="s">
        <v>43</v>
      </c>
      <c r="H1753" s="52" t="s">
        <v>787</v>
      </c>
      <c r="I1753" s="52" t="s">
        <v>44</v>
      </c>
      <c r="J1753" s="52" t="s">
        <v>360</v>
      </c>
      <c r="K1753" s="52" t="s">
        <v>359</v>
      </c>
      <c r="L1753" s="52" t="s">
        <v>362</v>
      </c>
      <c r="M1753" s="52" t="s">
        <v>360</v>
      </c>
      <c r="N1753" s="52" t="s">
        <v>359</v>
      </c>
      <c r="O1753" s="52" t="s">
        <v>363</v>
      </c>
      <c r="P1753" s="52" t="s">
        <v>365</v>
      </c>
      <c r="Q1753" s="52" t="s">
        <v>599</v>
      </c>
    </row>
    <row r="1754" spans="2:17" ht="23.45" hidden="1" customHeight="1" outlineLevel="1" x14ac:dyDescent="0.25">
      <c r="B1754" s="123" t="e" vm="14">
        <v>#VALUE!</v>
      </c>
      <c r="C1754" s="35" t="s">
        <v>377</v>
      </c>
      <c r="D1754" s="123" t="e" vm="213">
        <v>#VALUE!</v>
      </c>
      <c r="E1754" s="35" t="s">
        <v>223</v>
      </c>
      <c r="F1754" s="122" t="s">
        <v>627</v>
      </c>
      <c r="G1754" s="35">
        <v>2018</v>
      </c>
      <c r="H1754" s="35">
        <v>2018</v>
      </c>
      <c r="I1754" s="35">
        <v>2</v>
      </c>
      <c r="J1754" s="35">
        <v>22</v>
      </c>
      <c r="K1754" s="35">
        <v>37</v>
      </c>
      <c r="O1754" s="61">
        <f t="shared" ref="O1754:O1760" si="215">IF(AND(L1754="", M1754="", N1754=""), IF(AND(I1754&lt;&gt;0, J1754&lt;&gt;0), K1754/J1754 * I1754^-0.95, 0), IF(OR(L1754=1, L1754=2),(IF(J1754&lt;&gt;0, K1754/J1754 * I1754^-0.95, 0) + IF(AND(M1754&lt;&gt;0, I1754&lt;&gt;0), N1754/M1754 * I1754^-0.95 * IF(L1754=1, 1, 0.913), 0)) / 2,"Fehler: K4 muss 1 oder 2 sein"))</f>
        <v>0.87056368595752209</v>
      </c>
      <c r="P1754" s="61">
        <f t="array" ref="P1754">((AVERAGE(IF((H1754:INDEX(H:H,MATCH("PointAVG",O1755:O1863,0)+ROW(O1754)-1)&gt;=(MAX(H1754:INDEX(H:H,MATCH("PointAVG",O1755:O1863,0)+ROW(O1754)-1))-4)),O1754:INDEX(O:O,MATCH("PointAVG",O1755:O1863,0)+ROW(O1754)-1)))) * (VLOOKUP(C1754, LeagueRanking[[CCode]:[Total4]], COLUMNS(LeagueRanking[[#All],[CCode]:[Total4]]), FALSE)))</f>
        <v>16.046442210413918</v>
      </c>
      <c r="Q1754" s="91">
        <f>_xlfn.RANK.EQ(P1754, P:P, 0)</f>
        <v>85</v>
      </c>
    </row>
    <row r="1755" spans="2:17" ht="23.45" hidden="1" customHeight="1" outlineLevel="1" x14ac:dyDescent="0.25">
      <c r="B1755" s="123"/>
      <c r="C1755" s="35" t="s">
        <v>377</v>
      </c>
      <c r="D1755" s="123"/>
      <c r="E1755" s="35" t="s">
        <v>223</v>
      </c>
      <c r="F1755" s="122"/>
      <c r="G1755" s="35">
        <v>2019</v>
      </c>
      <c r="H1755" s="35">
        <v>2019</v>
      </c>
      <c r="I1755" s="35">
        <v>2</v>
      </c>
      <c r="J1755" s="35">
        <v>27</v>
      </c>
      <c r="K1755" s="35">
        <v>45</v>
      </c>
      <c r="O1755" s="61">
        <f t="shared" si="215"/>
        <v>0.86272076986781465</v>
      </c>
      <c r="Q1755" s="92"/>
    </row>
    <row r="1756" spans="2:17" ht="23.45" hidden="1" customHeight="1" outlineLevel="1" x14ac:dyDescent="0.25">
      <c r="B1756" s="123"/>
      <c r="C1756" s="35" t="s">
        <v>377</v>
      </c>
      <c r="D1756" s="123"/>
      <c r="E1756" s="35" t="s">
        <v>223</v>
      </c>
      <c r="F1756" s="122"/>
      <c r="G1756" s="35">
        <v>2020</v>
      </c>
      <c r="H1756" s="35">
        <v>2020</v>
      </c>
      <c r="I1756" s="35">
        <v>2</v>
      </c>
      <c r="J1756" s="35">
        <v>13</v>
      </c>
      <c r="K1756" s="35">
        <v>28</v>
      </c>
      <c r="O1756" s="61">
        <f t="shared" si="215"/>
        <v>1.1149006872137912</v>
      </c>
      <c r="Q1756" s="92"/>
    </row>
    <row r="1757" spans="2:17" ht="23.45" hidden="1" customHeight="1" outlineLevel="1" x14ac:dyDescent="0.25">
      <c r="B1757" s="123"/>
      <c r="C1757" s="35" t="s">
        <v>377</v>
      </c>
      <c r="D1757" s="123"/>
      <c r="E1757" s="35" t="s">
        <v>223</v>
      </c>
      <c r="F1757" s="122"/>
      <c r="G1757" s="35">
        <v>2021</v>
      </c>
      <c r="H1757" s="35">
        <v>2021</v>
      </c>
      <c r="I1757" s="35">
        <v>2</v>
      </c>
      <c r="J1757" s="35">
        <v>13</v>
      </c>
      <c r="K1757" s="35">
        <v>31</v>
      </c>
      <c r="O1757" s="61">
        <f t="shared" si="215"/>
        <v>1.2343543322724118</v>
      </c>
      <c r="Q1757" s="92"/>
    </row>
    <row r="1758" spans="2:17" ht="23.45" hidden="1" customHeight="1" outlineLevel="1" x14ac:dyDescent="0.25">
      <c r="B1758" s="123"/>
      <c r="C1758" s="35" t="s">
        <v>377</v>
      </c>
      <c r="D1758" s="123"/>
      <c r="E1758" s="35" t="s">
        <v>223</v>
      </c>
      <c r="F1758" s="122"/>
      <c r="G1758" s="35">
        <v>2022</v>
      </c>
      <c r="H1758" s="35">
        <v>2022</v>
      </c>
      <c r="I1758" s="35">
        <v>1</v>
      </c>
      <c r="J1758" s="35">
        <v>36</v>
      </c>
      <c r="K1758" s="35">
        <v>51</v>
      </c>
      <c r="O1758" s="61">
        <f t="shared" si="215"/>
        <v>1.4166666666666667</v>
      </c>
      <c r="Q1758" s="92"/>
    </row>
    <row r="1759" spans="2:17" ht="23.45" hidden="1" customHeight="1" outlineLevel="1" x14ac:dyDescent="0.25">
      <c r="B1759" s="123"/>
      <c r="C1759" s="35" t="s">
        <v>377</v>
      </c>
      <c r="D1759" s="123"/>
      <c r="E1759" s="35" t="s">
        <v>223</v>
      </c>
      <c r="F1759" s="122"/>
      <c r="G1759" s="35">
        <v>2023</v>
      </c>
      <c r="H1759" s="35">
        <v>2023</v>
      </c>
      <c r="I1759" s="35">
        <v>1</v>
      </c>
      <c r="J1759" s="35">
        <v>36</v>
      </c>
      <c r="K1759" s="35">
        <v>58</v>
      </c>
      <c r="O1759" s="61">
        <f t="shared" si="215"/>
        <v>1.6111111111111112</v>
      </c>
      <c r="Q1759" s="92"/>
    </row>
    <row r="1760" spans="2:17" ht="23.45" hidden="1" customHeight="1" outlineLevel="1" x14ac:dyDescent="0.25">
      <c r="B1760" s="123"/>
      <c r="C1760" s="35" t="s">
        <v>377</v>
      </c>
      <c r="D1760" s="123"/>
      <c r="E1760" s="35" t="s">
        <v>223</v>
      </c>
      <c r="F1760" s="122"/>
      <c r="G1760" s="35">
        <v>2024</v>
      </c>
      <c r="H1760" s="35">
        <v>2024</v>
      </c>
      <c r="I1760" s="35">
        <v>1</v>
      </c>
      <c r="J1760" s="35">
        <v>36</v>
      </c>
      <c r="K1760" s="35">
        <v>60</v>
      </c>
      <c r="O1760" s="61">
        <f t="shared" si="215"/>
        <v>1.6666666666666667</v>
      </c>
      <c r="Q1760" s="92"/>
    </row>
    <row r="1761" spans="2:17" ht="23.45" hidden="1" customHeight="1" outlineLevel="1" x14ac:dyDescent="0.25">
      <c r="B1761" s="52" t="s">
        <v>1</v>
      </c>
      <c r="C1761" s="52" t="s">
        <v>371</v>
      </c>
      <c r="D1761" s="52" t="s">
        <v>42</v>
      </c>
      <c r="E1761" s="52" t="s">
        <v>364</v>
      </c>
      <c r="F1761" s="83"/>
      <c r="G1761" s="52" t="s">
        <v>43</v>
      </c>
      <c r="H1761" s="52" t="s">
        <v>787</v>
      </c>
      <c r="I1761" s="52" t="s">
        <v>44</v>
      </c>
      <c r="J1761" s="52" t="s">
        <v>360</v>
      </c>
      <c r="K1761" s="52" t="s">
        <v>359</v>
      </c>
      <c r="L1761" s="52" t="s">
        <v>362</v>
      </c>
      <c r="M1761" s="52" t="s">
        <v>360</v>
      </c>
      <c r="N1761" s="52" t="s">
        <v>359</v>
      </c>
      <c r="O1761" s="52" t="s">
        <v>363</v>
      </c>
      <c r="P1761" s="52" t="s">
        <v>365</v>
      </c>
      <c r="Q1761" s="52" t="s">
        <v>599</v>
      </c>
    </row>
    <row r="1762" spans="2:17" ht="23.45" hidden="1" customHeight="1" outlineLevel="1" x14ac:dyDescent="0.25">
      <c r="B1762" s="123" t="e" vm="14">
        <v>#VALUE!</v>
      </c>
      <c r="C1762" s="35" t="s">
        <v>377</v>
      </c>
      <c r="D1762" s="123" t="e" vm="214">
        <v>#VALUE!</v>
      </c>
      <c r="E1762" s="35" t="s">
        <v>224</v>
      </c>
      <c r="F1762" s="122" t="s">
        <v>628</v>
      </c>
      <c r="G1762" s="35">
        <v>2018</v>
      </c>
      <c r="H1762" s="35">
        <v>2018</v>
      </c>
      <c r="I1762" s="35">
        <v>2</v>
      </c>
      <c r="J1762" s="35">
        <v>22</v>
      </c>
      <c r="K1762" s="35">
        <v>53</v>
      </c>
      <c r="L1762" s="35">
        <v>1</v>
      </c>
      <c r="M1762" s="35">
        <v>3</v>
      </c>
      <c r="N1762" s="35">
        <v>6</v>
      </c>
      <c r="O1762" s="61">
        <f t="shared" ref="O1762:O1768" si="216">IF(AND(L1762="", M1762="", N1762=""), IF(AND(I1762&lt;&gt;0, J1762&lt;&gt;0), K1762/J1762 * I1762^-0.95, 0), IF(OR(L1762=1, L1762=2),(IF(J1762&lt;&gt;0, K1762/J1762 * I1762^-0.95, 0) + IF(AND(M1762&lt;&gt;0, I1762&lt;&gt;0), N1762/M1762 * I1762^-0.95 * IF(L1762=1, 1, 0.913), 0)) / 2,"Fehler: K4 muss 1 oder 2 sein"))</f>
        <v>1.1411442910524277</v>
      </c>
      <c r="P1762" s="61">
        <f t="array" ref="P1762">((AVERAGE(IF((H1762:INDEX(H:H,MATCH("PointAVG",O1763:O1879,0)+ROW(O1762)-1)&gt;=(MAX(H1762:INDEX(H:H,MATCH("PointAVG",O1763:O1879,0)+ROW(O1762)-1))-4)),O1762:INDEX(O:O,MATCH("PointAVG",O1763:O1879,0)+ROW(O1762)-1)))) * (VLOOKUP(C1762, LeagueRanking[[CCode]:[Total4]], COLUMNS(LeagueRanking[[#All],[CCode]:[Total4]]), FALSE)))</f>
        <v>8.6373432222247715</v>
      </c>
      <c r="Q1762" s="91">
        <f>_xlfn.RANK.EQ(P1762, P:P, 0)</f>
        <v>228</v>
      </c>
    </row>
    <row r="1763" spans="2:17" ht="23.45" hidden="1" customHeight="1" outlineLevel="1" x14ac:dyDescent="0.25">
      <c r="B1763" s="123"/>
      <c r="C1763" s="35" t="s">
        <v>377</v>
      </c>
      <c r="D1763" s="123"/>
      <c r="E1763" s="35" t="s">
        <v>224</v>
      </c>
      <c r="F1763" s="122"/>
      <c r="G1763" s="35">
        <v>2019</v>
      </c>
      <c r="H1763" s="35">
        <v>2019</v>
      </c>
      <c r="I1763" s="35">
        <v>2</v>
      </c>
      <c r="J1763" s="35">
        <v>27</v>
      </c>
      <c r="K1763" s="35">
        <v>58</v>
      </c>
      <c r="O1763" s="61">
        <f t="shared" si="216"/>
        <v>1.1119512144962946</v>
      </c>
      <c r="Q1763" s="92"/>
    </row>
    <row r="1764" spans="2:17" ht="23.45" hidden="1" customHeight="1" outlineLevel="1" x14ac:dyDescent="0.25">
      <c r="B1764" s="123"/>
      <c r="C1764" s="35" t="s">
        <v>377</v>
      </c>
      <c r="D1764" s="123"/>
      <c r="E1764" s="35" t="s">
        <v>224</v>
      </c>
      <c r="F1764" s="122"/>
      <c r="G1764" s="35">
        <v>2020</v>
      </c>
      <c r="H1764" s="35">
        <v>2020</v>
      </c>
      <c r="I1764" s="35">
        <v>2</v>
      </c>
      <c r="J1764" s="35">
        <v>13</v>
      </c>
      <c r="K1764" s="35">
        <v>16</v>
      </c>
      <c r="O1764" s="61">
        <f t="shared" si="216"/>
        <v>0.63708610697930934</v>
      </c>
      <c r="Q1764" s="92"/>
    </row>
    <row r="1765" spans="2:17" ht="23.45" hidden="1" customHeight="1" outlineLevel="1" x14ac:dyDescent="0.25">
      <c r="B1765" s="123"/>
      <c r="C1765" s="35" t="s">
        <v>377</v>
      </c>
      <c r="D1765" s="123"/>
      <c r="E1765" s="35" t="s">
        <v>224</v>
      </c>
      <c r="F1765" s="122"/>
      <c r="G1765" s="35">
        <v>2021</v>
      </c>
      <c r="H1765" s="35">
        <v>2021</v>
      </c>
      <c r="I1765" s="35">
        <v>2</v>
      </c>
      <c r="J1765" s="35">
        <v>13</v>
      </c>
      <c r="K1765" s="35">
        <v>23</v>
      </c>
      <c r="O1765" s="61">
        <f t="shared" si="216"/>
        <v>0.91581127878275703</v>
      </c>
      <c r="Q1765" s="92"/>
    </row>
    <row r="1766" spans="2:17" ht="23.45" hidden="1" customHeight="1" outlineLevel="1" x14ac:dyDescent="0.25">
      <c r="B1766" s="123"/>
      <c r="C1766" s="35" t="s">
        <v>377</v>
      </c>
      <c r="D1766" s="123"/>
      <c r="E1766" s="35" t="s">
        <v>224</v>
      </c>
      <c r="F1766" s="122"/>
      <c r="G1766" s="35">
        <v>2022</v>
      </c>
      <c r="H1766" s="35">
        <v>2022</v>
      </c>
      <c r="I1766" s="35">
        <v>1</v>
      </c>
      <c r="J1766" s="35">
        <v>36</v>
      </c>
      <c r="K1766" s="35">
        <v>20</v>
      </c>
      <c r="O1766" s="61">
        <f t="shared" si="216"/>
        <v>0.55555555555555558</v>
      </c>
      <c r="Q1766" s="92"/>
    </row>
    <row r="1767" spans="2:17" ht="23.45" hidden="1" customHeight="1" outlineLevel="1" x14ac:dyDescent="0.25">
      <c r="B1767" s="123"/>
      <c r="C1767" s="35" t="s">
        <v>377</v>
      </c>
      <c r="D1767" s="123"/>
      <c r="E1767" s="35" t="s">
        <v>224</v>
      </c>
      <c r="F1767" s="122"/>
      <c r="G1767" s="35">
        <v>2023</v>
      </c>
      <c r="H1767" s="35">
        <v>2023</v>
      </c>
      <c r="I1767" s="35">
        <v>1</v>
      </c>
      <c r="J1767" s="35">
        <v>36</v>
      </c>
      <c r="K1767" s="35">
        <v>14</v>
      </c>
      <c r="O1767" s="61">
        <f t="shared" si="216"/>
        <v>0.3888888888888889</v>
      </c>
      <c r="Q1767" s="92"/>
    </row>
    <row r="1768" spans="2:17" ht="23.45" hidden="1" customHeight="1" outlineLevel="1" x14ac:dyDescent="0.25">
      <c r="B1768" s="123"/>
      <c r="C1768" s="35" t="s">
        <v>377</v>
      </c>
      <c r="D1768" s="123"/>
      <c r="E1768" s="35" t="s">
        <v>224</v>
      </c>
      <c r="F1768" s="122"/>
      <c r="G1768" s="35">
        <v>2024</v>
      </c>
      <c r="H1768" s="35">
        <v>2024</v>
      </c>
      <c r="I1768" s="35">
        <v>2</v>
      </c>
      <c r="J1768" s="35">
        <v>26</v>
      </c>
      <c r="K1768" s="35">
        <v>65</v>
      </c>
      <c r="O1768" s="61">
        <f t="shared" si="216"/>
        <v>1.2940811548017219</v>
      </c>
      <c r="Q1768" s="92"/>
    </row>
    <row r="1769" spans="2:17" ht="23.45" hidden="1" customHeight="1" outlineLevel="1" x14ac:dyDescent="0.25">
      <c r="B1769" s="52" t="s">
        <v>1</v>
      </c>
      <c r="C1769" s="52" t="s">
        <v>371</v>
      </c>
      <c r="D1769" s="52" t="s">
        <v>42</v>
      </c>
      <c r="E1769" s="52" t="s">
        <v>364</v>
      </c>
      <c r="F1769" s="83"/>
      <c r="G1769" s="52" t="s">
        <v>43</v>
      </c>
      <c r="H1769" s="52" t="s">
        <v>787</v>
      </c>
      <c r="I1769" s="52" t="s">
        <v>44</v>
      </c>
      <c r="J1769" s="52" t="s">
        <v>360</v>
      </c>
      <c r="K1769" s="52" t="s">
        <v>359</v>
      </c>
      <c r="L1769" s="52" t="s">
        <v>362</v>
      </c>
      <c r="M1769" s="52" t="s">
        <v>360</v>
      </c>
      <c r="N1769" s="52" t="s">
        <v>359</v>
      </c>
      <c r="O1769" s="52" t="s">
        <v>363</v>
      </c>
      <c r="P1769" s="52" t="s">
        <v>365</v>
      </c>
      <c r="Q1769" s="52" t="s">
        <v>599</v>
      </c>
    </row>
    <row r="1770" spans="2:17" ht="23.45" hidden="1" customHeight="1" outlineLevel="1" x14ac:dyDescent="0.25">
      <c r="B1770" s="123" t="e" vm="14">
        <v>#VALUE!</v>
      </c>
      <c r="C1770" s="35" t="s">
        <v>377</v>
      </c>
      <c r="D1770" s="123" t="e" vm="215">
        <v>#VALUE!</v>
      </c>
      <c r="E1770" s="35" t="s">
        <v>225</v>
      </c>
      <c r="F1770" s="122" t="s">
        <v>629</v>
      </c>
      <c r="G1770" s="35">
        <v>2018</v>
      </c>
      <c r="H1770" s="35">
        <v>2018</v>
      </c>
      <c r="I1770" s="35">
        <v>2</v>
      </c>
      <c r="J1770" s="35">
        <v>22</v>
      </c>
      <c r="K1770" s="35">
        <v>28</v>
      </c>
      <c r="O1770" s="61">
        <f t="shared" ref="O1770:O1776" si="217">IF(AND(L1770="", M1770="", N1770=""), IF(AND(I1770&lt;&gt;0, J1770&lt;&gt;0), K1770/J1770 * I1770^-0.95, 0), IF(OR(L1770=1, L1770=2),(IF(J1770&lt;&gt;0, K1770/J1770 * I1770^-0.95, 0) + IF(AND(M1770&lt;&gt;0, I1770&lt;&gt;0), N1770/M1770 * I1770^-0.95 * IF(L1770=1, 1, 0.913), 0)) / 2,"Fehler: K4 muss 1 oder 2 sein"))</f>
        <v>0.65880495153542207</v>
      </c>
      <c r="P1770" s="61">
        <f t="array" ref="P1770">((AVERAGE(IF((H1770:INDEX(H:H,MATCH("PointAVG",O1771:O1887,0)+ROW(O1770)-1)&gt;=(MAX(H1770:INDEX(H:H,MATCH("PointAVG",O1771:O1887,0)+ROW(O1770)-1))-4)),O1770:INDEX(O:O,MATCH("PointAVG",O1771:O1887,0)+ROW(O1770)-1)))) * (VLOOKUP(C1770, LeagueRanking[[CCode]:[Total4]], COLUMNS(LeagueRanking[[#All],[CCode]:[Total4]]), FALSE)))</f>
        <v>9.5828839546757614</v>
      </c>
      <c r="Q1770" s="91">
        <f>_xlfn.RANK.EQ(P1770, P:P, 0)</f>
        <v>205</v>
      </c>
    </row>
    <row r="1771" spans="2:17" ht="23.45" hidden="1" customHeight="1" outlineLevel="1" x14ac:dyDescent="0.25">
      <c r="B1771" s="123"/>
      <c r="C1771" s="35" t="s">
        <v>377</v>
      </c>
      <c r="D1771" s="123"/>
      <c r="E1771" s="35" t="s">
        <v>225</v>
      </c>
      <c r="F1771" s="122"/>
      <c r="G1771" s="35">
        <v>2019</v>
      </c>
      <c r="H1771" s="35">
        <v>2019</v>
      </c>
      <c r="I1771" s="35">
        <v>2</v>
      </c>
      <c r="J1771" s="35">
        <v>27</v>
      </c>
      <c r="K1771" s="35">
        <v>51</v>
      </c>
      <c r="O1771" s="61">
        <f t="shared" si="217"/>
        <v>0.9777502058501899</v>
      </c>
      <c r="Q1771" s="92"/>
    </row>
    <row r="1772" spans="2:17" ht="23.45" hidden="1" customHeight="1" outlineLevel="1" x14ac:dyDescent="0.25">
      <c r="B1772" s="123"/>
      <c r="C1772" s="35" t="s">
        <v>377</v>
      </c>
      <c r="D1772" s="123"/>
      <c r="E1772" s="35" t="s">
        <v>225</v>
      </c>
      <c r="F1772" s="122"/>
      <c r="G1772" s="35">
        <v>2020</v>
      </c>
      <c r="H1772" s="35">
        <v>2020</v>
      </c>
      <c r="I1772" s="35">
        <v>2</v>
      </c>
      <c r="J1772" s="35">
        <v>12</v>
      </c>
      <c r="K1772" s="35">
        <v>18</v>
      </c>
      <c r="O1772" s="61">
        <f t="shared" si="217"/>
        <v>0.77644869288103324</v>
      </c>
      <c r="Q1772" s="92"/>
    </row>
    <row r="1773" spans="2:17" ht="23.45" hidden="1" customHeight="1" outlineLevel="1" x14ac:dyDescent="0.25">
      <c r="B1773" s="123"/>
      <c r="C1773" s="35" t="s">
        <v>377</v>
      </c>
      <c r="D1773" s="123"/>
      <c r="E1773" s="35" t="s">
        <v>225</v>
      </c>
      <c r="F1773" s="122"/>
      <c r="G1773" s="35">
        <v>2021</v>
      </c>
      <c r="H1773" s="35">
        <v>2021</v>
      </c>
      <c r="I1773" s="35">
        <v>2</v>
      </c>
      <c r="J1773" s="35">
        <v>14</v>
      </c>
      <c r="K1773" s="35">
        <v>12</v>
      </c>
      <c r="O1773" s="61">
        <f t="shared" si="217"/>
        <v>0.44368496736059038</v>
      </c>
      <c r="Q1773" s="92"/>
    </row>
    <row r="1774" spans="2:17" ht="23.45" hidden="1" customHeight="1" outlineLevel="1" x14ac:dyDescent="0.25">
      <c r="B1774" s="123"/>
      <c r="C1774" s="35" t="s">
        <v>377</v>
      </c>
      <c r="D1774" s="123"/>
      <c r="E1774" s="35" t="s">
        <v>225</v>
      </c>
      <c r="F1774" s="122"/>
      <c r="G1774" s="35">
        <v>2022</v>
      </c>
      <c r="H1774" s="35">
        <v>2022</v>
      </c>
      <c r="I1774" s="35">
        <v>2</v>
      </c>
      <c r="J1774" s="35">
        <v>26</v>
      </c>
      <c r="K1774" s="35">
        <v>45</v>
      </c>
      <c r="O1774" s="61">
        <f t="shared" si="217"/>
        <v>0.89590233793965368</v>
      </c>
      <c r="Q1774" s="92"/>
    </row>
    <row r="1775" spans="2:17" ht="23.45" hidden="1" customHeight="1" outlineLevel="1" x14ac:dyDescent="0.25">
      <c r="B1775" s="123"/>
      <c r="C1775" s="35" t="s">
        <v>377</v>
      </c>
      <c r="D1775" s="123"/>
      <c r="E1775" s="35" t="s">
        <v>225</v>
      </c>
      <c r="F1775" s="122"/>
      <c r="G1775" s="35">
        <v>2023</v>
      </c>
      <c r="H1775" s="35">
        <v>2023</v>
      </c>
      <c r="I1775" s="35">
        <v>2</v>
      </c>
      <c r="J1775" s="35">
        <v>26</v>
      </c>
      <c r="K1775" s="35">
        <v>47</v>
      </c>
      <c r="O1775" s="61">
        <f t="shared" si="217"/>
        <v>0.93572021962586049</v>
      </c>
      <c r="Q1775" s="92"/>
    </row>
    <row r="1776" spans="2:17" ht="23.45" hidden="1" customHeight="1" outlineLevel="1" x14ac:dyDescent="0.25">
      <c r="B1776" s="123"/>
      <c r="C1776" s="35" t="s">
        <v>377</v>
      </c>
      <c r="D1776" s="123"/>
      <c r="E1776" s="35" t="s">
        <v>225</v>
      </c>
      <c r="F1776" s="122"/>
      <c r="G1776" s="35">
        <v>2024</v>
      </c>
      <c r="H1776" s="35">
        <v>2024</v>
      </c>
      <c r="I1776" s="35">
        <v>2</v>
      </c>
      <c r="J1776" s="35">
        <v>26</v>
      </c>
      <c r="K1776" s="35">
        <v>58</v>
      </c>
      <c r="O1776" s="61">
        <f t="shared" si="217"/>
        <v>1.1547185688999981</v>
      </c>
      <c r="Q1776" s="92"/>
    </row>
    <row r="1777" spans="2:17" ht="23.45" hidden="1" customHeight="1" outlineLevel="1" x14ac:dyDescent="0.25">
      <c r="B1777" s="52" t="s">
        <v>1</v>
      </c>
      <c r="C1777" s="52" t="s">
        <v>371</v>
      </c>
      <c r="D1777" s="52" t="s">
        <v>42</v>
      </c>
      <c r="E1777" s="52" t="s">
        <v>364</v>
      </c>
      <c r="F1777" s="83"/>
      <c r="G1777" s="52" t="s">
        <v>43</v>
      </c>
      <c r="H1777" s="52" t="s">
        <v>787</v>
      </c>
      <c r="I1777" s="52" t="s">
        <v>44</v>
      </c>
      <c r="J1777" s="52" t="s">
        <v>360</v>
      </c>
      <c r="K1777" s="52" t="s">
        <v>359</v>
      </c>
      <c r="L1777" s="52" t="s">
        <v>362</v>
      </c>
      <c r="M1777" s="52" t="s">
        <v>360</v>
      </c>
      <c r="N1777" s="52" t="s">
        <v>359</v>
      </c>
      <c r="O1777" s="52" t="s">
        <v>363</v>
      </c>
      <c r="P1777" s="52" t="s">
        <v>365</v>
      </c>
      <c r="Q1777" s="52" t="s">
        <v>599</v>
      </c>
    </row>
    <row r="1778" spans="2:17" ht="23.45" hidden="1" customHeight="1" outlineLevel="1" x14ac:dyDescent="0.25">
      <c r="B1778" s="123" t="e" vm="14">
        <v>#VALUE!</v>
      </c>
      <c r="C1778" s="35" t="s">
        <v>377</v>
      </c>
      <c r="D1778" s="123" t="e" vm="387">
        <v>#VALUE!</v>
      </c>
      <c r="E1778" s="35" t="s">
        <v>226</v>
      </c>
      <c r="F1778" s="122" t="s">
        <v>815</v>
      </c>
      <c r="G1778" s="35">
        <v>2018</v>
      </c>
      <c r="H1778" s="35">
        <v>2018</v>
      </c>
      <c r="I1778" s="35">
        <v>2</v>
      </c>
      <c r="J1778" s="35">
        <v>22</v>
      </c>
      <c r="K1778" s="35">
        <v>20</v>
      </c>
      <c r="O1778" s="61">
        <f t="shared" ref="O1778:O1784" si="218">IF(AND(L1778="", M1778="", N1778=""), IF(AND(I1778&lt;&gt;0, J1778&lt;&gt;0), K1778/J1778 * I1778^-0.95, 0), IF(OR(L1778=1, L1778=2),(IF(J1778&lt;&gt;0, K1778/J1778 * I1778^-0.95, 0) + IF(AND(M1778&lt;&gt;0, I1778&lt;&gt;0), N1778/M1778 * I1778^-0.95 * IF(L1778=1, 1, 0.913), 0)) / 2,"Fehler: K4 muss 1 oder 2 sein"))</f>
        <v>0.47057496538244437</v>
      </c>
      <c r="P1778" s="61">
        <f t="array" ref="P1778">((AVERAGE(IF((H1778:INDEX(H:H,MATCH("PointAVG",O1779:O1895,0)+ROW(O1778)-1)&gt;=(MAX(H1778:INDEX(H:H,MATCH("PointAVG",O1779:O1895,0)+ROW(O1778)-1))-4)),O1778:INDEX(O:O,MATCH("PointAVG",O1779:O1895,0)+ROW(O1778)-1)))) * (VLOOKUP(C1778, LeagueRanking[[CCode]:[Total4]], COLUMNS(LeagueRanking[[#All],[CCode]:[Total4]]), FALSE)))</f>
        <v>10.601650111505277</v>
      </c>
      <c r="Q1778" s="91">
        <f>_xlfn.RANK.EQ(P1778, P:P, 0)</f>
        <v>176</v>
      </c>
    </row>
    <row r="1779" spans="2:17" ht="23.45" hidden="1" customHeight="1" outlineLevel="1" x14ac:dyDescent="0.25">
      <c r="B1779" s="123"/>
      <c r="C1779" s="35" t="s">
        <v>377</v>
      </c>
      <c r="D1779" s="123"/>
      <c r="E1779" s="35" t="s">
        <v>226</v>
      </c>
      <c r="F1779" s="122"/>
      <c r="G1779" s="35">
        <v>2019</v>
      </c>
      <c r="H1779" s="35">
        <v>2019</v>
      </c>
      <c r="I1779" s="35">
        <v>2</v>
      </c>
      <c r="J1779" s="35">
        <v>27</v>
      </c>
      <c r="K1779" s="35">
        <v>30</v>
      </c>
      <c r="O1779" s="61">
        <f t="shared" si="218"/>
        <v>0.57514717991187647</v>
      </c>
      <c r="Q1779" s="92"/>
    </row>
    <row r="1780" spans="2:17" ht="23.45" hidden="1" customHeight="1" outlineLevel="1" x14ac:dyDescent="0.25">
      <c r="B1780" s="123"/>
      <c r="C1780" s="35" t="s">
        <v>377</v>
      </c>
      <c r="D1780" s="123"/>
      <c r="E1780" s="35" t="s">
        <v>226</v>
      </c>
      <c r="F1780" s="122"/>
      <c r="G1780" s="35">
        <v>2020</v>
      </c>
      <c r="H1780" s="35">
        <v>2020</v>
      </c>
      <c r="I1780" s="35">
        <v>2</v>
      </c>
      <c r="J1780" s="35">
        <v>12</v>
      </c>
      <c r="K1780" s="35">
        <v>18</v>
      </c>
      <c r="O1780" s="61">
        <f t="shared" si="218"/>
        <v>0.77644869288103324</v>
      </c>
      <c r="Q1780" s="92"/>
    </row>
    <row r="1781" spans="2:17" ht="23.45" hidden="1" customHeight="1" outlineLevel="1" x14ac:dyDescent="0.25">
      <c r="B1781" s="123"/>
      <c r="C1781" s="35" t="s">
        <v>377</v>
      </c>
      <c r="D1781" s="123"/>
      <c r="E1781" s="35" t="s">
        <v>226</v>
      </c>
      <c r="F1781" s="122"/>
      <c r="G1781" s="35">
        <v>2021</v>
      </c>
      <c r="H1781" s="35">
        <v>2021</v>
      </c>
      <c r="I1781" s="35">
        <v>2</v>
      </c>
      <c r="J1781" s="35">
        <v>14</v>
      </c>
      <c r="K1781" s="35">
        <v>19</v>
      </c>
      <c r="O1781" s="61">
        <f t="shared" si="218"/>
        <v>0.70250119832093483</v>
      </c>
      <c r="Q1781" s="92"/>
    </row>
    <row r="1782" spans="2:17" ht="23.45" hidden="1" customHeight="1" outlineLevel="1" x14ac:dyDescent="0.25">
      <c r="B1782" s="123"/>
      <c r="C1782" s="35" t="s">
        <v>377</v>
      </c>
      <c r="D1782" s="123"/>
      <c r="E1782" s="35" t="s">
        <v>226</v>
      </c>
      <c r="F1782" s="122"/>
      <c r="G1782" s="35">
        <v>2022</v>
      </c>
      <c r="H1782" s="35">
        <v>2022</v>
      </c>
      <c r="I1782" s="35">
        <v>2</v>
      </c>
      <c r="J1782" s="35">
        <v>26</v>
      </c>
      <c r="K1782" s="35">
        <v>53</v>
      </c>
      <c r="O1782" s="61">
        <f t="shared" si="218"/>
        <v>1.0551738646844808</v>
      </c>
      <c r="Q1782" s="92"/>
    </row>
    <row r="1783" spans="2:17" ht="23.45" hidden="1" customHeight="1" outlineLevel="1" x14ac:dyDescent="0.25">
      <c r="B1783" s="123"/>
      <c r="C1783" s="35" t="s">
        <v>377</v>
      </c>
      <c r="D1783" s="123"/>
      <c r="E1783" s="35" t="s">
        <v>226</v>
      </c>
      <c r="F1783" s="122"/>
      <c r="G1783" s="35">
        <v>2023</v>
      </c>
      <c r="H1783" s="35">
        <v>2023</v>
      </c>
      <c r="I1783" s="35">
        <v>2</v>
      </c>
      <c r="J1783" s="35">
        <v>26</v>
      </c>
      <c r="K1783" s="35">
        <v>66</v>
      </c>
      <c r="O1783" s="61">
        <f t="shared" si="218"/>
        <v>1.3139900956448254</v>
      </c>
      <c r="Q1783" s="92"/>
    </row>
    <row r="1784" spans="2:17" ht="23.45" hidden="1" customHeight="1" outlineLevel="1" x14ac:dyDescent="0.25">
      <c r="B1784" s="123"/>
      <c r="C1784" s="35" t="s">
        <v>377</v>
      </c>
      <c r="D1784" s="123"/>
      <c r="E1784" s="35" t="s">
        <v>226</v>
      </c>
      <c r="F1784" s="122"/>
      <c r="G1784" s="35">
        <v>2024</v>
      </c>
      <c r="H1784" s="35">
        <v>2024</v>
      </c>
      <c r="I1784" s="35">
        <v>1</v>
      </c>
      <c r="J1784" s="35">
        <v>36</v>
      </c>
      <c r="K1784" s="35">
        <v>29</v>
      </c>
      <c r="O1784" s="61">
        <f t="shared" si="218"/>
        <v>0.80555555555555558</v>
      </c>
      <c r="Q1784" s="92"/>
    </row>
    <row r="1785" spans="2:17" ht="23.45" hidden="1" customHeight="1" outlineLevel="1" x14ac:dyDescent="0.25">
      <c r="B1785" s="52" t="s">
        <v>1</v>
      </c>
      <c r="C1785" s="52" t="s">
        <v>371</v>
      </c>
      <c r="D1785" s="52" t="s">
        <v>42</v>
      </c>
      <c r="E1785" s="52" t="s">
        <v>364</v>
      </c>
      <c r="F1785" s="83"/>
      <c r="G1785" s="52" t="s">
        <v>43</v>
      </c>
      <c r="H1785" s="52" t="s">
        <v>787</v>
      </c>
      <c r="I1785" s="52" t="s">
        <v>44</v>
      </c>
      <c r="J1785" s="52" t="s">
        <v>360</v>
      </c>
      <c r="K1785" s="52" t="s">
        <v>359</v>
      </c>
      <c r="L1785" s="52" t="s">
        <v>362</v>
      </c>
      <c r="M1785" s="52" t="s">
        <v>360</v>
      </c>
      <c r="N1785" s="52" t="s">
        <v>359</v>
      </c>
      <c r="O1785" s="52" t="s">
        <v>363</v>
      </c>
      <c r="P1785" s="52" t="s">
        <v>365</v>
      </c>
      <c r="Q1785" s="52" t="s">
        <v>599</v>
      </c>
    </row>
    <row r="1786" spans="2:17" ht="23.45" hidden="1" customHeight="1" outlineLevel="1" x14ac:dyDescent="0.25">
      <c r="B1786" s="123" t="e" vm="14">
        <v>#VALUE!</v>
      </c>
      <c r="C1786" s="35" t="s">
        <v>377</v>
      </c>
      <c r="D1786" s="123" t="e" vm="217">
        <v>#VALUE!</v>
      </c>
      <c r="E1786" s="35" t="s">
        <v>227</v>
      </c>
      <c r="F1786" s="122" t="s">
        <v>630</v>
      </c>
      <c r="G1786" s="35">
        <v>2018</v>
      </c>
      <c r="H1786" s="35">
        <v>2018</v>
      </c>
      <c r="I1786" s="35">
        <v>2</v>
      </c>
      <c r="J1786" s="35">
        <v>22</v>
      </c>
      <c r="K1786" s="35">
        <v>39</v>
      </c>
      <c r="L1786" s="35">
        <v>1</v>
      </c>
      <c r="M1786" s="35">
        <v>3</v>
      </c>
      <c r="N1786" s="35">
        <v>0</v>
      </c>
      <c r="O1786" s="61">
        <f t="shared" ref="O1786:O1792" si="219">IF(AND(L1786="", M1786="", N1786=""), IF(AND(I1786&lt;&gt;0, J1786&lt;&gt;0), K1786/J1786 * I1786^-0.95, 0), IF(OR(L1786=1, L1786=2),(IF(J1786&lt;&gt;0, K1786/J1786 * I1786^-0.95, 0) + IF(AND(M1786&lt;&gt;0, I1786&lt;&gt;0), N1786/M1786 * I1786^-0.95 * IF(L1786=1, 1, 0.913), 0)) / 2,"Fehler: K4 muss 1 oder 2 sein"))</f>
        <v>0.45881059124788326</v>
      </c>
      <c r="P1786" s="61">
        <f t="array" ref="P1786">((AVERAGE(IF((H1786:INDEX(H:H,MATCH("PointAVG",O1787:O1903,0)+ROW(O1786)-1)&gt;=(MAX(H1786:INDEX(H:H,MATCH("PointAVG",O1787:O1903,0)+ROW(O1786)-1))-4)),O1786:INDEX(O:O,MATCH("PointAVG",O1787:O1903,0)+ROW(O1786)-1)))) * (VLOOKUP(C1786, LeagueRanking[[CCode]:[Total4]], COLUMNS(LeagueRanking[[#All],[CCode]:[Total4]]), FALSE)))</f>
        <v>5.2233952770753502</v>
      </c>
      <c r="Q1786" s="91">
        <f>_xlfn.RANK.EQ(P1786, P:P, 0)</f>
        <v>330</v>
      </c>
    </row>
    <row r="1787" spans="2:17" ht="23.45" hidden="1" customHeight="1" outlineLevel="1" x14ac:dyDescent="0.25">
      <c r="B1787" s="123"/>
      <c r="C1787" s="35" t="s">
        <v>377</v>
      </c>
      <c r="D1787" s="123"/>
      <c r="E1787" s="35" t="s">
        <v>227</v>
      </c>
      <c r="F1787" s="122"/>
      <c r="G1787" s="35">
        <v>2019</v>
      </c>
      <c r="H1787" s="35">
        <v>2019</v>
      </c>
      <c r="I1787" s="35">
        <v>2</v>
      </c>
      <c r="J1787" s="35">
        <v>27</v>
      </c>
      <c r="K1787" s="35">
        <v>43</v>
      </c>
      <c r="O1787" s="61">
        <f t="shared" si="219"/>
        <v>0.82437762454035624</v>
      </c>
      <c r="Q1787" s="92"/>
    </row>
    <row r="1788" spans="2:17" ht="23.45" hidden="1" customHeight="1" outlineLevel="1" x14ac:dyDescent="0.25">
      <c r="B1788" s="123"/>
      <c r="C1788" s="35" t="s">
        <v>377</v>
      </c>
      <c r="D1788" s="123"/>
      <c r="E1788" s="35" t="s">
        <v>227</v>
      </c>
      <c r="F1788" s="122"/>
      <c r="G1788" s="35">
        <v>2020</v>
      </c>
      <c r="H1788" s="35">
        <v>2020</v>
      </c>
      <c r="I1788" s="35">
        <v>2</v>
      </c>
      <c r="J1788" s="35">
        <v>12</v>
      </c>
      <c r="K1788" s="35">
        <v>13</v>
      </c>
      <c r="O1788" s="61">
        <f t="shared" si="219"/>
        <v>0.56076850041407944</v>
      </c>
      <c r="Q1788" s="92"/>
    </row>
    <row r="1789" spans="2:17" ht="23.45" hidden="1" customHeight="1" outlineLevel="1" x14ac:dyDescent="0.25">
      <c r="B1789" s="123"/>
      <c r="C1789" s="35" t="s">
        <v>377</v>
      </c>
      <c r="D1789" s="123"/>
      <c r="E1789" s="35" t="s">
        <v>227</v>
      </c>
      <c r="F1789" s="122"/>
      <c r="G1789" s="35">
        <v>2021</v>
      </c>
      <c r="H1789" s="35">
        <v>2021</v>
      </c>
      <c r="I1789" s="35">
        <v>2</v>
      </c>
      <c r="J1789" s="35">
        <v>14</v>
      </c>
      <c r="K1789" s="35">
        <v>21</v>
      </c>
      <c r="O1789" s="61">
        <f t="shared" si="219"/>
        <v>0.77644869288103324</v>
      </c>
      <c r="Q1789" s="92"/>
    </row>
    <row r="1790" spans="2:17" ht="23.45" hidden="1" customHeight="1" outlineLevel="1" x14ac:dyDescent="0.25">
      <c r="B1790" s="123"/>
      <c r="C1790" s="35" t="s">
        <v>377</v>
      </c>
      <c r="D1790" s="123"/>
      <c r="E1790" s="35" t="s">
        <v>227</v>
      </c>
      <c r="F1790" s="122"/>
      <c r="G1790" s="35">
        <v>2022</v>
      </c>
      <c r="H1790" s="35">
        <v>2022</v>
      </c>
      <c r="I1790" s="35">
        <v>2</v>
      </c>
      <c r="J1790" s="35">
        <v>26</v>
      </c>
      <c r="K1790" s="35">
        <v>21</v>
      </c>
      <c r="O1790" s="61">
        <f t="shared" si="219"/>
        <v>0.4180877577051717</v>
      </c>
      <c r="Q1790" s="92"/>
    </row>
    <row r="1791" spans="2:17" ht="23.45" hidden="1" customHeight="1" outlineLevel="1" x14ac:dyDescent="0.25">
      <c r="B1791" s="123"/>
      <c r="C1791" s="35" t="s">
        <v>377</v>
      </c>
      <c r="D1791" s="123"/>
      <c r="E1791" s="35" t="s">
        <v>227</v>
      </c>
      <c r="F1791" s="122"/>
      <c r="G1791" s="35">
        <v>2023</v>
      </c>
      <c r="H1791" s="35">
        <v>2023</v>
      </c>
      <c r="I1791" s="35">
        <v>2</v>
      </c>
      <c r="J1791" s="35">
        <v>26</v>
      </c>
      <c r="K1791" s="35">
        <v>13</v>
      </c>
      <c r="O1791" s="61">
        <f t="shared" si="219"/>
        <v>0.2588162309603444</v>
      </c>
      <c r="Q1791" s="92"/>
    </row>
    <row r="1792" spans="2:17" ht="23.45" hidden="1" customHeight="1" outlineLevel="1" x14ac:dyDescent="0.25">
      <c r="B1792" s="123"/>
      <c r="C1792" s="35" t="s">
        <v>377</v>
      </c>
      <c r="D1792" s="123"/>
      <c r="E1792" s="35" t="s">
        <v>227</v>
      </c>
      <c r="F1792" s="122"/>
      <c r="G1792" s="35">
        <v>2024</v>
      </c>
      <c r="H1792" s="35">
        <v>2024</v>
      </c>
      <c r="I1792" s="35">
        <v>2</v>
      </c>
      <c r="J1792" s="35">
        <v>26</v>
      </c>
      <c r="K1792" s="35">
        <v>14</v>
      </c>
      <c r="O1792" s="61">
        <f t="shared" si="219"/>
        <v>0.2787251718034478</v>
      </c>
      <c r="Q1792" s="92"/>
    </row>
    <row r="1793" spans="2:17" ht="23.45" hidden="1" customHeight="1" outlineLevel="1" x14ac:dyDescent="0.25">
      <c r="B1793" s="52" t="s">
        <v>1</v>
      </c>
      <c r="C1793" s="52" t="s">
        <v>371</v>
      </c>
      <c r="D1793" s="52" t="s">
        <v>42</v>
      </c>
      <c r="E1793" s="52" t="s">
        <v>364</v>
      </c>
      <c r="F1793" s="83"/>
      <c r="G1793" s="52" t="s">
        <v>43</v>
      </c>
      <c r="H1793" s="52" t="s">
        <v>787</v>
      </c>
      <c r="I1793" s="52" t="s">
        <v>44</v>
      </c>
      <c r="J1793" s="52" t="s">
        <v>360</v>
      </c>
      <c r="K1793" s="52" t="s">
        <v>359</v>
      </c>
      <c r="L1793" s="52" t="s">
        <v>362</v>
      </c>
      <c r="M1793" s="52" t="s">
        <v>360</v>
      </c>
      <c r="N1793" s="52" t="s">
        <v>359</v>
      </c>
      <c r="O1793" s="52" t="s">
        <v>363</v>
      </c>
      <c r="P1793" s="52" t="s">
        <v>365</v>
      </c>
      <c r="Q1793" s="52" t="s">
        <v>599</v>
      </c>
    </row>
    <row r="1794" spans="2:17" ht="23.45" hidden="1" customHeight="1" outlineLevel="1" x14ac:dyDescent="0.25">
      <c r="B1794" s="123" t="e" vm="14">
        <v>#VALUE!</v>
      </c>
      <c r="C1794" s="35" t="s">
        <v>377</v>
      </c>
      <c r="D1794" s="123" t="e" vm="218">
        <v>#VALUE!</v>
      </c>
      <c r="E1794" s="35" t="s">
        <v>228</v>
      </c>
      <c r="F1794" s="122" t="s">
        <v>631</v>
      </c>
      <c r="G1794" s="35">
        <v>2018</v>
      </c>
      <c r="H1794" s="35">
        <v>2018</v>
      </c>
      <c r="I1794" s="35">
        <v>2</v>
      </c>
      <c r="J1794" s="35">
        <v>22</v>
      </c>
      <c r="K1794" s="35">
        <v>33</v>
      </c>
      <c r="O1794" s="61">
        <f t="shared" ref="O1794:O1800" si="220">IF(AND(L1794="", M1794="", N1794=""), IF(AND(I1794&lt;&gt;0, J1794&lt;&gt;0), K1794/J1794 * I1794^-0.95, 0), IF(OR(L1794=1, L1794=2),(IF(J1794&lt;&gt;0, K1794/J1794 * I1794^-0.95, 0) + IF(AND(M1794&lt;&gt;0, I1794&lt;&gt;0), N1794/M1794 * I1794^-0.95 * IF(L1794=1, 1, 0.913), 0)) / 2,"Fehler: K4 muss 1 oder 2 sein"))</f>
        <v>0.77644869288103324</v>
      </c>
      <c r="P1794" s="61">
        <f t="array" ref="P1794">((AVERAGE(IF((H1794:INDEX(H:H,MATCH("PointAVG",O1795:O1911,0)+ROW(O1794)-1)&gt;=(MAX(H1794:INDEX(H:H,MATCH("PointAVG",O1795:O1911,0)+ROW(O1794)-1))-4)),O1794:INDEX(O:O,MATCH("PointAVG",O1795:O1911,0)+ROW(O1794)-1)))) * (VLOOKUP(C1794, LeagueRanking[[CCode]:[Total4]], COLUMNS(LeagueRanking[[#All],[CCode]:[Total4]]), FALSE)))</f>
        <v>4.2504204694167003</v>
      </c>
      <c r="Q1794" s="91">
        <f>_xlfn.RANK.EQ(P1794, P:P, 0)</f>
        <v>345</v>
      </c>
    </row>
    <row r="1795" spans="2:17" ht="23.45" hidden="1" customHeight="1" outlineLevel="1" x14ac:dyDescent="0.25">
      <c r="B1795" s="123"/>
      <c r="C1795" s="35" t="s">
        <v>377</v>
      </c>
      <c r="D1795" s="123"/>
      <c r="E1795" s="35" t="s">
        <v>228</v>
      </c>
      <c r="F1795" s="122"/>
      <c r="G1795" s="35">
        <v>2019</v>
      </c>
      <c r="H1795" s="35">
        <v>2019</v>
      </c>
      <c r="I1795" s="35">
        <v>2</v>
      </c>
      <c r="J1795" s="35">
        <v>27</v>
      </c>
      <c r="K1795" s="35">
        <v>53</v>
      </c>
      <c r="O1795" s="61">
        <f t="shared" si="220"/>
        <v>1.0160933511776484</v>
      </c>
      <c r="Q1795" s="92"/>
    </row>
    <row r="1796" spans="2:17" ht="23.45" hidden="1" customHeight="1" outlineLevel="1" x14ac:dyDescent="0.25">
      <c r="B1796" s="123"/>
      <c r="C1796" s="35" t="s">
        <v>377</v>
      </c>
      <c r="D1796" s="123"/>
      <c r="E1796" s="35" t="s">
        <v>228</v>
      </c>
      <c r="F1796" s="122"/>
      <c r="G1796" s="35">
        <v>2020</v>
      </c>
      <c r="H1796" s="35">
        <v>2020</v>
      </c>
      <c r="I1796" s="35">
        <v>2</v>
      </c>
      <c r="J1796" s="35">
        <v>13</v>
      </c>
      <c r="K1796" s="35">
        <v>11</v>
      </c>
      <c r="O1796" s="61">
        <f t="shared" si="220"/>
        <v>0.43799669854827511</v>
      </c>
      <c r="Q1796" s="92"/>
    </row>
    <row r="1797" spans="2:17" ht="23.45" hidden="1" customHeight="1" outlineLevel="1" x14ac:dyDescent="0.25">
      <c r="B1797" s="123"/>
      <c r="C1797" s="35" t="s">
        <v>377</v>
      </c>
      <c r="D1797" s="123"/>
      <c r="E1797" s="35" t="s">
        <v>228</v>
      </c>
      <c r="F1797" s="122"/>
      <c r="G1797" s="35">
        <v>2021</v>
      </c>
      <c r="H1797" s="35">
        <v>2021</v>
      </c>
      <c r="I1797" s="35">
        <v>2</v>
      </c>
      <c r="J1797" s="35">
        <v>14</v>
      </c>
      <c r="K1797" s="35">
        <v>9</v>
      </c>
      <c r="O1797" s="61">
        <f t="shared" si="220"/>
        <v>0.33276372552044281</v>
      </c>
      <c r="Q1797" s="92"/>
    </row>
    <row r="1798" spans="2:17" ht="23.45" hidden="1" customHeight="1" outlineLevel="1" x14ac:dyDescent="0.25">
      <c r="B1798" s="123"/>
      <c r="C1798" s="35" t="s">
        <v>377</v>
      </c>
      <c r="D1798" s="123"/>
      <c r="E1798" s="35" t="s">
        <v>228</v>
      </c>
      <c r="F1798" s="122"/>
      <c r="G1798" s="35">
        <v>2022</v>
      </c>
      <c r="H1798" s="35">
        <v>2022</v>
      </c>
      <c r="I1798" s="35">
        <v>2</v>
      </c>
      <c r="J1798" s="35">
        <v>26</v>
      </c>
      <c r="K1798" s="35">
        <v>16</v>
      </c>
      <c r="O1798" s="61">
        <f t="shared" si="220"/>
        <v>0.31854305348965467</v>
      </c>
      <c r="Q1798" s="92"/>
    </row>
    <row r="1799" spans="2:17" ht="23.45" hidden="1" customHeight="1" outlineLevel="1" x14ac:dyDescent="0.25">
      <c r="B1799" s="123"/>
      <c r="C1799" s="35" t="s">
        <v>377</v>
      </c>
      <c r="D1799" s="123"/>
      <c r="E1799" s="35" t="s">
        <v>228</v>
      </c>
      <c r="F1799" s="122"/>
      <c r="G1799" s="35">
        <v>2023</v>
      </c>
      <c r="H1799" s="35">
        <v>2023</v>
      </c>
      <c r="I1799" s="35">
        <v>2</v>
      </c>
      <c r="J1799" s="35">
        <v>26</v>
      </c>
      <c r="K1799" s="35">
        <v>22</v>
      </c>
      <c r="O1799" s="61">
        <f t="shared" si="220"/>
        <v>0.43799669854827511</v>
      </c>
      <c r="Q1799" s="92"/>
    </row>
    <row r="1800" spans="2:17" ht="23.45" hidden="1" customHeight="1" outlineLevel="1" x14ac:dyDescent="0.25">
      <c r="B1800" s="123"/>
      <c r="C1800" s="35" t="s">
        <v>377</v>
      </c>
      <c r="D1800" s="123"/>
      <c r="E1800" s="35" t="s">
        <v>228</v>
      </c>
      <c r="F1800" s="122"/>
      <c r="G1800" s="35">
        <v>2024</v>
      </c>
      <c r="H1800" s="35">
        <v>2024</v>
      </c>
      <c r="I1800" s="35">
        <v>2</v>
      </c>
      <c r="J1800" s="35">
        <v>26</v>
      </c>
      <c r="K1800" s="35">
        <v>17</v>
      </c>
      <c r="O1800" s="61">
        <f t="shared" si="220"/>
        <v>0.33845199433275808</v>
      </c>
      <c r="Q1800" s="92"/>
    </row>
    <row r="1801" spans="2:17" ht="23.45" hidden="1" customHeight="1" outlineLevel="1" x14ac:dyDescent="0.25">
      <c r="B1801" s="52" t="s">
        <v>1</v>
      </c>
      <c r="C1801" s="52" t="s">
        <v>371</v>
      </c>
      <c r="D1801" s="52" t="s">
        <v>42</v>
      </c>
      <c r="E1801" s="52" t="s">
        <v>364</v>
      </c>
      <c r="F1801" s="83"/>
      <c r="G1801" s="52" t="s">
        <v>43</v>
      </c>
      <c r="H1801" s="52" t="s">
        <v>787</v>
      </c>
      <c r="I1801" s="52" t="s">
        <v>44</v>
      </c>
      <c r="J1801" s="52" t="s">
        <v>360</v>
      </c>
      <c r="K1801" s="52" t="s">
        <v>359</v>
      </c>
      <c r="L1801" s="52" t="s">
        <v>362</v>
      </c>
      <c r="M1801" s="52" t="s">
        <v>360</v>
      </c>
      <c r="N1801" s="52" t="s">
        <v>359</v>
      </c>
      <c r="O1801" s="52" t="s">
        <v>363</v>
      </c>
      <c r="P1801" s="52" t="s">
        <v>365</v>
      </c>
      <c r="Q1801" s="52" t="s">
        <v>599</v>
      </c>
    </row>
    <row r="1802" spans="2:17" ht="23.45" hidden="1" customHeight="1" outlineLevel="1" x14ac:dyDescent="0.25">
      <c r="B1802" s="123" t="e" vm="14">
        <v>#VALUE!</v>
      </c>
      <c r="C1802" s="35" t="s">
        <v>377</v>
      </c>
      <c r="D1802" s="123" t="e" vm="219">
        <v>#VALUE!</v>
      </c>
      <c r="E1802" s="35" t="s">
        <v>229</v>
      </c>
      <c r="F1802" s="122" t="s">
        <v>632</v>
      </c>
      <c r="G1802" s="35">
        <v>2018</v>
      </c>
      <c r="H1802" s="35">
        <v>2018</v>
      </c>
      <c r="I1802" s="35">
        <v>2</v>
      </c>
      <c r="J1802" s="35">
        <v>22</v>
      </c>
      <c r="K1802" s="35">
        <v>10</v>
      </c>
      <c r="O1802" s="61">
        <f t="shared" ref="O1802:O1808" si="221">IF(AND(L1802="", M1802="", N1802=""), IF(AND(I1802&lt;&gt;0, J1802&lt;&gt;0), K1802/J1802 * I1802^-0.95, 0), IF(OR(L1802=1, L1802=2),(IF(J1802&lt;&gt;0, K1802/J1802 * I1802^-0.95, 0) + IF(AND(M1802&lt;&gt;0, I1802&lt;&gt;0), N1802/M1802 * I1802^-0.95 * IF(L1802=1, 1, 0.913), 0)) / 2,"Fehler: K4 muss 1 oder 2 sein"))</f>
        <v>0.23528748269122218</v>
      </c>
      <c r="P1802" s="61">
        <f t="array" ref="P1802">((AVERAGE(IF((H1802:INDEX(H:H,MATCH("PointAVG",O1803:O1919,0)+ROW(O1802)-1)&gt;=(MAX(H1802:INDEX(H:H,MATCH("PointAVG",O1803:O1919,0)+ROW(O1802)-1))-4)),O1802:INDEX(O:O,MATCH("PointAVG",O1803:O1919,0)+ROW(O1802)-1)))) * (VLOOKUP(C1802, LeagueRanking[[CCode]:[Total4]], COLUMNS(LeagueRanking[[#All],[CCode]:[Total4]]), FALSE)))</f>
        <v>5.290452920653796</v>
      </c>
      <c r="Q1802" s="91">
        <f>_xlfn.RANK.EQ(P1802, P:P, 0)</f>
        <v>326</v>
      </c>
    </row>
    <row r="1803" spans="2:17" ht="23.45" hidden="1" customHeight="1" outlineLevel="1" x14ac:dyDescent="0.25">
      <c r="B1803" s="123"/>
      <c r="C1803" s="35" t="s">
        <v>377</v>
      </c>
      <c r="D1803" s="123"/>
      <c r="E1803" s="35" t="s">
        <v>229</v>
      </c>
      <c r="F1803" s="122"/>
      <c r="G1803" s="35">
        <v>2019</v>
      </c>
      <c r="H1803" s="35">
        <v>2019</v>
      </c>
      <c r="I1803" s="35">
        <v>2</v>
      </c>
      <c r="J1803" s="35">
        <v>27</v>
      </c>
      <c r="K1803" s="35">
        <v>19</v>
      </c>
      <c r="O1803" s="61">
        <f t="shared" si="221"/>
        <v>0.36425988061085507</v>
      </c>
      <c r="Q1803" s="92"/>
    </row>
    <row r="1804" spans="2:17" ht="23.45" hidden="1" customHeight="1" outlineLevel="1" x14ac:dyDescent="0.25">
      <c r="B1804" s="123"/>
      <c r="C1804" s="35" t="s">
        <v>377</v>
      </c>
      <c r="D1804" s="123"/>
      <c r="E1804" s="35" t="s">
        <v>229</v>
      </c>
      <c r="F1804" s="122"/>
      <c r="G1804" s="35">
        <v>2020</v>
      </c>
      <c r="H1804" s="35">
        <v>2020</v>
      </c>
      <c r="I1804" s="35">
        <v>2</v>
      </c>
      <c r="J1804" s="35">
        <v>12</v>
      </c>
      <c r="K1804" s="35">
        <v>16</v>
      </c>
      <c r="O1804" s="61">
        <f t="shared" si="221"/>
        <v>0.69017661589425172</v>
      </c>
      <c r="Q1804" s="92"/>
    </row>
    <row r="1805" spans="2:17" ht="23.45" hidden="1" customHeight="1" outlineLevel="1" x14ac:dyDescent="0.25">
      <c r="B1805" s="123"/>
      <c r="C1805" s="35" t="s">
        <v>377</v>
      </c>
      <c r="D1805" s="123"/>
      <c r="E1805" s="35" t="s">
        <v>229</v>
      </c>
      <c r="F1805" s="122"/>
      <c r="G1805" s="35">
        <v>2021</v>
      </c>
      <c r="H1805" s="35">
        <v>2021</v>
      </c>
      <c r="I1805" s="35">
        <v>2</v>
      </c>
      <c r="J1805" s="35">
        <v>14</v>
      </c>
      <c r="K1805" s="35">
        <v>12</v>
      </c>
      <c r="O1805" s="61">
        <f t="shared" si="221"/>
        <v>0.44368496736059038</v>
      </c>
      <c r="Q1805" s="92"/>
    </row>
    <row r="1806" spans="2:17" ht="23.45" hidden="1" customHeight="1" outlineLevel="1" x14ac:dyDescent="0.25">
      <c r="B1806" s="123"/>
      <c r="C1806" s="35" t="s">
        <v>377</v>
      </c>
      <c r="D1806" s="123"/>
      <c r="E1806" s="35" t="s">
        <v>229</v>
      </c>
      <c r="F1806" s="122"/>
      <c r="G1806" s="35">
        <v>2022</v>
      </c>
      <c r="H1806" s="35">
        <v>2022</v>
      </c>
      <c r="I1806" s="35">
        <v>2</v>
      </c>
      <c r="J1806" s="35">
        <v>26</v>
      </c>
      <c r="K1806" s="35">
        <v>22</v>
      </c>
      <c r="O1806" s="61">
        <f t="shared" si="221"/>
        <v>0.43799669854827511</v>
      </c>
      <c r="Q1806" s="92"/>
    </row>
    <row r="1807" spans="2:17" ht="23.45" hidden="1" customHeight="1" outlineLevel="1" x14ac:dyDescent="0.25">
      <c r="B1807" s="123"/>
      <c r="C1807" s="35" t="s">
        <v>377</v>
      </c>
      <c r="D1807" s="123"/>
      <c r="E1807" s="35" t="s">
        <v>229</v>
      </c>
      <c r="F1807" s="122"/>
      <c r="G1807" s="35">
        <v>2023</v>
      </c>
      <c r="H1807" s="35">
        <v>2023</v>
      </c>
      <c r="I1807" s="35">
        <v>2</v>
      </c>
      <c r="J1807" s="35">
        <v>26</v>
      </c>
      <c r="K1807" s="35">
        <v>18</v>
      </c>
      <c r="O1807" s="61">
        <f t="shared" si="221"/>
        <v>0.35836093517586148</v>
      </c>
      <c r="Q1807" s="92"/>
    </row>
    <row r="1808" spans="2:17" ht="23.45" hidden="1" customHeight="1" outlineLevel="1" x14ac:dyDescent="0.25">
      <c r="B1808" s="123"/>
      <c r="C1808" s="35" t="s">
        <v>377</v>
      </c>
      <c r="D1808" s="123"/>
      <c r="E1808" s="35" t="s">
        <v>229</v>
      </c>
      <c r="F1808" s="122"/>
      <c r="G1808" s="35">
        <v>2024</v>
      </c>
      <c r="H1808" s="35">
        <v>2024</v>
      </c>
      <c r="I1808" s="35">
        <v>3</v>
      </c>
      <c r="J1808" s="35">
        <v>14</v>
      </c>
      <c r="K1808" s="35">
        <v>12</v>
      </c>
      <c r="L1808" s="35">
        <v>2</v>
      </c>
      <c r="M1808" s="35">
        <v>8</v>
      </c>
      <c r="N1808" s="35">
        <v>12</v>
      </c>
      <c r="O1808" s="61">
        <f t="shared" si="221"/>
        <v>0.39206256439779458</v>
      </c>
      <c r="Q1808" s="92"/>
    </row>
    <row r="1809" spans="2:17" ht="23.45" hidden="1" customHeight="1" outlineLevel="1" x14ac:dyDescent="0.25">
      <c r="B1809" s="52" t="s">
        <v>1</v>
      </c>
      <c r="C1809" s="52" t="s">
        <v>371</v>
      </c>
      <c r="D1809" s="52" t="s">
        <v>42</v>
      </c>
      <c r="E1809" s="52" t="s">
        <v>364</v>
      </c>
      <c r="F1809" s="83"/>
      <c r="G1809" s="52" t="s">
        <v>43</v>
      </c>
      <c r="H1809" s="52" t="s">
        <v>787</v>
      </c>
      <c r="I1809" s="52" t="s">
        <v>44</v>
      </c>
      <c r="J1809" s="52" t="s">
        <v>360</v>
      </c>
      <c r="K1809" s="52" t="s">
        <v>359</v>
      </c>
      <c r="L1809" s="52" t="s">
        <v>362</v>
      </c>
      <c r="M1809" s="52" t="s">
        <v>360</v>
      </c>
      <c r="N1809" s="52" t="s">
        <v>359</v>
      </c>
      <c r="O1809" s="52" t="s">
        <v>363</v>
      </c>
      <c r="P1809" s="52" t="s">
        <v>365</v>
      </c>
      <c r="Q1809" s="52" t="s">
        <v>599</v>
      </c>
    </row>
    <row r="1810" spans="2:17" ht="23.45" hidden="1" customHeight="1" outlineLevel="1" x14ac:dyDescent="0.25">
      <c r="B1810" s="123" t="e" vm="14">
        <v>#VALUE!</v>
      </c>
      <c r="C1810" s="35" t="s">
        <v>377</v>
      </c>
      <c r="D1810" s="123" t="e" vm="388">
        <v>#VALUE!</v>
      </c>
      <c r="E1810" s="35" t="s">
        <v>633</v>
      </c>
      <c r="F1810" s="122" t="s">
        <v>634</v>
      </c>
      <c r="G1810" s="35">
        <v>2018</v>
      </c>
      <c r="H1810" s="35">
        <v>2018</v>
      </c>
      <c r="I1810" s="35">
        <v>3</v>
      </c>
      <c r="J1810" s="35">
        <v>9</v>
      </c>
      <c r="K1810" s="35">
        <v>16</v>
      </c>
      <c r="L1810" s="35">
        <v>1</v>
      </c>
      <c r="M1810" s="35">
        <v>3</v>
      </c>
      <c r="N1810" s="35">
        <v>3</v>
      </c>
      <c r="O1810" s="61">
        <f t="shared" ref="O1810:O1816" si="222">IF(AND(L1810="", M1810="", N1810=""), IF(AND(I1810&lt;&gt;0, J1810&lt;&gt;0), K1810/J1810 * I1810^-0.95, 0), IF(OR(L1810=1, L1810=2),(IF(J1810&lt;&gt;0, K1810/J1810 * I1810^-0.95, 0) + IF(AND(M1810&lt;&gt;0, I1810&lt;&gt;0), N1810/M1810 * I1810^-0.95 * IF(L1810=1, 1, 0.913), 0)) / 2,"Fehler: K4 muss 1 oder 2 sein"))</f>
        <v>0.48910523543960083</v>
      </c>
      <c r="P1810" s="61">
        <f t="array" ref="P1810">((AVERAGE(IF((H1810:INDEX(H:H,MATCH("PointAVG",O1811:O1927,0)+ROW(O1810)-1)&gt;=(MAX(H1810:INDEX(H:H,MATCH("PointAVG",O1811:O1927,0)+ROW(O1810)-1))-4)),O1810:INDEX(O:O,MATCH("PointAVG",O1811:O1927,0)+ROW(O1810)-1)))) * (VLOOKUP(C1810, LeagueRanking[[CCode]:[Total4]], COLUMNS(LeagueRanking[[#All],[CCode]:[Total4]]), FALSE)))</f>
        <v>5.7871925044372325</v>
      </c>
      <c r="Q1810" s="91">
        <f>_xlfn.RANK.EQ(P1810, P:P, 0)</f>
        <v>319</v>
      </c>
    </row>
    <row r="1811" spans="2:17" ht="23.45" hidden="1" customHeight="1" outlineLevel="1" x14ac:dyDescent="0.25">
      <c r="B1811" s="123"/>
      <c r="C1811" s="35" t="s">
        <v>377</v>
      </c>
      <c r="D1811" s="123"/>
      <c r="E1811" s="35" t="s">
        <v>633</v>
      </c>
      <c r="F1811" s="122"/>
      <c r="G1811" s="35">
        <v>2019</v>
      </c>
      <c r="H1811" s="35">
        <v>2019</v>
      </c>
      <c r="I1811" s="35">
        <v>3</v>
      </c>
      <c r="J1811" s="35">
        <v>18</v>
      </c>
      <c r="K1811" s="35">
        <v>43</v>
      </c>
      <c r="O1811" s="61">
        <f t="shared" si="222"/>
        <v>0.84126100495611345</v>
      </c>
      <c r="Q1811" s="92"/>
    </row>
    <row r="1812" spans="2:17" ht="23.45" hidden="1" customHeight="1" outlineLevel="1" x14ac:dyDescent="0.25">
      <c r="B1812" s="123"/>
      <c r="C1812" s="35" t="s">
        <v>377</v>
      </c>
      <c r="D1812" s="123"/>
      <c r="E1812" s="35" t="s">
        <v>633</v>
      </c>
      <c r="F1812" s="122"/>
      <c r="G1812" s="35">
        <v>2020</v>
      </c>
      <c r="H1812" s="35">
        <v>2020</v>
      </c>
      <c r="I1812" s="35">
        <v>2</v>
      </c>
      <c r="J1812" s="35">
        <v>11</v>
      </c>
      <c r="K1812" s="35">
        <v>4</v>
      </c>
      <c r="O1812" s="61">
        <f t="shared" si="222"/>
        <v>0.18822998615297776</v>
      </c>
      <c r="Q1812" s="92"/>
    </row>
    <row r="1813" spans="2:17" ht="23.45" hidden="1" customHeight="1" outlineLevel="1" x14ac:dyDescent="0.25">
      <c r="B1813" s="123"/>
      <c r="C1813" s="35" t="s">
        <v>377</v>
      </c>
      <c r="D1813" s="123"/>
      <c r="E1813" s="35" t="s">
        <v>633</v>
      </c>
      <c r="F1813" s="122"/>
      <c r="G1813" s="35">
        <v>2021</v>
      </c>
      <c r="H1813" s="35">
        <v>2021</v>
      </c>
      <c r="I1813" s="35">
        <v>2</v>
      </c>
      <c r="J1813" s="35">
        <v>14</v>
      </c>
      <c r="K1813" s="35">
        <v>13</v>
      </c>
      <c r="O1813" s="61">
        <f t="shared" si="222"/>
        <v>0.48065871464063958</v>
      </c>
      <c r="Q1813" s="92"/>
    </row>
    <row r="1814" spans="2:17" ht="23.45" hidden="1" customHeight="1" outlineLevel="1" x14ac:dyDescent="0.25">
      <c r="B1814" s="123"/>
      <c r="C1814" s="35" t="s">
        <v>377</v>
      </c>
      <c r="D1814" s="123"/>
      <c r="E1814" s="35" t="s">
        <v>633</v>
      </c>
      <c r="F1814" s="122"/>
      <c r="G1814" s="35">
        <v>2022</v>
      </c>
      <c r="H1814" s="35">
        <v>2022</v>
      </c>
      <c r="I1814" s="35">
        <v>2</v>
      </c>
      <c r="J1814" s="35">
        <v>26</v>
      </c>
      <c r="K1814" s="35">
        <v>23</v>
      </c>
      <c r="O1814" s="61">
        <f t="shared" si="222"/>
        <v>0.45790563939137852</v>
      </c>
      <c r="Q1814" s="92"/>
    </row>
    <row r="1815" spans="2:17" ht="23.45" hidden="1" customHeight="1" outlineLevel="1" x14ac:dyDescent="0.25">
      <c r="B1815" s="123"/>
      <c r="C1815" s="35" t="s">
        <v>377</v>
      </c>
      <c r="D1815" s="123"/>
      <c r="E1815" s="35" t="s">
        <v>633</v>
      </c>
      <c r="F1815" s="122"/>
      <c r="G1815" s="35">
        <v>2023</v>
      </c>
      <c r="H1815" s="35">
        <v>2023</v>
      </c>
      <c r="I1815" s="35">
        <v>2</v>
      </c>
      <c r="J1815" s="35">
        <v>26</v>
      </c>
      <c r="K1815" s="35">
        <v>40</v>
      </c>
      <c r="O1815" s="61">
        <f t="shared" si="222"/>
        <v>0.79635763372413659</v>
      </c>
      <c r="Q1815" s="92"/>
    </row>
    <row r="1816" spans="2:17" ht="23.45" hidden="1" customHeight="1" outlineLevel="1" x14ac:dyDescent="0.25">
      <c r="B1816" s="123"/>
      <c r="C1816" s="35" t="s">
        <v>377</v>
      </c>
      <c r="D1816" s="123"/>
      <c r="E1816" s="35" t="s">
        <v>633</v>
      </c>
      <c r="F1816" s="122"/>
      <c r="G1816" s="35">
        <v>2024</v>
      </c>
      <c r="H1816" s="35">
        <v>2024</v>
      </c>
      <c r="I1816" s="35">
        <v>2</v>
      </c>
      <c r="J1816" s="35">
        <v>26</v>
      </c>
      <c r="K1816" s="35">
        <v>31</v>
      </c>
      <c r="O1816" s="61">
        <f t="shared" si="222"/>
        <v>0.61717716613620588</v>
      </c>
      <c r="Q1816" s="92"/>
    </row>
    <row r="1817" spans="2:17" ht="23.45" hidden="1" customHeight="1" outlineLevel="1" x14ac:dyDescent="0.25">
      <c r="B1817" s="52" t="s">
        <v>1</v>
      </c>
      <c r="C1817" s="52" t="s">
        <v>371</v>
      </c>
      <c r="D1817" s="52" t="s">
        <v>42</v>
      </c>
      <c r="E1817" s="52" t="s">
        <v>364</v>
      </c>
      <c r="F1817" s="83"/>
      <c r="G1817" s="52" t="s">
        <v>43</v>
      </c>
      <c r="H1817" s="52" t="s">
        <v>787</v>
      </c>
      <c r="I1817" s="52" t="s">
        <v>44</v>
      </c>
      <c r="J1817" s="52" t="s">
        <v>360</v>
      </c>
      <c r="K1817" s="52" t="s">
        <v>359</v>
      </c>
      <c r="L1817" s="52" t="s">
        <v>362</v>
      </c>
      <c r="M1817" s="52" t="s">
        <v>360</v>
      </c>
      <c r="N1817" s="52" t="s">
        <v>359</v>
      </c>
      <c r="O1817" s="52" t="s">
        <v>363</v>
      </c>
      <c r="P1817" s="52" t="s">
        <v>365</v>
      </c>
      <c r="Q1817" s="52" t="s">
        <v>599</v>
      </c>
    </row>
    <row r="1818" spans="2:17" ht="23.45" hidden="1" customHeight="1" outlineLevel="1" x14ac:dyDescent="0.25">
      <c r="B1818" s="123" t="e" vm="14">
        <v>#VALUE!</v>
      </c>
      <c r="C1818" s="35" t="s">
        <v>377</v>
      </c>
      <c r="D1818" s="123" t="e" vm="221">
        <v>#VALUE!</v>
      </c>
      <c r="E1818" s="35" t="s">
        <v>231</v>
      </c>
      <c r="F1818" s="122" t="s">
        <v>635</v>
      </c>
      <c r="G1818" s="35">
        <v>2018</v>
      </c>
      <c r="H1818" s="35">
        <v>2018</v>
      </c>
      <c r="O1818" s="61">
        <f t="shared" ref="O1818:O1824" si="223">IF(AND(L1818="", M1818="", N1818=""), IF(AND(I1818&lt;&gt;0, J1818&lt;&gt;0), K1818/J1818 * I1818^-0.95, 0), IF(OR(L1818=1, L1818=2),(IF(J1818&lt;&gt;0, K1818/J1818 * I1818^-0.95, 0) + IF(AND(M1818&lt;&gt;0, I1818&lt;&gt;0), N1818/M1818 * I1818^-0.95 * IF(L1818=1, 1, 0.913), 0)) / 2,"Fehler: K4 muss 1 oder 2 sein"))</f>
        <v>0</v>
      </c>
      <c r="P1818" s="61">
        <f t="array" ref="P1818">((AVERAGE(IF((H1818:INDEX(H:H,MATCH("PointAVG",O1819:O1935,0)+ROW(O1818)-1)&gt;=(MAX(H1818:INDEX(H:H,MATCH("PointAVG",O1819:O1935,0)+ROW(O1818)-1))-4)),O1818:INDEX(O:O,MATCH("PointAVG",O1819:O1935,0)+ROW(O1818)-1)))) * (VLOOKUP(C1818, LeagueRanking[[CCode]:[Total4]], COLUMNS(LeagueRanking[[#All],[CCode]:[Total4]]), FALSE)))</f>
        <v>8.4198510639993298</v>
      </c>
      <c r="Q1818" s="91">
        <f>_xlfn.RANK.EQ(P1818, P:P, 0)</f>
        <v>234</v>
      </c>
    </row>
    <row r="1819" spans="2:17" ht="23.45" hidden="1" customHeight="1" outlineLevel="1" x14ac:dyDescent="0.25">
      <c r="B1819" s="123"/>
      <c r="C1819" s="35" t="s">
        <v>377</v>
      </c>
      <c r="D1819" s="123"/>
      <c r="E1819" s="35" t="s">
        <v>231</v>
      </c>
      <c r="F1819" s="122"/>
      <c r="G1819" s="35">
        <v>2019</v>
      </c>
      <c r="H1819" s="35">
        <v>2019</v>
      </c>
      <c r="O1819" s="61">
        <f t="shared" si="223"/>
        <v>0</v>
      </c>
      <c r="Q1819" s="92"/>
    </row>
    <row r="1820" spans="2:17" ht="23.45" hidden="1" customHeight="1" outlineLevel="1" x14ac:dyDescent="0.25">
      <c r="B1820" s="123"/>
      <c r="C1820" s="35" t="s">
        <v>377</v>
      </c>
      <c r="D1820" s="123"/>
      <c r="E1820" s="35" t="s">
        <v>231</v>
      </c>
      <c r="F1820" s="122"/>
      <c r="G1820" s="35">
        <v>2020</v>
      </c>
      <c r="H1820" s="35">
        <v>2020</v>
      </c>
      <c r="O1820" s="61">
        <f t="shared" si="223"/>
        <v>0</v>
      </c>
      <c r="Q1820" s="92"/>
    </row>
    <row r="1821" spans="2:17" ht="23.45" hidden="1" customHeight="1" outlineLevel="1" x14ac:dyDescent="0.25">
      <c r="B1821" s="123"/>
      <c r="C1821" s="35" t="s">
        <v>377</v>
      </c>
      <c r="D1821" s="123"/>
      <c r="E1821" s="35" t="s">
        <v>231</v>
      </c>
      <c r="F1821" s="122"/>
      <c r="G1821" s="35">
        <v>2021</v>
      </c>
      <c r="H1821" s="35">
        <v>2021</v>
      </c>
      <c r="I1821" s="35">
        <v>3</v>
      </c>
      <c r="J1821" s="35">
        <v>12</v>
      </c>
      <c r="K1821" s="35">
        <v>33</v>
      </c>
      <c r="O1821" s="61">
        <f t="shared" si="223"/>
        <v>0.96842836617040973</v>
      </c>
      <c r="Q1821" s="92"/>
    </row>
    <row r="1822" spans="2:17" ht="23.45" hidden="1" customHeight="1" outlineLevel="1" x14ac:dyDescent="0.25">
      <c r="B1822" s="123"/>
      <c r="C1822" s="35" t="s">
        <v>377</v>
      </c>
      <c r="D1822" s="123"/>
      <c r="E1822" s="35" t="s">
        <v>231</v>
      </c>
      <c r="F1822" s="122"/>
      <c r="G1822" s="35">
        <v>2022</v>
      </c>
      <c r="H1822" s="35">
        <v>2022</v>
      </c>
      <c r="I1822" s="35">
        <v>2</v>
      </c>
      <c r="J1822" s="35">
        <v>26</v>
      </c>
      <c r="K1822" s="35">
        <v>37</v>
      </c>
      <c r="O1822" s="61">
        <f t="shared" si="223"/>
        <v>0.73663081119482643</v>
      </c>
      <c r="Q1822" s="92"/>
    </row>
    <row r="1823" spans="2:17" ht="23.45" hidden="1" customHeight="1" outlineLevel="1" x14ac:dyDescent="0.25">
      <c r="B1823" s="123"/>
      <c r="C1823" s="35" t="s">
        <v>377</v>
      </c>
      <c r="D1823" s="123"/>
      <c r="E1823" s="35" t="s">
        <v>231</v>
      </c>
      <c r="F1823" s="122"/>
      <c r="G1823" s="35">
        <v>2023</v>
      </c>
      <c r="H1823" s="35">
        <v>2023</v>
      </c>
      <c r="I1823" s="35">
        <v>2</v>
      </c>
      <c r="J1823" s="35">
        <v>26</v>
      </c>
      <c r="K1823" s="35">
        <v>59</v>
      </c>
      <c r="O1823" s="61">
        <f t="shared" si="223"/>
        <v>1.1746275097431014</v>
      </c>
      <c r="Q1823" s="92"/>
    </row>
    <row r="1824" spans="2:17" ht="23.45" hidden="1" customHeight="1" outlineLevel="1" x14ac:dyDescent="0.25">
      <c r="B1824" s="123"/>
      <c r="C1824" s="35" t="s">
        <v>377</v>
      </c>
      <c r="D1824" s="123"/>
      <c r="E1824" s="35" t="s">
        <v>231</v>
      </c>
      <c r="F1824" s="122"/>
      <c r="G1824" s="35">
        <v>2024</v>
      </c>
      <c r="H1824" s="35">
        <v>2024</v>
      </c>
      <c r="I1824" s="35">
        <v>2</v>
      </c>
      <c r="J1824" s="35">
        <v>26</v>
      </c>
      <c r="K1824" s="35">
        <v>41</v>
      </c>
      <c r="O1824" s="61">
        <f t="shared" si="223"/>
        <v>0.81626657456723994</v>
      </c>
      <c r="Q1824" s="92"/>
    </row>
    <row r="1825" spans="2:17" ht="23.45" hidden="1" customHeight="1" outlineLevel="1" x14ac:dyDescent="0.25">
      <c r="B1825" s="52" t="s">
        <v>1</v>
      </c>
      <c r="C1825" s="52" t="s">
        <v>371</v>
      </c>
      <c r="D1825" s="52" t="s">
        <v>42</v>
      </c>
      <c r="E1825" s="52" t="s">
        <v>364</v>
      </c>
      <c r="F1825" s="83"/>
      <c r="G1825" s="52" t="s">
        <v>43</v>
      </c>
      <c r="H1825" s="52" t="s">
        <v>787</v>
      </c>
      <c r="I1825" s="52" t="s">
        <v>44</v>
      </c>
      <c r="J1825" s="52" t="s">
        <v>360</v>
      </c>
      <c r="K1825" s="52" t="s">
        <v>359</v>
      </c>
      <c r="L1825" s="52" t="s">
        <v>362</v>
      </c>
      <c r="M1825" s="52" t="s">
        <v>360</v>
      </c>
      <c r="N1825" s="52" t="s">
        <v>359</v>
      </c>
      <c r="O1825" s="52" t="s">
        <v>363</v>
      </c>
      <c r="P1825" s="52" t="s">
        <v>365</v>
      </c>
      <c r="Q1825" s="52" t="s">
        <v>599</v>
      </c>
    </row>
    <row r="1826" spans="2:17" ht="23.45" hidden="1" customHeight="1" outlineLevel="1" x14ac:dyDescent="0.25">
      <c r="B1826" s="123" t="e" vm="14">
        <v>#VALUE!</v>
      </c>
      <c r="C1826" s="35" t="s">
        <v>377</v>
      </c>
      <c r="D1826" s="123" t="e" vm="222">
        <v>#VALUE!</v>
      </c>
      <c r="E1826" s="35" t="s">
        <v>232</v>
      </c>
      <c r="F1826" s="122" t="s">
        <v>636</v>
      </c>
      <c r="G1826" s="35">
        <v>2018</v>
      </c>
      <c r="H1826" s="35">
        <v>2018</v>
      </c>
      <c r="I1826" s="35">
        <v>3</v>
      </c>
      <c r="J1826" s="35">
        <v>9</v>
      </c>
      <c r="K1826" s="35">
        <v>8</v>
      </c>
      <c r="O1826" s="61">
        <f t="shared" ref="O1826:O1832" si="224">IF(AND(L1826="", M1826="", N1826=""), IF(AND(I1826&lt;&gt;0, J1826&lt;&gt;0), K1826/J1826 * I1826^-0.95, 0), IF(OR(L1826=1, L1826=2),(IF(J1826&lt;&gt;0, K1826/J1826 * I1826^-0.95, 0) + IF(AND(M1826&lt;&gt;0, I1826&lt;&gt;0), N1826/M1826 * I1826^-0.95 * IF(L1826=1, 1, 0.913), 0)) / 2,"Fehler: K4 muss 1 oder 2 sein"))</f>
        <v>0.31302735068134452</v>
      </c>
      <c r="P1826" s="61">
        <f t="array" ref="P1826">((AVERAGE(IF((H1826:INDEX(H:H,MATCH("PointAVG",O1827:O1943,0)+ROW(O1826)-1)&gt;=(MAX(H1826:INDEX(H:H,MATCH("PointAVG",O1827:O1943,0)+ROW(O1826)-1))-4)),O1826:INDEX(O:O,MATCH("PointAVG",O1827:O1943,0)+ROW(O1826)-1)))) * (VLOOKUP(C1826, LeagueRanking[[CCode]:[Total4]], COLUMNS(LeagueRanking[[#All],[CCode]:[Total4]]), FALSE)))</f>
        <v>6.1754166315102363</v>
      </c>
      <c r="Q1826" s="91">
        <f>_xlfn.RANK.EQ(P1826, P:P, 0)</f>
        <v>309</v>
      </c>
    </row>
    <row r="1827" spans="2:17" ht="23.45" hidden="1" customHeight="1" outlineLevel="1" x14ac:dyDescent="0.25">
      <c r="B1827" s="123"/>
      <c r="C1827" s="35" t="s">
        <v>377</v>
      </c>
      <c r="D1827" s="123"/>
      <c r="E1827" s="35" t="s">
        <v>232</v>
      </c>
      <c r="F1827" s="122"/>
      <c r="G1827" s="35">
        <v>2019</v>
      </c>
      <c r="H1827" s="35">
        <v>2019</v>
      </c>
      <c r="I1827" s="35">
        <v>3</v>
      </c>
      <c r="J1827" s="35">
        <v>18</v>
      </c>
      <c r="K1827" s="35">
        <v>38</v>
      </c>
      <c r="O1827" s="61">
        <f t="shared" si="224"/>
        <v>0.74343995786819328</v>
      </c>
      <c r="Q1827" s="92"/>
    </row>
    <row r="1828" spans="2:17" ht="23.45" hidden="1" customHeight="1" outlineLevel="1" x14ac:dyDescent="0.25">
      <c r="B1828" s="123"/>
      <c r="C1828" s="35" t="s">
        <v>377</v>
      </c>
      <c r="D1828" s="123"/>
      <c r="E1828" s="35" t="s">
        <v>232</v>
      </c>
      <c r="F1828" s="122"/>
      <c r="G1828" s="35">
        <v>2020</v>
      </c>
      <c r="H1828" s="35">
        <v>2020</v>
      </c>
      <c r="I1828" s="35">
        <v>3</v>
      </c>
      <c r="J1828" s="35">
        <v>11</v>
      </c>
      <c r="K1828" s="35">
        <v>16</v>
      </c>
      <c r="O1828" s="61">
        <f t="shared" si="224"/>
        <v>0.51222657384220016</v>
      </c>
      <c r="Q1828" s="92"/>
    </row>
    <row r="1829" spans="2:17" ht="23.45" hidden="1" customHeight="1" outlineLevel="1" x14ac:dyDescent="0.25">
      <c r="B1829" s="123"/>
      <c r="C1829" s="35" t="s">
        <v>377</v>
      </c>
      <c r="D1829" s="123"/>
      <c r="E1829" s="35" t="s">
        <v>232</v>
      </c>
      <c r="F1829" s="122"/>
      <c r="G1829" s="35">
        <v>2021</v>
      </c>
      <c r="H1829" s="35">
        <v>2021</v>
      </c>
      <c r="I1829" s="35">
        <v>3</v>
      </c>
      <c r="J1829" s="35">
        <v>12</v>
      </c>
      <c r="K1829" s="35">
        <v>22</v>
      </c>
      <c r="O1829" s="61">
        <f t="shared" si="224"/>
        <v>0.64561891078027311</v>
      </c>
      <c r="Q1829" s="92"/>
    </row>
    <row r="1830" spans="2:17" ht="23.45" hidden="1" customHeight="1" outlineLevel="1" x14ac:dyDescent="0.25">
      <c r="B1830" s="123"/>
      <c r="C1830" s="35" t="s">
        <v>377</v>
      </c>
      <c r="D1830" s="123"/>
      <c r="E1830" s="35" t="s">
        <v>232</v>
      </c>
      <c r="F1830" s="122"/>
      <c r="G1830" s="35">
        <v>2022</v>
      </c>
      <c r="H1830" s="35">
        <v>2022</v>
      </c>
      <c r="I1830" s="35">
        <v>2</v>
      </c>
      <c r="J1830" s="35">
        <v>26</v>
      </c>
      <c r="K1830" s="35">
        <v>25</v>
      </c>
      <c r="O1830" s="61">
        <f t="shared" si="224"/>
        <v>0.49772352107758538</v>
      </c>
      <c r="Q1830" s="92"/>
    </row>
    <row r="1831" spans="2:17" ht="23.45" hidden="1" customHeight="1" outlineLevel="1" x14ac:dyDescent="0.25">
      <c r="B1831" s="123"/>
      <c r="C1831" s="35" t="s">
        <v>377</v>
      </c>
      <c r="D1831" s="123"/>
      <c r="E1831" s="35" t="s">
        <v>232</v>
      </c>
      <c r="F1831" s="122"/>
      <c r="G1831" s="35">
        <v>2023</v>
      </c>
      <c r="H1831" s="35">
        <v>2023</v>
      </c>
      <c r="I1831" s="35">
        <v>2</v>
      </c>
      <c r="J1831" s="35">
        <v>26</v>
      </c>
      <c r="K1831" s="35">
        <v>23</v>
      </c>
      <c r="O1831" s="61">
        <f t="shared" si="224"/>
        <v>0.45790563939137852</v>
      </c>
      <c r="Q1831" s="92"/>
    </row>
    <row r="1832" spans="2:17" ht="23.45" hidden="1" customHeight="1" outlineLevel="1" x14ac:dyDescent="0.25">
      <c r="B1832" s="123"/>
      <c r="C1832" s="35" t="s">
        <v>377</v>
      </c>
      <c r="D1832" s="123"/>
      <c r="E1832" s="35" t="s">
        <v>232</v>
      </c>
      <c r="F1832" s="122"/>
      <c r="G1832" s="35">
        <v>2024</v>
      </c>
      <c r="H1832" s="35">
        <v>2024</v>
      </c>
      <c r="I1832" s="35">
        <v>2</v>
      </c>
      <c r="J1832" s="35">
        <v>26</v>
      </c>
      <c r="K1832" s="35">
        <v>30</v>
      </c>
      <c r="O1832" s="61">
        <f t="shared" si="224"/>
        <v>0.59726822529310242</v>
      </c>
      <c r="Q1832" s="92"/>
    </row>
    <row r="1833" spans="2:17" ht="23.45" hidden="1" customHeight="1" outlineLevel="1" x14ac:dyDescent="0.25">
      <c r="B1833" s="52" t="s">
        <v>1</v>
      </c>
      <c r="C1833" s="52" t="s">
        <v>371</v>
      </c>
      <c r="D1833" s="52" t="s">
        <v>42</v>
      </c>
      <c r="E1833" s="52" t="s">
        <v>364</v>
      </c>
      <c r="F1833" s="83"/>
      <c r="G1833" s="52" t="s">
        <v>43</v>
      </c>
      <c r="H1833" s="52" t="s">
        <v>787</v>
      </c>
      <c r="I1833" s="52" t="s">
        <v>44</v>
      </c>
      <c r="J1833" s="52" t="s">
        <v>360</v>
      </c>
      <c r="K1833" s="52" t="s">
        <v>359</v>
      </c>
      <c r="L1833" s="52" t="s">
        <v>362</v>
      </c>
      <c r="M1833" s="52" t="s">
        <v>360</v>
      </c>
      <c r="N1833" s="52" t="s">
        <v>359</v>
      </c>
      <c r="O1833" s="52" t="s">
        <v>363</v>
      </c>
      <c r="P1833" s="52" t="s">
        <v>365</v>
      </c>
      <c r="Q1833" s="52" t="s">
        <v>599</v>
      </c>
    </row>
    <row r="1834" spans="2:17" ht="23.45" hidden="1" customHeight="1" outlineLevel="1" x14ac:dyDescent="0.25">
      <c r="B1834" s="123" t="e" vm="14">
        <v>#VALUE!</v>
      </c>
      <c r="C1834" s="35" t="s">
        <v>377</v>
      </c>
      <c r="D1834" s="123" t="e" vm="223">
        <v>#VALUE!</v>
      </c>
      <c r="E1834" s="35" t="s">
        <v>233</v>
      </c>
      <c r="F1834" s="122" t="s">
        <v>637</v>
      </c>
      <c r="G1834" s="35">
        <v>2018</v>
      </c>
      <c r="H1834" s="35">
        <v>2018</v>
      </c>
      <c r="I1834" s="35">
        <v>3</v>
      </c>
      <c r="J1834" s="35">
        <v>18</v>
      </c>
      <c r="K1834" s="35">
        <v>34</v>
      </c>
      <c r="O1834" s="61">
        <f t="shared" ref="O1834:O1840" si="225">IF(AND(L1834="", M1834="", N1834=""), IF(AND(I1834&lt;&gt;0, J1834&lt;&gt;0), K1834/J1834 * I1834^-0.95, 0), IF(OR(L1834=1, L1834=2),(IF(J1834&lt;&gt;0, K1834/J1834 * I1834^-0.95, 0) + IF(AND(M1834&lt;&gt;0, I1834&lt;&gt;0), N1834/M1834 * I1834^-0.95 * IF(L1834=1, 1, 0.913), 0)) / 2,"Fehler: K4 muss 1 oder 2 sein"))</f>
        <v>0.66518312019785719</v>
      </c>
      <c r="P1834" s="61">
        <f t="array" ref="P1834">((AVERAGE(IF((H1834:INDEX(H:H,MATCH("PointAVG",O1835:O1951,0)+ROW(O1834)-1)&gt;=(MAX(H1834:INDEX(H:H,MATCH("PointAVG",O1835:O1951,0)+ROW(O1834)-1))-4)),O1834:INDEX(O:O,MATCH("PointAVG",O1835:O1951,0)+ROW(O1834)-1)))) * (VLOOKUP(C1834, LeagueRanking[[CCode]:[Total4]], COLUMNS(LeagueRanking[[#All],[CCode]:[Total4]]), FALSE)))</f>
        <v>6.9872081471568412</v>
      </c>
      <c r="Q1834" s="91">
        <f>_xlfn.RANK.EQ(P1834, P:P, 0)</f>
        <v>280</v>
      </c>
    </row>
    <row r="1835" spans="2:17" ht="23.45" hidden="1" customHeight="1" outlineLevel="1" x14ac:dyDescent="0.25">
      <c r="B1835" s="123"/>
      <c r="C1835" s="35" t="s">
        <v>377</v>
      </c>
      <c r="D1835" s="123"/>
      <c r="E1835" s="35" t="s">
        <v>233</v>
      </c>
      <c r="F1835" s="122"/>
      <c r="G1835" s="35">
        <v>2019</v>
      </c>
      <c r="H1835" s="35">
        <v>2019</v>
      </c>
      <c r="I1835" s="35">
        <v>3</v>
      </c>
      <c r="J1835" s="35">
        <v>20</v>
      </c>
      <c r="K1835" s="35">
        <v>39</v>
      </c>
      <c r="O1835" s="61">
        <f t="shared" si="225"/>
        <v>0.68670375055719957</v>
      </c>
      <c r="Q1835" s="92"/>
    </row>
    <row r="1836" spans="2:17" ht="23.45" hidden="1" customHeight="1" outlineLevel="1" x14ac:dyDescent="0.25">
      <c r="B1836" s="123"/>
      <c r="C1836" s="35" t="s">
        <v>377</v>
      </c>
      <c r="D1836" s="123"/>
      <c r="E1836" s="35" t="s">
        <v>233</v>
      </c>
      <c r="F1836" s="122"/>
      <c r="G1836" s="35">
        <v>2020</v>
      </c>
      <c r="H1836" s="35">
        <v>2020</v>
      </c>
      <c r="I1836" s="35">
        <v>3</v>
      </c>
      <c r="J1836" s="35">
        <v>10</v>
      </c>
      <c r="K1836" s="35">
        <v>22</v>
      </c>
      <c r="O1836" s="61">
        <f t="shared" si="225"/>
        <v>0.7747426929363278</v>
      </c>
      <c r="Q1836" s="92"/>
    </row>
    <row r="1837" spans="2:17" ht="23.45" hidden="1" customHeight="1" outlineLevel="1" x14ac:dyDescent="0.25">
      <c r="B1837" s="123"/>
      <c r="C1837" s="35" t="s">
        <v>377</v>
      </c>
      <c r="D1837" s="123"/>
      <c r="E1837" s="35" t="s">
        <v>233</v>
      </c>
      <c r="F1837" s="122"/>
      <c r="G1837" s="35">
        <v>2021</v>
      </c>
      <c r="H1837" s="35">
        <v>2021</v>
      </c>
      <c r="I1837" s="35">
        <v>3</v>
      </c>
      <c r="J1837" s="35">
        <v>12</v>
      </c>
      <c r="K1837" s="35">
        <v>22</v>
      </c>
      <c r="O1837" s="61">
        <f t="shared" si="225"/>
        <v>0.64561891078027311</v>
      </c>
      <c r="Q1837" s="92"/>
    </row>
    <row r="1838" spans="2:17" ht="23.45" hidden="1" customHeight="1" outlineLevel="1" x14ac:dyDescent="0.25">
      <c r="B1838" s="123"/>
      <c r="C1838" s="35" t="s">
        <v>377</v>
      </c>
      <c r="D1838" s="123"/>
      <c r="E1838" s="35" t="s">
        <v>233</v>
      </c>
      <c r="F1838" s="122"/>
      <c r="G1838" s="35">
        <v>2022</v>
      </c>
      <c r="H1838" s="35">
        <v>2022</v>
      </c>
      <c r="I1838" s="35">
        <v>2</v>
      </c>
      <c r="J1838" s="35">
        <v>26</v>
      </c>
      <c r="K1838" s="35">
        <v>25</v>
      </c>
      <c r="O1838" s="61">
        <f t="shared" si="225"/>
        <v>0.49772352107758538</v>
      </c>
      <c r="Q1838" s="92"/>
    </row>
    <row r="1839" spans="2:17" ht="23.45" hidden="1" customHeight="1" outlineLevel="1" x14ac:dyDescent="0.25">
      <c r="B1839" s="123"/>
      <c r="C1839" s="35" t="s">
        <v>377</v>
      </c>
      <c r="D1839" s="123"/>
      <c r="E1839" s="35" t="s">
        <v>233</v>
      </c>
      <c r="F1839" s="122"/>
      <c r="G1839" s="35">
        <v>2023</v>
      </c>
      <c r="H1839" s="35">
        <v>2023</v>
      </c>
      <c r="I1839" s="35">
        <v>3</v>
      </c>
      <c r="J1839" s="35">
        <v>14</v>
      </c>
      <c r="K1839" s="35">
        <v>17</v>
      </c>
      <c r="L1839" s="35">
        <v>2</v>
      </c>
      <c r="M1839" s="35">
        <v>8</v>
      </c>
      <c r="N1839" s="35">
        <v>19</v>
      </c>
      <c r="O1839" s="61">
        <f t="shared" si="225"/>
        <v>0.59561174342628098</v>
      </c>
      <c r="Q1839" s="92"/>
    </row>
    <row r="1840" spans="2:17" ht="23.45" hidden="1" customHeight="1" outlineLevel="1" x14ac:dyDescent="0.25">
      <c r="B1840" s="123"/>
      <c r="C1840" s="35" t="s">
        <v>377</v>
      </c>
      <c r="D1840" s="123"/>
      <c r="E1840" s="35" t="s">
        <v>233</v>
      </c>
      <c r="F1840" s="122"/>
      <c r="G1840" s="35">
        <v>2024</v>
      </c>
      <c r="H1840" s="35">
        <v>2024</v>
      </c>
      <c r="I1840" s="35">
        <v>3</v>
      </c>
      <c r="J1840" s="35">
        <v>14</v>
      </c>
      <c r="K1840" s="35">
        <v>23</v>
      </c>
      <c r="L1840" s="35">
        <v>1</v>
      </c>
      <c r="M1840" s="35">
        <v>8</v>
      </c>
      <c r="N1840" s="35">
        <v>12</v>
      </c>
      <c r="O1840" s="61">
        <f t="shared" si="225"/>
        <v>0.55338763781166267</v>
      </c>
      <c r="Q1840" s="92"/>
    </row>
    <row r="1841" spans="2:17" ht="23.45" hidden="1" customHeight="1" outlineLevel="1" x14ac:dyDescent="0.25">
      <c r="B1841" s="52" t="s">
        <v>1</v>
      </c>
      <c r="C1841" s="52" t="s">
        <v>371</v>
      </c>
      <c r="D1841" s="52" t="s">
        <v>42</v>
      </c>
      <c r="E1841" s="52" t="s">
        <v>364</v>
      </c>
      <c r="F1841" s="83"/>
      <c r="G1841" s="52" t="s">
        <v>43</v>
      </c>
      <c r="H1841" s="52" t="s">
        <v>787</v>
      </c>
      <c r="I1841" s="52" t="s">
        <v>44</v>
      </c>
      <c r="J1841" s="52" t="s">
        <v>360</v>
      </c>
      <c r="K1841" s="52" t="s">
        <v>359</v>
      </c>
      <c r="L1841" s="52" t="s">
        <v>362</v>
      </c>
      <c r="M1841" s="52" t="s">
        <v>360</v>
      </c>
      <c r="N1841" s="52" t="s">
        <v>359</v>
      </c>
      <c r="O1841" s="52" t="s">
        <v>363</v>
      </c>
      <c r="P1841" s="52" t="s">
        <v>365</v>
      </c>
      <c r="Q1841" s="52" t="s">
        <v>599</v>
      </c>
    </row>
    <row r="1842" spans="2:17" ht="23.45" hidden="1" customHeight="1" outlineLevel="1" x14ac:dyDescent="0.25">
      <c r="B1842" s="123" t="e" vm="14">
        <v>#VALUE!</v>
      </c>
      <c r="C1842" s="35" t="s">
        <v>377</v>
      </c>
      <c r="D1842" s="123" t="e" vm="224">
        <v>#VALUE!</v>
      </c>
      <c r="E1842" s="35" t="s">
        <v>234</v>
      </c>
      <c r="F1842" s="122" t="s">
        <v>638</v>
      </c>
      <c r="G1842" s="35">
        <v>2018</v>
      </c>
      <c r="H1842" s="35">
        <v>2018</v>
      </c>
      <c r="I1842" s="35">
        <v>2</v>
      </c>
      <c r="J1842" s="35">
        <v>22</v>
      </c>
      <c r="K1842" s="35">
        <v>12</v>
      </c>
      <c r="O1842" s="61">
        <f t="shared" ref="O1842:O1848" si="226">IF(AND(L1842="", M1842="", N1842=""), IF(AND(I1842&lt;&gt;0, J1842&lt;&gt;0), K1842/J1842 * I1842^-0.95, 0), IF(OR(L1842=1, L1842=2),(IF(J1842&lt;&gt;0, K1842/J1842 * I1842^-0.95, 0) + IF(AND(M1842&lt;&gt;0, I1842&lt;&gt;0), N1842/M1842 * I1842^-0.95 * IF(L1842=1, 1, 0.913), 0)) / 2,"Fehler: K4 muss 1 oder 2 sein"))</f>
        <v>0.28234497922946661</v>
      </c>
      <c r="P1842" s="61">
        <f t="array" ref="P1842">((AVERAGE(IF((H1842:INDEX(H:H,MATCH("PointAVG",O1843:O1959,0)+ROW(O1842)-1)&gt;=(MAX(H1842:INDEX(H:H,MATCH("PointAVG",O1843:O1959,0)+ROW(O1842)-1))-4)),O1842:INDEX(O:O,MATCH("PointAVG",O1843:O1959,0)+ROW(O1842)-1)))) * (VLOOKUP(C1842, LeagueRanking[[CCode]:[Total4]], COLUMNS(LeagueRanking[[#All],[CCode]:[Total4]]), FALSE)))</f>
        <v>1.6824299318577138</v>
      </c>
      <c r="Q1842" s="91">
        <f>_xlfn.RANK.EQ(P1842, P:P, 0)</f>
        <v>369</v>
      </c>
    </row>
    <row r="1843" spans="2:17" ht="23.45" hidden="1" customHeight="1" outlineLevel="1" x14ac:dyDescent="0.25">
      <c r="B1843" s="123"/>
      <c r="C1843" s="35" t="s">
        <v>377</v>
      </c>
      <c r="D1843" s="123"/>
      <c r="E1843" s="35" t="s">
        <v>234</v>
      </c>
      <c r="F1843" s="122"/>
      <c r="G1843" s="35">
        <v>2019</v>
      </c>
      <c r="H1843" s="35">
        <v>2019</v>
      </c>
      <c r="I1843" s="35">
        <v>2</v>
      </c>
      <c r="J1843" s="35">
        <v>27</v>
      </c>
      <c r="K1843" s="35">
        <v>3</v>
      </c>
      <c r="O1843" s="61">
        <f t="shared" si="226"/>
        <v>5.7514717991187639E-2</v>
      </c>
      <c r="Q1843" s="92"/>
    </row>
    <row r="1844" spans="2:17" ht="23.45" hidden="1" customHeight="1" outlineLevel="1" x14ac:dyDescent="0.25">
      <c r="B1844" s="123"/>
      <c r="C1844" s="35" t="s">
        <v>377</v>
      </c>
      <c r="D1844" s="123"/>
      <c r="E1844" s="35" t="s">
        <v>234</v>
      </c>
      <c r="F1844" s="122"/>
      <c r="G1844" s="35">
        <v>2020</v>
      </c>
      <c r="H1844" s="35">
        <v>2020</v>
      </c>
      <c r="I1844" s="35">
        <v>3</v>
      </c>
      <c r="J1844" s="35">
        <v>12</v>
      </c>
      <c r="K1844" s="35">
        <v>10</v>
      </c>
      <c r="O1844" s="61">
        <f t="shared" si="226"/>
        <v>0.29346314126376055</v>
      </c>
      <c r="Q1844" s="92"/>
    </row>
    <row r="1845" spans="2:17" ht="23.45" hidden="1" customHeight="1" outlineLevel="1" x14ac:dyDescent="0.25">
      <c r="B1845" s="123"/>
      <c r="C1845" s="35" t="s">
        <v>377</v>
      </c>
      <c r="D1845" s="123"/>
      <c r="E1845" s="35" t="s">
        <v>234</v>
      </c>
      <c r="F1845" s="122"/>
      <c r="G1845" s="35">
        <v>2021</v>
      </c>
      <c r="H1845" s="35">
        <v>2021</v>
      </c>
      <c r="I1845" s="35">
        <v>3</v>
      </c>
      <c r="J1845" s="35">
        <v>12</v>
      </c>
      <c r="K1845" s="35">
        <v>3</v>
      </c>
      <c r="O1845" s="61">
        <f t="shared" si="226"/>
        <v>8.8038942379128154E-2</v>
      </c>
      <c r="Q1845" s="92"/>
    </row>
    <row r="1846" spans="2:17" ht="23.45" hidden="1" customHeight="1" outlineLevel="1" x14ac:dyDescent="0.25">
      <c r="B1846" s="123"/>
      <c r="C1846" s="35" t="s">
        <v>377</v>
      </c>
      <c r="D1846" s="123"/>
      <c r="E1846" s="35" t="s">
        <v>234</v>
      </c>
      <c r="F1846" s="122"/>
      <c r="G1846" s="35">
        <v>2022</v>
      </c>
      <c r="H1846" s="35">
        <v>2022</v>
      </c>
      <c r="I1846" s="35">
        <v>4</v>
      </c>
      <c r="J1846" s="35">
        <v>26</v>
      </c>
      <c r="K1846" s="35">
        <v>17</v>
      </c>
      <c r="O1846" s="61">
        <f t="shared" si="226"/>
        <v>0.17519373906843252</v>
      </c>
      <c r="Q1846" s="92"/>
    </row>
    <row r="1847" spans="2:17" ht="23.45" hidden="1" customHeight="1" outlineLevel="1" x14ac:dyDescent="0.25">
      <c r="B1847" s="123"/>
      <c r="C1847" s="35" t="s">
        <v>377</v>
      </c>
      <c r="D1847" s="123"/>
      <c r="E1847" s="35" t="s">
        <v>234</v>
      </c>
      <c r="F1847" s="122"/>
      <c r="G1847" s="35">
        <v>2023</v>
      </c>
      <c r="H1847" s="35">
        <v>2023</v>
      </c>
      <c r="I1847" s="35">
        <v>4</v>
      </c>
      <c r="J1847" s="35">
        <v>7</v>
      </c>
      <c r="K1847" s="35">
        <v>6</v>
      </c>
      <c r="L1847" s="35">
        <v>2</v>
      </c>
      <c r="M1847" s="35">
        <v>3</v>
      </c>
      <c r="N1847" s="35">
        <v>0</v>
      </c>
      <c r="O1847" s="61">
        <f t="shared" si="226"/>
        <v>0.1148328709860314</v>
      </c>
      <c r="Q1847" s="92"/>
    </row>
    <row r="1848" spans="2:17" ht="23.45" hidden="1" customHeight="1" outlineLevel="1" x14ac:dyDescent="0.25">
      <c r="B1848" s="123"/>
      <c r="C1848" s="35" t="s">
        <v>377</v>
      </c>
      <c r="D1848" s="123"/>
      <c r="E1848" s="35" t="s">
        <v>234</v>
      </c>
      <c r="F1848" s="122"/>
      <c r="G1848" s="35">
        <v>2024</v>
      </c>
      <c r="H1848" s="35">
        <v>2024</v>
      </c>
      <c r="I1848" s="35">
        <v>4</v>
      </c>
      <c r="J1848" s="35">
        <v>12</v>
      </c>
      <c r="K1848" s="35">
        <v>3</v>
      </c>
      <c r="O1848" s="61">
        <f t="shared" si="226"/>
        <v>6.6985841408518321E-2</v>
      </c>
      <c r="Q1848" s="92"/>
    </row>
    <row r="1849" spans="2:17" ht="23.45" hidden="1" customHeight="1" outlineLevel="1" x14ac:dyDescent="0.25">
      <c r="B1849" s="52" t="s">
        <v>1</v>
      </c>
      <c r="C1849" s="52" t="s">
        <v>371</v>
      </c>
      <c r="D1849" s="52" t="s">
        <v>42</v>
      </c>
      <c r="E1849" s="52" t="s">
        <v>364</v>
      </c>
      <c r="F1849" s="83"/>
      <c r="G1849" s="52" t="s">
        <v>43</v>
      </c>
      <c r="H1849" s="52" t="s">
        <v>787</v>
      </c>
      <c r="I1849" s="52" t="s">
        <v>44</v>
      </c>
      <c r="J1849" s="52" t="s">
        <v>360</v>
      </c>
      <c r="K1849" s="52" t="s">
        <v>359</v>
      </c>
      <c r="L1849" s="52" t="s">
        <v>362</v>
      </c>
      <c r="M1849" s="52" t="s">
        <v>360</v>
      </c>
      <c r="N1849" s="52" t="s">
        <v>359</v>
      </c>
      <c r="O1849" s="52" t="s">
        <v>363</v>
      </c>
      <c r="P1849" s="52" t="s">
        <v>365</v>
      </c>
      <c r="Q1849" s="52" t="s">
        <v>599</v>
      </c>
    </row>
    <row r="1850" spans="2:17" ht="23.45" hidden="1" customHeight="1" outlineLevel="1" x14ac:dyDescent="0.25">
      <c r="B1850" s="123" t="e" vm="14">
        <v>#VALUE!</v>
      </c>
      <c r="C1850" s="35" t="s">
        <v>377</v>
      </c>
      <c r="D1850" s="123" t="e" vm="389">
        <v>#VALUE!</v>
      </c>
      <c r="E1850" s="35" t="s">
        <v>418</v>
      </c>
      <c r="F1850" s="124" t="s">
        <v>816</v>
      </c>
      <c r="G1850" s="35">
        <v>2018</v>
      </c>
      <c r="H1850" s="35">
        <v>2018</v>
      </c>
      <c r="O1850" s="61">
        <f t="shared" ref="O1850:O1856" si="227">IF(AND(L1850="", M1850="", N1850=""), IF(AND(I1850&lt;&gt;0, J1850&lt;&gt;0), K1850/J1850 * I1850^-0.95, 0), IF(OR(L1850=1, L1850=2),(IF(J1850&lt;&gt;0, K1850/J1850 * I1850^-0.95, 0) + IF(AND(M1850&lt;&gt;0, I1850&lt;&gt;0), N1850/M1850 * I1850^-0.95 * IF(L1850=1, 1, 0.913), 0)) / 2,"Fehler: K4 muss 1 oder 2 sein"))</f>
        <v>0</v>
      </c>
      <c r="P1850" s="61">
        <f t="array" ref="P1850">((AVERAGE(IF((H1850:INDEX(H:H,MATCH("PointAVG",O1851:O1967,0)+ROW(O1850)-1)&gt;=(MAX(H1850:INDEX(H:H,MATCH("PointAVG",O1851:O1967,0)+ROW(O1850)-1))-4)),O1850:INDEX(O:O,MATCH("PointAVG",O1851:O1967,0)+ROW(O1850)-1)))) * (VLOOKUP(C1850, LeagueRanking[[CCode]:[Total4]], COLUMNS(LeagueRanking[[#All],[CCode]:[Total4]]), FALSE)))</f>
        <v>7.4768012649632265</v>
      </c>
      <c r="Q1850" s="91">
        <f>_xlfn.RANK.EQ(P1850, P:P, 0)</f>
        <v>263</v>
      </c>
    </row>
    <row r="1851" spans="2:17" ht="23.45" hidden="1" customHeight="1" outlineLevel="1" x14ac:dyDescent="0.25">
      <c r="B1851" s="123"/>
      <c r="C1851" s="35" t="s">
        <v>377</v>
      </c>
      <c r="D1851" s="123"/>
      <c r="E1851" s="35" t="s">
        <v>418</v>
      </c>
      <c r="F1851" s="122"/>
      <c r="G1851" s="35">
        <v>2019</v>
      </c>
      <c r="H1851" s="35">
        <v>2019</v>
      </c>
      <c r="I1851" s="35">
        <v>4</v>
      </c>
      <c r="J1851" s="35">
        <v>20</v>
      </c>
      <c r="K1851" s="35">
        <v>27</v>
      </c>
      <c r="O1851" s="61">
        <f t="shared" si="227"/>
        <v>0.36172354360599895</v>
      </c>
      <c r="Q1851" s="92"/>
    </row>
    <row r="1852" spans="2:17" ht="23.45" hidden="1" customHeight="1" outlineLevel="1" x14ac:dyDescent="0.25">
      <c r="B1852" s="123"/>
      <c r="C1852" s="35" t="s">
        <v>377</v>
      </c>
      <c r="D1852" s="123"/>
      <c r="E1852" s="35" t="s">
        <v>418</v>
      </c>
      <c r="F1852" s="122"/>
      <c r="G1852" s="35">
        <v>2020</v>
      </c>
      <c r="H1852" s="35">
        <v>2020</v>
      </c>
      <c r="I1852" s="35">
        <v>4</v>
      </c>
      <c r="J1852" s="35">
        <v>16</v>
      </c>
      <c r="K1852" s="35">
        <v>33</v>
      </c>
      <c r="O1852" s="61">
        <f t="shared" si="227"/>
        <v>0.55263319162027613</v>
      </c>
      <c r="Q1852" s="92"/>
    </row>
    <row r="1853" spans="2:17" ht="23.45" hidden="1" customHeight="1" outlineLevel="1" x14ac:dyDescent="0.25">
      <c r="B1853" s="123"/>
      <c r="C1853" s="35" t="s">
        <v>377</v>
      </c>
      <c r="D1853" s="123"/>
      <c r="E1853" s="35" t="s">
        <v>418</v>
      </c>
      <c r="F1853" s="122"/>
      <c r="G1853" s="35">
        <v>2021</v>
      </c>
      <c r="H1853" s="35">
        <v>2021</v>
      </c>
      <c r="I1853" s="35">
        <v>4</v>
      </c>
      <c r="J1853" s="35">
        <v>18</v>
      </c>
      <c r="K1853" s="35">
        <v>36</v>
      </c>
      <c r="O1853" s="61">
        <f t="shared" si="227"/>
        <v>0.53588673126814657</v>
      </c>
      <c r="Q1853" s="92"/>
    </row>
    <row r="1854" spans="2:17" ht="23.45" hidden="1" customHeight="1" outlineLevel="1" x14ac:dyDescent="0.25">
      <c r="B1854" s="123"/>
      <c r="C1854" s="35" t="s">
        <v>377</v>
      </c>
      <c r="D1854" s="123"/>
      <c r="E1854" s="35" t="s">
        <v>418</v>
      </c>
      <c r="F1854" s="122"/>
      <c r="G1854" s="35">
        <v>2022</v>
      </c>
      <c r="H1854" s="35">
        <v>2022</v>
      </c>
      <c r="I1854" s="35">
        <v>3</v>
      </c>
      <c r="J1854" s="35">
        <v>14</v>
      </c>
      <c r="K1854" s="35">
        <v>25</v>
      </c>
      <c r="L1854" s="35">
        <v>1</v>
      </c>
      <c r="M1854" s="35">
        <v>8</v>
      </c>
      <c r="N1854" s="35">
        <v>22</v>
      </c>
      <c r="O1854" s="61">
        <f t="shared" si="227"/>
        <v>0.7986389772963769</v>
      </c>
      <c r="Q1854" s="92"/>
    </row>
    <row r="1855" spans="2:17" ht="23.45" hidden="1" customHeight="1" outlineLevel="1" x14ac:dyDescent="0.25">
      <c r="B1855" s="123"/>
      <c r="C1855" s="35" t="s">
        <v>377</v>
      </c>
      <c r="D1855" s="123"/>
      <c r="E1855" s="35" t="s">
        <v>418</v>
      </c>
      <c r="F1855" s="122"/>
      <c r="G1855" s="35">
        <v>2023</v>
      </c>
      <c r="H1855" s="35">
        <v>2023</v>
      </c>
      <c r="I1855" s="35">
        <v>2</v>
      </c>
      <c r="J1855" s="35">
        <v>26</v>
      </c>
      <c r="K1855" s="35">
        <v>35</v>
      </c>
      <c r="O1855" s="61">
        <f t="shared" si="227"/>
        <v>0.69681292950861962</v>
      </c>
      <c r="Q1855" s="92"/>
    </row>
    <row r="1856" spans="2:17" ht="23.45" hidden="1" customHeight="1" outlineLevel="1" x14ac:dyDescent="0.25">
      <c r="B1856" s="123"/>
      <c r="C1856" s="35" t="s">
        <v>377</v>
      </c>
      <c r="D1856" s="123"/>
      <c r="E1856" s="35" t="s">
        <v>418</v>
      </c>
      <c r="F1856" s="122"/>
      <c r="G1856" s="35">
        <v>2024</v>
      </c>
      <c r="H1856" s="35">
        <v>2024</v>
      </c>
      <c r="I1856" s="35">
        <v>3</v>
      </c>
      <c r="J1856" s="35">
        <v>14</v>
      </c>
      <c r="K1856" s="35">
        <v>31</v>
      </c>
      <c r="L1856" s="35">
        <v>1</v>
      </c>
      <c r="M1856" s="35">
        <v>8</v>
      </c>
      <c r="N1856" s="35">
        <v>14</v>
      </c>
      <c r="O1856" s="61">
        <f t="shared" si="227"/>
        <v>0.69802304314880181</v>
      </c>
      <c r="Q1856" s="92"/>
    </row>
    <row r="1857" spans="2:17" ht="23.45" hidden="1" customHeight="1" outlineLevel="1" x14ac:dyDescent="0.25">
      <c r="B1857" s="52" t="s">
        <v>1</v>
      </c>
      <c r="C1857" s="52" t="s">
        <v>371</v>
      </c>
      <c r="D1857" s="52" t="s">
        <v>42</v>
      </c>
      <c r="E1857" s="52" t="s">
        <v>364</v>
      </c>
      <c r="F1857" s="83"/>
      <c r="G1857" s="52" t="s">
        <v>43</v>
      </c>
      <c r="H1857" s="52" t="s">
        <v>787</v>
      </c>
      <c r="I1857" s="52" t="s">
        <v>44</v>
      </c>
      <c r="J1857" s="52" t="s">
        <v>360</v>
      </c>
      <c r="K1857" s="52" t="s">
        <v>359</v>
      </c>
      <c r="L1857" s="52" t="s">
        <v>362</v>
      </c>
      <c r="M1857" s="52" t="s">
        <v>360</v>
      </c>
      <c r="N1857" s="52" t="s">
        <v>359</v>
      </c>
      <c r="O1857" s="52" t="s">
        <v>363</v>
      </c>
      <c r="P1857" s="52" t="s">
        <v>365</v>
      </c>
      <c r="Q1857" s="52" t="s">
        <v>599</v>
      </c>
    </row>
    <row r="1858" spans="2:17" ht="23.45" hidden="1" customHeight="1" outlineLevel="1" x14ac:dyDescent="0.25">
      <c r="B1858" s="123" t="e" vm="14">
        <v>#VALUE!</v>
      </c>
      <c r="C1858" s="35" t="s">
        <v>377</v>
      </c>
      <c r="D1858" s="123" t="e" vm="390">
        <v>#VALUE!</v>
      </c>
      <c r="E1858" s="35" t="s">
        <v>639</v>
      </c>
      <c r="F1858" s="122" t="s">
        <v>640</v>
      </c>
      <c r="G1858" s="35">
        <v>2018</v>
      </c>
      <c r="H1858" s="35">
        <v>2018</v>
      </c>
      <c r="O1858" s="61">
        <f t="shared" ref="O1858:O1864" si="228">IF(AND(L1858="", M1858="", N1858=""), IF(AND(I1858&lt;&gt;0, J1858&lt;&gt;0), K1858/J1858 * I1858^-0.95, 0), IF(OR(L1858=1, L1858=2),(IF(J1858&lt;&gt;0, K1858/J1858 * I1858^-0.95, 0) + IF(AND(M1858&lt;&gt;0, I1858&lt;&gt;0), N1858/M1858 * I1858^-0.95 * IF(L1858=1, 1, 0.913), 0)) / 2,"Fehler: K4 muss 1 oder 2 sein"))</f>
        <v>0</v>
      </c>
      <c r="P1858" s="61">
        <f t="array" ref="P1858">((AVERAGE(IF((H1858:INDEX(H:H,MATCH("PointAVG",O1859:O1975,0)+ROW(O1858)-1)&gt;=(MAX(H1858:INDEX(H:H,MATCH("PointAVG",O1859:O1975,0)+ROW(O1858)-1))-4)),O1858:INDEX(O:O,MATCH("PointAVG",O1859:O1975,0)+ROW(O1858)-1)))) * (VLOOKUP(C1858, LeagueRanking[[CCode]:[Total4]], COLUMNS(LeagueRanking[[#All],[CCode]:[Total4]]), FALSE)))</f>
        <v>7.2648837152223642</v>
      </c>
      <c r="Q1858" s="91">
        <f>_xlfn.RANK.EQ(P1858, P:P, 0)</f>
        <v>273</v>
      </c>
    </row>
    <row r="1859" spans="2:17" ht="23.45" hidden="1" customHeight="1" outlineLevel="1" x14ac:dyDescent="0.25">
      <c r="B1859" s="123"/>
      <c r="C1859" s="35" t="s">
        <v>377</v>
      </c>
      <c r="D1859" s="123"/>
      <c r="E1859" s="35" t="s">
        <v>639</v>
      </c>
      <c r="F1859" s="122"/>
      <c r="G1859" s="35">
        <v>2019</v>
      </c>
      <c r="H1859" s="35">
        <v>2019</v>
      </c>
      <c r="I1859" s="35">
        <v>3</v>
      </c>
      <c r="J1859" s="35">
        <v>18</v>
      </c>
      <c r="K1859" s="35">
        <v>33</v>
      </c>
      <c r="O1859" s="61">
        <f t="shared" si="228"/>
        <v>0.64561891078027311</v>
      </c>
      <c r="Q1859" s="92"/>
    </row>
    <row r="1860" spans="2:17" ht="23.45" hidden="1" customHeight="1" outlineLevel="1" x14ac:dyDescent="0.25">
      <c r="B1860" s="123"/>
      <c r="C1860" s="35" t="s">
        <v>377</v>
      </c>
      <c r="D1860" s="123"/>
      <c r="E1860" s="35" t="s">
        <v>639</v>
      </c>
      <c r="F1860" s="122"/>
      <c r="G1860" s="35">
        <v>2020</v>
      </c>
      <c r="H1860" s="35">
        <v>2020</v>
      </c>
      <c r="I1860" s="35">
        <v>3</v>
      </c>
      <c r="J1860" s="35">
        <v>11</v>
      </c>
      <c r="K1860" s="35">
        <v>18</v>
      </c>
      <c r="O1860" s="61">
        <f t="shared" si="228"/>
        <v>0.57625489557247522</v>
      </c>
      <c r="Q1860" s="92"/>
    </row>
    <row r="1861" spans="2:17" ht="23.45" hidden="1" customHeight="1" outlineLevel="1" x14ac:dyDescent="0.25">
      <c r="B1861" s="123"/>
      <c r="C1861" s="35" t="s">
        <v>377</v>
      </c>
      <c r="D1861" s="123"/>
      <c r="E1861" s="35" t="s">
        <v>639</v>
      </c>
      <c r="F1861" s="122"/>
      <c r="G1861" s="35">
        <v>2021</v>
      </c>
      <c r="H1861" s="35">
        <v>2021</v>
      </c>
      <c r="I1861" s="35">
        <v>3</v>
      </c>
      <c r="J1861" s="35">
        <v>12</v>
      </c>
      <c r="K1861" s="35">
        <v>15</v>
      </c>
      <c r="O1861" s="61">
        <f t="shared" si="228"/>
        <v>0.44019471189564074</v>
      </c>
      <c r="Q1861" s="92"/>
    </row>
    <row r="1862" spans="2:17" ht="23.45" hidden="1" customHeight="1" outlineLevel="1" x14ac:dyDescent="0.25">
      <c r="B1862" s="123"/>
      <c r="C1862" s="35" t="s">
        <v>377</v>
      </c>
      <c r="D1862" s="123"/>
      <c r="E1862" s="35" t="s">
        <v>639</v>
      </c>
      <c r="F1862" s="122"/>
      <c r="G1862" s="35">
        <v>2022</v>
      </c>
      <c r="H1862" s="35">
        <v>2022</v>
      </c>
      <c r="I1862" s="35">
        <v>3</v>
      </c>
      <c r="J1862" s="35">
        <v>14</v>
      </c>
      <c r="K1862" s="35">
        <v>20</v>
      </c>
      <c r="L1862" s="35">
        <v>1</v>
      </c>
      <c r="M1862" s="35">
        <v>8</v>
      </c>
      <c r="N1862" s="35">
        <v>18</v>
      </c>
      <c r="O1862" s="61">
        <f t="shared" si="228"/>
        <v>0.64771507607501433</v>
      </c>
      <c r="Q1862" s="92"/>
    </row>
    <row r="1863" spans="2:17" ht="23.45" hidden="1" customHeight="1" outlineLevel="1" x14ac:dyDescent="0.25">
      <c r="B1863" s="123"/>
      <c r="C1863" s="35" t="s">
        <v>377</v>
      </c>
      <c r="D1863" s="123"/>
      <c r="E1863" s="35" t="s">
        <v>639</v>
      </c>
      <c r="F1863" s="122"/>
      <c r="G1863" s="35">
        <v>2023</v>
      </c>
      <c r="H1863" s="35">
        <v>2023</v>
      </c>
      <c r="I1863" s="35">
        <v>3</v>
      </c>
      <c r="J1863" s="35">
        <v>14</v>
      </c>
      <c r="K1863" s="35">
        <v>34</v>
      </c>
      <c r="L1863" s="35">
        <v>1</v>
      </c>
      <c r="M1863" s="35">
        <v>8</v>
      </c>
      <c r="N1863" s="35">
        <v>20</v>
      </c>
      <c r="O1863" s="61">
        <f t="shared" si="228"/>
        <v>0.86781243202283465</v>
      </c>
      <c r="Q1863" s="92"/>
    </row>
    <row r="1864" spans="2:17" ht="23.45" hidden="1" customHeight="1" outlineLevel="1" x14ac:dyDescent="0.25">
      <c r="B1864" s="123"/>
      <c r="C1864" s="35" t="s">
        <v>377</v>
      </c>
      <c r="D1864" s="123"/>
      <c r="E1864" s="35" t="s">
        <v>639</v>
      </c>
      <c r="F1864" s="122"/>
      <c r="G1864" s="35">
        <v>2024</v>
      </c>
      <c r="H1864" s="35">
        <v>2024</v>
      </c>
      <c r="I1864" s="35">
        <v>2</v>
      </c>
      <c r="J1864" s="35">
        <v>26</v>
      </c>
      <c r="K1864" s="35">
        <v>33</v>
      </c>
      <c r="O1864" s="61">
        <f t="shared" si="228"/>
        <v>0.65699504782241269</v>
      </c>
      <c r="Q1864" s="92"/>
    </row>
    <row r="1865" spans="2:17" ht="23.45" hidden="1" customHeight="1" outlineLevel="1" x14ac:dyDescent="0.25">
      <c r="B1865" s="52" t="s">
        <v>1</v>
      </c>
      <c r="C1865" s="52" t="s">
        <v>371</v>
      </c>
      <c r="D1865" s="52" t="s">
        <v>42</v>
      </c>
      <c r="E1865" s="52" t="s">
        <v>364</v>
      </c>
      <c r="F1865" s="83"/>
      <c r="G1865" s="52" t="s">
        <v>43</v>
      </c>
      <c r="H1865" s="52" t="s">
        <v>787</v>
      </c>
      <c r="I1865" s="52" t="s">
        <v>44</v>
      </c>
      <c r="J1865" s="52" t="s">
        <v>360</v>
      </c>
      <c r="K1865" s="52" t="s">
        <v>359</v>
      </c>
      <c r="L1865" s="52" t="s">
        <v>362</v>
      </c>
      <c r="M1865" s="52" t="s">
        <v>360</v>
      </c>
      <c r="N1865" s="52" t="s">
        <v>359</v>
      </c>
      <c r="O1865" s="52" t="s">
        <v>363</v>
      </c>
      <c r="P1865" s="52" t="s">
        <v>365</v>
      </c>
      <c r="Q1865" s="52" t="s">
        <v>599</v>
      </c>
    </row>
    <row r="1866" spans="2:17" ht="23.45" hidden="1" customHeight="1" outlineLevel="1" x14ac:dyDescent="0.25">
      <c r="B1866" s="123" t="e" vm="14">
        <v>#VALUE!</v>
      </c>
      <c r="C1866" s="35" t="s">
        <v>377</v>
      </c>
      <c r="D1866" s="123" t="e" vm="391">
        <v>#VALUE!</v>
      </c>
      <c r="E1866" s="35" t="s">
        <v>641</v>
      </c>
      <c r="F1866" s="122" t="s">
        <v>642</v>
      </c>
      <c r="G1866" s="35">
        <v>2018</v>
      </c>
      <c r="H1866" s="35">
        <v>2018</v>
      </c>
      <c r="O1866" s="61">
        <f t="shared" ref="O1866:O1872" si="229">IF(AND(L1866="", M1866="", N1866=""), IF(AND(I1866&lt;&gt;0, J1866&lt;&gt;0), K1866/J1866 * I1866^-0.95, 0), IF(OR(L1866=1, L1866=2),(IF(J1866&lt;&gt;0, K1866/J1866 * I1866^-0.95, 0) + IF(AND(M1866&lt;&gt;0, I1866&lt;&gt;0), N1866/M1866 * I1866^-0.95 * IF(L1866=1, 1, 0.913), 0)) / 2,"Fehler: K4 muss 1 oder 2 sein"))</f>
        <v>0</v>
      </c>
      <c r="P1866" s="61">
        <f t="array" ref="P1866">((AVERAGE(IF((H1866:INDEX(H:H,MATCH("PointAVG",O1867:O1975,0)+ROW(O1866)-1)&gt;=(MAX(H1866:INDEX(H:H,MATCH("PointAVG",O1867:O1975,0)+ROW(O1866)-1))-4)),O1866:INDEX(O:O,MATCH("PointAVG",O1867:O1975,0)+ROW(O1866)-1)))) * (VLOOKUP(C1866, LeagueRanking[[CCode]:[Total4]], COLUMNS(LeagueRanking[[#All],[CCode]:[Total4]]), FALSE)))</f>
        <v>4.4727181250261854</v>
      </c>
      <c r="Q1866" s="91">
        <f>_xlfn.RANK.EQ(P1866, P:P, 0)</f>
        <v>339</v>
      </c>
    </row>
    <row r="1867" spans="2:17" ht="23.45" hidden="1" customHeight="1" outlineLevel="1" x14ac:dyDescent="0.25">
      <c r="B1867" s="123"/>
      <c r="C1867" s="35" t="s">
        <v>377</v>
      </c>
      <c r="D1867" s="123"/>
      <c r="E1867" s="35" t="s">
        <v>641</v>
      </c>
      <c r="F1867" s="122"/>
      <c r="G1867" s="35">
        <v>2019</v>
      </c>
      <c r="H1867" s="35">
        <v>2019</v>
      </c>
      <c r="O1867" s="61">
        <f t="shared" si="229"/>
        <v>0</v>
      </c>
      <c r="Q1867" s="92"/>
    </row>
    <row r="1868" spans="2:17" ht="23.45" hidden="1" customHeight="1" outlineLevel="1" x14ac:dyDescent="0.25">
      <c r="B1868" s="123"/>
      <c r="C1868" s="35" t="s">
        <v>377</v>
      </c>
      <c r="D1868" s="123"/>
      <c r="E1868" s="35" t="s">
        <v>641</v>
      </c>
      <c r="F1868" s="122"/>
      <c r="G1868" s="35">
        <v>2020</v>
      </c>
      <c r="H1868" s="35">
        <v>2020</v>
      </c>
      <c r="O1868" s="61">
        <f t="shared" si="229"/>
        <v>0</v>
      </c>
      <c r="Q1868" s="92"/>
    </row>
    <row r="1869" spans="2:17" ht="23.45" hidden="1" customHeight="1" outlineLevel="1" x14ac:dyDescent="0.25">
      <c r="B1869" s="123"/>
      <c r="C1869" s="35" t="s">
        <v>377</v>
      </c>
      <c r="D1869" s="123"/>
      <c r="E1869" s="35" t="s">
        <v>641</v>
      </c>
      <c r="F1869" s="122"/>
      <c r="G1869" s="35">
        <v>2021</v>
      </c>
      <c r="H1869" s="35">
        <v>2021</v>
      </c>
      <c r="O1869" s="61">
        <f t="shared" si="229"/>
        <v>0</v>
      </c>
      <c r="Q1869" s="92"/>
    </row>
    <row r="1870" spans="2:17" ht="23.45" hidden="1" customHeight="1" outlineLevel="1" x14ac:dyDescent="0.25">
      <c r="B1870" s="123"/>
      <c r="C1870" s="35" t="s">
        <v>377</v>
      </c>
      <c r="D1870" s="123"/>
      <c r="E1870" s="35" t="s">
        <v>641</v>
      </c>
      <c r="F1870" s="122"/>
      <c r="G1870" s="35">
        <v>2022</v>
      </c>
      <c r="H1870" s="35">
        <v>2022</v>
      </c>
      <c r="I1870" s="35">
        <v>4</v>
      </c>
      <c r="J1870" s="35">
        <v>8</v>
      </c>
      <c r="K1870" s="35">
        <v>22</v>
      </c>
      <c r="L1870" s="35">
        <v>1</v>
      </c>
      <c r="M1870" s="35">
        <v>6</v>
      </c>
      <c r="N1870" s="35">
        <v>16</v>
      </c>
      <c r="O1870" s="61">
        <f t="shared" si="229"/>
        <v>0.7256799485922818</v>
      </c>
      <c r="Q1870" s="92"/>
    </row>
    <row r="1871" spans="2:17" ht="23.45" hidden="1" customHeight="1" outlineLevel="1" x14ac:dyDescent="0.25">
      <c r="B1871" s="123"/>
      <c r="C1871" s="35" t="s">
        <v>377</v>
      </c>
      <c r="D1871" s="123"/>
      <c r="E1871" s="35" t="s">
        <v>641</v>
      </c>
      <c r="F1871" s="122"/>
      <c r="G1871" s="35">
        <v>2023</v>
      </c>
      <c r="H1871" s="35">
        <v>2023</v>
      </c>
      <c r="I1871" s="35">
        <v>3</v>
      </c>
      <c r="J1871" s="35">
        <v>14</v>
      </c>
      <c r="K1871" s="35">
        <v>28</v>
      </c>
      <c r="L1871" s="35">
        <v>1</v>
      </c>
      <c r="M1871" s="35">
        <v>8</v>
      </c>
      <c r="N1871" s="35">
        <v>14</v>
      </c>
      <c r="O1871" s="61">
        <f t="shared" si="229"/>
        <v>0.66029206784346117</v>
      </c>
      <c r="Q1871" s="92"/>
    </row>
    <row r="1872" spans="2:17" ht="23.45" hidden="1" customHeight="1" outlineLevel="1" x14ac:dyDescent="0.25">
      <c r="B1872" s="123"/>
      <c r="C1872" s="35" t="s">
        <v>377</v>
      </c>
      <c r="D1872" s="123"/>
      <c r="E1872" s="35" t="s">
        <v>641</v>
      </c>
      <c r="F1872" s="122"/>
      <c r="G1872" s="35">
        <v>2024</v>
      </c>
      <c r="H1872" s="35">
        <v>2024</v>
      </c>
      <c r="I1872" s="35">
        <v>2</v>
      </c>
      <c r="J1872" s="35">
        <v>26</v>
      </c>
      <c r="K1872" s="35">
        <v>29</v>
      </c>
      <c r="O1872" s="61">
        <f t="shared" si="229"/>
        <v>0.57735928444999907</v>
      </c>
      <c r="Q1872" s="92"/>
    </row>
    <row r="1873" spans="2:17" ht="23.45" hidden="1" customHeight="1" outlineLevel="1" x14ac:dyDescent="0.25">
      <c r="B1873" s="52" t="s">
        <v>1</v>
      </c>
      <c r="C1873" s="52" t="s">
        <v>371</v>
      </c>
      <c r="D1873" s="52" t="s">
        <v>42</v>
      </c>
      <c r="E1873" s="52" t="s">
        <v>364</v>
      </c>
      <c r="F1873" s="83"/>
      <c r="G1873" s="52" t="s">
        <v>43</v>
      </c>
      <c r="H1873" s="52" t="s">
        <v>787</v>
      </c>
      <c r="I1873" s="52" t="s">
        <v>44</v>
      </c>
      <c r="J1873" s="52" t="s">
        <v>360</v>
      </c>
      <c r="K1873" s="52" t="s">
        <v>359</v>
      </c>
      <c r="L1873" s="52" t="s">
        <v>362</v>
      </c>
      <c r="M1873" s="52" t="s">
        <v>360</v>
      </c>
      <c r="N1873" s="52" t="s">
        <v>359</v>
      </c>
      <c r="O1873" s="52" t="s">
        <v>363</v>
      </c>
      <c r="P1873" s="52" t="s">
        <v>365</v>
      </c>
      <c r="Q1873" s="52" t="s">
        <v>599</v>
      </c>
    </row>
    <row r="1874" spans="2:17" ht="23.45" hidden="1" customHeight="1" outlineLevel="1" x14ac:dyDescent="0.25">
      <c r="B1874" s="123" t="e" vm="14">
        <v>#VALUE!</v>
      </c>
      <c r="C1874" s="35" t="s">
        <v>377</v>
      </c>
      <c r="D1874" s="123" t="e" vm="392">
        <v>#VALUE!</v>
      </c>
      <c r="E1874" s="35" t="s">
        <v>818</v>
      </c>
      <c r="F1874" s="122" t="s">
        <v>817</v>
      </c>
      <c r="G1874" s="35">
        <v>2018</v>
      </c>
      <c r="H1874" s="35">
        <v>2018</v>
      </c>
      <c r="I1874" s="35">
        <v>3</v>
      </c>
      <c r="J1874" s="35">
        <v>14</v>
      </c>
      <c r="K1874" s="35">
        <v>12</v>
      </c>
      <c r="O1874" s="61">
        <f t="shared" ref="O1874:O1880" si="230">IF(AND(L1874="", M1874="", N1874=""), IF(AND(I1874&lt;&gt;0, J1874&lt;&gt;0), K1874/J1874 * I1874^-0.95, 0), IF(OR(L1874=1, L1874=2),(IF(J1874&lt;&gt;0, K1874/J1874 * I1874^-0.95, 0) + IF(AND(M1874&lt;&gt;0, I1874&lt;&gt;0), N1874/M1874 * I1874^-0.95 * IF(L1874=1, 1, 0.913), 0)) / 2,"Fehler: K4 muss 1 oder 2 sein"))</f>
        <v>0.30184780244272508</v>
      </c>
      <c r="P1874" s="61">
        <f t="array" ref="P1874">((AVERAGE(IF((H1874:INDEX(H:H,MATCH("PointAVG",O1875:O1983,0)+ROW(O1874)-1)&gt;=(MAX(H1874:INDEX(H:H,MATCH("PointAVG",O1875:O1983,0)+ROW(O1874)-1))-4)),O1874:INDEX(O:O,MATCH("PointAVG",O1875:O1983,0)+ROW(O1874)-1)))) * (VLOOKUP(C1874, LeagueRanking[[CCode]:[Total4]], COLUMNS(LeagueRanking[[#All],[CCode]:[Total4]]), FALSE)))</f>
        <v>5.2019862026231118</v>
      </c>
      <c r="Q1874" s="91">
        <f>_xlfn.RANK.EQ(P1874, P:P, 0)</f>
        <v>332</v>
      </c>
    </row>
    <row r="1875" spans="2:17" ht="23.45" hidden="1" customHeight="1" outlineLevel="1" x14ac:dyDescent="0.25">
      <c r="B1875" s="123"/>
      <c r="C1875" s="35" t="s">
        <v>377</v>
      </c>
      <c r="D1875" s="123"/>
      <c r="E1875" s="35" t="s">
        <v>818</v>
      </c>
      <c r="F1875" s="122"/>
      <c r="G1875" s="35">
        <v>2019</v>
      </c>
      <c r="H1875" s="35">
        <v>2019</v>
      </c>
      <c r="I1875" s="35">
        <v>3</v>
      </c>
      <c r="J1875" s="35">
        <v>18</v>
      </c>
      <c r="K1875" s="35">
        <v>14</v>
      </c>
      <c r="O1875" s="61">
        <f t="shared" si="230"/>
        <v>0.27389893184617647</v>
      </c>
      <c r="Q1875" s="92"/>
    </row>
    <row r="1876" spans="2:17" ht="23.45" hidden="1" customHeight="1" outlineLevel="1" x14ac:dyDescent="0.25">
      <c r="B1876" s="123"/>
      <c r="C1876" s="35" t="s">
        <v>377</v>
      </c>
      <c r="D1876" s="123"/>
      <c r="E1876" s="35" t="s">
        <v>818</v>
      </c>
      <c r="F1876" s="122"/>
      <c r="G1876" s="35">
        <v>2020</v>
      </c>
      <c r="H1876" s="35">
        <v>2020</v>
      </c>
      <c r="I1876" s="35">
        <v>4</v>
      </c>
      <c r="J1876" s="35">
        <v>9</v>
      </c>
      <c r="K1876" s="35">
        <v>3</v>
      </c>
      <c r="O1876" s="61">
        <f t="shared" si="230"/>
        <v>8.9314455211357752E-2</v>
      </c>
      <c r="Q1876" s="92"/>
    </row>
    <row r="1877" spans="2:17" ht="23.45" hidden="1" customHeight="1" outlineLevel="1" x14ac:dyDescent="0.25">
      <c r="B1877" s="123"/>
      <c r="C1877" s="35" t="s">
        <v>377</v>
      </c>
      <c r="D1877" s="123"/>
      <c r="E1877" s="35" t="s">
        <v>818</v>
      </c>
      <c r="F1877" s="122"/>
      <c r="G1877" s="35">
        <v>2021</v>
      </c>
      <c r="H1877" s="35">
        <v>2021</v>
      </c>
      <c r="I1877" s="35">
        <v>4</v>
      </c>
      <c r="J1877" s="35">
        <v>10</v>
      </c>
      <c r="K1877" s="35">
        <v>6</v>
      </c>
      <c r="O1877" s="61">
        <f t="shared" si="230"/>
        <v>0.16076601938044396</v>
      </c>
      <c r="Q1877" s="92"/>
    </row>
    <row r="1878" spans="2:17" ht="23.45" hidden="1" customHeight="1" outlineLevel="1" x14ac:dyDescent="0.25">
      <c r="B1878" s="123"/>
      <c r="C1878" s="35" t="s">
        <v>377</v>
      </c>
      <c r="D1878" s="123"/>
      <c r="E1878" s="35" t="s">
        <v>818</v>
      </c>
      <c r="F1878" s="122"/>
      <c r="G1878" s="35">
        <v>2022</v>
      </c>
      <c r="H1878" s="35">
        <v>2022</v>
      </c>
      <c r="I1878" s="35">
        <v>4</v>
      </c>
      <c r="J1878" s="35">
        <v>8</v>
      </c>
      <c r="K1878" s="35">
        <v>21</v>
      </c>
      <c r="O1878" s="61">
        <f t="shared" si="230"/>
        <v>0.70335133478944234</v>
      </c>
      <c r="Q1878" s="92"/>
    </row>
    <row r="1879" spans="2:17" ht="23.45" hidden="1" customHeight="1" outlineLevel="1" x14ac:dyDescent="0.25">
      <c r="B1879" s="123"/>
      <c r="C1879" s="35" t="s">
        <v>377</v>
      </c>
      <c r="D1879" s="123"/>
      <c r="E1879" s="35" t="s">
        <v>818</v>
      </c>
      <c r="F1879" s="122"/>
      <c r="G1879" s="35">
        <v>2023</v>
      </c>
      <c r="H1879" s="35">
        <v>2023</v>
      </c>
      <c r="I1879" s="35">
        <v>3</v>
      </c>
      <c r="J1879" s="35">
        <v>14</v>
      </c>
      <c r="K1879" s="35">
        <v>28</v>
      </c>
      <c r="L1879" s="35">
        <v>1</v>
      </c>
      <c r="M1879" s="35">
        <v>8</v>
      </c>
      <c r="N1879" s="35">
        <v>12</v>
      </c>
      <c r="O1879" s="61">
        <f t="shared" si="230"/>
        <v>0.61627259665389711</v>
      </c>
      <c r="Q1879" s="92"/>
    </row>
    <row r="1880" spans="2:17" ht="23.45" hidden="1" customHeight="1" outlineLevel="1" x14ac:dyDescent="0.25">
      <c r="B1880" s="123"/>
      <c r="C1880" s="35" t="s">
        <v>377</v>
      </c>
      <c r="D1880" s="123"/>
      <c r="E1880" s="35" t="s">
        <v>818</v>
      </c>
      <c r="F1880" s="122"/>
      <c r="G1880" s="35">
        <v>2024</v>
      </c>
      <c r="H1880" s="35">
        <v>2024</v>
      </c>
      <c r="I1880" s="35">
        <v>3</v>
      </c>
      <c r="J1880" s="35">
        <v>14</v>
      </c>
      <c r="K1880" s="35">
        <v>34</v>
      </c>
      <c r="L1880" s="35">
        <v>1</v>
      </c>
      <c r="M1880" s="35">
        <v>8</v>
      </c>
      <c r="N1880" s="35">
        <v>13</v>
      </c>
      <c r="O1880" s="61">
        <f t="shared" si="230"/>
        <v>0.71374428285936031</v>
      </c>
      <c r="Q1880" s="92"/>
    </row>
    <row r="1881" spans="2:17" ht="23.45" customHeight="1" x14ac:dyDescent="0.25">
      <c r="B1881" s="123" t="e" vm="26">
        <v>#VALUE!</v>
      </c>
      <c r="C1881" s="123"/>
      <c r="D1881" s="123" t="e" vm="25">
        <v>#VALUE!</v>
      </c>
      <c r="E1881" s="123"/>
      <c r="G1881" s="62"/>
      <c r="H1881" s="62"/>
      <c r="O1881" s="61"/>
      <c r="Q1881" s="92"/>
    </row>
    <row r="1882" spans="2:17" ht="23.45" customHeight="1" collapsed="1" x14ac:dyDescent="0.25">
      <c r="B1882" s="123"/>
      <c r="C1882" s="123"/>
      <c r="D1882" s="123"/>
      <c r="E1882" s="123"/>
      <c r="G1882" s="62"/>
      <c r="H1882" s="62"/>
      <c r="O1882" s="61"/>
      <c r="Q1882" s="92"/>
    </row>
    <row r="1883" spans="2:17" ht="23.45" hidden="1" customHeight="1" outlineLevel="1" x14ac:dyDescent="0.25">
      <c r="B1883" s="53" t="s">
        <v>1</v>
      </c>
      <c r="C1883" s="53" t="s">
        <v>371</v>
      </c>
      <c r="D1883" s="53" t="s">
        <v>42</v>
      </c>
      <c r="E1883" s="53" t="s">
        <v>364</v>
      </c>
      <c r="F1883" s="84"/>
      <c r="G1883" s="53" t="s">
        <v>43</v>
      </c>
      <c r="H1883" s="53" t="s">
        <v>787</v>
      </c>
      <c r="I1883" s="53" t="s">
        <v>44</v>
      </c>
      <c r="J1883" s="53" t="s">
        <v>360</v>
      </c>
      <c r="K1883" s="53" t="s">
        <v>359</v>
      </c>
      <c r="L1883" s="53" t="s">
        <v>362</v>
      </c>
      <c r="M1883" s="53" t="s">
        <v>360</v>
      </c>
      <c r="N1883" s="53" t="s">
        <v>359</v>
      </c>
      <c r="O1883" s="53" t="s">
        <v>363</v>
      </c>
      <c r="P1883" s="53" t="s">
        <v>365</v>
      </c>
      <c r="Q1883" s="53" t="s">
        <v>599</v>
      </c>
    </row>
    <row r="1884" spans="2:17" ht="23.45" hidden="1" customHeight="1" outlineLevel="1" x14ac:dyDescent="0.25">
      <c r="B1884" s="123" t="e" vm="26">
        <v>#VALUE!</v>
      </c>
      <c r="C1884" s="35" t="s">
        <v>378</v>
      </c>
      <c r="D1884" s="123" t="e" vm="225">
        <v>#VALUE!</v>
      </c>
      <c r="E1884" s="35" t="s">
        <v>235</v>
      </c>
      <c r="F1884" s="122" t="s">
        <v>643</v>
      </c>
      <c r="G1884" s="35">
        <v>2018</v>
      </c>
      <c r="H1884" s="35">
        <v>2018</v>
      </c>
      <c r="I1884" s="35">
        <v>1</v>
      </c>
      <c r="J1884" s="35">
        <v>30</v>
      </c>
      <c r="K1884" s="35">
        <v>73</v>
      </c>
      <c r="O1884" s="61">
        <f t="shared" ref="O1884:O1890" si="231">IF(AND(L1884="", M1884="", N1884=""), IF(AND(I1884&lt;&gt;0, J1884&lt;&gt;0), K1884/J1884 * I1884^-0.95, 0), IF(OR(L1884=1, L1884=2),(IF(J1884&lt;&gt;0, K1884/J1884 * I1884^-0.95, 0) + IF(AND(M1884&lt;&gt;0, I1884&lt;&gt;0), N1884/M1884 * I1884^-0.95 * IF(L1884=1, 1, 0.913), 0)) / 2,"Fehler: K4 muss 1 oder 2 sein"))</f>
        <v>2.4333333333333331</v>
      </c>
      <c r="P1884" s="61">
        <f t="array" ref="P1884">((AVERAGE(IF((H1884:INDEX(H:H,MATCH("PointAVG",O1885:O1993,0)+ROW(O1884)-1)&gt;=(MAX(H1884:INDEX(H:H,MATCH("PointAVG",O1885:O1993,0)+ROW(O1884)-1))-4)),O1884:INDEX(O:O,MATCH("PointAVG",O1885:O1993,0)+ROW(O1884)-1)))) * (VLOOKUP(C1884, LeagueRanking[[CCode]:[Total4]], COLUMNS(LeagueRanking[[#All],[CCode]:[Total4]]), FALSE)))</f>
        <v>16.150233857142858</v>
      </c>
      <c r="Q1884" s="91">
        <f>_xlfn.RANK.EQ(P1884, P:P, 0)</f>
        <v>84</v>
      </c>
    </row>
    <row r="1885" spans="2:17" ht="23.45" hidden="1" customHeight="1" outlineLevel="1" x14ac:dyDescent="0.25">
      <c r="B1885" s="123"/>
      <c r="C1885" s="35" t="s">
        <v>378</v>
      </c>
      <c r="D1885" s="123"/>
      <c r="E1885" s="35" t="s">
        <v>235</v>
      </c>
      <c r="F1885" s="122"/>
      <c r="G1885" s="35">
        <v>2019</v>
      </c>
      <c r="H1885" s="35">
        <v>2019</v>
      </c>
      <c r="I1885" s="35">
        <v>1</v>
      </c>
      <c r="J1885" s="35">
        <v>30</v>
      </c>
      <c r="K1885" s="35">
        <v>70</v>
      </c>
      <c r="O1885" s="61">
        <f t="shared" si="231"/>
        <v>2.3333333333333335</v>
      </c>
      <c r="Q1885" s="92"/>
    </row>
    <row r="1886" spans="2:17" ht="23.45" hidden="1" customHeight="1" outlineLevel="1" x14ac:dyDescent="0.25">
      <c r="B1886" s="123"/>
      <c r="C1886" s="35" t="s">
        <v>378</v>
      </c>
      <c r="D1886" s="123"/>
      <c r="E1886" s="35" t="s">
        <v>235</v>
      </c>
      <c r="F1886" s="122"/>
      <c r="G1886" s="35">
        <v>2020</v>
      </c>
      <c r="H1886" s="35">
        <v>2020</v>
      </c>
      <c r="I1886" s="35">
        <v>1</v>
      </c>
      <c r="J1886" s="35">
        <v>30</v>
      </c>
      <c r="K1886" s="35">
        <v>58</v>
      </c>
      <c r="O1886" s="61">
        <f t="shared" si="231"/>
        <v>1.9333333333333333</v>
      </c>
      <c r="Q1886" s="92"/>
    </row>
    <row r="1887" spans="2:17" ht="23.45" hidden="1" customHeight="1" outlineLevel="1" x14ac:dyDescent="0.25">
      <c r="B1887" s="123"/>
      <c r="C1887" s="35" t="s">
        <v>378</v>
      </c>
      <c r="D1887" s="123"/>
      <c r="E1887" s="35" t="s">
        <v>235</v>
      </c>
      <c r="F1887" s="122"/>
      <c r="G1887" s="35">
        <v>2021</v>
      </c>
      <c r="H1887" s="35">
        <v>2021</v>
      </c>
      <c r="I1887" s="35">
        <v>1</v>
      </c>
      <c r="J1887" s="35">
        <v>30</v>
      </c>
      <c r="K1887" s="35">
        <v>65</v>
      </c>
      <c r="O1887" s="61">
        <f t="shared" si="231"/>
        <v>2.1666666666666665</v>
      </c>
      <c r="Q1887" s="92"/>
    </row>
    <row r="1888" spans="2:17" ht="23.45" hidden="1" customHeight="1" outlineLevel="1" x14ac:dyDescent="0.25">
      <c r="B1888" s="123"/>
      <c r="C1888" s="35" t="s">
        <v>378</v>
      </c>
      <c r="D1888" s="123"/>
      <c r="E1888" s="35" t="s">
        <v>235</v>
      </c>
      <c r="F1888" s="122"/>
      <c r="G1888" s="35">
        <v>2022</v>
      </c>
      <c r="H1888" s="35">
        <v>2022</v>
      </c>
      <c r="I1888" s="35">
        <v>1</v>
      </c>
      <c r="J1888" s="35">
        <v>30</v>
      </c>
      <c r="K1888" s="35">
        <v>59</v>
      </c>
      <c r="O1888" s="61">
        <f t="shared" si="231"/>
        <v>1.9666666666666666</v>
      </c>
      <c r="Q1888" s="92"/>
    </row>
    <row r="1889" spans="2:17" ht="23.45" hidden="1" customHeight="1" outlineLevel="1" x14ac:dyDescent="0.25">
      <c r="B1889" s="123"/>
      <c r="C1889" s="35" t="s">
        <v>378</v>
      </c>
      <c r="D1889" s="123"/>
      <c r="E1889" s="35" t="s">
        <v>235</v>
      </c>
      <c r="F1889" s="122"/>
      <c r="G1889" s="35">
        <v>2023</v>
      </c>
      <c r="H1889" s="35">
        <v>2023</v>
      </c>
      <c r="I1889" s="35">
        <v>1</v>
      </c>
      <c r="J1889" s="35">
        <v>28</v>
      </c>
      <c r="K1889" s="35">
        <v>47</v>
      </c>
      <c r="O1889" s="61">
        <f t="shared" si="231"/>
        <v>1.6785714285714286</v>
      </c>
      <c r="Q1889" s="92"/>
    </row>
    <row r="1890" spans="2:17" ht="23.45" hidden="1" customHeight="1" outlineLevel="1" x14ac:dyDescent="0.25">
      <c r="B1890" s="123"/>
      <c r="C1890" s="35" t="s">
        <v>378</v>
      </c>
      <c r="D1890" s="123"/>
      <c r="E1890" s="35" t="s">
        <v>235</v>
      </c>
      <c r="F1890" s="122"/>
      <c r="G1890" s="35">
        <v>2024</v>
      </c>
      <c r="H1890" s="35">
        <v>2024</v>
      </c>
      <c r="I1890" s="35">
        <v>1</v>
      </c>
      <c r="J1890" s="35">
        <v>30</v>
      </c>
      <c r="K1890" s="35">
        <v>40</v>
      </c>
      <c r="O1890" s="61">
        <f t="shared" si="231"/>
        <v>1.3333333333333333</v>
      </c>
      <c r="Q1890" s="92"/>
    </row>
    <row r="1891" spans="2:17" ht="23.45" hidden="1" customHeight="1" outlineLevel="1" x14ac:dyDescent="0.25">
      <c r="B1891" s="67" t="s">
        <v>1</v>
      </c>
      <c r="C1891" s="67" t="s">
        <v>371</v>
      </c>
      <c r="D1891" s="53" t="s">
        <v>42</v>
      </c>
      <c r="E1891" s="53" t="s">
        <v>364</v>
      </c>
      <c r="F1891" s="84"/>
      <c r="G1891" s="53" t="s">
        <v>43</v>
      </c>
      <c r="H1891" s="53" t="s">
        <v>787</v>
      </c>
      <c r="I1891" s="53" t="s">
        <v>44</v>
      </c>
      <c r="J1891" s="53" t="s">
        <v>360</v>
      </c>
      <c r="K1891" s="53" t="s">
        <v>359</v>
      </c>
      <c r="L1891" s="53" t="s">
        <v>362</v>
      </c>
      <c r="M1891" s="53" t="s">
        <v>360</v>
      </c>
      <c r="N1891" s="53" t="s">
        <v>359</v>
      </c>
      <c r="O1891" s="53" t="s">
        <v>363</v>
      </c>
      <c r="P1891" s="53" t="s">
        <v>365</v>
      </c>
      <c r="Q1891" s="53" t="s">
        <v>599</v>
      </c>
    </row>
    <row r="1892" spans="2:17" ht="23.45" hidden="1" customHeight="1" outlineLevel="1" x14ac:dyDescent="0.25">
      <c r="B1892" s="123" t="e" vm="26">
        <v>#VALUE!</v>
      </c>
      <c r="C1892" s="63" t="s">
        <v>378</v>
      </c>
      <c r="D1892" s="123" t="e" vm="226">
        <v>#VALUE!</v>
      </c>
      <c r="E1892" s="35" t="s">
        <v>236</v>
      </c>
      <c r="F1892" s="122" t="s">
        <v>644</v>
      </c>
      <c r="G1892" s="35">
        <v>2018</v>
      </c>
      <c r="H1892" s="35">
        <v>2018</v>
      </c>
      <c r="I1892" s="35">
        <v>1</v>
      </c>
      <c r="J1892" s="35">
        <v>30</v>
      </c>
      <c r="K1892" s="35">
        <v>63</v>
      </c>
      <c r="O1892" s="61">
        <f t="shared" ref="O1892:O1898" si="232">IF(AND(L1892="", M1892="", N1892=""), IF(AND(I1892&lt;&gt;0, J1892&lt;&gt;0), K1892/J1892 * I1892^-0.95, 0), IF(OR(L1892=1, L1892=2),(IF(J1892&lt;&gt;0, K1892/J1892 * I1892^-0.95, 0) + IF(AND(M1892&lt;&gt;0, I1892&lt;&gt;0), N1892/M1892 * I1892^-0.95 * IF(L1892=1, 1, 0.913), 0)) / 2,"Fehler: K4 muss 1 oder 2 sein"))</f>
        <v>2.1</v>
      </c>
      <c r="P1892" s="61">
        <f t="array" ref="P1892">((AVERAGE(IF((H1892:INDEX(H:H,MATCH("PointAVG",O1893:O2001,0)+ROW(O1892)-1)&gt;=(MAX(H1892:INDEX(H:H,MATCH("PointAVG",O1893:O2001,0)+ROW(O1892)-1))-4)),O1892:INDEX(O:O,MATCH("PointAVG",O1893:O2001,0)+ROW(O1892)-1)))) * (VLOOKUP(C1892, LeagueRanking[[CCode]:[Total4]], COLUMNS(LeagueRanking[[#All],[CCode]:[Total4]]), FALSE)))</f>
        <v>18.674634428571427</v>
      </c>
      <c r="Q1892" s="91">
        <f>_xlfn.RANK.EQ(P1892, P:P, 0)</f>
        <v>57</v>
      </c>
    </row>
    <row r="1893" spans="2:17" ht="23.45" hidden="1" customHeight="1" outlineLevel="1" x14ac:dyDescent="0.25">
      <c r="B1893" s="123"/>
      <c r="C1893" s="63" t="s">
        <v>378</v>
      </c>
      <c r="D1893" s="123"/>
      <c r="E1893" s="35" t="s">
        <v>236</v>
      </c>
      <c r="F1893" s="122"/>
      <c r="G1893" s="35">
        <v>2019</v>
      </c>
      <c r="H1893" s="35">
        <v>2019</v>
      </c>
      <c r="I1893" s="35">
        <v>1</v>
      </c>
      <c r="J1893" s="35">
        <v>30</v>
      </c>
      <c r="K1893" s="35">
        <v>50</v>
      </c>
      <c r="O1893" s="61">
        <f t="shared" si="232"/>
        <v>1.6666666666666667</v>
      </c>
      <c r="Q1893" s="92"/>
    </row>
    <row r="1894" spans="2:17" ht="23.45" hidden="1" customHeight="1" outlineLevel="1" x14ac:dyDescent="0.25">
      <c r="B1894" s="123"/>
      <c r="C1894" s="63" t="s">
        <v>378</v>
      </c>
      <c r="D1894" s="123"/>
      <c r="E1894" s="35" t="s">
        <v>236</v>
      </c>
      <c r="F1894" s="122"/>
      <c r="G1894" s="35">
        <v>2020</v>
      </c>
      <c r="H1894" s="35">
        <v>2020</v>
      </c>
      <c r="I1894" s="35">
        <v>1</v>
      </c>
      <c r="J1894" s="35">
        <v>30</v>
      </c>
      <c r="K1894" s="35">
        <v>52</v>
      </c>
      <c r="O1894" s="61">
        <f t="shared" si="232"/>
        <v>1.7333333333333334</v>
      </c>
      <c r="Q1894" s="92"/>
    </row>
    <row r="1895" spans="2:17" ht="23.45" hidden="1" customHeight="1" outlineLevel="1" x14ac:dyDescent="0.25">
      <c r="B1895" s="123"/>
      <c r="C1895" s="63" t="s">
        <v>378</v>
      </c>
      <c r="D1895" s="123"/>
      <c r="E1895" s="35" t="s">
        <v>236</v>
      </c>
      <c r="F1895" s="122"/>
      <c r="G1895" s="35">
        <v>2021</v>
      </c>
      <c r="H1895" s="35">
        <v>2021</v>
      </c>
      <c r="I1895" s="35">
        <v>1</v>
      </c>
      <c r="J1895" s="35">
        <v>30</v>
      </c>
      <c r="K1895" s="35">
        <v>62</v>
      </c>
      <c r="O1895" s="61">
        <f t="shared" si="232"/>
        <v>2.0666666666666669</v>
      </c>
      <c r="Q1895" s="92"/>
    </row>
    <row r="1896" spans="2:17" ht="23.45" hidden="1" customHeight="1" outlineLevel="1" x14ac:dyDescent="0.25">
      <c r="B1896" s="123"/>
      <c r="C1896" s="63" t="s">
        <v>378</v>
      </c>
      <c r="D1896" s="123"/>
      <c r="E1896" s="35" t="s">
        <v>236</v>
      </c>
      <c r="F1896" s="122"/>
      <c r="G1896" s="35">
        <v>2022</v>
      </c>
      <c r="H1896" s="35">
        <v>2022</v>
      </c>
      <c r="I1896" s="35">
        <v>1</v>
      </c>
      <c r="J1896" s="35">
        <v>30</v>
      </c>
      <c r="K1896" s="35">
        <v>59</v>
      </c>
      <c r="O1896" s="61">
        <f t="shared" si="232"/>
        <v>1.9666666666666666</v>
      </c>
      <c r="Q1896" s="92"/>
    </row>
    <row r="1897" spans="2:17" ht="23.45" hidden="1" customHeight="1" outlineLevel="1" x14ac:dyDescent="0.25">
      <c r="B1897" s="123"/>
      <c r="C1897" s="63" t="s">
        <v>378</v>
      </c>
      <c r="D1897" s="123"/>
      <c r="E1897" s="35" t="s">
        <v>236</v>
      </c>
      <c r="F1897" s="122"/>
      <c r="G1897" s="35">
        <v>2023</v>
      </c>
      <c r="H1897" s="35">
        <v>2023</v>
      </c>
      <c r="I1897" s="35">
        <v>1</v>
      </c>
      <c r="J1897" s="35">
        <v>28</v>
      </c>
      <c r="K1897" s="35">
        <v>69</v>
      </c>
      <c r="O1897" s="61">
        <f t="shared" si="232"/>
        <v>2.4642857142857144</v>
      </c>
      <c r="Q1897" s="92"/>
    </row>
    <row r="1898" spans="2:17" ht="23.45" hidden="1" customHeight="1" outlineLevel="1" x14ac:dyDescent="0.25">
      <c r="B1898" s="123"/>
      <c r="C1898" s="63" t="s">
        <v>378</v>
      </c>
      <c r="D1898" s="123"/>
      <c r="E1898" s="35" t="s">
        <v>236</v>
      </c>
      <c r="F1898" s="122"/>
      <c r="G1898" s="35">
        <v>2024</v>
      </c>
      <c r="H1898" s="35">
        <v>2024</v>
      </c>
      <c r="I1898" s="35">
        <v>1</v>
      </c>
      <c r="J1898" s="35">
        <v>30</v>
      </c>
      <c r="K1898" s="35">
        <v>68</v>
      </c>
      <c r="O1898" s="61">
        <f t="shared" si="232"/>
        <v>2.2666666666666666</v>
      </c>
      <c r="Q1898" s="92"/>
    </row>
    <row r="1899" spans="2:17" ht="23.45" hidden="1" customHeight="1" outlineLevel="1" x14ac:dyDescent="0.25">
      <c r="B1899" s="67" t="s">
        <v>1</v>
      </c>
      <c r="C1899" s="67" t="s">
        <v>371</v>
      </c>
      <c r="D1899" s="53" t="s">
        <v>42</v>
      </c>
      <c r="E1899" s="53" t="s">
        <v>364</v>
      </c>
      <c r="F1899" s="84"/>
      <c r="G1899" s="53" t="s">
        <v>43</v>
      </c>
      <c r="H1899" s="53" t="s">
        <v>787</v>
      </c>
      <c r="I1899" s="53" t="s">
        <v>44</v>
      </c>
      <c r="J1899" s="53" t="s">
        <v>360</v>
      </c>
      <c r="K1899" s="53" t="s">
        <v>359</v>
      </c>
      <c r="L1899" s="53" t="s">
        <v>362</v>
      </c>
      <c r="M1899" s="53" t="s">
        <v>360</v>
      </c>
      <c r="N1899" s="53" t="s">
        <v>359</v>
      </c>
      <c r="O1899" s="53" t="s">
        <v>363</v>
      </c>
      <c r="P1899" s="53" t="s">
        <v>365</v>
      </c>
      <c r="Q1899" s="53" t="s">
        <v>599</v>
      </c>
    </row>
    <row r="1900" spans="2:17" ht="23.45" hidden="1" customHeight="1" outlineLevel="1" x14ac:dyDescent="0.25">
      <c r="B1900" s="123" t="e" vm="26">
        <v>#VALUE!</v>
      </c>
      <c r="C1900" s="63" t="s">
        <v>378</v>
      </c>
      <c r="D1900" s="123" t="e" vm="227">
        <v>#VALUE!</v>
      </c>
      <c r="E1900" s="35" t="s">
        <v>237</v>
      </c>
      <c r="F1900" s="124" t="s">
        <v>645</v>
      </c>
      <c r="G1900" s="35">
        <v>2018</v>
      </c>
      <c r="H1900" s="35">
        <v>2018</v>
      </c>
      <c r="I1900" s="35">
        <v>1</v>
      </c>
      <c r="J1900" s="35">
        <v>30</v>
      </c>
      <c r="K1900" s="35">
        <v>64</v>
      </c>
      <c r="O1900" s="61">
        <f t="shared" ref="O1900:O1906" si="233">IF(AND(L1900="", M1900="", N1900=""), IF(AND(I1900&lt;&gt;0, J1900&lt;&gt;0), K1900/J1900 * I1900^-0.95, 0), IF(OR(L1900=1, L1900=2),(IF(J1900&lt;&gt;0, K1900/J1900 * I1900^-0.95, 0) + IF(AND(M1900&lt;&gt;0, I1900&lt;&gt;0), N1900/M1900 * I1900^-0.95 * IF(L1900=1, 1, 0.913), 0)) / 2,"Fehler: K4 muss 1 oder 2 sein"))</f>
        <v>2.1333333333333333</v>
      </c>
      <c r="P1900" s="61">
        <f t="array" ref="P1900">((AVERAGE(IF((H1900:INDEX(H:H,MATCH("PointAVG",O1901:O2009,0)+ROW(O1900)-1)&gt;=(MAX(H1900:INDEX(H:H,MATCH("PointAVG",O1901:O2009,0)+ROW(O1900)-1))-4)),O1900:INDEX(O:O,MATCH("PointAVG",O1901:O2009,0)+ROW(O1900)-1)))) * (VLOOKUP(C1900, LeagueRanking[[CCode]:[Total4]], COLUMNS(LeagueRanking[[#All],[CCode]:[Total4]]), FALSE)))</f>
        <v>12.312806142857141</v>
      </c>
      <c r="Q1900" s="91">
        <f>_xlfn.RANK.EQ(P1900, P:P, 0)</f>
        <v>131</v>
      </c>
    </row>
    <row r="1901" spans="2:17" ht="23.45" hidden="1" customHeight="1" outlineLevel="1" x14ac:dyDescent="0.25">
      <c r="B1901" s="123"/>
      <c r="C1901" s="63" t="s">
        <v>378</v>
      </c>
      <c r="D1901" s="123"/>
      <c r="E1901" s="35" t="s">
        <v>237</v>
      </c>
      <c r="F1901" s="124"/>
      <c r="G1901" s="35">
        <v>2019</v>
      </c>
      <c r="H1901" s="35">
        <v>2019</v>
      </c>
      <c r="I1901" s="35">
        <v>1</v>
      </c>
      <c r="J1901" s="35">
        <v>30</v>
      </c>
      <c r="K1901" s="35">
        <v>65</v>
      </c>
      <c r="O1901" s="61">
        <f t="shared" si="233"/>
        <v>2.1666666666666665</v>
      </c>
      <c r="Q1901" s="92"/>
    </row>
    <row r="1902" spans="2:17" ht="23.45" hidden="1" customHeight="1" outlineLevel="1" x14ac:dyDescent="0.25">
      <c r="B1902" s="123"/>
      <c r="C1902" s="63" t="s">
        <v>378</v>
      </c>
      <c r="D1902" s="123"/>
      <c r="E1902" s="35" t="s">
        <v>237</v>
      </c>
      <c r="F1902" s="124"/>
      <c r="G1902" s="35">
        <v>2020</v>
      </c>
      <c r="H1902" s="35">
        <v>2020</v>
      </c>
      <c r="I1902" s="35">
        <v>1</v>
      </c>
      <c r="J1902" s="35">
        <v>30</v>
      </c>
      <c r="K1902" s="35">
        <v>59</v>
      </c>
      <c r="O1902" s="61">
        <f t="shared" si="233"/>
        <v>1.9666666666666666</v>
      </c>
      <c r="Q1902" s="92"/>
    </row>
    <row r="1903" spans="2:17" ht="23.45" hidden="1" customHeight="1" outlineLevel="1" x14ac:dyDescent="0.25">
      <c r="B1903" s="123"/>
      <c r="C1903" s="63" t="s">
        <v>378</v>
      </c>
      <c r="D1903" s="123"/>
      <c r="E1903" s="35" t="s">
        <v>237</v>
      </c>
      <c r="F1903" s="124"/>
      <c r="G1903" s="35">
        <v>2021</v>
      </c>
      <c r="H1903" s="35">
        <v>2021</v>
      </c>
      <c r="I1903" s="35">
        <v>1</v>
      </c>
      <c r="J1903" s="35">
        <v>30</v>
      </c>
      <c r="K1903" s="35">
        <v>75</v>
      </c>
      <c r="O1903" s="61">
        <f t="shared" si="233"/>
        <v>2.5</v>
      </c>
      <c r="Q1903" s="92"/>
    </row>
    <row r="1904" spans="2:17" ht="23.45" hidden="1" customHeight="1" outlineLevel="1" x14ac:dyDescent="0.25">
      <c r="B1904" s="123"/>
      <c r="C1904" s="63" t="s">
        <v>378</v>
      </c>
      <c r="D1904" s="123"/>
      <c r="E1904" s="35" t="s">
        <v>237</v>
      </c>
      <c r="F1904" s="124"/>
      <c r="G1904" s="35">
        <v>2022</v>
      </c>
      <c r="H1904" s="35">
        <v>2022</v>
      </c>
      <c r="I1904" s="35">
        <v>1</v>
      </c>
      <c r="J1904" s="35">
        <v>30</v>
      </c>
      <c r="K1904" s="35">
        <v>62</v>
      </c>
      <c r="O1904" s="61">
        <f t="shared" si="233"/>
        <v>2.0666666666666669</v>
      </c>
      <c r="Q1904" s="92"/>
    </row>
    <row r="1905" spans="2:17" ht="23.45" hidden="1" customHeight="1" outlineLevel="1" x14ac:dyDescent="0.25">
      <c r="B1905" s="123"/>
      <c r="C1905" s="63" t="s">
        <v>378</v>
      </c>
      <c r="D1905" s="123"/>
      <c r="E1905" s="35" t="s">
        <v>237</v>
      </c>
      <c r="F1905" s="124"/>
      <c r="G1905" s="35">
        <v>2023</v>
      </c>
      <c r="H1905" s="35">
        <v>2023</v>
      </c>
      <c r="I1905" s="35">
        <v>1</v>
      </c>
      <c r="J1905" s="35">
        <v>28</v>
      </c>
      <c r="K1905" s="35">
        <v>9</v>
      </c>
      <c r="O1905" s="61">
        <f t="shared" si="233"/>
        <v>0.32142857142857145</v>
      </c>
      <c r="Q1905" s="92"/>
    </row>
    <row r="1906" spans="2:17" ht="23.45" hidden="1" customHeight="1" outlineLevel="1" x14ac:dyDescent="0.25">
      <c r="B1906" s="123"/>
      <c r="C1906" s="63" t="s">
        <v>378</v>
      </c>
      <c r="D1906" s="123"/>
      <c r="E1906" s="35" t="s">
        <v>237</v>
      </c>
      <c r="F1906" s="124"/>
      <c r="G1906" s="35">
        <v>2024</v>
      </c>
      <c r="H1906" s="35">
        <v>2024</v>
      </c>
      <c r="I1906" s="35">
        <v>1</v>
      </c>
      <c r="J1906" s="35">
        <v>30</v>
      </c>
      <c r="K1906" s="35">
        <v>2</v>
      </c>
      <c r="O1906" s="61">
        <f t="shared" si="233"/>
        <v>6.6666666666666666E-2</v>
      </c>
      <c r="Q1906" s="92"/>
    </row>
    <row r="1907" spans="2:17" ht="23.45" hidden="1" customHeight="1" outlineLevel="1" x14ac:dyDescent="0.25">
      <c r="B1907" s="67" t="s">
        <v>1</v>
      </c>
      <c r="C1907" s="67" t="s">
        <v>371</v>
      </c>
      <c r="D1907" s="53" t="s">
        <v>42</v>
      </c>
      <c r="E1907" s="53" t="s">
        <v>364</v>
      </c>
      <c r="F1907" s="84"/>
      <c r="G1907" s="53" t="s">
        <v>43</v>
      </c>
      <c r="H1907" s="53" t="s">
        <v>787</v>
      </c>
      <c r="I1907" s="53" t="s">
        <v>44</v>
      </c>
      <c r="J1907" s="53" t="s">
        <v>360</v>
      </c>
      <c r="K1907" s="53" t="s">
        <v>359</v>
      </c>
      <c r="L1907" s="53" t="s">
        <v>362</v>
      </c>
      <c r="M1907" s="53" t="s">
        <v>360</v>
      </c>
      <c r="N1907" s="53" t="s">
        <v>359</v>
      </c>
      <c r="O1907" s="53" t="s">
        <v>363</v>
      </c>
      <c r="P1907" s="53" t="s">
        <v>365</v>
      </c>
      <c r="Q1907" s="53" t="s">
        <v>599</v>
      </c>
    </row>
    <row r="1908" spans="2:17" ht="23.45" hidden="1" customHeight="1" outlineLevel="1" x14ac:dyDescent="0.25">
      <c r="B1908" s="123" t="e" vm="26">
        <v>#VALUE!</v>
      </c>
      <c r="C1908" s="63" t="s">
        <v>378</v>
      </c>
      <c r="D1908" s="123" t="e" vm="228">
        <v>#VALUE!</v>
      </c>
      <c r="E1908" s="35" t="s">
        <v>238</v>
      </c>
      <c r="F1908" s="124" t="s">
        <v>646</v>
      </c>
      <c r="G1908" s="35">
        <v>2018</v>
      </c>
      <c r="H1908" s="35">
        <v>2018</v>
      </c>
      <c r="I1908" s="35">
        <v>1</v>
      </c>
      <c r="J1908" s="35">
        <v>30</v>
      </c>
      <c r="K1908" s="35">
        <v>55</v>
      </c>
      <c r="O1908" s="61">
        <f t="shared" ref="O1908:O1914" si="234">IF(AND(L1908="", M1908="", N1908=""), IF(AND(I1908&lt;&gt;0, J1908&lt;&gt;0), K1908/J1908 * I1908^-0.95, 0), IF(OR(L1908=1, L1908=2),(IF(J1908&lt;&gt;0, K1908/J1908 * I1908^-0.95, 0) + IF(AND(M1908&lt;&gt;0, I1908&lt;&gt;0), N1908/M1908 * I1908^-0.95 * IF(L1908=1, 1, 0.913), 0)) / 2,"Fehler: K4 muss 1 oder 2 sein"))</f>
        <v>1.8333333333333333</v>
      </c>
      <c r="P1908" s="61">
        <f t="array" ref="P1908">((AVERAGE(IF((H1908:INDEX(H:H,MATCH("PointAVG",O1909:O2017,0)+ROW(O1908)-1)&gt;=(MAX(H1908:INDEX(H:H,MATCH("PointAVG",O1909:O2017,0)+ROW(O1908)-1))-4)),O1908:INDEX(O:O,MATCH("PointAVG",O1909:O2017,0)+ROW(O1908)-1)))) * (VLOOKUP(C1908, LeagueRanking[[CCode]:[Total4]], COLUMNS(LeagueRanking[[#All],[CCode]:[Total4]]), FALSE)))</f>
        <v>14.794851000000001</v>
      </c>
      <c r="Q1908" s="91">
        <f>_xlfn.RANK.EQ(P1908, P:P, 0)</f>
        <v>97</v>
      </c>
    </row>
    <row r="1909" spans="2:17" ht="23.45" hidden="1" customHeight="1" outlineLevel="1" x14ac:dyDescent="0.25">
      <c r="B1909" s="123"/>
      <c r="C1909" s="63" t="s">
        <v>378</v>
      </c>
      <c r="D1909" s="123"/>
      <c r="E1909" s="35" t="s">
        <v>238</v>
      </c>
      <c r="F1909" s="124"/>
      <c r="G1909" s="35">
        <v>2019</v>
      </c>
      <c r="H1909" s="35">
        <v>2019</v>
      </c>
      <c r="I1909" s="35">
        <v>1</v>
      </c>
      <c r="J1909" s="35">
        <v>30</v>
      </c>
      <c r="K1909" s="35">
        <v>45</v>
      </c>
      <c r="O1909" s="61">
        <f t="shared" si="234"/>
        <v>1.5</v>
      </c>
      <c r="Q1909" s="92"/>
    </row>
    <row r="1910" spans="2:17" ht="23.45" hidden="1" customHeight="1" outlineLevel="1" x14ac:dyDescent="0.25">
      <c r="B1910" s="123"/>
      <c r="C1910" s="63" t="s">
        <v>378</v>
      </c>
      <c r="D1910" s="123"/>
      <c r="E1910" s="35" t="s">
        <v>238</v>
      </c>
      <c r="F1910" s="124"/>
      <c r="G1910" s="35">
        <v>2020</v>
      </c>
      <c r="H1910" s="35">
        <v>2020</v>
      </c>
      <c r="I1910" s="35">
        <v>1</v>
      </c>
      <c r="J1910" s="35">
        <v>30</v>
      </c>
      <c r="K1910" s="35">
        <v>56</v>
      </c>
      <c r="O1910" s="61">
        <f t="shared" si="234"/>
        <v>1.8666666666666667</v>
      </c>
      <c r="Q1910" s="92"/>
    </row>
    <row r="1911" spans="2:17" ht="23.45" hidden="1" customHeight="1" outlineLevel="1" x14ac:dyDescent="0.25">
      <c r="B1911" s="123"/>
      <c r="C1911" s="63" t="s">
        <v>378</v>
      </c>
      <c r="D1911" s="123"/>
      <c r="E1911" s="35" t="s">
        <v>238</v>
      </c>
      <c r="F1911" s="124"/>
      <c r="G1911" s="35">
        <v>2021</v>
      </c>
      <c r="H1911" s="35">
        <v>2021</v>
      </c>
      <c r="I1911" s="35">
        <v>1</v>
      </c>
      <c r="J1911" s="35">
        <v>30</v>
      </c>
      <c r="K1911" s="35">
        <v>36</v>
      </c>
      <c r="O1911" s="61">
        <f t="shared" si="234"/>
        <v>1.2</v>
      </c>
      <c r="Q1911" s="92"/>
    </row>
    <row r="1912" spans="2:17" ht="23.45" hidden="1" customHeight="1" outlineLevel="1" x14ac:dyDescent="0.25">
      <c r="B1912" s="123"/>
      <c r="C1912" s="63" t="s">
        <v>378</v>
      </c>
      <c r="D1912" s="123"/>
      <c r="E1912" s="35" t="s">
        <v>238</v>
      </c>
      <c r="F1912" s="124"/>
      <c r="G1912" s="35">
        <v>2022</v>
      </c>
      <c r="H1912" s="35">
        <v>2022</v>
      </c>
      <c r="I1912" s="35">
        <v>1</v>
      </c>
      <c r="J1912" s="35">
        <v>30</v>
      </c>
      <c r="K1912" s="35">
        <v>43</v>
      </c>
      <c r="O1912" s="61">
        <f t="shared" si="234"/>
        <v>1.4333333333333333</v>
      </c>
      <c r="Q1912" s="92"/>
    </row>
    <row r="1913" spans="2:17" ht="23.45" hidden="1" customHeight="1" outlineLevel="1" x14ac:dyDescent="0.25">
      <c r="B1913" s="123"/>
      <c r="C1913" s="63" t="s">
        <v>378</v>
      </c>
      <c r="D1913" s="123"/>
      <c r="E1913" s="35" t="s">
        <v>238</v>
      </c>
      <c r="F1913" s="124"/>
      <c r="G1913" s="35">
        <v>2023</v>
      </c>
      <c r="H1913" s="35">
        <v>2023</v>
      </c>
      <c r="I1913" s="35">
        <v>1</v>
      </c>
      <c r="J1913" s="35">
        <v>28</v>
      </c>
      <c r="K1913" s="35">
        <v>49</v>
      </c>
      <c r="O1913" s="61">
        <f t="shared" si="234"/>
        <v>1.75</v>
      </c>
      <c r="Q1913" s="92"/>
    </row>
    <row r="1914" spans="2:17" ht="23.45" hidden="1" customHeight="1" outlineLevel="1" x14ac:dyDescent="0.25">
      <c r="B1914" s="123"/>
      <c r="C1914" s="63" t="s">
        <v>378</v>
      </c>
      <c r="D1914" s="123"/>
      <c r="E1914" s="35" t="s">
        <v>238</v>
      </c>
      <c r="F1914" s="124"/>
      <c r="G1914" s="35">
        <v>2024</v>
      </c>
      <c r="H1914" s="35">
        <v>2024</v>
      </c>
      <c r="I1914" s="35">
        <v>1</v>
      </c>
      <c r="J1914" s="35">
        <v>30</v>
      </c>
      <c r="K1914" s="35">
        <v>62</v>
      </c>
      <c r="O1914" s="61">
        <f t="shared" si="234"/>
        <v>2.0666666666666669</v>
      </c>
      <c r="Q1914" s="92"/>
    </row>
    <row r="1915" spans="2:17" ht="23.45" hidden="1" customHeight="1" outlineLevel="1" x14ac:dyDescent="0.25">
      <c r="B1915" s="67" t="s">
        <v>1</v>
      </c>
      <c r="C1915" s="67" t="s">
        <v>371</v>
      </c>
      <c r="D1915" s="53" t="s">
        <v>42</v>
      </c>
      <c r="E1915" s="53" t="s">
        <v>364</v>
      </c>
      <c r="F1915" s="84"/>
      <c r="G1915" s="53" t="s">
        <v>43</v>
      </c>
      <c r="H1915" s="53" t="s">
        <v>787</v>
      </c>
      <c r="I1915" s="53" t="s">
        <v>44</v>
      </c>
      <c r="J1915" s="53" t="s">
        <v>360</v>
      </c>
      <c r="K1915" s="53" t="s">
        <v>359</v>
      </c>
      <c r="L1915" s="53" t="s">
        <v>362</v>
      </c>
      <c r="M1915" s="53" t="s">
        <v>360</v>
      </c>
      <c r="N1915" s="53" t="s">
        <v>359</v>
      </c>
      <c r="O1915" s="53" t="s">
        <v>363</v>
      </c>
      <c r="P1915" s="53" t="s">
        <v>365</v>
      </c>
      <c r="Q1915" s="53" t="s">
        <v>599</v>
      </c>
    </row>
    <row r="1916" spans="2:17" ht="23.45" hidden="1" customHeight="1" outlineLevel="1" x14ac:dyDescent="0.25">
      <c r="B1916" s="123" t="e" vm="26">
        <v>#VALUE!</v>
      </c>
      <c r="C1916" s="63" t="s">
        <v>378</v>
      </c>
      <c r="D1916" s="123" t="e" vm="229">
        <v>#VALUE!</v>
      </c>
      <c r="E1916" s="35" t="s">
        <v>239</v>
      </c>
      <c r="F1916" s="122" t="s">
        <v>647</v>
      </c>
      <c r="G1916" s="35">
        <v>2018</v>
      </c>
      <c r="H1916" s="35">
        <v>2018</v>
      </c>
      <c r="I1916" s="35">
        <v>1</v>
      </c>
      <c r="J1916" s="35">
        <v>30</v>
      </c>
      <c r="K1916" s="35">
        <v>33</v>
      </c>
      <c r="O1916" s="61">
        <f t="shared" ref="O1916:O1922" si="235">IF(AND(L1916="", M1916="", N1916=""), IF(AND(I1916&lt;&gt;0, J1916&lt;&gt;0), K1916/J1916 * I1916^-0.95, 0), IF(OR(L1916=1, L1916=2),(IF(J1916&lt;&gt;0, K1916/J1916 * I1916^-0.95, 0) + IF(AND(M1916&lt;&gt;0, I1916&lt;&gt;0), N1916/M1916 * I1916^-0.95 * IF(L1916=1, 1, 0.913), 0)) / 2,"Fehler: K4 muss 1 oder 2 sein"))</f>
        <v>1.1000000000000001</v>
      </c>
      <c r="P1916" s="61">
        <f t="array" ref="P1916">((AVERAGE(IF((H1916:INDEX(H:H,MATCH("PointAVG",O1917:O2025,0)+ROW(O1916)-1)&gt;=(MAX(H1916:INDEX(H:H,MATCH("PointAVG",O1917:O2025,0)+ROW(O1916)-1))-4)),O1916:INDEX(O:O,MATCH("PointAVG",O1917:O2025,0)+ROW(O1916)-1)))) * (VLOOKUP(C1916, LeagueRanking[[CCode]:[Total4]], COLUMNS(LeagueRanking[[#All],[CCode]:[Total4]]), FALSE)))</f>
        <v>13.30392985714286</v>
      </c>
      <c r="Q1916" s="91">
        <f>_xlfn.RANK.EQ(P1916, P:P, 0)</f>
        <v>116</v>
      </c>
    </row>
    <row r="1917" spans="2:17" ht="23.45" hidden="1" customHeight="1" outlineLevel="1" x14ac:dyDescent="0.25">
      <c r="B1917" s="123"/>
      <c r="C1917" s="63" t="s">
        <v>378</v>
      </c>
      <c r="D1917" s="123"/>
      <c r="E1917" s="35" t="s">
        <v>239</v>
      </c>
      <c r="F1917" s="122"/>
      <c r="G1917" s="35">
        <v>2019</v>
      </c>
      <c r="H1917" s="35">
        <v>2019</v>
      </c>
      <c r="I1917" s="35">
        <v>1</v>
      </c>
      <c r="J1917" s="35">
        <v>30</v>
      </c>
      <c r="K1917" s="35">
        <v>47</v>
      </c>
      <c r="O1917" s="61">
        <f t="shared" si="235"/>
        <v>1.5666666666666667</v>
      </c>
      <c r="Q1917" s="92"/>
    </row>
    <row r="1918" spans="2:17" ht="23.45" hidden="1" customHeight="1" outlineLevel="1" x14ac:dyDescent="0.25">
      <c r="B1918" s="123"/>
      <c r="C1918" s="63" t="s">
        <v>378</v>
      </c>
      <c r="D1918" s="123"/>
      <c r="E1918" s="35" t="s">
        <v>239</v>
      </c>
      <c r="F1918" s="122"/>
      <c r="G1918" s="35">
        <v>2020</v>
      </c>
      <c r="H1918" s="35">
        <v>2020</v>
      </c>
      <c r="I1918" s="35">
        <v>1</v>
      </c>
      <c r="J1918" s="35">
        <v>30</v>
      </c>
      <c r="K1918" s="35">
        <v>45</v>
      </c>
      <c r="O1918" s="61">
        <f t="shared" si="235"/>
        <v>1.5</v>
      </c>
      <c r="Q1918" s="92"/>
    </row>
    <row r="1919" spans="2:17" ht="23.45" hidden="1" customHeight="1" outlineLevel="1" x14ac:dyDescent="0.25">
      <c r="B1919" s="123"/>
      <c r="C1919" s="63" t="s">
        <v>378</v>
      </c>
      <c r="D1919" s="123"/>
      <c r="E1919" s="35" t="s">
        <v>239</v>
      </c>
      <c r="F1919" s="122"/>
      <c r="G1919" s="35">
        <v>2021</v>
      </c>
      <c r="H1919" s="35">
        <v>2021</v>
      </c>
      <c r="I1919" s="35">
        <v>1</v>
      </c>
      <c r="J1919" s="35">
        <v>30</v>
      </c>
      <c r="K1919" s="35">
        <v>34</v>
      </c>
      <c r="O1919" s="61">
        <f t="shared" si="235"/>
        <v>1.1333333333333333</v>
      </c>
      <c r="Q1919" s="92"/>
    </row>
    <row r="1920" spans="2:17" ht="23.45" hidden="1" customHeight="1" outlineLevel="1" x14ac:dyDescent="0.25">
      <c r="B1920" s="123"/>
      <c r="C1920" s="63" t="s">
        <v>378</v>
      </c>
      <c r="D1920" s="123"/>
      <c r="E1920" s="35" t="s">
        <v>239</v>
      </c>
      <c r="F1920" s="122"/>
      <c r="G1920" s="35">
        <v>2022</v>
      </c>
      <c r="H1920" s="35">
        <v>2022</v>
      </c>
      <c r="I1920" s="35">
        <v>1</v>
      </c>
      <c r="J1920" s="35">
        <v>30</v>
      </c>
      <c r="K1920" s="35">
        <v>54</v>
      </c>
      <c r="O1920" s="61">
        <f t="shared" si="235"/>
        <v>1.8</v>
      </c>
      <c r="Q1920" s="92"/>
    </row>
    <row r="1921" spans="2:17" ht="23.45" hidden="1" customHeight="1" outlineLevel="1" x14ac:dyDescent="0.25">
      <c r="B1921" s="123"/>
      <c r="C1921" s="63" t="s">
        <v>378</v>
      </c>
      <c r="D1921" s="123"/>
      <c r="E1921" s="35" t="s">
        <v>239</v>
      </c>
      <c r="F1921" s="122"/>
      <c r="G1921" s="35">
        <v>2023</v>
      </c>
      <c r="H1921" s="35">
        <v>2023</v>
      </c>
      <c r="I1921" s="35">
        <v>1</v>
      </c>
      <c r="J1921" s="35">
        <v>28</v>
      </c>
      <c r="K1921" s="35">
        <v>47</v>
      </c>
      <c r="O1921" s="61">
        <f t="shared" si="235"/>
        <v>1.6785714285714286</v>
      </c>
      <c r="Q1921" s="92"/>
    </row>
    <row r="1922" spans="2:17" ht="23.45" hidden="1" customHeight="1" outlineLevel="1" x14ac:dyDescent="0.25">
      <c r="B1922" s="123"/>
      <c r="C1922" s="63" t="s">
        <v>378</v>
      </c>
      <c r="D1922" s="123"/>
      <c r="E1922" s="35" t="s">
        <v>239</v>
      </c>
      <c r="F1922" s="122"/>
      <c r="G1922" s="35">
        <v>2024</v>
      </c>
      <c r="H1922" s="35">
        <v>2024</v>
      </c>
      <c r="I1922" s="35">
        <v>1</v>
      </c>
      <c r="J1922" s="35">
        <v>30</v>
      </c>
      <c r="K1922" s="35">
        <v>41</v>
      </c>
      <c r="O1922" s="61">
        <f t="shared" si="235"/>
        <v>1.3666666666666667</v>
      </c>
      <c r="Q1922" s="92"/>
    </row>
    <row r="1923" spans="2:17" ht="23.45" hidden="1" customHeight="1" outlineLevel="1" x14ac:dyDescent="0.25">
      <c r="B1923" s="67" t="s">
        <v>1</v>
      </c>
      <c r="C1923" s="67" t="s">
        <v>371</v>
      </c>
      <c r="D1923" s="53" t="s">
        <v>42</v>
      </c>
      <c r="E1923" s="53" t="s">
        <v>364</v>
      </c>
      <c r="F1923" s="84"/>
      <c r="G1923" s="53" t="s">
        <v>43</v>
      </c>
      <c r="H1923" s="53" t="s">
        <v>787</v>
      </c>
      <c r="I1923" s="53" t="s">
        <v>44</v>
      </c>
      <c r="J1923" s="53" t="s">
        <v>360</v>
      </c>
      <c r="K1923" s="53" t="s">
        <v>359</v>
      </c>
      <c r="L1923" s="53" t="s">
        <v>362</v>
      </c>
      <c r="M1923" s="53" t="s">
        <v>360</v>
      </c>
      <c r="N1923" s="53" t="s">
        <v>359</v>
      </c>
      <c r="O1923" s="53" t="s">
        <v>363</v>
      </c>
      <c r="P1923" s="53" t="s">
        <v>365</v>
      </c>
      <c r="Q1923" s="53" t="s">
        <v>599</v>
      </c>
    </row>
    <row r="1924" spans="2:17" ht="23.45" hidden="1" customHeight="1" outlineLevel="1" x14ac:dyDescent="0.25">
      <c r="B1924" s="123" t="e" vm="26">
        <v>#VALUE!</v>
      </c>
      <c r="C1924" s="63" t="s">
        <v>378</v>
      </c>
      <c r="D1924" s="123" t="e" vm="230">
        <v>#VALUE!</v>
      </c>
      <c r="E1924" s="35" t="s">
        <v>240</v>
      </c>
      <c r="F1924" s="122" t="s">
        <v>648</v>
      </c>
      <c r="G1924" s="35">
        <v>2018</v>
      </c>
      <c r="H1924" s="35">
        <v>2018</v>
      </c>
      <c r="I1924" s="35">
        <v>1</v>
      </c>
      <c r="J1924" s="35">
        <v>30</v>
      </c>
      <c r="K1924" s="35">
        <v>43</v>
      </c>
      <c r="O1924" s="61">
        <f t="shared" ref="O1924:O1930" si="236">IF(AND(L1924="", M1924="", N1924=""), IF(AND(I1924&lt;&gt;0, J1924&lt;&gt;0), K1924/J1924 * I1924^-0.95, 0), IF(OR(L1924=1, L1924=2),(IF(J1924&lt;&gt;0, K1924/J1924 * I1924^-0.95, 0) + IF(AND(M1924&lt;&gt;0, I1924&lt;&gt;0), N1924/M1924 * I1924^-0.95 * IF(L1924=1, 1, 0.913), 0)) / 2,"Fehler: K4 muss 1 oder 2 sein"))</f>
        <v>1.4333333333333333</v>
      </c>
      <c r="P1924" s="61">
        <f t="array" ref="P1924">((AVERAGE(IF((H1924:INDEX(H:H,MATCH("PointAVG",O1925:O2033,0)+ROW(O1924)-1)&gt;=(MAX(H1924:INDEX(H:H,MATCH("PointAVG",O1925:O2033,0)+ROW(O1924)-1))-4)),O1924:INDEX(O:O,MATCH("PointAVG",O1925:O2033,0)+ROW(O1924)-1)))) * (VLOOKUP(C1924, LeagueRanking[[CCode]:[Total4]], COLUMNS(LeagueRanking[[#All],[CCode]:[Total4]]), FALSE)))</f>
        <v>15.324297428571429</v>
      </c>
      <c r="Q1924" s="91">
        <f>_xlfn.RANK.EQ(P1924, P:P, 0)</f>
        <v>90</v>
      </c>
    </row>
    <row r="1925" spans="2:17" ht="23.45" hidden="1" customHeight="1" outlineLevel="1" x14ac:dyDescent="0.25">
      <c r="B1925" s="123"/>
      <c r="C1925" s="63" t="s">
        <v>378</v>
      </c>
      <c r="D1925" s="123"/>
      <c r="E1925" s="35" t="s">
        <v>240</v>
      </c>
      <c r="F1925" s="122"/>
      <c r="G1925" s="35">
        <v>2019</v>
      </c>
      <c r="H1925" s="35">
        <v>2019</v>
      </c>
      <c r="I1925" s="35">
        <v>1</v>
      </c>
      <c r="J1925" s="35">
        <v>30</v>
      </c>
      <c r="K1925" s="35">
        <v>36</v>
      </c>
      <c r="O1925" s="61">
        <f t="shared" si="236"/>
        <v>1.2</v>
      </c>
      <c r="Q1925" s="92"/>
    </row>
    <row r="1926" spans="2:17" ht="23.45" hidden="1" customHeight="1" outlineLevel="1" x14ac:dyDescent="0.25">
      <c r="B1926" s="123"/>
      <c r="C1926" s="63" t="s">
        <v>378</v>
      </c>
      <c r="D1926" s="123"/>
      <c r="E1926" s="35" t="s">
        <v>240</v>
      </c>
      <c r="F1926" s="122"/>
      <c r="G1926" s="35">
        <v>2020</v>
      </c>
      <c r="H1926" s="35">
        <v>2020</v>
      </c>
      <c r="I1926" s="35">
        <v>1</v>
      </c>
      <c r="J1926" s="35">
        <v>30</v>
      </c>
      <c r="K1926" s="35">
        <v>53</v>
      </c>
      <c r="O1926" s="61">
        <f t="shared" si="236"/>
        <v>1.7666666666666666</v>
      </c>
      <c r="Q1926" s="92"/>
    </row>
    <row r="1927" spans="2:17" ht="23.45" hidden="1" customHeight="1" outlineLevel="1" x14ac:dyDescent="0.25">
      <c r="B1927" s="123"/>
      <c r="C1927" s="63" t="s">
        <v>378</v>
      </c>
      <c r="D1927" s="123"/>
      <c r="E1927" s="35" t="s">
        <v>240</v>
      </c>
      <c r="F1927" s="122"/>
      <c r="G1927" s="35">
        <v>2021</v>
      </c>
      <c r="H1927" s="35">
        <v>2021</v>
      </c>
      <c r="I1927" s="35">
        <v>1</v>
      </c>
      <c r="J1927" s="35">
        <v>30</v>
      </c>
      <c r="K1927" s="35">
        <v>34</v>
      </c>
      <c r="O1927" s="61">
        <f t="shared" si="236"/>
        <v>1.1333333333333333</v>
      </c>
      <c r="Q1927" s="92"/>
    </row>
    <row r="1928" spans="2:17" ht="23.45" hidden="1" customHeight="1" outlineLevel="1" x14ac:dyDescent="0.25">
      <c r="B1928" s="123"/>
      <c r="C1928" s="63" t="s">
        <v>378</v>
      </c>
      <c r="D1928" s="123"/>
      <c r="E1928" s="35" t="s">
        <v>240</v>
      </c>
      <c r="F1928" s="122"/>
      <c r="G1928" s="35">
        <v>2022</v>
      </c>
      <c r="H1928" s="35">
        <v>2022</v>
      </c>
      <c r="I1928" s="35">
        <v>1</v>
      </c>
      <c r="J1928" s="35">
        <v>30</v>
      </c>
      <c r="K1928" s="35">
        <v>40</v>
      </c>
      <c r="O1928" s="61">
        <f t="shared" si="236"/>
        <v>1.3333333333333333</v>
      </c>
      <c r="Q1928" s="92"/>
    </row>
    <row r="1929" spans="2:17" ht="23.45" hidden="1" customHeight="1" outlineLevel="1" x14ac:dyDescent="0.25">
      <c r="B1929" s="123"/>
      <c r="C1929" s="63" t="s">
        <v>378</v>
      </c>
      <c r="D1929" s="123"/>
      <c r="E1929" s="35" t="s">
        <v>240</v>
      </c>
      <c r="F1929" s="122"/>
      <c r="G1929" s="35">
        <v>2023</v>
      </c>
      <c r="H1929" s="35">
        <v>2023</v>
      </c>
      <c r="I1929" s="35">
        <v>1</v>
      </c>
      <c r="J1929" s="35">
        <v>28</v>
      </c>
      <c r="K1929" s="35">
        <v>62</v>
      </c>
      <c r="O1929" s="61">
        <f t="shared" si="236"/>
        <v>2.2142857142857144</v>
      </c>
      <c r="Q1929" s="92"/>
    </row>
    <row r="1930" spans="2:17" ht="23.45" hidden="1" customHeight="1" outlineLevel="1" x14ac:dyDescent="0.25">
      <c r="B1930" s="123"/>
      <c r="C1930" s="63" t="s">
        <v>378</v>
      </c>
      <c r="D1930" s="123"/>
      <c r="E1930" s="35" t="s">
        <v>240</v>
      </c>
      <c r="F1930" s="122"/>
      <c r="G1930" s="35">
        <v>2024</v>
      </c>
      <c r="H1930" s="35">
        <v>2024</v>
      </c>
      <c r="I1930" s="35">
        <v>1</v>
      </c>
      <c r="J1930" s="35">
        <v>30</v>
      </c>
      <c r="K1930" s="35">
        <v>65</v>
      </c>
      <c r="O1930" s="61">
        <f t="shared" si="236"/>
        <v>2.1666666666666665</v>
      </c>
      <c r="Q1930" s="92"/>
    </row>
    <row r="1931" spans="2:17" ht="23.45" hidden="1" customHeight="1" outlineLevel="1" x14ac:dyDescent="0.25">
      <c r="B1931" s="67" t="s">
        <v>1</v>
      </c>
      <c r="C1931" s="67" t="s">
        <v>371</v>
      </c>
      <c r="D1931" s="53" t="s">
        <v>42</v>
      </c>
      <c r="E1931" s="53" t="s">
        <v>364</v>
      </c>
      <c r="F1931" s="84"/>
      <c r="G1931" s="53" t="s">
        <v>43</v>
      </c>
      <c r="H1931" s="53" t="s">
        <v>787</v>
      </c>
      <c r="I1931" s="53" t="s">
        <v>44</v>
      </c>
      <c r="J1931" s="53" t="s">
        <v>360</v>
      </c>
      <c r="K1931" s="53" t="s">
        <v>359</v>
      </c>
      <c r="L1931" s="53" t="s">
        <v>362</v>
      </c>
      <c r="M1931" s="53" t="s">
        <v>360</v>
      </c>
      <c r="N1931" s="53" t="s">
        <v>359</v>
      </c>
      <c r="O1931" s="53" t="s">
        <v>363</v>
      </c>
      <c r="P1931" s="53" t="s">
        <v>365</v>
      </c>
      <c r="Q1931" s="53" t="s">
        <v>599</v>
      </c>
    </row>
    <row r="1932" spans="2:17" ht="23.45" hidden="1" customHeight="1" outlineLevel="1" x14ac:dyDescent="0.25">
      <c r="B1932" s="123" t="e" vm="26">
        <v>#VALUE!</v>
      </c>
      <c r="C1932" s="63" t="s">
        <v>378</v>
      </c>
      <c r="D1932" s="123" t="e" vm="231">
        <v>#VALUE!</v>
      </c>
      <c r="E1932" s="35" t="s">
        <v>353</v>
      </c>
      <c r="F1932" s="122" t="s">
        <v>649</v>
      </c>
      <c r="G1932" s="35">
        <v>2018</v>
      </c>
      <c r="H1932" s="35">
        <v>2018</v>
      </c>
      <c r="I1932" s="35">
        <v>1</v>
      </c>
      <c r="J1932" s="35">
        <v>30</v>
      </c>
      <c r="K1932" s="35">
        <v>52</v>
      </c>
      <c r="O1932" s="61">
        <f t="shared" ref="O1932:O1938" si="237">IF(AND(L1932="", M1932="", N1932=""), IF(AND(I1932&lt;&gt;0, J1932&lt;&gt;0), K1932/J1932 * I1932^-0.95, 0), IF(OR(L1932=1, L1932=2),(IF(J1932&lt;&gt;0, K1932/J1932 * I1932^-0.95, 0) + IF(AND(M1932&lt;&gt;0, I1932&lt;&gt;0), N1932/M1932 * I1932^-0.95 * IF(L1932=1, 1, 0.913), 0)) / 2,"Fehler: K4 muss 1 oder 2 sein"))</f>
        <v>1.7333333333333334</v>
      </c>
      <c r="P1932" s="61">
        <f t="array" ref="P1932">((AVERAGE(IF((H1932:INDEX(H:H,MATCH("PointAVG",O1933:O2041,0)+ROW(O1932)-1)&gt;=(MAX(H1932:INDEX(H:H,MATCH("PointAVG",O1933:O2041,0)+ROW(O1932)-1))-4)),O1932:INDEX(O:O,MATCH("PointAVG",O1933:O2041,0)+ROW(O1932)-1)))) * (VLOOKUP(C1932, LeagueRanking[[CCode]:[Total4]], COLUMNS(LeagueRanking[[#All],[CCode]:[Total4]]), FALSE)))</f>
        <v>11.868071142857142</v>
      </c>
      <c r="Q1932" s="91">
        <f>_xlfn.RANK.EQ(P1932, P:P, 0)</f>
        <v>139</v>
      </c>
    </row>
    <row r="1933" spans="2:17" ht="23.45" hidden="1" customHeight="1" outlineLevel="1" x14ac:dyDescent="0.25">
      <c r="B1933" s="123"/>
      <c r="C1933" s="63" t="s">
        <v>378</v>
      </c>
      <c r="D1933" s="123"/>
      <c r="E1933" s="35" t="s">
        <v>353</v>
      </c>
      <c r="F1933" s="122"/>
      <c r="G1933" s="35">
        <v>2019</v>
      </c>
      <c r="H1933" s="35">
        <v>2019</v>
      </c>
      <c r="I1933" s="35">
        <v>1</v>
      </c>
      <c r="J1933" s="35">
        <v>30</v>
      </c>
      <c r="K1933" s="35">
        <v>75</v>
      </c>
      <c r="O1933" s="61">
        <f t="shared" si="237"/>
        <v>2.5</v>
      </c>
      <c r="Q1933" s="92"/>
    </row>
    <row r="1934" spans="2:17" ht="23.45" hidden="1" customHeight="1" outlineLevel="1" x14ac:dyDescent="0.25">
      <c r="B1934" s="123"/>
      <c r="C1934" s="63" t="s">
        <v>378</v>
      </c>
      <c r="D1934" s="123"/>
      <c r="E1934" s="35" t="s">
        <v>353</v>
      </c>
      <c r="F1934" s="122"/>
      <c r="G1934" s="35">
        <v>2020</v>
      </c>
      <c r="H1934" s="35">
        <v>2020</v>
      </c>
      <c r="I1934" s="35">
        <v>1</v>
      </c>
      <c r="J1934" s="35">
        <v>30</v>
      </c>
      <c r="K1934" s="35">
        <v>54</v>
      </c>
      <c r="O1934" s="61">
        <f t="shared" si="237"/>
        <v>1.8</v>
      </c>
      <c r="Q1934" s="92"/>
    </row>
    <row r="1935" spans="2:17" ht="23.45" hidden="1" customHeight="1" outlineLevel="1" x14ac:dyDescent="0.25">
      <c r="B1935" s="123"/>
      <c r="C1935" s="63" t="s">
        <v>378</v>
      </c>
      <c r="D1935" s="123"/>
      <c r="E1935" s="35" t="s">
        <v>353</v>
      </c>
      <c r="F1935" s="122"/>
      <c r="G1935" s="35">
        <v>2021</v>
      </c>
      <c r="H1935" s="35">
        <v>2021</v>
      </c>
      <c r="I1935" s="35">
        <v>1</v>
      </c>
      <c r="J1935" s="35">
        <v>30</v>
      </c>
      <c r="K1935" s="35">
        <v>38</v>
      </c>
      <c r="O1935" s="61">
        <f t="shared" si="237"/>
        <v>1.2666666666666666</v>
      </c>
      <c r="Q1935" s="92"/>
    </row>
    <row r="1936" spans="2:17" ht="23.45" hidden="1" customHeight="1" outlineLevel="1" x14ac:dyDescent="0.25">
      <c r="B1936" s="123"/>
      <c r="C1936" s="63" t="s">
        <v>378</v>
      </c>
      <c r="D1936" s="123"/>
      <c r="E1936" s="35" t="s">
        <v>353</v>
      </c>
      <c r="F1936" s="122"/>
      <c r="G1936" s="35">
        <v>2022</v>
      </c>
      <c r="H1936" s="35">
        <v>2022</v>
      </c>
      <c r="I1936" s="35">
        <v>1</v>
      </c>
      <c r="J1936" s="35">
        <v>30</v>
      </c>
      <c r="K1936" s="35">
        <v>27</v>
      </c>
      <c r="O1936" s="61">
        <f t="shared" si="237"/>
        <v>0.9</v>
      </c>
      <c r="Q1936" s="92"/>
    </row>
    <row r="1937" spans="2:17" ht="23.45" hidden="1" customHeight="1" outlineLevel="1" x14ac:dyDescent="0.25">
      <c r="B1937" s="123"/>
      <c r="C1937" s="63" t="s">
        <v>378</v>
      </c>
      <c r="D1937" s="123"/>
      <c r="E1937" s="35" t="s">
        <v>353</v>
      </c>
      <c r="F1937" s="122"/>
      <c r="G1937" s="35">
        <v>2023</v>
      </c>
      <c r="H1937" s="35">
        <v>2023</v>
      </c>
      <c r="I1937" s="35">
        <v>1</v>
      </c>
      <c r="J1937" s="35">
        <v>28</v>
      </c>
      <c r="K1937" s="35">
        <v>30</v>
      </c>
      <c r="O1937" s="61">
        <f t="shared" si="237"/>
        <v>1.0714285714285714</v>
      </c>
      <c r="Q1937" s="92"/>
    </row>
    <row r="1938" spans="2:17" ht="23.45" hidden="1" customHeight="1" outlineLevel="1" x14ac:dyDescent="0.25">
      <c r="B1938" s="123"/>
      <c r="C1938" s="63" t="s">
        <v>378</v>
      </c>
      <c r="D1938" s="123"/>
      <c r="E1938" s="35" t="s">
        <v>353</v>
      </c>
      <c r="F1938" s="122"/>
      <c r="G1938" s="35">
        <v>2024</v>
      </c>
      <c r="H1938" s="35">
        <v>2024</v>
      </c>
      <c r="I1938" s="35">
        <v>1</v>
      </c>
      <c r="J1938" s="35">
        <v>30</v>
      </c>
      <c r="K1938" s="35">
        <v>49</v>
      </c>
      <c r="O1938" s="61">
        <f t="shared" si="237"/>
        <v>1.6333333333333333</v>
      </c>
      <c r="Q1938" s="92"/>
    </row>
    <row r="1939" spans="2:17" ht="23.45" hidden="1" customHeight="1" outlineLevel="1" x14ac:dyDescent="0.25">
      <c r="B1939" s="67" t="s">
        <v>1</v>
      </c>
      <c r="C1939" s="67" t="s">
        <v>371</v>
      </c>
      <c r="D1939" s="53" t="s">
        <v>42</v>
      </c>
      <c r="E1939" s="53" t="s">
        <v>364</v>
      </c>
      <c r="F1939" s="84"/>
      <c r="G1939" s="53" t="s">
        <v>43</v>
      </c>
      <c r="H1939" s="53" t="s">
        <v>787</v>
      </c>
      <c r="I1939" s="53" t="s">
        <v>44</v>
      </c>
      <c r="J1939" s="53" t="s">
        <v>360</v>
      </c>
      <c r="K1939" s="53" t="s">
        <v>359</v>
      </c>
      <c r="L1939" s="53" t="s">
        <v>362</v>
      </c>
      <c r="M1939" s="53" t="s">
        <v>360</v>
      </c>
      <c r="N1939" s="53" t="s">
        <v>359</v>
      </c>
      <c r="O1939" s="53" t="s">
        <v>363</v>
      </c>
      <c r="P1939" s="53" t="s">
        <v>365</v>
      </c>
      <c r="Q1939" s="53" t="s">
        <v>599</v>
      </c>
    </row>
    <row r="1940" spans="2:17" ht="23.45" hidden="1" customHeight="1" outlineLevel="1" x14ac:dyDescent="0.25">
      <c r="B1940" s="123" t="e" vm="26">
        <v>#VALUE!</v>
      </c>
      <c r="C1940" s="63" t="s">
        <v>378</v>
      </c>
      <c r="D1940" s="123" t="e" vm="232">
        <v>#VALUE!</v>
      </c>
      <c r="E1940" s="35" t="s">
        <v>241</v>
      </c>
      <c r="F1940" s="122" t="s">
        <v>650</v>
      </c>
      <c r="G1940" s="35">
        <v>2018</v>
      </c>
      <c r="H1940" s="35">
        <v>2018</v>
      </c>
      <c r="I1940" s="35">
        <v>2</v>
      </c>
      <c r="J1940" s="35">
        <v>28</v>
      </c>
      <c r="K1940" s="35">
        <v>70</v>
      </c>
      <c r="O1940" s="61">
        <f t="shared" ref="O1940:O1946" si="238">IF(AND(L1940="", M1940="", N1940=""), IF(AND(I1940&lt;&gt;0, J1940&lt;&gt;0), K1940/J1940 * I1940^-0.95, 0), IF(OR(L1940=1, L1940=2),(IF(J1940&lt;&gt;0, K1940/J1940 * I1940^-0.95, 0) + IF(AND(M1940&lt;&gt;0, I1940&lt;&gt;0), N1940/M1940 * I1940^-0.95 * IF(L1940=1, 1, 0.913), 0)) / 2,"Fehler: K4 muss 1 oder 2 sein"))</f>
        <v>1.2940811548017219</v>
      </c>
      <c r="P1940" s="61">
        <f t="array" ref="P1940">((AVERAGE(IF((H1940:INDEX(H:H,MATCH("PointAVG",O1941:O2049,0)+ROW(O1940)-1)&gt;=(MAX(H1940:INDEX(H:H,MATCH("PointAVG",O1941:O2049,0)+ROW(O1940)-1))-4)),O1940:INDEX(O:O,MATCH("PointAVG",O1941:O2049,0)+ROW(O1940)-1)))) * (VLOOKUP(C1940, LeagueRanking[[CCode]:[Total4]], COLUMNS(LeagueRanking[[#All],[CCode]:[Total4]]), FALSE)))</f>
        <v>11.020956857142858</v>
      </c>
      <c r="Q1940" s="91">
        <f>_xlfn.RANK.EQ(P1940, P:P, 0)</f>
        <v>166</v>
      </c>
    </row>
    <row r="1941" spans="2:17" ht="23.45" hidden="1" customHeight="1" outlineLevel="1" x14ac:dyDescent="0.25">
      <c r="B1941" s="123"/>
      <c r="C1941" s="63" t="s">
        <v>378</v>
      </c>
      <c r="D1941" s="123"/>
      <c r="E1941" s="35" t="s">
        <v>241</v>
      </c>
      <c r="F1941" s="122"/>
      <c r="G1941" s="35">
        <v>2019</v>
      </c>
      <c r="H1941" s="35">
        <v>2019</v>
      </c>
      <c r="I1941" s="35">
        <v>1</v>
      </c>
      <c r="J1941" s="35">
        <v>30</v>
      </c>
      <c r="K1941" s="35">
        <v>37</v>
      </c>
      <c r="O1941" s="61">
        <f t="shared" si="238"/>
        <v>1.2333333333333334</v>
      </c>
      <c r="Q1941" s="92"/>
    </row>
    <row r="1942" spans="2:17" ht="23.45" hidden="1" customHeight="1" outlineLevel="1" x14ac:dyDescent="0.25">
      <c r="B1942" s="123"/>
      <c r="C1942" s="63" t="s">
        <v>378</v>
      </c>
      <c r="D1942" s="123"/>
      <c r="E1942" s="35" t="s">
        <v>241</v>
      </c>
      <c r="F1942" s="122"/>
      <c r="G1942" s="35">
        <v>2020</v>
      </c>
      <c r="H1942" s="35">
        <v>2020</v>
      </c>
      <c r="I1942" s="35">
        <v>1</v>
      </c>
      <c r="J1942" s="35">
        <v>30</v>
      </c>
      <c r="K1942" s="35">
        <v>39</v>
      </c>
      <c r="O1942" s="61">
        <f t="shared" si="238"/>
        <v>1.3</v>
      </c>
      <c r="Q1942" s="92"/>
    </row>
    <row r="1943" spans="2:17" ht="23.45" hidden="1" customHeight="1" outlineLevel="1" x14ac:dyDescent="0.25">
      <c r="B1943" s="123"/>
      <c r="C1943" s="63" t="s">
        <v>378</v>
      </c>
      <c r="D1943" s="123"/>
      <c r="E1943" s="35" t="s">
        <v>241</v>
      </c>
      <c r="F1943" s="122"/>
      <c r="G1943" s="35">
        <v>2021</v>
      </c>
      <c r="H1943" s="35">
        <v>2021</v>
      </c>
      <c r="I1943" s="35">
        <v>1</v>
      </c>
      <c r="J1943" s="35">
        <v>30</v>
      </c>
      <c r="K1943" s="35">
        <v>32</v>
      </c>
      <c r="O1943" s="61">
        <f t="shared" si="238"/>
        <v>1.0666666666666667</v>
      </c>
      <c r="Q1943" s="92"/>
    </row>
    <row r="1944" spans="2:17" ht="23.45" hidden="1" customHeight="1" outlineLevel="1" x14ac:dyDescent="0.25">
      <c r="B1944" s="123"/>
      <c r="C1944" s="63" t="s">
        <v>378</v>
      </c>
      <c r="D1944" s="123"/>
      <c r="E1944" s="35" t="s">
        <v>241</v>
      </c>
      <c r="F1944" s="122"/>
      <c r="G1944" s="35">
        <v>2022</v>
      </c>
      <c r="H1944" s="35">
        <v>2022</v>
      </c>
      <c r="I1944" s="35">
        <v>1</v>
      </c>
      <c r="J1944" s="35">
        <v>30</v>
      </c>
      <c r="K1944" s="35">
        <v>37</v>
      </c>
      <c r="O1944" s="61">
        <f t="shared" si="238"/>
        <v>1.2333333333333334</v>
      </c>
      <c r="Q1944" s="92"/>
    </row>
    <row r="1945" spans="2:17" ht="23.45" hidden="1" customHeight="1" outlineLevel="1" x14ac:dyDescent="0.25">
      <c r="B1945" s="123"/>
      <c r="C1945" s="63" t="s">
        <v>378</v>
      </c>
      <c r="D1945" s="123"/>
      <c r="E1945" s="35" t="s">
        <v>241</v>
      </c>
      <c r="F1945" s="122"/>
      <c r="G1945" s="35">
        <v>2023</v>
      </c>
      <c r="H1945" s="35">
        <v>2023</v>
      </c>
      <c r="I1945" s="35">
        <v>1</v>
      </c>
      <c r="J1945" s="35">
        <v>28</v>
      </c>
      <c r="K1945" s="35">
        <v>40</v>
      </c>
      <c r="O1945" s="61">
        <f t="shared" si="238"/>
        <v>1.4285714285714286</v>
      </c>
      <c r="Q1945" s="92"/>
    </row>
    <row r="1946" spans="2:17" ht="23.45" hidden="1" customHeight="1" outlineLevel="1" x14ac:dyDescent="0.25">
      <c r="B1946" s="123"/>
      <c r="C1946" s="63" t="s">
        <v>378</v>
      </c>
      <c r="D1946" s="123"/>
      <c r="E1946" s="35" t="s">
        <v>241</v>
      </c>
      <c r="F1946" s="122"/>
      <c r="G1946" s="35">
        <v>2024</v>
      </c>
      <c r="H1946" s="35">
        <v>2024</v>
      </c>
      <c r="I1946" s="35">
        <v>1</v>
      </c>
      <c r="J1946" s="35">
        <v>30</v>
      </c>
      <c r="K1946" s="35">
        <v>35</v>
      </c>
      <c r="O1946" s="61">
        <f t="shared" si="238"/>
        <v>1.1666666666666667</v>
      </c>
      <c r="Q1946" s="92"/>
    </row>
    <row r="1947" spans="2:17" ht="23.45" hidden="1" customHeight="1" outlineLevel="1" x14ac:dyDescent="0.25">
      <c r="B1947" s="67" t="s">
        <v>1</v>
      </c>
      <c r="C1947" s="67" t="s">
        <v>371</v>
      </c>
      <c r="D1947" s="53" t="s">
        <v>42</v>
      </c>
      <c r="E1947" s="53" t="s">
        <v>364</v>
      </c>
      <c r="F1947" s="84"/>
      <c r="G1947" s="53" t="s">
        <v>43</v>
      </c>
      <c r="H1947" s="53" t="s">
        <v>787</v>
      </c>
      <c r="I1947" s="53" t="s">
        <v>44</v>
      </c>
      <c r="J1947" s="53" t="s">
        <v>360</v>
      </c>
      <c r="K1947" s="53" t="s">
        <v>359</v>
      </c>
      <c r="L1947" s="53" t="s">
        <v>362</v>
      </c>
      <c r="M1947" s="53" t="s">
        <v>360</v>
      </c>
      <c r="N1947" s="53" t="s">
        <v>359</v>
      </c>
      <c r="O1947" s="53" t="s">
        <v>363</v>
      </c>
      <c r="P1947" s="53" t="s">
        <v>365</v>
      </c>
      <c r="Q1947" s="53" t="s">
        <v>599</v>
      </c>
    </row>
    <row r="1948" spans="2:17" ht="23.45" hidden="1" customHeight="1" outlineLevel="1" x14ac:dyDescent="0.25">
      <c r="B1948" s="123" t="e" vm="26">
        <v>#VALUE!</v>
      </c>
      <c r="C1948" s="63" t="s">
        <v>378</v>
      </c>
      <c r="D1948" s="123" t="e" vm="233">
        <v>#VALUE!</v>
      </c>
      <c r="E1948" s="35" t="s">
        <v>356</v>
      </c>
      <c r="F1948" s="122" t="s">
        <v>651</v>
      </c>
      <c r="G1948" s="35">
        <v>2018</v>
      </c>
      <c r="H1948" s="35">
        <v>2018</v>
      </c>
      <c r="I1948" s="35">
        <v>1</v>
      </c>
      <c r="J1948" s="35">
        <v>30</v>
      </c>
      <c r="K1948" s="35">
        <v>30</v>
      </c>
      <c r="O1948" s="61">
        <f t="shared" ref="O1948:O1954" si="239">IF(AND(L1948="", M1948="", N1948=""), IF(AND(I1948&lt;&gt;0, J1948&lt;&gt;0), K1948/J1948 * I1948^-0.95, 0), IF(OR(L1948=1, L1948=2),(IF(J1948&lt;&gt;0, K1948/J1948 * I1948^-0.95, 0) + IF(AND(M1948&lt;&gt;0, I1948&lt;&gt;0), N1948/M1948 * I1948^-0.95 * IF(L1948=1, 1, 0.913), 0)) / 2,"Fehler: K4 muss 1 oder 2 sein"))</f>
        <v>1</v>
      </c>
      <c r="P1948" s="61">
        <f t="array" ref="P1948">((AVERAGE(IF((H1948:INDEX(H:H,MATCH("PointAVG",O1949:O2057,0)+ROW(O1948)-1)&gt;=(MAX(H1948:INDEX(H:H,MATCH("PointAVG",O1949:O2057,0)+ROW(O1948)-1))-4)),O1948:INDEX(O:O,MATCH("PointAVG",O1949:O2057,0)+ROW(O1948)-1)))) * (VLOOKUP(C1948, LeagueRanking[[CCode]:[Total4]], COLUMNS(LeagueRanking[[#All],[CCode]:[Total4]]), FALSE)))</f>
        <v>10.576221857142858</v>
      </c>
      <c r="Q1948" s="91">
        <f>_xlfn.RANK.EQ(P1948, P:P, 0)</f>
        <v>178</v>
      </c>
    </row>
    <row r="1949" spans="2:17" ht="23.45" hidden="1" customHeight="1" outlineLevel="1" x14ac:dyDescent="0.25">
      <c r="B1949" s="123"/>
      <c r="C1949" s="63" t="s">
        <v>378</v>
      </c>
      <c r="D1949" s="123"/>
      <c r="E1949" s="35" t="s">
        <v>356</v>
      </c>
      <c r="F1949" s="122"/>
      <c r="G1949" s="35">
        <v>2019</v>
      </c>
      <c r="H1949" s="35">
        <v>2019</v>
      </c>
      <c r="I1949" s="35">
        <v>1</v>
      </c>
      <c r="J1949" s="35">
        <v>30</v>
      </c>
      <c r="K1949" s="35">
        <v>36</v>
      </c>
      <c r="O1949" s="61">
        <f t="shared" si="239"/>
        <v>1.2</v>
      </c>
      <c r="Q1949" s="92"/>
    </row>
    <row r="1950" spans="2:17" ht="23.45" hidden="1" customHeight="1" outlineLevel="1" x14ac:dyDescent="0.25">
      <c r="B1950" s="123"/>
      <c r="C1950" s="63" t="s">
        <v>378</v>
      </c>
      <c r="D1950" s="123"/>
      <c r="E1950" s="35" t="s">
        <v>356</v>
      </c>
      <c r="F1950" s="122"/>
      <c r="G1950" s="35">
        <v>2020</v>
      </c>
      <c r="H1950" s="35">
        <v>2020</v>
      </c>
      <c r="I1950" s="35">
        <v>1</v>
      </c>
      <c r="J1950" s="35">
        <v>30</v>
      </c>
      <c r="K1950" s="35">
        <v>38</v>
      </c>
      <c r="O1950" s="61">
        <f t="shared" si="239"/>
        <v>1.2666666666666666</v>
      </c>
      <c r="Q1950" s="92"/>
    </row>
    <row r="1951" spans="2:17" ht="23.45" hidden="1" customHeight="1" outlineLevel="1" x14ac:dyDescent="0.25">
      <c r="B1951" s="123"/>
      <c r="C1951" s="63" t="s">
        <v>378</v>
      </c>
      <c r="D1951" s="123"/>
      <c r="E1951" s="35" t="s">
        <v>356</v>
      </c>
      <c r="F1951" s="122"/>
      <c r="G1951" s="35">
        <v>2021</v>
      </c>
      <c r="H1951" s="35">
        <v>2021</v>
      </c>
      <c r="I1951" s="35">
        <v>1</v>
      </c>
      <c r="J1951" s="35">
        <v>30</v>
      </c>
      <c r="K1951" s="35">
        <v>33</v>
      </c>
      <c r="O1951" s="61">
        <f t="shared" si="239"/>
        <v>1.1000000000000001</v>
      </c>
      <c r="Q1951" s="92"/>
    </row>
    <row r="1952" spans="2:17" ht="23.45" hidden="1" customHeight="1" outlineLevel="1" x14ac:dyDescent="0.25">
      <c r="B1952" s="123"/>
      <c r="C1952" s="63" t="s">
        <v>378</v>
      </c>
      <c r="D1952" s="123"/>
      <c r="E1952" s="35" t="s">
        <v>356</v>
      </c>
      <c r="F1952" s="122"/>
      <c r="G1952" s="35">
        <v>2022</v>
      </c>
      <c r="H1952" s="35">
        <v>2022</v>
      </c>
      <c r="I1952" s="35">
        <v>1</v>
      </c>
      <c r="J1952" s="35">
        <v>30</v>
      </c>
      <c r="K1952" s="35">
        <v>44</v>
      </c>
      <c r="O1952" s="61">
        <f t="shared" si="239"/>
        <v>1.4666666666666666</v>
      </c>
      <c r="Q1952" s="92"/>
    </row>
    <row r="1953" spans="2:17" ht="23.45" hidden="1" customHeight="1" outlineLevel="1" x14ac:dyDescent="0.25">
      <c r="B1953" s="123"/>
      <c r="C1953" s="63" t="s">
        <v>378</v>
      </c>
      <c r="D1953" s="123"/>
      <c r="E1953" s="35" t="s">
        <v>356</v>
      </c>
      <c r="F1953" s="122"/>
      <c r="G1953" s="35">
        <v>2023</v>
      </c>
      <c r="H1953" s="35">
        <v>2023</v>
      </c>
      <c r="I1953" s="35">
        <v>1</v>
      </c>
      <c r="J1953" s="35">
        <v>28</v>
      </c>
      <c r="K1953" s="35">
        <v>33</v>
      </c>
      <c r="O1953" s="61">
        <f t="shared" si="239"/>
        <v>1.1785714285714286</v>
      </c>
      <c r="Q1953" s="92"/>
    </row>
    <row r="1954" spans="2:17" ht="23.45" hidden="1" customHeight="1" outlineLevel="1" x14ac:dyDescent="0.25">
      <c r="B1954" s="123"/>
      <c r="C1954" s="63" t="s">
        <v>378</v>
      </c>
      <c r="D1954" s="123"/>
      <c r="E1954" s="35" t="s">
        <v>356</v>
      </c>
      <c r="F1954" s="122"/>
      <c r="G1954" s="35">
        <v>2024</v>
      </c>
      <c r="H1954" s="35">
        <v>2024</v>
      </c>
      <c r="I1954" s="35">
        <v>1</v>
      </c>
      <c r="J1954" s="35">
        <v>30</v>
      </c>
      <c r="K1954" s="35">
        <v>28</v>
      </c>
      <c r="O1954" s="61">
        <f t="shared" si="239"/>
        <v>0.93333333333333335</v>
      </c>
      <c r="Q1954" s="92"/>
    </row>
    <row r="1955" spans="2:17" ht="23.45" hidden="1" customHeight="1" outlineLevel="1" x14ac:dyDescent="0.25">
      <c r="B1955" s="67" t="s">
        <v>1</v>
      </c>
      <c r="C1955" s="67" t="s">
        <v>371</v>
      </c>
      <c r="D1955" s="53" t="s">
        <v>42</v>
      </c>
      <c r="E1955" s="53" t="s">
        <v>364</v>
      </c>
      <c r="F1955" s="84"/>
      <c r="G1955" s="53" t="s">
        <v>43</v>
      </c>
      <c r="H1955" s="53" t="s">
        <v>787</v>
      </c>
      <c r="I1955" s="53" t="s">
        <v>44</v>
      </c>
      <c r="J1955" s="53" t="s">
        <v>360</v>
      </c>
      <c r="K1955" s="53" t="s">
        <v>359</v>
      </c>
      <c r="L1955" s="53" t="s">
        <v>362</v>
      </c>
      <c r="M1955" s="53" t="s">
        <v>360</v>
      </c>
      <c r="N1955" s="53" t="s">
        <v>359</v>
      </c>
      <c r="O1955" s="53" t="s">
        <v>363</v>
      </c>
      <c r="P1955" s="53" t="s">
        <v>365</v>
      </c>
      <c r="Q1955" s="53" t="s">
        <v>599</v>
      </c>
    </row>
    <row r="1956" spans="2:17" ht="23.45" hidden="1" customHeight="1" outlineLevel="1" x14ac:dyDescent="0.25">
      <c r="B1956" s="123" t="e" vm="26">
        <v>#VALUE!</v>
      </c>
      <c r="C1956" s="63" t="s">
        <v>378</v>
      </c>
      <c r="D1956" s="123" t="e" vm="234">
        <v>#VALUE!</v>
      </c>
      <c r="E1956" s="35" t="s">
        <v>399</v>
      </c>
      <c r="F1956" s="122" t="s">
        <v>652</v>
      </c>
      <c r="G1956" s="35">
        <v>2018</v>
      </c>
      <c r="H1956" s="35">
        <v>2018</v>
      </c>
      <c r="I1956" s="35">
        <v>1</v>
      </c>
      <c r="J1956" s="35">
        <v>30</v>
      </c>
      <c r="K1956" s="35">
        <v>28</v>
      </c>
      <c r="O1956" s="61">
        <f t="shared" ref="O1956:O1962" si="240">IF(AND(L1956="", M1956="", N1956=""), IF(AND(I1956&lt;&gt;0, J1956&lt;&gt;0), K1956/J1956 * I1956^-0.95, 0), IF(OR(L1956=1, L1956=2),(IF(J1956&lt;&gt;0, K1956/J1956 * I1956^-0.95, 0) + IF(AND(M1956&lt;&gt;0, I1956&lt;&gt;0), N1956/M1956 * I1956^-0.95 * IF(L1956=1, 1, 0.913), 0)) / 2,"Fehler: K4 muss 1 oder 2 sein"))</f>
        <v>0.93333333333333335</v>
      </c>
      <c r="P1956" s="61">
        <f t="array" ref="P1956">((AVERAGE(IF((H1956:INDEX(H:H,MATCH("PointAVG",O1957:O2065,0)+ROW(O1956)-1)&gt;=(MAX(H1956:INDEX(H:H,MATCH("PointAVG",O1957:O2065,0)+ROW(O1956)-1))-4)),O1956:INDEX(O:O,MATCH("PointAVG",O1957:O2065,0)+ROW(O1956)-1)))) * (VLOOKUP(C1956, LeagueRanking[[CCode]:[Total4]], COLUMNS(LeagueRanking[[#All],[CCode]:[Total4]]), FALSE)))</f>
        <v>13.174892234636671</v>
      </c>
      <c r="Q1956" s="91">
        <f>_xlfn.RANK.EQ(P1956, P:P, 0)</f>
        <v>119</v>
      </c>
    </row>
    <row r="1957" spans="2:17" ht="23.45" hidden="1" customHeight="1" outlineLevel="1" x14ac:dyDescent="0.25">
      <c r="B1957" s="123"/>
      <c r="C1957" s="63" t="s">
        <v>378</v>
      </c>
      <c r="D1957" s="123"/>
      <c r="E1957" s="35" t="s">
        <v>399</v>
      </c>
      <c r="F1957" s="122"/>
      <c r="G1957" s="35">
        <v>2019</v>
      </c>
      <c r="H1957" s="35">
        <v>2019</v>
      </c>
      <c r="I1957" s="35">
        <v>1</v>
      </c>
      <c r="J1957" s="35">
        <v>30</v>
      </c>
      <c r="K1957" s="35">
        <v>29</v>
      </c>
      <c r="O1957" s="61">
        <f t="shared" si="240"/>
        <v>0.96666666666666667</v>
      </c>
      <c r="Q1957" s="92"/>
    </row>
    <row r="1958" spans="2:17" ht="23.45" hidden="1" customHeight="1" outlineLevel="1" x14ac:dyDescent="0.25">
      <c r="B1958" s="123"/>
      <c r="C1958" s="63" t="s">
        <v>378</v>
      </c>
      <c r="D1958" s="123"/>
      <c r="E1958" s="35" t="s">
        <v>399</v>
      </c>
      <c r="F1958" s="122"/>
      <c r="G1958" s="35">
        <v>2020</v>
      </c>
      <c r="H1958" s="35">
        <v>2020</v>
      </c>
      <c r="I1958" s="35">
        <v>2</v>
      </c>
      <c r="J1958" s="35">
        <v>26</v>
      </c>
      <c r="K1958" s="35">
        <v>54</v>
      </c>
      <c r="O1958" s="61">
        <f t="shared" si="240"/>
        <v>1.0750828055275845</v>
      </c>
      <c r="Q1958" s="92"/>
    </row>
    <row r="1959" spans="2:17" ht="23.45" hidden="1" customHeight="1" outlineLevel="1" x14ac:dyDescent="0.25">
      <c r="B1959" s="123"/>
      <c r="C1959" s="63" t="s">
        <v>378</v>
      </c>
      <c r="D1959" s="123"/>
      <c r="E1959" s="35" t="s">
        <v>399</v>
      </c>
      <c r="F1959" s="122"/>
      <c r="G1959" s="35">
        <v>2021</v>
      </c>
      <c r="H1959" s="35">
        <v>2021</v>
      </c>
      <c r="I1959" s="35">
        <v>1</v>
      </c>
      <c r="J1959" s="35">
        <v>30</v>
      </c>
      <c r="K1959" s="35">
        <v>59</v>
      </c>
      <c r="O1959" s="61">
        <f t="shared" si="240"/>
        <v>1.9666666666666666</v>
      </c>
      <c r="Q1959" s="92"/>
    </row>
    <row r="1960" spans="2:17" ht="23.45" hidden="1" customHeight="1" outlineLevel="1" x14ac:dyDescent="0.25">
      <c r="B1960" s="123"/>
      <c r="C1960" s="63" t="s">
        <v>378</v>
      </c>
      <c r="D1960" s="123"/>
      <c r="E1960" s="35" t="s">
        <v>399</v>
      </c>
      <c r="F1960" s="122"/>
      <c r="G1960" s="35">
        <v>2022</v>
      </c>
      <c r="H1960" s="35">
        <v>2022</v>
      </c>
      <c r="I1960" s="35">
        <v>1</v>
      </c>
      <c r="J1960" s="35">
        <v>30</v>
      </c>
      <c r="K1960" s="35">
        <v>43</v>
      </c>
      <c r="O1960" s="61">
        <f t="shared" si="240"/>
        <v>1.4333333333333333</v>
      </c>
      <c r="Q1960" s="92"/>
    </row>
    <row r="1961" spans="2:17" ht="23.45" hidden="1" customHeight="1" outlineLevel="1" x14ac:dyDescent="0.25">
      <c r="B1961" s="123"/>
      <c r="C1961" s="63" t="s">
        <v>378</v>
      </c>
      <c r="D1961" s="123"/>
      <c r="E1961" s="35" t="s">
        <v>399</v>
      </c>
      <c r="F1961" s="122"/>
      <c r="G1961" s="35">
        <v>2023</v>
      </c>
      <c r="H1961" s="35">
        <v>2023</v>
      </c>
      <c r="I1961" s="35">
        <v>1</v>
      </c>
      <c r="J1961" s="35">
        <v>28</v>
      </c>
      <c r="K1961" s="35">
        <v>41</v>
      </c>
      <c r="O1961" s="61">
        <f t="shared" si="240"/>
        <v>1.4642857142857142</v>
      </c>
      <c r="Q1961" s="92"/>
    </row>
    <row r="1962" spans="2:17" ht="23.45" hidden="1" customHeight="1" outlineLevel="1" x14ac:dyDescent="0.25">
      <c r="B1962" s="123"/>
      <c r="C1962" s="63" t="s">
        <v>378</v>
      </c>
      <c r="D1962" s="123"/>
      <c r="E1962" s="35" t="s">
        <v>399</v>
      </c>
      <c r="F1962" s="122"/>
      <c r="G1962" s="35">
        <v>2024</v>
      </c>
      <c r="H1962" s="35">
        <v>2024</v>
      </c>
      <c r="I1962" s="35">
        <v>1</v>
      </c>
      <c r="J1962" s="35">
        <v>30</v>
      </c>
      <c r="K1962" s="35">
        <v>44</v>
      </c>
      <c r="O1962" s="61">
        <f t="shared" si="240"/>
        <v>1.4666666666666666</v>
      </c>
      <c r="Q1962" s="92"/>
    </row>
    <row r="1963" spans="2:17" ht="23.45" hidden="1" customHeight="1" outlineLevel="1" x14ac:dyDescent="0.25">
      <c r="B1963" s="67" t="s">
        <v>1</v>
      </c>
      <c r="C1963" s="67" t="s">
        <v>371</v>
      </c>
      <c r="D1963" s="53" t="s">
        <v>42</v>
      </c>
      <c r="E1963" s="53" t="s">
        <v>364</v>
      </c>
      <c r="F1963" s="84"/>
      <c r="G1963" s="53" t="s">
        <v>43</v>
      </c>
      <c r="H1963" s="53" t="s">
        <v>787</v>
      </c>
      <c r="I1963" s="53" t="s">
        <v>44</v>
      </c>
      <c r="J1963" s="53" t="s">
        <v>360</v>
      </c>
      <c r="K1963" s="53" t="s">
        <v>359</v>
      </c>
      <c r="L1963" s="53" t="s">
        <v>362</v>
      </c>
      <c r="M1963" s="53" t="s">
        <v>360</v>
      </c>
      <c r="N1963" s="53" t="s">
        <v>359</v>
      </c>
      <c r="O1963" s="53" t="s">
        <v>363</v>
      </c>
      <c r="P1963" s="53" t="s">
        <v>365</v>
      </c>
      <c r="Q1963" s="53" t="s">
        <v>599</v>
      </c>
    </row>
    <row r="1964" spans="2:17" ht="23.45" hidden="1" customHeight="1" outlineLevel="1" x14ac:dyDescent="0.25">
      <c r="B1964" s="123" t="e" vm="26">
        <v>#VALUE!</v>
      </c>
      <c r="C1964" s="63" t="s">
        <v>378</v>
      </c>
      <c r="D1964" s="123" t="e" vm="235">
        <v>#VALUE!</v>
      </c>
      <c r="E1964" s="35" t="s">
        <v>242</v>
      </c>
      <c r="F1964" s="124" t="s">
        <v>653</v>
      </c>
      <c r="G1964" s="35">
        <v>2018</v>
      </c>
      <c r="H1964" s="35">
        <v>2018</v>
      </c>
      <c r="I1964" s="35">
        <v>2</v>
      </c>
      <c r="J1964" s="35">
        <v>28</v>
      </c>
      <c r="K1964" s="35">
        <v>67</v>
      </c>
      <c r="O1964" s="61">
        <f t="shared" ref="O1964:O1970" si="241">IF(AND(L1964="", M1964="", N1964=""), IF(AND(I1964&lt;&gt;0, J1964&lt;&gt;0), K1964/J1964 * I1964^-0.95, 0), IF(OR(L1964=1, L1964=2),(IF(J1964&lt;&gt;0, K1964/J1964 * I1964^-0.95, 0) + IF(AND(M1964&lt;&gt;0, I1964&lt;&gt;0), N1964/M1964 * I1964^-0.95 * IF(L1964=1, 1, 0.913), 0)) / 2,"Fehler: K4 muss 1 oder 2 sein"))</f>
        <v>1.2386205338816481</v>
      </c>
      <c r="P1964" s="61">
        <f t="array" ref="P1964">((AVERAGE(IF((H1964:INDEX(H:H,MATCH("PointAVG",O1965:O2073,0)+ROW(O1964)-1)&gt;=(MAX(H1964:INDEX(H:H,MATCH("PointAVG",O1965:O2073,0)+ROW(O1964)-1))-4)),O1964:INDEX(O:O,MATCH("PointAVG",O1965:O2073,0)+ROW(O1964)-1)))) * (VLOOKUP(C1964, LeagueRanking[[CCode]:[Total4]], COLUMNS(LeagueRanking[[#All],[CCode]:[Total4]]), FALSE)))</f>
        <v>8.5367577193723641</v>
      </c>
      <c r="Q1964" s="91">
        <f>_xlfn.RANK.EQ(P1964, P:P, 0)</f>
        <v>229</v>
      </c>
    </row>
    <row r="1965" spans="2:17" ht="23.45" hidden="1" customHeight="1" outlineLevel="1" x14ac:dyDescent="0.25">
      <c r="B1965" s="123"/>
      <c r="C1965" s="63" t="s">
        <v>378</v>
      </c>
      <c r="D1965" s="123"/>
      <c r="E1965" s="35" t="s">
        <v>242</v>
      </c>
      <c r="F1965" s="124"/>
      <c r="G1965" s="35">
        <v>2019</v>
      </c>
      <c r="H1965" s="35">
        <v>2019</v>
      </c>
      <c r="I1965" s="35">
        <v>1</v>
      </c>
      <c r="J1965" s="35">
        <v>30</v>
      </c>
      <c r="K1965" s="35">
        <v>33</v>
      </c>
      <c r="O1965" s="61">
        <f t="shared" si="241"/>
        <v>1.1000000000000001</v>
      </c>
      <c r="Q1965" s="92"/>
    </row>
    <row r="1966" spans="2:17" ht="23.45" hidden="1" customHeight="1" outlineLevel="1" x14ac:dyDescent="0.25">
      <c r="B1966" s="123"/>
      <c r="C1966" s="63" t="s">
        <v>378</v>
      </c>
      <c r="D1966" s="123"/>
      <c r="E1966" s="35" t="s">
        <v>242</v>
      </c>
      <c r="F1966" s="124"/>
      <c r="G1966" s="35">
        <v>2020</v>
      </c>
      <c r="H1966" s="35">
        <v>2020</v>
      </c>
      <c r="I1966" s="35">
        <v>1</v>
      </c>
      <c r="J1966" s="35">
        <v>30</v>
      </c>
      <c r="K1966" s="35">
        <v>38</v>
      </c>
      <c r="O1966" s="61">
        <f t="shared" si="241"/>
        <v>1.2666666666666666</v>
      </c>
      <c r="Q1966" s="92"/>
    </row>
    <row r="1967" spans="2:17" ht="23.45" hidden="1" customHeight="1" outlineLevel="1" x14ac:dyDescent="0.25">
      <c r="B1967" s="123"/>
      <c r="C1967" s="63" t="s">
        <v>378</v>
      </c>
      <c r="D1967" s="123"/>
      <c r="E1967" s="35" t="s">
        <v>242</v>
      </c>
      <c r="F1967" s="124"/>
      <c r="G1967" s="35">
        <v>2021</v>
      </c>
      <c r="H1967" s="35">
        <v>2021</v>
      </c>
      <c r="I1967" s="35">
        <v>1</v>
      </c>
      <c r="J1967" s="35">
        <v>30</v>
      </c>
      <c r="K1967" s="35">
        <v>33</v>
      </c>
      <c r="O1967" s="61">
        <f t="shared" si="241"/>
        <v>1.1000000000000001</v>
      </c>
      <c r="Q1967" s="92"/>
    </row>
    <row r="1968" spans="2:17" ht="23.45" hidden="1" customHeight="1" outlineLevel="1" x14ac:dyDescent="0.25">
      <c r="B1968" s="123"/>
      <c r="C1968" s="63" t="s">
        <v>378</v>
      </c>
      <c r="D1968" s="123"/>
      <c r="E1968" s="35" t="s">
        <v>242</v>
      </c>
      <c r="F1968" s="124"/>
      <c r="G1968" s="35">
        <v>2022</v>
      </c>
      <c r="H1968" s="35">
        <v>2022</v>
      </c>
      <c r="I1968" s="35">
        <v>1</v>
      </c>
      <c r="J1968" s="35">
        <v>30</v>
      </c>
      <c r="K1968" s="35">
        <v>60</v>
      </c>
      <c r="O1968" s="61">
        <f t="shared" si="241"/>
        <v>2</v>
      </c>
      <c r="Q1968" s="92"/>
    </row>
    <row r="1969" spans="2:17" ht="23.45" hidden="1" customHeight="1" outlineLevel="1" x14ac:dyDescent="0.25">
      <c r="B1969" s="123"/>
      <c r="C1969" s="63" t="s">
        <v>378</v>
      </c>
      <c r="D1969" s="123"/>
      <c r="E1969" s="35" t="s">
        <v>242</v>
      </c>
      <c r="F1969" s="124"/>
      <c r="G1969" s="35">
        <v>2023</v>
      </c>
      <c r="H1969" s="35">
        <v>2023</v>
      </c>
      <c r="I1969" s="35">
        <v>1</v>
      </c>
      <c r="J1969" s="35">
        <v>28</v>
      </c>
      <c r="K1969" s="35">
        <v>4</v>
      </c>
      <c r="O1969" s="61">
        <f t="shared" si="241"/>
        <v>0.14285714285714285</v>
      </c>
      <c r="Q1969" s="92"/>
    </row>
    <row r="1970" spans="2:17" ht="23.45" hidden="1" customHeight="1" outlineLevel="1" x14ac:dyDescent="0.25">
      <c r="B1970" s="123"/>
      <c r="C1970" s="63" t="s">
        <v>378</v>
      </c>
      <c r="D1970" s="123"/>
      <c r="E1970" s="35" t="s">
        <v>242</v>
      </c>
      <c r="F1970" s="124"/>
      <c r="G1970" s="35">
        <v>2024</v>
      </c>
      <c r="H1970" s="35">
        <v>2024</v>
      </c>
      <c r="I1970" s="35">
        <v>2</v>
      </c>
      <c r="J1970" s="35">
        <v>34</v>
      </c>
      <c r="K1970" s="35">
        <v>19</v>
      </c>
      <c r="O1970" s="61">
        <f t="shared" si="241"/>
        <v>0.28926519930862021</v>
      </c>
      <c r="Q1970" s="92"/>
    </row>
    <row r="1971" spans="2:17" ht="23.45" hidden="1" customHeight="1" outlineLevel="1" x14ac:dyDescent="0.25">
      <c r="B1971" s="67" t="s">
        <v>1</v>
      </c>
      <c r="C1971" s="67" t="s">
        <v>371</v>
      </c>
      <c r="D1971" s="53" t="s">
        <v>42</v>
      </c>
      <c r="E1971" s="53" t="s">
        <v>364</v>
      </c>
      <c r="F1971" s="84"/>
      <c r="G1971" s="53" t="s">
        <v>43</v>
      </c>
      <c r="H1971" s="53" t="s">
        <v>787</v>
      </c>
      <c r="I1971" s="53" t="s">
        <v>44</v>
      </c>
      <c r="J1971" s="53" t="s">
        <v>360</v>
      </c>
      <c r="K1971" s="53" t="s">
        <v>359</v>
      </c>
      <c r="L1971" s="53" t="s">
        <v>362</v>
      </c>
      <c r="M1971" s="53" t="s">
        <v>360</v>
      </c>
      <c r="N1971" s="53" t="s">
        <v>359</v>
      </c>
      <c r="O1971" s="53" t="s">
        <v>363</v>
      </c>
      <c r="P1971" s="53" t="s">
        <v>365</v>
      </c>
      <c r="Q1971" s="53" t="s">
        <v>599</v>
      </c>
    </row>
    <row r="1972" spans="2:17" ht="23.45" hidden="1" customHeight="1" outlineLevel="1" x14ac:dyDescent="0.25">
      <c r="B1972" s="123" t="e" vm="26">
        <v>#VALUE!</v>
      </c>
      <c r="C1972" s="63" t="s">
        <v>378</v>
      </c>
      <c r="D1972" s="123" t="e" vm="236">
        <v>#VALUE!</v>
      </c>
      <c r="E1972" s="35" t="s">
        <v>243</v>
      </c>
      <c r="F1972" s="122" t="s">
        <v>654</v>
      </c>
      <c r="G1972" s="35">
        <v>2018</v>
      </c>
      <c r="H1972" s="35">
        <v>2018</v>
      </c>
      <c r="I1972" s="35">
        <v>1</v>
      </c>
      <c r="J1972" s="35">
        <v>30</v>
      </c>
      <c r="K1972" s="35">
        <v>36</v>
      </c>
      <c r="O1972" s="61">
        <f t="shared" ref="O1972:O1978" si="242">IF(AND(L1972="", M1972="", N1972=""), IF(AND(I1972&lt;&gt;0, J1972&lt;&gt;0), K1972/J1972 * I1972^-0.95, 0), IF(OR(L1972=1, L1972=2),(IF(J1972&lt;&gt;0, K1972/J1972 * I1972^-0.95, 0) + IF(AND(M1972&lt;&gt;0, I1972&lt;&gt;0), N1972/M1972 * I1972^-0.95 * IF(L1972=1, 1, 0.913), 0)) / 2,"Fehler: K4 muss 1 oder 2 sein"))</f>
        <v>1.2</v>
      </c>
      <c r="P1972" s="61">
        <f t="array" ref="P1972">((AVERAGE(IF((H1972:INDEX(H:H,MATCH("PointAVG",O1973:O2081,0)+ROW(O1972)-1)&gt;=(MAX(H1972:INDEX(H:H,MATCH("PointAVG",O1973:O2081,0)+ROW(O1972)-1))-4)),O1972:INDEX(O:O,MATCH("PointAVG",O1973:O2081,0)+ROW(O1972)-1)))) * (VLOOKUP(C1972, LeagueRanking[[CCode]:[Total4]], COLUMNS(LeagueRanking[[#All],[CCode]:[Total4]]), FALSE)))</f>
        <v>10.110309000000001</v>
      </c>
      <c r="Q1972" s="91">
        <f>_xlfn.RANK.EQ(P1972, P:P, 0)</f>
        <v>193</v>
      </c>
    </row>
    <row r="1973" spans="2:17" ht="23.45" hidden="1" customHeight="1" outlineLevel="1" x14ac:dyDescent="0.25">
      <c r="B1973" s="123"/>
      <c r="C1973" s="63" t="s">
        <v>378</v>
      </c>
      <c r="D1973" s="123"/>
      <c r="E1973" s="35" t="s">
        <v>243</v>
      </c>
      <c r="F1973" s="122"/>
      <c r="G1973" s="35">
        <v>2019</v>
      </c>
      <c r="H1973" s="35">
        <v>2019</v>
      </c>
      <c r="I1973" s="35">
        <v>1</v>
      </c>
      <c r="J1973" s="35">
        <v>30</v>
      </c>
      <c r="K1973" s="35">
        <v>34</v>
      </c>
      <c r="O1973" s="61">
        <f t="shared" si="242"/>
        <v>1.1333333333333333</v>
      </c>
      <c r="Q1973" s="92"/>
    </row>
    <row r="1974" spans="2:17" ht="23.45" hidden="1" customHeight="1" outlineLevel="1" x14ac:dyDescent="0.25">
      <c r="B1974" s="123"/>
      <c r="C1974" s="63" t="s">
        <v>378</v>
      </c>
      <c r="D1974" s="123"/>
      <c r="E1974" s="35" t="s">
        <v>243</v>
      </c>
      <c r="F1974" s="122"/>
      <c r="G1974" s="35">
        <v>2020</v>
      </c>
      <c r="H1974" s="35">
        <v>2020</v>
      </c>
      <c r="I1974" s="35">
        <v>1</v>
      </c>
      <c r="J1974" s="35">
        <v>30</v>
      </c>
      <c r="K1974" s="35">
        <v>27</v>
      </c>
      <c r="O1974" s="61">
        <f t="shared" si="242"/>
        <v>0.9</v>
      </c>
      <c r="Q1974" s="92"/>
    </row>
    <row r="1975" spans="2:17" ht="23.45" hidden="1" customHeight="1" outlineLevel="1" x14ac:dyDescent="0.25">
      <c r="B1975" s="123"/>
      <c r="C1975" s="63" t="s">
        <v>378</v>
      </c>
      <c r="D1975" s="123"/>
      <c r="E1975" s="35" t="s">
        <v>243</v>
      </c>
      <c r="F1975" s="122"/>
      <c r="G1975" s="35">
        <v>2021</v>
      </c>
      <c r="H1975" s="35">
        <v>2021</v>
      </c>
      <c r="I1975" s="35">
        <v>1</v>
      </c>
      <c r="J1975" s="35">
        <v>30</v>
      </c>
      <c r="K1975" s="35">
        <v>35</v>
      </c>
      <c r="O1975" s="61">
        <f t="shared" si="242"/>
        <v>1.1666666666666667</v>
      </c>
      <c r="Q1975" s="92"/>
    </row>
    <row r="1976" spans="2:17" ht="23.45" hidden="1" customHeight="1" outlineLevel="1" x14ac:dyDescent="0.25">
      <c r="B1976" s="123"/>
      <c r="C1976" s="63" t="s">
        <v>378</v>
      </c>
      <c r="D1976" s="123"/>
      <c r="E1976" s="35" t="s">
        <v>243</v>
      </c>
      <c r="F1976" s="122"/>
      <c r="G1976" s="35">
        <v>2022</v>
      </c>
      <c r="H1976" s="35">
        <v>2022</v>
      </c>
      <c r="I1976" s="35">
        <v>1</v>
      </c>
      <c r="J1976" s="35">
        <v>30</v>
      </c>
      <c r="K1976" s="35">
        <v>32</v>
      </c>
      <c r="O1976" s="61">
        <f t="shared" si="242"/>
        <v>1.0666666666666667</v>
      </c>
      <c r="Q1976" s="92"/>
    </row>
    <row r="1977" spans="2:17" ht="23.45" hidden="1" customHeight="1" outlineLevel="1" x14ac:dyDescent="0.25">
      <c r="B1977" s="123"/>
      <c r="C1977" s="63" t="s">
        <v>378</v>
      </c>
      <c r="D1977" s="123"/>
      <c r="E1977" s="35" t="s">
        <v>243</v>
      </c>
      <c r="F1977" s="122"/>
      <c r="G1977" s="35">
        <v>2023</v>
      </c>
      <c r="H1977" s="35">
        <v>2023</v>
      </c>
      <c r="I1977" s="35">
        <v>1</v>
      </c>
      <c r="J1977" s="35">
        <v>28</v>
      </c>
      <c r="K1977" s="35">
        <v>35</v>
      </c>
      <c r="O1977" s="61">
        <f t="shared" si="242"/>
        <v>1.25</v>
      </c>
      <c r="Q1977" s="92"/>
    </row>
    <row r="1978" spans="2:17" ht="23.45" hidden="1" customHeight="1" outlineLevel="1" x14ac:dyDescent="0.25">
      <c r="B1978" s="123"/>
      <c r="C1978" s="63" t="s">
        <v>378</v>
      </c>
      <c r="D1978" s="123"/>
      <c r="E1978" s="35" t="s">
        <v>243</v>
      </c>
      <c r="F1978" s="122"/>
      <c r="G1978" s="35">
        <v>2024</v>
      </c>
      <c r="H1978" s="35">
        <v>2024</v>
      </c>
      <c r="I1978" s="35">
        <v>1</v>
      </c>
      <c r="J1978" s="35">
        <v>30</v>
      </c>
      <c r="K1978" s="35">
        <v>39</v>
      </c>
      <c r="O1978" s="61">
        <f t="shared" si="242"/>
        <v>1.3</v>
      </c>
      <c r="Q1978" s="92"/>
    </row>
    <row r="1979" spans="2:17" ht="23.45" hidden="1" customHeight="1" outlineLevel="1" x14ac:dyDescent="0.25">
      <c r="B1979" s="67" t="s">
        <v>1</v>
      </c>
      <c r="C1979" s="67" t="s">
        <v>371</v>
      </c>
      <c r="D1979" s="53" t="s">
        <v>42</v>
      </c>
      <c r="E1979" s="53" t="s">
        <v>364</v>
      </c>
      <c r="F1979" s="84"/>
      <c r="G1979" s="53" t="s">
        <v>43</v>
      </c>
      <c r="H1979" s="53" t="s">
        <v>787</v>
      </c>
      <c r="I1979" s="53" t="s">
        <v>44</v>
      </c>
      <c r="J1979" s="53" t="s">
        <v>360</v>
      </c>
      <c r="K1979" s="53" t="s">
        <v>359</v>
      </c>
      <c r="L1979" s="53" t="s">
        <v>362</v>
      </c>
      <c r="M1979" s="53" t="s">
        <v>360</v>
      </c>
      <c r="N1979" s="53" t="s">
        <v>359</v>
      </c>
      <c r="O1979" s="53" t="s">
        <v>363</v>
      </c>
      <c r="P1979" s="53" t="s">
        <v>365</v>
      </c>
      <c r="Q1979" s="53" t="s">
        <v>599</v>
      </c>
    </row>
    <row r="1980" spans="2:17" ht="23.45" hidden="1" customHeight="1" outlineLevel="1" x14ac:dyDescent="0.25">
      <c r="B1980" s="123" t="e" vm="26">
        <v>#VALUE!</v>
      </c>
      <c r="C1980" s="63" t="s">
        <v>378</v>
      </c>
      <c r="D1980" s="123" t="e" vm="237">
        <v>#VALUE!</v>
      </c>
      <c r="E1980" s="35" t="s">
        <v>244</v>
      </c>
      <c r="F1980" s="122" t="s">
        <v>655</v>
      </c>
      <c r="G1980" s="35">
        <v>2018</v>
      </c>
      <c r="H1980" s="35">
        <v>2018</v>
      </c>
      <c r="I1980" s="35">
        <v>1</v>
      </c>
      <c r="J1980" s="35">
        <v>30</v>
      </c>
      <c r="K1980" s="35">
        <v>62</v>
      </c>
      <c r="O1980" s="61">
        <f t="shared" ref="O1980:O1986" si="243">IF(AND(L1980="", M1980="", N1980=""), IF(AND(I1980&lt;&gt;0, J1980&lt;&gt;0), K1980/J1980 * I1980^-0.95, 0), IF(OR(L1980=1, L1980=2),(IF(J1980&lt;&gt;0, K1980/J1980 * I1980^-0.95, 0) + IF(AND(M1980&lt;&gt;0, I1980&lt;&gt;0), N1980/M1980 * I1980^-0.95 * IF(L1980=1, 1, 0.913), 0)) / 2,"Fehler: K4 muss 1 oder 2 sein"))</f>
        <v>2.0666666666666669</v>
      </c>
      <c r="P1980" s="61">
        <f t="array" ref="P1980">((AVERAGE(IF((H1980:INDEX(H:H,MATCH("PointAVG",O1981:O2089,0)+ROW(O1980)-1)&gt;=(MAX(H1980:INDEX(H:H,MATCH("PointAVG",O1981:O2089,0)+ROW(O1980)-1))-4)),O1980:INDEX(O:O,MATCH("PointAVG",O1981:O2089,0)+ROW(O1980)-1)))) * (VLOOKUP(C1980, LeagueRanking[[CCode]:[Total4]], COLUMNS(LeagueRanking[[#All],[CCode]:[Total4]]), FALSE)))</f>
        <v>10.520975615689716</v>
      </c>
      <c r="Q1980" s="91">
        <f>_xlfn.RANK.EQ(P1980, P:P, 0)</f>
        <v>179</v>
      </c>
    </row>
    <row r="1981" spans="2:17" ht="23.45" hidden="1" customHeight="1" outlineLevel="1" x14ac:dyDescent="0.25">
      <c r="B1981" s="123"/>
      <c r="C1981" s="63" t="s">
        <v>378</v>
      </c>
      <c r="D1981" s="123"/>
      <c r="E1981" s="35" t="s">
        <v>244</v>
      </c>
      <c r="F1981" s="122"/>
      <c r="G1981" s="35">
        <v>2019</v>
      </c>
      <c r="H1981" s="35">
        <v>2019</v>
      </c>
      <c r="I1981" s="35">
        <v>1</v>
      </c>
      <c r="J1981" s="35">
        <v>30</v>
      </c>
      <c r="K1981" s="35">
        <v>31</v>
      </c>
      <c r="O1981" s="61">
        <f t="shared" si="243"/>
        <v>1.0333333333333334</v>
      </c>
      <c r="Q1981" s="92"/>
    </row>
    <row r="1982" spans="2:17" ht="23.45" hidden="1" customHeight="1" outlineLevel="1" x14ac:dyDescent="0.25">
      <c r="B1982" s="123"/>
      <c r="C1982" s="63" t="s">
        <v>378</v>
      </c>
      <c r="D1982" s="123"/>
      <c r="E1982" s="35" t="s">
        <v>244</v>
      </c>
      <c r="F1982" s="122"/>
      <c r="G1982" s="35">
        <v>2020</v>
      </c>
      <c r="H1982" s="35">
        <v>2020</v>
      </c>
      <c r="I1982" s="35">
        <v>1</v>
      </c>
      <c r="J1982" s="35">
        <v>30</v>
      </c>
      <c r="K1982" s="35">
        <v>36</v>
      </c>
      <c r="O1982" s="61">
        <f t="shared" si="243"/>
        <v>1.2</v>
      </c>
      <c r="Q1982" s="92"/>
    </row>
    <row r="1983" spans="2:17" ht="23.45" hidden="1" customHeight="1" outlineLevel="1" x14ac:dyDescent="0.25">
      <c r="B1983" s="123"/>
      <c r="C1983" s="63" t="s">
        <v>378</v>
      </c>
      <c r="D1983" s="123"/>
      <c r="E1983" s="35" t="s">
        <v>244</v>
      </c>
      <c r="F1983" s="122"/>
      <c r="G1983" s="35">
        <v>2021</v>
      </c>
      <c r="H1983" s="35">
        <v>2021</v>
      </c>
      <c r="I1983" s="35">
        <v>1</v>
      </c>
      <c r="J1983" s="35">
        <v>30</v>
      </c>
      <c r="K1983" s="35">
        <v>37</v>
      </c>
      <c r="O1983" s="61">
        <f t="shared" si="243"/>
        <v>1.2333333333333334</v>
      </c>
      <c r="Q1983" s="92"/>
    </row>
    <row r="1984" spans="2:17" ht="23.45" hidden="1" customHeight="1" outlineLevel="1" x14ac:dyDescent="0.25">
      <c r="B1984" s="123"/>
      <c r="C1984" s="63" t="s">
        <v>378</v>
      </c>
      <c r="D1984" s="123"/>
      <c r="E1984" s="35" t="s">
        <v>244</v>
      </c>
      <c r="F1984" s="122"/>
      <c r="G1984" s="35">
        <v>2022</v>
      </c>
      <c r="H1984" s="35">
        <v>2022</v>
      </c>
      <c r="I1984" s="35">
        <v>1</v>
      </c>
      <c r="J1984" s="35">
        <v>30</v>
      </c>
      <c r="K1984" s="35">
        <v>22</v>
      </c>
      <c r="O1984" s="61">
        <f t="shared" si="243"/>
        <v>0.73333333333333328</v>
      </c>
      <c r="Q1984" s="92"/>
    </row>
    <row r="1985" spans="2:17" ht="23.45" hidden="1" customHeight="1" outlineLevel="1" x14ac:dyDescent="0.25">
      <c r="B1985" s="123"/>
      <c r="C1985" s="63" t="s">
        <v>378</v>
      </c>
      <c r="D1985" s="123"/>
      <c r="E1985" s="35" t="s">
        <v>244</v>
      </c>
      <c r="F1985" s="122"/>
      <c r="G1985" s="35">
        <v>2023</v>
      </c>
      <c r="H1985" s="35">
        <v>2023</v>
      </c>
      <c r="I1985" s="35">
        <v>2</v>
      </c>
      <c r="J1985" s="35">
        <v>32</v>
      </c>
      <c r="K1985" s="35">
        <v>73</v>
      </c>
      <c r="O1985" s="61">
        <f t="shared" si="243"/>
        <v>1.1808490537565712</v>
      </c>
      <c r="Q1985" s="92"/>
    </row>
    <row r="1986" spans="2:17" ht="23.45" hidden="1" customHeight="1" outlineLevel="1" x14ac:dyDescent="0.25">
      <c r="B1986" s="123"/>
      <c r="C1986" s="63" t="s">
        <v>378</v>
      </c>
      <c r="D1986" s="123"/>
      <c r="E1986" s="35" t="s">
        <v>244</v>
      </c>
      <c r="F1986" s="122"/>
      <c r="G1986" s="35">
        <v>2024</v>
      </c>
      <c r="H1986" s="35">
        <v>2024</v>
      </c>
      <c r="I1986" s="35">
        <v>1</v>
      </c>
      <c r="J1986" s="35">
        <v>30</v>
      </c>
      <c r="K1986" s="35">
        <v>47</v>
      </c>
      <c r="O1986" s="61">
        <f t="shared" si="243"/>
        <v>1.5666666666666667</v>
      </c>
      <c r="Q1986" s="92"/>
    </row>
    <row r="1987" spans="2:17" ht="23.45" hidden="1" customHeight="1" outlineLevel="1" x14ac:dyDescent="0.25">
      <c r="B1987" s="67" t="s">
        <v>1</v>
      </c>
      <c r="C1987" s="67" t="s">
        <v>371</v>
      </c>
      <c r="D1987" s="53" t="s">
        <v>42</v>
      </c>
      <c r="E1987" s="53" t="s">
        <v>364</v>
      </c>
      <c r="F1987" s="84"/>
      <c r="G1987" s="53" t="s">
        <v>43</v>
      </c>
      <c r="H1987" s="53" t="s">
        <v>787</v>
      </c>
      <c r="I1987" s="53" t="s">
        <v>44</v>
      </c>
      <c r="J1987" s="53" t="s">
        <v>360</v>
      </c>
      <c r="K1987" s="53" t="s">
        <v>359</v>
      </c>
      <c r="L1987" s="53" t="s">
        <v>362</v>
      </c>
      <c r="M1987" s="53" t="s">
        <v>360</v>
      </c>
      <c r="N1987" s="53" t="s">
        <v>359</v>
      </c>
      <c r="O1987" s="53" t="s">
        <v>363</v>
      </c>
      <c r="P1987" s="53" t="s">
        <v>365</v>
      </c>
      <c r="Q1987" s="53" t="s">
        <v>599</v>
      </c>
    </row>
    <row r="1988" spans="2:17" ht="23.45" hidden="1" customHeight="1" outlineLevel="1" x14ac:dyDescent="0.25">
      <c r="B1988" s="123" t="e" vm="26">
        <v>#VALUE!</v>
      </c>
      <c r="C1988" s="63" t="s">
        <v>378</v>
      </c>
      <c r="D1988" s="123" t="e" vm="238">
        <v>#VALUE!</v>
      </c>
      <c r="E1988" s="35" t="s">
        <v>245</v>
      </c>
      <c r="F1988" s="124" t="s">
        <v>656</v>
      </c>
      <c r="G1988" s="35">
        <v>2018</v>
      </c>
      <c r="H1988" s="35">
        <v>2018</v>
      </c>
      <c r="I1988" s="35">
        <v>3</v>
      </c>
      <c r="J1988" s="35">
        <v>28</v>
      </c>
      <c r="K1988" s="35">
        <v>73</v>
      </c>
      <c r="O1988" s="61">
        <f t="shared" ref="O1988:O1994" si="244">IF(AND(L1988="", M1988="", N1988=""), IF(AND(I1988&lt;&gt;0, J1988&lt;&gt;0), K1988/J1988 * I1988^-0.95, 0), IF(OR(L1988=1, L1988=2),(IF(J1988&lt;&gt;0, K1988/J1988 * I1988^-0.95, 0) + IF(AND(M1988&lt;&gt;0, I1988&lt;&gt;0), N1988/M1988 * I1988^-0.95 * IF(L1988=1, 1, 0.913), 0)) / 2,"Fehler: K4 muss 1 oder 2 sein"))</f>
        <v>0.91812039909662224</v>
      </c>
      <c r="P1988" s="61">
        <f t="array" ref="P1988">((AVERAGE(IF((H1988:INDEX(H:H,MATCH("PointAVG",O1989:O2097,0)+ROW(O1988)-1)&gt;=(MAX(H1988:INDEX(H:H,MATCH("PointAVG",O1989:O2097,0)+ROW(O1988)-1))-4)),O1988:INDEX(O:O,MATCH("PointAVG",O1989:O2097,0)+ROW(O1988)-1)))) * (VLOOKUP(C1988, LeagueRanking[[CCode]:[Total4]], COLUMNS(LeagueRanking[[#All],[CCode]:[Total4]]), FALSE)))</f>
        <v>7.6493595162605788</v>
      </c>
      <c r="Q1988" s="91">
        <f>_xlfn.RANK.EQ(P1988, P:P, 0)</f>
        <v>259</v>
      </c>
    </row>
    <row r="1989" spans="2:17" ht="23.45" hidden="1" customHeight="1" outlineLevel="1" x14ac:dyDescent="0.25">
      <c r="B1989" s="123"/>
      <c r="C1989" s="63" t="s">
        <v>378</v>
      </c>
      <c r="D1989" s="123"/>
      <c r="E1989" s="35" t="s">
        <v>245</v>
      </c>
      <c r="F1989" s="124"/>
      <c r="G1989" s="35">
        <v>2019</v>
      </c>
      <c r="H1989" s="35">
        <v>2019</v>
      </c>
      <c r="I1989" s="35">
        <v>2</v>
      </c>
      <c r="J1989" s="35">
        <v>28</v>
      </c>
      <c r="K1989" s="35">
        <v>56</v>
      </c>
      <c r="O1989" s="61">
        <f t="shared" si="244"/>
        <v>1.0352649238413776</v>
      </c>
      <c r="Q1989" s="92"/>
    </row>
    <row r="1990" spans="2:17" ht="23.45" hidden="1" customHeight="1" outlineLevel="1" x14ac:dyDescent="0.25">
      <c r="B1990" s="123"/>
      <c r="C1990" s="63" t="s">
        <v>378</v>
      </c>
      <c r="D1990" s="123"/>
      <c r="E1990" s="35" t="s">
        <v>245</v>
      </c>
      <c r="F1990" s="124"/>
      <c r="G1990" s="35">
        <v>2020</v>
      </c>
      <c r="H1990" s="35">
        <v>2020</v>
      </c>
      <c r="I1990" s="35">
        <v>1</v>
      </c>
      <c r="J1990" s="35">
        <v>30</v>
      </c>
      <c r="K1990" s="35">
        <v>44</v>
      </c>
      <c r="O1990" s="61">
        <f t="shared" si="244"/>
        <v>1.4666666666666666</v>
      </c>
      <c r="Q1990" s="92"/>
    </row>
    <row r="1991" spans="2:17" ht="23.45" hidden="1" customHeight="1" outlineLevel="1" x14ac:dyDescent="0.25">
      <c r="B1991" s="123"/>
      <c r="C1991" s="63" t="s">
        <v>378</v>
      </c>
      <c r="D1991" s="123"/>
      <c r="E1991" s="35" t="s">
        <v>245</v>
      </c>
      <c r="F1991" s="124"/>
      <c r="G1991" s="35">
        <v>2021</v>
      </c>
      <c r="H1991" s="35">
        <v>2021</v>
      </c>
      <c r="I1991" s="35">
        <v>1</v>
      </c>
      <c r="J1991" s="35">
        <v>30</v>
      </c>
      <c r="K1991" s="35">
        <v>58</v>
      </c>
      <c r="O1991" s="61">
        <f t="shared" si="244"/>
        <v>1.9333333333333333</v>
      </c>
      <c r="Q1991" s="92"/>
    </row>
    <row r="1992" spans="2:17" ht="23.45" hidden="1" customHeight="1" outlineLevel="1" x14ac:dyDescent="0.25">
      <c r="B1992" s="123"/>
      <c r="C1992" s="63" t="s">
        <v>378</v>
      </c>
      <c r="D1992" s="123"/>
      <c r="E1992" s="35" t="s">
        <v>245</v>
      </c>
      <c r="F1992" s="124"/>
      <c r="G1992" s="35">
        <v>2022</v>
      </c>
      <c r="H1992" s="35">
        <v>2022</v>
      </c>
      <c r="O1992" s="61">
        <f t="shared" si="244"/>
        <v>0</v>
      </c>
      <c r="Q1992" s="92"/>
    </row>
    <row r="1993" spans="2:17" ht="23.45" hidden="1" customHeight="1" outlineLevel="1" x14ac:dyDescent="0.25">
      <c r="B1993" s="123"/>
      <c r="C1993" s="63" t="s">
        <v>378</v>
      </c>
      <c r="D1993" s="123"/>
      <c r="E1993" s="35" t="s">
        <v>245</v>
      </c>
      <c r="F1993" s="124"/>
      <c r="G1993" s="35">
        <v>2023</v>
      </c>
      <c r="H1993" s="35">
        <v>2023</v>
      </c>
      <c r="I1993" s="35">
        <v>3</v>
      </c>
      <c r="J1993" s="35">
        <v>18</v>
      </c>
      <c r="K1993" s="35">
        <v>50</v>
      </c>
      <c r="L1993" s="35">
        <v>1</v>
      </c>
      <c r="M1993" s="35">
        <v>6</v>
      </c>
      <c r="N1993" s="35">
        <v>14</v>
      </c>
      <c r="O1993" s="61">
        <f t="shared" si="244"/>
        <v>0.89995363320886557</v>
      </c>
      <c r="Q1993" s="92"/>
    </row>
    <row r="1994" spans="2:17" ht="23.45" hidden="1" customHeight="1" outlineLevel="1" x14ac:dyDescent="0.25">
      <c r="B1994" s="123"/>
      <c r="C1994" s="63" t="s">
        <v>378</v>
      </c>
      <c r="D1994" s="123"/>
      <c r="E1994" s="35" t="s">
        <v>245</v>
      </c>
      <c r="F1994" s="124"/>
      <c r="G1994" s="35">
        <v>2024</v>
      </c>
      <c r="H1994" s="35">
        <v>2024</v>
      </c>
      <c r="O1994" s="61">
        <f t="shared" si="244"/>
        <v>0</v>
      </c>
      <c r="Q1994" s="92"/>
    </row>
    <row r="1995" spans="2:17" ht="23.45" hidden="1" customHeight="1" outlineLevel="1" x14ac:dyDescent="0.25">
      <c r="B1995" s="67" t="s">
        <v>1</v>
      </c>
      <c r="C1995" s="67" t="s">
        <v>371</v>
      </c>
      <c r="D1995" s="53" t="s">
        <v>42</v>
      </c>
      <c r="E1995" s="53" t="s">
        <v>364</v>
      </c>
      <c r="F1995" s="84"/>
      <c r="G1995" s="53" t="s">
        <v>43</v>
      </c>
      <c r="H1995" s="53" t="s">
        <v>787</v>
      </c>
      <c r="I1995" s="53" t="s">
        <v>44</v>
      </c>
      <c r="J1995" s="53" t="s">
        <v>360</v>
      </c>
      <c r="K1995" s="53" t="s">
        <v>359</v>
      </c>
      <c r="L1995" s="53" t="s">
        <v>362</v>
      </c>
      <c r="M1995" s="53" t="s">
        <v>360</v>
      </c>
      <c r="N1995" s="53" t="s">
        <v>359</v>
      </c>
      <c r="O1995" s="53" t="s">
        <v>363</v>
      </c>
      <c r="P1995" s="53" t="s">
        <v>365</v>
      </c>
      <c r="Q1995" s="53" t="s">
        <v>599</v>
      </c>
    </row>
    <row r="1996" spans="2:17" ht="23.45" hidden="1" customHeight="1" outlineLevel="1" x14ac:dyDescent="0.25">
      <c r="B1996" s="123" t="e" vm="26">
        <v>#VALUE!</v>
      </c>
      <c r="C1996" s="63" t="s">
        <v>378</v>
      </c>
      <c r="D1996" s="123" t="e" vm="239">
        <v>#VALUE!</v>
      </c>
      <c r="E1996" s="35" t="s">
        <v>246</v>
      </c>
      <c r="F1996" s="122" t="s">
        <v>657</v>
      </c>
      <c r="G1996" s="35">
        <v>2018</v>
      </c>
      <c r="H1996" s="35">
        <v>2018</v>
      </c>
      <c r="I1996" s="35">
        <v>2</v>
      </c>
      <c r="J1996" s="35">
        <v>28</v>
      </c>
      <c r="K1996" s="35">
        <v>59</v>
      </c>
      <c r="O1996" s="61">
        <f t="shared" ref="O1996:O2002" si="245">IF(AND(L1996="", M1996="", N1996=""), IF(AND(I1996&lt;&gt;0, J1996&lt;&gt;0), K1996/J1996 * I1996^-0.95, 0), IF(OR(L1996=1, L1996=2),(IF(J1996&lt;&gt;0, K1996/J1996 * I1996^-0.95, 0) + IF(AND(M1996&lt;&gt;0, I1996&lt;&gt;0), N1996/M1996 * I1996^-0.95 * IF(L1996=1, 1, 0.913), 0)) / 2,"Fehler: K4 muss 1 oder 2 sein"))</f>
        <v>1.0907255447614514</v>
      </c>
      <c r="P1996" s="61">
        <f t="array" ref="P1996">((AVERAGE(IF((H1996:INDEX(H:H,MATCH("PointAVG",O1997:O2105,0)+ROW(O1996)-1)&gt;=(MAX(H1996:INDEX(H:H,MATCH("PointAVG",O1997:O2105,0)+ROW(O1996)-1))-4)),O1996:INDEX(O:O,MATCH("PointAVG",O1997:O2105,0)+ROW(O1996)-1)))) * (VLOOKUP(C1996, LeagueRanking[[CCode]:[Total4]], COLUMNS(LeagueRanking[[#All],[CCode]:[Total4]]), FALSE)))</f>
        <v>6.6636240625074707</v>
      </c>
      <c r="Q1996" s="91">
        <f>_xlfn.RANK.EQ(P1996, P:P, 0)</f>
        <v>290</v>
      </c>
    </row>
    <row r="1997" spans="2:17" ht="23.45" hidden="1" customHeight="1" outlineLevel="1" x14ac:dyDescent="0.25">
      <c r="B1997" s="123"/>
      <c r="C1997" s="63" t="s">
        <v>378</v>
      </c>
      <c r="D1997" s="123"/>
      <c r="E1997" s="35" t="s">
        <v>246</v>
      </c>
      <c r="F1997" s="122"/>
      <c r="G1997" s="35">
        <v>2019</v>
      </c>
      <c r="H1997" s="35">
        <v>2019</v>
      </c>
      <c r="I1997" s="35">
        <v>2</v>
      </c>
      <c r="J1997" s="35">
        <v>28</v>
      </c>
      <c r="K1997" s="35">
        <v>68</v>
      </c>
      <c r="O1997" s="61">
        <f t="shared" si="245"/>
        <v>1.2571074075216726</v>
      </c>
      <c r="Q1997" s="92"/>
    </row>
    <row r="1998" spans="2:17" ht="23.45" hidden="1" customHeight="1" outlineLevel="1" x14ac:dyDescent="0.25">
      <c r="B1998" s="123"/>
      <c r="C1998" s="63" t="s">
        <v>378</v>
      </c>
      <c r="D1998" s="123"/>
      <c r="E1998" s="35" t="s">
        <v>246</v>
      </c>
      <c r="F1998" s="122"/>
      <c r="G1998" s="35">
        <v>2020</v>
      </c>
      <c r="H1998" s="35">
        <v>2020</v>
      </c>
      <c r="I1998" s="35">
        <v>1</v>
      </c>
      <c r="J1998" s="35">
        <v>30</v>
      </c>
      <c r="K1998" s="35">
        <v>21</v>
      </c>
      <c r="O1998" s="61">
        <f t="shared" si="245"/>
        <v>0.7</v>
      </c>
      <c r="Q1998" s="92"/>
    </row>
    <row r="1999" spans="2:17" ht="23.45" hidden="1" customHeight="1" outlineLevel="1" x14ac:dyDescent="0.25">
      <c r="B1999" s="123"/>
      <c r="C1999" s="63" t="s">
        <v>378</v>
      </c>
      <c r="D1999" s="123"/>
      <c r="E1999" s="35" t="s">
        <v>246</v>
      </c>
      <c r="F1999" s="122"/>
      <c r="G1999" s="35">
        <v>2021</v>
      </c>
      <c r="H1999" s="35">
        <v>2021</v>
      </c>
      <c r="I1999" s="35">
        <v>2</v>
      </c>
      <c r="J1999" s="35">
        <v>33</v>
      </c>
      <c r="K1999" s="35">
        <v>63</v>
      </c>
      <c r="O1999" s="61">
        <f t="shared" si="245"/>
        <v>0.98820742730313316</v>
      </c>
      <c r="Q1999" s="92"/>
    </row>
    <row r="2000" spans="2:17" ht="23.45" hidden="1" customHeight="1" outlineLevel="1" x14ac:dyDescent="0.25">
      <c r="B2000" s="123"/>
      <c r="C2000" s="63" t="s">
        <v>378</v>
      </c>
      <c r="D2000" s="123"/>
      <c r="E2000" s="35" t="s">
        <v>246</v>
      </c>
      <c r="F2000" s="122"/>
      <c r="G2000" s="35">
        <v>2022</v>
      </c>
      <c r="H2000" s="35">
        <v>2022</v>
      </c>
      <c r="I2000" s="35">
        <v>1</v>
      </c>
      <c r="J2000" s="35">
        <v>30</v>
      </c>
      <c r="K2000" s="35">
        <v>27</v>
      </c>
      <c r="O2000" s="61">
        <f t="shared" si="245"/>
        <v>0.9</v>
      </c>
      <c r="Q2000" s="92"/>
    </row>
    <row r="2001" spans="2:17" ht="23.45" hidden="1" customHeight="1" outlineLevel="1" x14ac:dyDescent="0.25">
      <c r="B2001" s="123"/>
      <c r="C2001" s="63" t="s">
        <v>378</v>
      </c>
      <c r="D2001" s="123"/>
      <c r="E2001" s="35" t="s">
        <v>246</v>
      </c>
      <c r="F2001" s="122"/>
      <c r="G2001" s="35">
        <v>2023</v>
      </c>
      <c r="H2001" s="35">
        <v>2023</v>
      </c>
      <c r="I2001" s="35">
        <v>1</v>
      </c>
      <c r="J2001" s="35">
        <v>28</v>
      </c>
      <c r="K2001" s="35">
        <v>3</v>
      </c>
      <c r="O2001" s="61">
        <f t="shared" si="245"/>
        <v>0.10714285714285714</v>
      </c>
      <c r="Q2001" s="92"/>
    </row>
    <row r="2002" spans="2:17" ht="23.45" hidden="1" customHeight="1" outlineLevel="1" x14ac:dyDescent="0.25">
      <c r="B2002" s="123"/>
      <c r="C2002" s="63" t="s">
        <v>378</v>
      </c>
      <c r="D2002" s="123"/>
      <c r="E2002" s="35" t="s">
        <v>246</v>
      </c>
      <c r="F2002" s="122"/>
      <c r="G2002" s="35">
        <v>2024</v>
      </c>
      <c r="H2002" s="35">
        <v>2024</v>
      </c>
      <c r="I2002" s="35">
        <v>2</v>
      </c>
      <c r="J2002" s="35">
        <v>34</v>
      </c>
      <c r="K2002" s="35">
        <v>69</v>
      </c>
      <c r="O2002" s="61">
        <f t="shared" si="245"/>
        <v>1.0504894080155154</v>
      </c>
      <c r="Q2002" s="92"/>
    </row>
    <row r="2003" spans="2:17" ht="23.45" hidden="1" customHeight="1" outlineLevel="1" x14ac:dyDescent="0.25">
      <c r="B2003" s="67" t="s">
        <v>1</v>
      </c>
      <c r="C2003" s="67" t="s">
        <v>371</v>
      </c>
      <c r="D2003" s="53" t="s">
        <v>42</v>
      </c>
      <c r="E2003" s="53" t="s">
        <v>364</v>
      </c>
      <c r="F2003" s="84"/>
      <c r="G2003" s="53" t="s">
        <v>43</v>
      </c>
      <c r="H2003" s="53" t="s">
        <v>787</v>
      </c>
      <c r="I2003" s="53" t="s">
        <v>44</v>
      </c>
      <c r="J2003" s="53" t="s">
        <v>360</v>
      </c>
      <c r="K2003" s="53" t="s">
        <v>359</v>
      </c>
      <c r="L2003" s="53" t="s">
        <v>362</v>
      </c>
      <c r="M2003" s="53" t="s">
        <v>360</v>
      </c>
      <c r="N2003" s="53" t="s">
        <v>359</v>
      </c>
      <c r="O2003" s="53" t="s">
        <v>363</v>
      </c>
      <c r="P2003" s="53" t="s">
        <v>365</v>
      </c>
      <c r="Q2003" s="53" t="s">
        <v>599</v>
      </c>
    </row>
    <row r="2004" spans="2:17" ht="23.45" hidden="1" customHeight="1" outlineLevel="1" x14ac:dyDescent="0.25">
      <c r="B2004" s="123" t="e" vm="26">
        <v>#VALUE!</v>
      </c>
      <c r="C2004" s="63" t="s">
        <v>378</v>
      </c>
      <c r="D2004" s="123" t="e" vm="240">
        <v>#VALUE!</v>
      </c>
      <c r="E2004" s="35" t="s">
        <v>247</v>
      </c>
      <c r="F2004" s="122" t="s">
        <v>658</v>
      </c>
      <c r="G2004" s="35">
        <v>2018</v>
      </c>
      <c r="H2004" s="35">
        <v>2018</v>
      </c>
      <c r="I2004" s="35">
        <v>2</v>
      </c>
      <c r="J2004" s="35">
        <v>28</v>
      </c>
      <c r="K2004" s="35">
        <v>28</v>
      </c>
      <c r="O2004" s="61">
        <f t="shared" ref="O2004:O2010" si="246">IF(AND(L2004="", M2004="", N2004=""), IF(AND(I2004&lt;&gt;0, J2004&lt;&gt;0), K2004/J2004 * I2004^-0.95, 0), IF(OR(L2004=1, L2004=2),(IF(J2004&lt;&gt;0, K2004/J2004 * I2004^-0.95, 0) + IF(AND(M2004&lt;&gt;0, I2004&lt;&gt;0), N2004/M2004 * I2004^-0.95 * IF(L2004=1, 1, 0.913), 0)) / 2,"Fehler: K4 muss 1 oder 2 sein"))</f>
        <v>0.51763246192068879</v>
      </c>
      <c r="P2004" s="61">
        <f t="array" ref="P2004">((AVERAGE(IF((H2004:INDEX(H:H,MATCH("PointAVG",O2005:O2113,0)+ROW(O2004)-1)&gt;=(MAX(H2004:INDEX(H:H,MATCH("PointAVG",O2005:O2113,0)+ROW(O2004)-1))-4)),O2004:INDEX(O:O,MATCH("PointAVG",O2005:O2113,0)+ROW(O2004)-1)))) * (VLOOKUP(C2004, LeagueRanking[[CCode]:[Total4]], COLUMNS(LeagueRanking[[#All],[CCode]:[Total4]]), FALSE)))</f>
        <v>7.9377519505824541</v>
      </c>
      <c r="Q2004" s="91">
        <f>_xlfn.RANK.EQ(P2004, P:P, 0)</f>
        <v>249</v>
      </c>
    </row>
    <row r="2005" spans="2:17" ht="23.45" hidden="1" customHeight="1" outlineLevel="1" x14ac:dyDescent="0.25">
      <c r="B2005" s="123"/>
      <c r="C2005" s="63" t="s">
        <v>378</v>
      </c>
      <c r="D2005" s="123"/>
      <c r="E2005" s="35" t="s">
        <v>247</v>
      </c>
      <c r="F2005" s="122"/>
      <c r="G2005" s="35">
        <v>2019</v>
      </c>
      <c r="H2005" s="35">
        <v>2019</v>
      </c>
      <c r="I2005" s="35">
        <v>2</v>
      </c>
      <c r="J2005" s="35">
        <v>28</v>
      </c>
      <c r="K2005" s="35">
        <v>18</v>
      </c>
      <c r="O2005" s="61">
        <f t="shared" si="246"/>
        <v>0.33276372552044281</v>
      </c>
      <c r="Q2005" s="92"/>
    </row>
    <row r="2006" spans="2:17" ht="23.45" hidden="1" customHeight="1" outlineLevel="1" x14ac:dyDescent="0.25">
      <c r="B2006" s="123"/>
      <c r="C2006" s="63" t="s">
        <v>378</v>
      </c>
      <c r="D2006" s="123"/>
      <c r="E2006" s="35" t="s">
        <v>247</v>
      </c>
      <c r="F2006" s="122"/>
      <c r="G2006" s="35">
        <v>2020</v>
      </c>
      <c r="H2006" s="35">
        <v>2020</v>
      </c>
      <c r="I2006" s="35">
        <v>2</v>
      </c>
      <c r="J2006" s="35">
        <v>26</v>
      </c>
      <c r="K2006" s="35">
        <v>36</v>
      </c>
      <c r="O2006" s="61">
        <f t="shared" si="246"/>
        <v>0.71672187035172297</v>
      </c>
      <c r="Q2006" s="92"/>
    </row>
    <row r="2007" spans="2:17" ht="23.45" hidden="1" customHeight="1" outlineLevel="1" x14ac:dyDescent="0.25">
      <c r="B2007" s="123"/>
      <c r="C2007" s="63" t="s">
        <v>378</v>
      </c>
      <c r="D2007" s="123"/>
      <c r="E2007" s="35" t="s">
        <v>247</v>
      </c>
      <c r="F2007" s="122"/>
      <c r="G2007" s="35">
        <v>2021</v>
      </c>
      <c r="H2007" s="35">
        <v>2021</v>
      </c>
      <c r="I2007" s="35">
        <v>1</v>
      </c>
      <c r="J2007" s="35">
        <v>30</v>
      </c>
      <c r="K2007" s="35">
        <v>21</v>
      </c>
      <c r="O2007" s="61">
        <f t="shared" si="246"/>
        <v>0.7</v>
      </c>
      <c r="Q2007" s="92"/>
    </row>
    <row r="2008" spans="2:17" ht="23.45" hidden="1" customHeight="1" outlineLevel="1" x14ac:dyDescent="0.25">
      <c r="B2008" s="123"/>
      <c r="C2008" s="63" t="s">
        <v>378</v>
      </c>
      <c r="D2008" s="123"/>
      <c r="E2008" s="35" t="s">
        <v>247</v>
      </c>
      <c r="F2008" s="122"/>
      <c r="G2008" s="35">
        <v>2022</v>
      </c>
      <c r="H2008" s="35">
        <v>2022</v>
      </c>
      <c r="I2008" s="35">
        <v>2</v>
      </c>
      <c r="J2008" s="35">
        <v>24</v>
      </c>
      <c r="K2008" s="35">
        <v>52</v>
      </c>
      <c r="O2008" s="61">
        <f t="shared" si="246"/>
        <v>1.1215370008281589</v>
      </c>
      <c r="Q2008" s="92"/>
    </row>
    <row r="2009" spans="2:17" ht="23.45" hidden="1" customHeight="1" outlineLevel="1" x14ac:dyDescent="0.25">
      <c r="B2009" s="123"/>
      <c r="C2009" s="63" t="s">
        <v>378</v>
      </c>
      <c r="D2009" s="123"/>
      <c r="E2009" s="35" t="s">
        <v>247</v>
      </c>
      <c r="F2009" s="122"/>
      <c r="G2009" s="35">
        <v>2023</v>
      </c>
      <c r="H2009" s="35">
        <v>2023</v>
      </c>
      <c r="I2009" s="35">
        <v>1</v>
      </c>
      <c r="J2009" s="35">
        <v>28</v>
      </c>
      <c r="K2009" s="35">
        <v>24</v>
      </c>
      <c r="O2009" s="61">
        <f t="shared" si="246"/>
        <v>0.8571428571428571</v>
      </c>
      <c r="Q2009" s="92"/>
    </row>
    <row r="2010" spans="2:17" ht="23.45" hidden="1" customHeight="1" outlineLevel="1" x14ac:dyDescent="0.25">
      <c r="B2010" s="123"/>
      <c r="C2010" s="63" t="s">
        <v>378</v>
      </c>
      <c r="D2010" s="123"/>
      <c r="E2010" s="35" t="s">
        <v>247</v>
      </c>
      <c r="F2010" s="122"/>
      <c r="G2010" s="35">
        <v>2024</v>
      </c>
      <c r="H2010" s="35">
        <v>2024</v>
      </c>
      <c r="I2010" s="35">
        <v>1</v>
      </c>
      <c r="J2010" s="35">
        <v>30</v>
      </c>
      <c r="K2010" s="35">
        <v>32</v>
      </c>
      <c r="O2010" s="61">
        <f t="shared" si="246"/>
        <v>1.0666666666666667</v>
      </c>
      <c r="Q2010" s="92"/>
    </row>
    <row r="2011" spans="2:17" ht="23.45" hidden="1" customHeight="1" outlineLevel="1" x14ac:dyDescent="0.25">
      <c r="B2011" s="67" t="s">
        <v>1</v>
      </c>
      <c r="C2011" s="67" t="s">
        <v>371</v>
      </c>
      <c r="D2011" s="53" t="s">
        <v>42</v>
      </c>
      <c r="E2011" s="53" t="s">
        <v>364</v>
      </c>
      <c r="F2011" s="84"/>
      <c r="G2011" s="53" t="s">
        <v>43</v>
      </c>
      <c r="H2011" s="53" t="s">
        <v>787</v>
      </c>
      <c r="I2011" s="53" t="s">
        <v>44</v>
      </c>
      <c r="J2011" s="53" t="s">
        <v>360</v>
      </c>
      <c r="K2011" s="53" t="s">
        <v>359</v>
      </c>
      <c r="L2011" s="53" t="s">
        <v>362</v>
      </c>
      <c r="M2011" s="53" t="s">
        <v>360</v>
      </c>
      <c r="N2011" s="53" t="s">
        <v>359</v>
      </c>
      <c r="O2011" s="53" t="s">
        <v>363</v>
      </c>
      <c r="P2011" s="53" t="s">
        <v>365</v>
      </c>
      <c r="Q2011" s="53" t="s">
        <v>599</v>
      </c>
    </row>
    <row r="2012" spans="2:17" ht="23.45" hidden="1" customHeight="1" outlineLevel="1" x14ac:dyDescent="0.25">
      <c r="B2012" s="123" t="e" vm="26">
        <v>#VALUE!</v>
      </c>
      <c r="C2012" s="63" t="s">
        <v>378</v>
      </c>
      <c r="D2012" s="123" t="e" vm="241">
        <v>#VALUE!</v>
      </c>
      <c r="E2012" s="35" t="s">
        <v>248</v>
      </c>
      <c r="F2012" s="122" t="s">
        <v>659</v>
      </c>
      <c r="G2012" s="35">
        <v>2018</v>
      </c>
      <c r="H2012" s="35">
        <v>2018</v>
      </c>
      <c r="O2012" s="61">
        <f t="shared" ref="O2012:O2018" si="247">IF(AND(L2012="", M2012="", N2012=""), IF(AND(I2012&lt;&gt;0, J2012&lt;&gt;0), K2012/J2012 * I2012^-0.95, 0), IF(OR(L2012=1, L2012=2),(IF(J2012&lt;&gt;0, K2012/J2012 * I2012^-0.95, 0) + IF(AND(M2012&lt;&gt;0, I2012&lt;&gt;0), N2012/M2012 * I2012^-0.95 * IF(L2012=1, 1, 0.913), 0)) / 2,"Fehler: K4 muss 1 oder 2 sein"))</f>
        <v>0</v>
      </c>
      <c r="P2012" s="61">
        <f t="array" ref="P2012">((AVERAGE(IF((H2012:INDEX(H:H,MATCH("PointAVG",O2013:O2121,0)+ROW(O2012)-1)&gt;=(MAX(H2012:INDEX(H:H,MATCH("PointAVG",O2013:O2121,0)+ROW(O2012)-1))-4)),O2012:INDEX(O:O,MATCH("PointAVG",O2013:O2121,0)+ROW(O2012)-1)))) * (VLOOKUP(C2012, LeagueRanking[[CCode]:[Total4]], COLUMNS(LeagueRanking[[#All],[CCode]:[Total4]]), FALSE)))</f>
        <v>10.386781827470866</v>
      </c>
      <c r="Q2012" s="91">
        <f>_xlfn.RANK.EQ(P2012, P:P, 0)</f>
        <v>185</v>
      </c>
    </row>
    <row r="2013" spans="2:17" ht="23.45" hidden="1" customHeight="1" outlineLevel="1" x14ac:dyDescent="0.25">
      <c r="B2013" s="123"/>
      <c r="C2013" s="63" t="s">
        <v>378</v>
      </c>
      <c r="D2013" s="123"/>
      <c r="E2013" s="35" t="s">
        <v>248</v>
      </c>
      <c r="F2013" s="122"/>
      <c r="G2013" s="35">
        <v>2019</v>
      </c>
      <c r="H2013" s="35">
        <v>2019</v>
      </c>
      <c r="I2013" s="35">
        <v>3</v>
      </c>
      <c r="J2013" s="35">
        <v>28</v>
      </c>
      <c r="K2013" s="35">
        <v>76</v>
      </c>
      <c r="O2013" s="61">
        <f t="shared" si="247"/>
        <v>0.95585137440196288</v>
      </c>
      <c r="Q2013" s="92"/>
    </row>
    <row r="2014" spans="2:17" ht="23.45" hidden="1" customHeight="1" outlineLevel="1" x14ac:dyDescent="0.25">
      <c r="B2014" s="123"/>
      <c r="C2014" s="63" t="s">
        <v>378</v>
      </c>
      <c r="D2014" s="123"/>
      <c r="E2014" s="35" t="s">
        <v>248</v>
      </c>
      <c r="F2014" s="122"/>
      <c r="G2014" s="35">
        <v>2020</v>
      </c>
      <c r="H2014" s="35">
        <v>2020</v>
      </c>
      <c r="I2014" s="35">
        <v>2</v>
      </c>
      <c r="J2014" s="35">
        <v>26</v>
      </c>
      <c r="K2014" s="35">
        <v>46</v>
      </c>
      <c r="O2014" s="61">
        <f t="shared" si="247"/>
        <v>0.91581127878275703</v>
      </c>
      <c r="Q2014" s="92"/>
    </row>
    <row r="2015" spans="2:17" ht="23.45" hidden="1" customHeight="1" outlineLevel="1" x14ac:dyDescent="0.25">
      <c r="B2015" s="123"/>
      <c r="C2015" s="63" t="s">
        <v>378</v>
      </c>
      <c r="D2015" s="123"/>
      <c r="E2015" s="35" t="s">
        <v>248</v>
      </c>
      <c r="F2015" s="122"/>
      <c r="G2015" s="35">
        <v>2021</v>
      </c>
      <c r="H2015" s="35">
        <v>2021</v>
      </c>
      <c r="I2015" s="35">
        <v>2</v>
      </c>
      <c r="J2015" s="35">
        <v>33</v>
      </c>
      <c r="K2015" s="35">
        <v>68</v>
      </c>
      <c r="O2015" s="61">
        <f t="shared" si="247"/>
        <v>1.0666365882002071</v>
      </c>
      <c r="Q2015" s="92"/>
    </row>
    <row r="2016" spans="2:17" ht="23.45" hidden="1" customHeight="1" outlineLevel="1" x14ac:dyDescent="0.25">
      <c r="B2016" s="123"/>
      <c r="C2016" s="63" t="s">
        <v>378</v>
      </c>
      <c r="D2016" s="123"/>
      <c r="E2016" s="35" t="s">
        <v>248</v>
      </c>
      <c r="F2016" s="122"/>
      <c r="G2016" s="35">
        <v>2022</v>
      </c>
      <c r="H2016" s="35">
        <v>2022</v>
      </c>
      <c r="I2016" s="35">
        <v>1</v>
      </c>
      <c r="J2016" s="35">
        <v>30</v>
      </c>
      <c r="K2016" s="35">
        <v>23</v>
      </c>
      <c r="O2016" s="61">
        <f t="shared" si="247"/>
        <v>0.76666666666666672</v>
      </c>
      <c r="Q2016" s="92"/>
    </row>
    <row r="2017" spans="2:17" ht="23.45" hidden="1" customHeight="1" outlineLevel="1" x14ac:dyDescent="0.25">
      <c r="B2017" s="123"/>
      <c r="C2017" s="63" t="s">
        <v>378</v>
      </c>
      <c r="D2017" s="123"/>
      <c r="E2017" s="35" t="s">
        <v>248</v>
      </c>
      <c r="F2017" s="122"/>
      <c r="G2017" s="35">
        <v>2023</v>
      </c>
      <c r="H2017" s="35">
        <v>2023</v>
      </c>
      <c r="I2017" s="35">
        <v>2</v>
      </c>
      <c r="J2017" s="35">
        <v>23</v>
      </c>
      <c r="K2017" s="35">
        <v>81</v>
      </c>
      <c r="O2017" s="61">
        <f t="shared" si="247"/>
        <v>1.8229664963293823</v>
      </c>
      <c r="Q2017" s="92"/>
    </row>
    <row r="2018" spans="2:17" ht="23.45" hidden="1" customHeight="1" outlineLevel="1" x14ac:dyDescent="0.25">
      <c r="B2018" s="123"/>
      <c r="C2018" s="63" t="s">
        <v>378</v>
      </c>
      <c r="D2018" s="123"/>
      <c r="E2018" s="35" t="s">
        <v>248</v>
      </c>
      <c r="F2018" s="122"/>
      <c r="G2018" s="35">
        <v>2024</v>
      </c>
      <c r="H2018" s="35">
        <v>2024</v>
      </c>
      <c r="I2018" s="35">
        <v>1</v>
      </c>
      <c r="J2018" s="35">
        <v>30</v>
      </c>
      <c r="K2018" s="35">
        <v>38</v>
      </c>
      <c r="O2018" s="61">
        <f t="shared" si="247"/>
        <v>1.2666666666666666</v>
      </c>
      <c r="Q2018" s="92"/>
    </row>
    <row r="2019" spans="2:17" ht="23.45" hidden="1" customHeight="1" outlineLevel="1" x14ac:dyDescent="0.25">
      <c r="B2019" s="67" t="s">
        <v>1</v>
      </c>
      <c r="C2019" s="67" t="s">
        <v>371</v>
      </c>
      <c r="D2019" s="53" t="s">
        <v>42</v>
      </c>
      <c r="E2019" s="53" t="s">
        <v>364</v>
      </c>
      <c r="F2019" s="84"/>
      <c r="G2019" s="53" t="s">
        <v>43</v>
      </c>
      <c r="H2019" s="53" t="s">
        <v>787</v>
      </c>
      <c r="I2019" s="53" t="s">
        <v>44</v>
      </c>
      <c r="J2019" s="53" t="s">
        <v>360</v>
      </c>
      <c r="K2019" s="53" t="s">
        <v>359</v>
      </c>
      <c r="L2019" s="53" t="s">
        <v>362</v>
      </c>
      <c r="M2019" s="53" t="s">
        <v>360</v>
      </c>
      <c r="N2019" s="53" t="s">
        <v>359</v>
      </c>
      <c r="O2019" s="53" t="s">
        <v>363</v>
      </c>
      <c r="P2019" s="53" t="s">
        <v>365</v>
      </c>
      <c r="Q2019" s="53" t="s">
        <v>599</v>
      </c>
    </row>
    <row r="2020" spans="2:17" ht="23.45" hidden="1" customHeight="1" outlineLevel="1" x14ac:dyDescent="0.25">
      <c r="B2020" s="123" t="e" vm="26">
        <v>#VALUE!</v>
      </c>
      <c r="C2020" s="63" t="s">
        <v>378</v>
      </c>
      <c r="D2020" s="123" t="e" vm="242">
        <v>#VALUE!</v>
      </c>
      <c r="E2020" s="35" t="s">
        <v>249</v>
      </c>
      <c r="F2020" s="124" t="s">
        <v>660</v>
      </c>
      <c r="G2020" s="35">
        <v>2018</v>
      </c>
      <c r="H2020" s="35">
        <v>2018</v>
      </c>
      <c r="I2020" s="35">
        <v>2</v>
      </c>
      <c r="J2020" s="35">
        <v>28</v>
      </c>
      <c r="K2020" s="35">
        <v>41</v>
      </c>
      <c r="O2020" s="61">
        <f t="shared" ref="O2020:O2026" si="248">IF(AND(L2020="", M2020="", N2020=""), IF(AND(I2020&lt;&gt;0, J2020&lt;&gt;0), K2020/J2020 * I2020^-0.95, 0), IF(OR(L2020=1, L2020=2),(IF(J2020&lt;&gt;0, K2020/J2020 * I2020^-0.95, 0) + IF(AND(M2020&lt;&gt;0, I2020&lt;&gt;0), N2020/M2020 * I2020^-0.95 * IF(L2020=1, 1, 0.913), 0)) / 2,"Fehler: K4 muss 1 oder 2 sein"))</f>
        <v>0.75796181924100858</v>
      </c>
      <c r="P2020" s="61">
        <f t="array" ref="P2020">((AVERAGE(IF((H2020:INDEX(H:H,MATCH("PointAVG",O2021:O2129,0)+ROW(O2020)-1)&gt;=(MAX(H2020:INDEX(H:H,MATCH("PointAVG",O2021:O2129,0)+ROW(O2020)-1))-4)),O2020:INDEX(O:O,MATCH("PointAVG",O2021:O2129,0)+ROW(O2020)-1)))) * (VLOOKUP(C2020, LeagueRanking[[CCode]:[Total4]], COLUMNS(LeagueRanking[[#All],[CCode]:[Total4]]), FALSE)))</f>
        <v>7.0080712120400639</v>
      </c>
      <c r="Q2020" s="91">
        <f>_xlfn.RANK.EQ(P2020, P:P, 0)</f>
        <v>279</v>
      </c>
    </row>
    <row r="2021" spans="2:17" ht="23.45" hidden="1" customHeight="1" outlineLevel="1" x14ac:dyDescent="0.25">
      <c r="B2021" s="123"/>
      <c r="C2021" s="63" t="s">
        <v>378</v>
      </c>
      <c r="D2021" s="123"/>
      <c r="E2021" s="35" t="s">
        <v>249</v>
      </c>
      <c r="F2021" s="124"/>
      <c r="G2021" s="35">
        <v>2019</v>
      </c>
      <c r="H2021" s="35">
        <v>2019</v>
      </c>
      <c r="I2021" s="35">
        <v>2</v>
      </c>
      <c r="J2021" s="35">
        <v>28</v>
      </c>
      <c r="K2021" s="35">
        <v>47</v>
      </c>
      <c r="O2021" s="61">
        <f t="shared" si="248"/>
        <v>0.8688830610811562</v>
      </c>
      <c r="Q2021" s="92"/>
    </row>
    <row r="2022" spans="2:17" ht="23.45" hidden="1" customHeight="1" outlineLevel="1" x14ac:dyDescent="0.25">
      <c r="B2022" s="123"/>
      <c r="C2022" s="63" t="s">
        <v>378</v>
      </c>
      <c r="D2022" s="123"/>
      <c r="E2022" s="35" t="s">
        <v>249</v>
      </c>
      <c r="F2022" s="124"/>
      <c r="G2022" s="35">
        <v>2020</v>
      </c>
      <c r="H2022" s="35">
        <v>2020</v>
      </c>
      <c r="I2022" s="35">
        <v>2</v>
      </c>
      <c r="J2022" s="35">
        <v>26</v>
      </c>
      <c r="K2022" s="35">
        <v>21</v>
      </c>
      <c r="O2022" s="61">
        <f t="shared" si="248"/>
        <v>0.4180877577051717</v>
      </c>
      <c r="Q2022" s="92"/>
    </row>
    <row r="2023" spans="2:17" ht="23.45" hidden="1" customHeight="1" outlineLevel="1" x14ac:dyDescent="0.25">
      <c r="B2023" s="123"/>
      <c r="C2023" s="63" t="s">
        <v>378</v>
      </c>
      <c r="D2023" s="123"/>
      <c r="E2023" s="35" t="s">
        <v>249</v>
      </c>
      <c r="F2023" s="124"/>
      <c r="G2023" s="35">
        <v>2021</v>
      </c>
      <c r="H2023" s="35">
        <v>2021</v>
      </c>
      <c r="I2023" s="35">
        <v>2</v>
      </c>
      <c r="J2023" s="35">
        <v>33</v>
      </c>
      <c r="K2023" s="35">
        <v>44</v>
      </c>
      <c r="O2023" s="61">
        <f t="shared" si="248"/>
        <v>0.69017661589425172</v>
      </c>
      <c r="Q2023" s="92"/>
    </row>
    <row r="2024" spans="2:17" ht="23.45" hidden="1" customHeight="1" outlineLevel="1" x14ac:dyDescent="0.25">
      <c r="B2024" s="123"/>
      <c r="C2024" s="63" t="s">
        <v>378</v>
      </c>
      <c r="D2024" s="123"/>
      <c r="E2024" s="35" t="s">
        <v>249</v>
      </c>
      <c r="F2024" s="124"/>
      <c r="G2024" s="35">
        <v>2022</v>
      </c>
      <c r="H2024" s="35">
        <v>2022</v>
      </c>
      <c r="I2024" s="35">
        <v>2</v>
      </c>
      <c r="J2024" s="35">
        <v>24</v>
      </c>
      <c r="K2024" s="35">
        <v>53</v>
      </c>
      <c r="O2024" s="61">
        <f t="shared" si="248"/>
        <v>1.1431050200748545</v>
      </c>
      <c r="Q2024" s="92"/>
    </row>
    <row r="2025" spans="2:17" ht="23.45" hidden="1" customHeight="1" outlineLevel="1" x14ac:dyDescent="0.25">
      <c r="B2025" s="123"/>
      <c r="C2025" s="63" t="s">
        <v>378</v>
      </c>
      <c r="D2025" s="123"/>
      <c r="E2025" s="35" t="s">
        <v>249</v>
      </c>
      <c r="F2025" s="124"/>
      <c r="G2025" s="35">
        <v>2023</v>
      </c>
      <c r="H2025" s="35">
        <v>2023</v>
      </c>
      <c r="I2025" s="35">
        <v>1</v>
      </c>
      <c r="J2025" s="35">
        <v>28</v>
      </c>
      <c r="K2025" s="35">
        <v>23</v>
      </c>
      <c r="O2025" s="61">
        <f t="shared" si="248"/>
        <v>0.8214285714285714</v>
      </c>
      <c r="Q2025" s="92"/>
    </row>
    <row r="2026" spans="2:17" ht="23.45" hidden="1" customHeight="1" outlineLevel="1" x14ac:dyDescent="0.25">
      <c r="B2026" s="123"/>
      <c r="C2026" s="63" t="s">
        <v>378</v>
      </c>
      <c r="D2026" s="123"/>
      <c r="E2026" s="35" t="s">
        <v>249</v>
      </c>
      <c r="F2026" s="124"/>
      <c r="G2026" s="35">
        <v>2024</v>
      </c>
      <c r="H2026" s="35">
        <v>2024</v>
      </c>
      <c r="I2026" s="35">
        <v>1</v>
      </c>
      <c r="J2026" s="35">
        <v>30</v>
      </c>
      <c r="K2026" s="35">
        <v>26</v>
      </c>
      <c r="O2026" s="61">
        <f t="shared" si="248"/>
        <v>0.8666666666666667</v>
      </c>
      <c r="Q2026" s="92"/>
    </row>
    <row r="2027" spans="2:17" ht="23.45" hidden="1" customHeight="1" outlineLevel="1" x14ac:dyDescent="0.25">
      <c r="B2027" s="67" t="s">
        <v>1</v>
      </c>
      <c r="C2027" s="67" t="s">
        <v>371</v>
      </c>
      <c r="D2027" s="53" t="s">
        <v>42</v>
      </c>
      <c r="E2027" s="53" t="s">
        <v>364</v>
      </c>
      <c r="F2027" s="84"/>
      <c r="G2027" s="53" t="s">
        <v>43</v>
      </c>
      <c r="H2027" s="53" t="s">
        <v>787</v>
      </c>
      <c r="I2027" s="53" t="s">
        <v>44</v>
      </c>
      <c r="J2027" s="53" t="s">
        <v>360</v>
      </c>
      <c r="K2027" s="53" t="s">
        <v>359</v>
      </c>
      <c r="L2027" s="53" t="s">
        <v>362</v>
      </c>
      <c r="M2027" s="53" t="s">
        <v>360</v>
      </c>
      <c r="N2027" s="53" t="s">
        <v>359</v>
      </c>
      <c r="O2027" s="53" t="s">
        <v>363</v>
      </c>
      <c r="P2027" s="53" t="s">
        <v>365</v>
      </c>
      <c r="Q2027" s="53" t="s">
        <v>599</v>
      </c>
    </row>
    <row r="2028" spans="2:17" ht="23.45" hidden="1" customHeight="1" outlineLevel="1" x14ac:dyDescent="0.25">
      <c r="B2028" s="123" t="e" vm="26">
        <v>#VALUE!</v>
      </c>
      <c r="C2028" s="63" t="s">
        <v>378</v>
      </c>
      <c r="D2028" s="123" t="e" vm="243">
        <v>#VALUE!</v>
      </c>
      <c r="E2028" s="35" t="s">
        <v>250</v>
      </c>
      <c r="F2028" s="122" t="s">
        <v>661</v>
      </c>
      <c r="G2028" s="35">
        <v>2018</v>
      </c>
      <c r="H2028" s="35">
        <v>2018</v>
      </c>
      <c r="I2028" s="35">
        <v>1</v>
      </c>
      <c r="J2028" s="35">
        <v>30</v>
      </c>
      <c r="K2028" s="35">
        <v>16</v>
      </c>
      <c r="O2028" s="61">
        <f t="shared" ref="O2028:O2034" si="249">IF(AND(L2028="", M2028="", N2028=""), IF(AND(I2028&lt;&gt;0, J2028&lt;&gt;0), K2028/J2028 * I2028^-0.95, 0), IF(OR(L2028=1, L2028=2),(IF(J2028&lt;&gt;0, K2028/J2028 * I2028^-0.95, 0) + IF(AND(M2028&lt;&gt;0, I2028&lt;&gt;0), N2028/M2028 * I2028^-0.95 * IF(L2028=1, 1, 0.913), 0)) / 2,"Fehler: K4 muss 1 oder 2 sein"))</f>
        <v>0.53333333333333333</v>
      </c>
      <c r="P2028" s="61">
        <f t="array" ref="P2028">((AVERAGE(IF((H2028:INDEX(H:H,MATCH("PointAVG",O2029:O2137,0)+ROW(O2028)-1)&gt;=(MAX(H2028:INDEX(H:H,MATCH("PointAVG",O2029:O2137,0)+ROW(O2028)-1))-4)),O2028:INDEX(O:O,MATCH("PointAVG",O2029:O2137,0)+ROW(O2028)-1)))) * (VLOOKUP(C2028, LeagueRanking[[CCode]:[Total4]], COLUMNS(LeagueRanking[[#All],[CCode]:[Total4]]), FALSE)))</f>
        <v>7.2467352570627019</v>
      </c>
      <c r="Q2028" s="91">
        <f>_xlfn.RANK.EQ(P2028, P:P, 0)</f>
        <v>274</v>
      </c>
    </row>
    <row r="2029" spans="2:17" ht="23.45" hidden="1" customHeight="1" outlineLevel="1" x14ac:dyDescent="0.25">
      <c r="B2029" s="123"/>
      <c r="C2029" s="63" t="s">
        <v>378</v>
      </c>
      <c r="D2029" s="123"/>
      <c r="E2029" s="35" t="s">
        <v>250</v>
      </c>
      <c r="F2029" s="122"/>
      <c r="G2029" s="35">
        <v>2019</v>
      </c>
      <c r="H2029" s="35">
        <v>2019</v>
      </c>
      <c r="O2029" s="61">
        <f t="shared" si="249"/>
        <v>0</v>
      </c>
      <c r="Q2029" s="92"/>
    </row>
    <row r="2030" spans="2:17" ht="23.45" hidden="1" customHeight="1" outlineLevel="1" x14ac:dyDescent="0.25">
      <c r="B2030" s="123"/>
      <c r="C2030" s="63" t="s">
        <v>378</v>
      </c>
      <c r="D2030" s="123"/>
      <c r="E2030" s="35" t="s">
        <v>250</v>
      </c>
      <c r="F2030" s="122"/>
      <c r="G2030" s="35">
        <v>2020</v>
      </c>
      <c r="H2030" s="35">
        <v>2020</v>
      </c>
      <c r="I2030" s="35">
        <v>3</v>
      </c>
      <c r="J2030" s="35">
        <v>20</v>
      </c>
      <c r="K2030" s="35">
        <v>57</v>
      </c>
      <c r="L2030" s="35">
        <v>1</v>
      </c>
      <c r="M2030" s="35">
        <v>4</v>
      </c>
      <c r="N2030" s="35">
        <v>12</v>
      </c>
      <c r="O2030" s="61">
        <f t="shared" si="249"/>
        <v>1.0300556258357996</v>
      </c>
      <c r="Q2030" s="92"/>
    </row>
    <row r="2031" spans="2:17" ht="23.45" hidden="1" customHeight="1" outlineLevel="1" x14ac:dyDescent="0.25">
      <c r="B2031" s="123"/>
      <c r="C2031" s="63" t="s">
        <v>378</v>
      </c>
      <c r="D2031" s="123"/>
      <c r="E2031" s="35" t="s">
        <v>250</v>
      </c>
      <c r="F2031" s="122"/>
      <c r="G2031" s="35">
        <v>2021</v>
      </c>
      <c r="H2031" s="35">
        <v>2021</v>
      </c>
      <c r="I2031" s="35">
        <v>2</v>
      </c>
      <c r="J2031" s="35">
        <v>33</v>
      </c>
      <c r="K2031" s="35">
        <v>55</v>
      </c>
      <c r="O2031" s="61">
        <f t="shared" si="249"/>
        <v>0.86272076986781465</v>
      </c>
      <c r="Q2031" s="92"/>
    </row>
    <row r="2032" spans="2:17" ht="23.45" hidden="1" customHeight="1" outlineLevel="1" x14ac:dyDescent="0.25">
      <c r="B2032" s="123"/>
      <c r="C2032" s="63" t="s">
        <v>378</v>
      </c>
      <c r="D2032" s="123"/>
      <c r="E2032" s="35" t="s">
        <v>250</v>
      </c>
      <c r="F2032" s="122"/>
      <c r="G2032" s="35">
        <v>2022</v>
      </c>
      <c r="H2032" s="35">
        <v>2022</v>
      </c>
      <c r="I2032" s="35">
        <v>1</v>
      </c>
      <c r="J2032" s="35">
        <v>30</v>
      </c>
      <c r="K2032" s="35">
        <v>12</v>
      </c>
      <c r="O2032" s="61">
        <f t="shared" si="249"/>
        <v>0.4</v>
      </c>
      <c r="Q2032" s="92"/>
    </row>
    <row r="2033" spans="2:17" ht="23.45" hidden="1" customHeight="1" outlineLevel="1" x14ac:dyDescent="0.25">
      <c r="B2033" s="123"/>
      <c r="C2033" s="63" t="s">
        <v>378</v>
      </c>
      <c r="D2033" s="123"/>
      <c r="E2033" s="35" t="s">
        <v>250</v>
      </c>
      <c r="F2033" s="122"/>
      <c r="G2033" s="35">
        <v>2023</v>
      </c>
      <c r="H2033" s="35">
        <v>2023</v>
      </c>
      <c r="I2033" s="35">
        <v>2</v>
      </c>
      <c r="J2033" s="35">
        <v>32</v>
      </c>
      <c r="K2033" s="35">
        <v>73</v>
      </c>
      <c r="O2033" s="61">
        <f t="shared" si="249"/>
        <v>1.1808490537565712</v>
      </c>
      <c r="Q2033" s="92"/>
    </row>
    <row r="2034" spans="2:17" ht="23.45" hidden="1" customHeight="1" outlineLevel="1" x14ac:dyDescent="0.25">
      <c r="B2034" s="123"/>
      <c r="C2034" s="63" t="s">
        <v>378</v>
      </c>
      <c r="D2034" s="123"/>
      <c r="E2034" s="35" t="s">
        <v>250</v>
      </c>
      <c r="F2034" s="122"/>
      <c r="G2034" s="35">
        <v>2024</v>
      </c>
      <c r="H2034" s="35">
        <v>2024</v>
      </c>
      <c r="I2034" s="35">
        <v>1</v>
      </c>
      <c r="J2034" s="35">
        <v>30</v>
      </c>
      <c r="K2034" s="35">
        <v>18</v>
      </c>
      <c r="O2034" s="61">
        <f t="shared" si="249"/>
        <v>0.6</v>
      </c>
      <c r="Q2034" s="92"/>
    </row>
    <row r="2035" spans="2:17" ht="23.45" hidden="1" customHeight="1" outlineLevel="1" x14ac:dyDescent="0.25">
      <c r="B2035" s="67" t="s">
        <v>1</v>
      </c>
      <c r="C2035" s="67" t="s">
        <v>371</v>
      </c>
      <c r="D2035" s="53" t="s">
        <v>42</v>
      </c>
      <c r="E2035" s="53" t="s">
        <v>364</v>
      </c>
      <c r="F2035" s="84"/>
      <c r="G2035" s="53" t="s">
        <v>43</v>
      </c>
      <c r="H2035" s="53" t="s">
        <v>787</v>
      </c>
      <c r="I2035" s="53" t="s">
        <v>44</v>
      </c>
      <c r="J2035" s="53" t="s">
        <v>360</v>
      </c>
      <c r="K2035" s="53" t="s">
        <v>359</v>
      </c>
      <c r="L2035" s="53" t="s">
        <v>362</v>
      </c>
      <c r="M2035" s="53" t="s">
        <v>360</v>
      </c>
      <c r="N2035" s="53" t="s">
        <v>359</v>
      </c>
      <c r="O2035" s="53" t="s">
        <v>363</v>
      </c>
      <c r="P2035" s="53" t="s">
        <v>365</v>
      </c>
      <c r="Q2035" s="53" t="s">
        <v>599</v>
      </c>
    </row>
    <row r="2036" spans="2:17" ht="23.45" hidden="1" customHeight="1" outlineLevel="1" x14ac:dyDescent="0.25">
      <c r="B2036" s="123" t="e" vm="26">
        <v>#VALUE!</v>
      </c>
      <c r="C2036" s="63" t="s">
        <v>378</v>
      </c>
      <c r="D2036" s="123" t="e" vm="244">
        <v>#VALUE!</v>
      </c>
      <c r="E2036" s="35" t="s">
        <v>251</v>
      </c>
      <c r="F2036" s="122" t="s">
        <v>662</v>
      </c>
      <c r="G2036" s="35">
        <v>2018</v>
      </c>
      <c r="H2036" s="35">
        <v>2018</v>
      </c>
      <c r="I2036" s="35">
        <v>2</v>
      </c>
      <c r="J2036" s="35">
        <v>28</v>
      </c>
      <c r="K2036" s="35">
        <v>40</v>
      </c>
      <c r="O2036" s="61">
        <f t="shared" ref="O2036:O2042" si="250">IF(AND(L2036="", M2036="", N2036=""), IF(AND(I2036&lt;&gt;0, J2036&lt;&gt;0), K2036/J2036 * I2036^-0.95, 0), IF(OR(L2036=1, L2036=2),(IF(J2036&lt;&gt;0, K2036/J2036 * I2036^-0.95, 0) + IF(AND(M2036&lt;&gt;0, I2036&lt;&gt;0), N2036/M2036 * I2036^-0.95 * IF(L2036=1, 1, 0.913), 0)) / 2,"Fehler: K4 muss 1 oder 2 sein"))</f>
        <v>0.73947494560098403</v>
      </c>
      <c r="P2036" s="61">
        <f t="array" ref="P2036">((AVERAGE(IF((H2036:INDEX(H:H,MATCH("PointAVG",O2037:O2145,0)+ROW(O2036)-1)&gt;=(MAX(H2036:INDEX(H:H,MATCH("PointAVG",O2037:O2145,0)+ROW(O2036)-1))-4)),O2036:INDEX(O:O,MATCH("PointAVG",O2037:O2145,0)+ROW(O2036)-1)))) * (VLOOKUP(C2036, LeagueRanking[[CCode]:[Total4]], COLUMNS(LeagueRanking[[#All],[CCode]:[Total4]]), FALSE)))</f>
        <v>7.3289835123619405</v>
      </c>
      <c r="Q2036" s="91">
        <f>_xlfn.RANK.EQ(P2036, P:P, 0)</f>
        <v>270</v>
      </c>
    </row>
    <row r="2037" spans="2:17" ht="23.45" hidden="1" customHeight="1" outlineLevel="1" x14ac:dyDescent="0.25">
      <c r="B2037" s="123"/>
      <c r="C2037" s="63" t="s">
        <v>378</v>
      </c>
      <c r="D2037" s="123"/>
      <c r="E2037" s="35" t="s">
        <v>251</v>
      </c>
      <c r="F2037" s="122"/>
      <c r="G2037" s="35">
        <v>2019</v>
      </c>
      <c r="H2037" s="35">
        <v>2019</v>
      </c>
      <c r="I2037" s="35">
        <v>2</v>
      </c>
      <c r="J2037" s="35">
        <v>28</v>
      </c>
      <c r="K2037" s="35">
        <v>56</v>
      </c>
      <c r="O2037" s="61">
        <f t="shared" si="250"/>
        <v>1.0352649238413776</v>
      </c>
      <c r="Q2037" s="92"/>
    </row>
    <row r="2038" spans="2:17" ht="23.45" hidden="1" customHeight="1" outlineLevel="1" x14ac:dyDescent="0.25">
      <c r="B2038" s="123"/>
      <c r="C2038" s="63" t="s">
        <v>378</v>
      </c>
      <c r="D2038" s="123"/>
      <c r="E2038" s="35" t="s">
        <v>251</v>
      </c>
      <c r="F2038" s="122"/>
      <c r="G2038" s="35">
        <v>2020</v>
      </c>
      <c r="H2038" s="35">
        <v>2020</v>
      </c>
      <c r="I2038" s="35">
        <v>2</v>
      </c>
      <c r="J2038" s="35">
        <v>26</v>
      </c>
      <c r="K2038" s="35">
        <v>45</v>
      </c>
      <c r="O2038" s="61">
        <f t="shared" si="250"/>
        <v>0.89590233793965368</v>
      </c>
      <c r="Q2038" s="92"/>
    </row>
    <row r="2039" spans="2:17" ht="23.45" hidden="1" customHeight="1" outlineLevel="1" x14ac:dyDescent="0.25">
      <c r="B2039" s="123"/>
      <c r="C2039" s="63" t="s">
        <v>378</v>
      </c>
      <c r="D2039" s="123"/>
      <c r="E2039" s="35" t="s">
        <v>251</v>
      </c>
      <c r="F2039" s="122"/>
      <c r="G2039" s="35">
        <v>2021</v>
      </c>
      <c r="H2039" s="35">
        <v>2021</v>
      </c>
      <c r="I2039" s="35">
        <v>2</v>
      </c>
      <c r="J2039" s="35">
        <v>33</v>
      </c>
      <c r="K2039" s="35">
        <v>54</v>
      </c>
      <c r="O2039" s="61">
        <f t="shared" si="250"/>
        <v>0.84703493768839988</v>
      </c>
      <c r="Q2039" s="92"/>
    </row>
    <row r="2040" spans="2:17" ht="23.45" hidden="1" customHeight="1" outlineLevel="1" x14ac:dyDescent="0.25">
      <c r="B2040" s="123"/>
      <c r="C2040" s="63" t="s">
        <v>378</v>
      </c>
      <c r="D2040" s="123"/>
      <c r="E2040" s="35" t="s">
        <v>251</v>
      </c>
      <c r="F2040" s="122"/>
      <c r="G2040" s="35">
        <v>2022</v>
      </c>
      <c r="H2040" s="35">
        <v>2022</v>
      </c>
      <c r="I2040" s="35">
        <v>2</v>
      </c>
      <c r="J2040" s="35">
        <v>24</v>
      </c>
      <c r="K2040" s="35">
        <v>39</v>
      </c>
      <c r="O2040" s="61">
        <f t="shared" si="250"/>
        <v>0.84115275062111927</v>
      </c>
      <c r="Q2040" s="92"/>
    </row>
    <row r="2041" spans="2:17" ht="23.45" hidden="1" customHeight="1" outlineLevel="1" x14ac:dyDescent="0.25">
      <c r="B2041" s="123"/>
      <c r="C2041" s="63" t="s">
        <v>378</v>
      </c>
      <c r="D2041" s="123"/>
      <c r="E2041" s="35" t="s">
        <v>251</v>
      </c>
      <c r="F2041" s="122"/>
      <c r="G2041" s="35">
        <v>2023</v>
      </c>
      <c r="H2041" s="35">
        <v>2023</v>
      </c>
      <c r="I2041" s="35">
        <v>2</v>
      </c>
      <c r="J2041" s="35">
        <v>32</v>
      </c>
      <c r="K2041" s="35">
        <v>62</v>
      </c>
      <c r="O2041" s="61">
        <f t="shared" si="250"/>
        <v>1.0029128949713346</v>
      </c>
      <c r="Q2041" s="92"/>
    </row>
    <row r="2042" spans="2:17" ht="23.45" hidden="1" customHeight="1" outlineLevel="1" x14ac:dyDescent="0.25">
      <c r="B2042" s="123"/>
      <c r="C2042" s="63" t="s">
        <v>378</v>
      </c>
      <c r="D2042" s="123"/>
      <c r="E2042" s="35" t="s">
        <v>251</v>
      </c>
      <c r="F2042" s="122"/>
      <c r="G2042" s="35">
        <v>2024</v>
      </c>
      <c r="H2042" s="35">
        <v>2024</v>
      </c>
      <c r="I2042" s="35">
        <v>2</v>
      </c>
      <c r="J2042" s="35">
        <v>34</v>
      </c>
      <c r="K2042" s="35">
        <v>35</v>
      </c>
      <c r="O2042" s="61">
        <f t="shared" si="250"/>
        <v>0.53285694609482659</v>
      </c>
      <c r="Q2042" s="92"/>
    </row>
    <row r="2043" spans="2:17" ht="23.45" hidden="1" customHeight="1" outlineLevel="1" x14ac:dyDescent="0.25">
      <c r="B2043" s="67" t="s">
        <v>1</v>
      </c>
      <c r="C2043" s="67" t="s">
        <v>371</v>
      </c>
      <c r="D2043" s="53" t="s">
        <v>42</v>
      </c>
      <c r="E2043" s="53" t="s">
        <v>364</v>
      </c>
      <c r="F2043" s="84"/>
      <c r="G2043" s="53" t="s">
        <v>43</v>
      </c>
      <c r="H2043" s="53" t="s">
        <v>787</v>
      </c>
      <c r="I2043" s="53" t="s">
        <v>44</v>
      </c>
      <c r="J2043" s="53" t="s">
        <v>360</v>
      </c>
      <c r="K2043" s="53" t="s">
        <v>359</v>
      </c>
      <c r="L2043" s="53" t="s">
        <v>362</v>
      </c>
      <c r="M2043" s="53" t="s">
        <v>360</v>
      </c>
      <c r="N2043" s="53" t="s">
        <v>359</v>
      </c>
      <c r="O2043" s="53" t="s">
        <v>363</v>
      </c>
      <c r="P2043" s="53" t="s">
        <v>365</v>
      </c>
      <c r="Q2043" s="53" t="s">
        <v>599</v>
      </c>
    </row>
    <row r="2044" spans="2:17" ht="23.45" hidden="1" customHeight="1" outlineLevel="1" x14ac:dyDescent="0.25">
      <c r="B2044" s="123" t="e" vm="26">
        <v>#VALUE!</v>
      </c>
      <c r="C2044" s="63" t="s">
        <v>378</v>
      </c>
      <c r="D2044" s="123" t="e" vm="245">
        <v>#VALUE!</v>
      </c>
      <c r="E2044" s="35" t="s">
        <v>252</v>
      </c>
      <c r="F2044" s="122" t="s">
        <v>663</v>
      </c>
      <c r="G2044" s="35">
        <v>2018</v>
      </c>
      <c r="H2044" s="35">
        <v>2018</v>
      </c>
      <c r="I2044" s="35">
        <v>2</v>
      </c>
      <c r="J2044" s="35">
        <v>28</v>
      </c>
      <c r="K2044" s="35">
        <v>25</v>
      </c>
      <c r="O2044" s="61">
        <f t="shared" ref="O2044:O2050" si="251">IF(AND(L2044="", M2044="", N2044=""), IF(AND(I2044&lt;&gt;0, J2044&lt;&gt;0), K2044/J2044 * I2044^-0.95, 0), IF(OR(L2044=1, L2044=2),(IF(J2044&lt;&gt;0, K2044/J2044 * I2044^-0.95, 0) + IF(AND(M2044&lt;&gt;0, I2044&lt;&gt;0), N2044/M2044 * I2044^-0.95 * IF(L2044=1, 1, 0.913), 0)) / 2,"Fehler: K4 muss 1 oder 2 sein"))</f>
        <v>0.46217184100061504</v>
      </c>
      <c r="P2044" s="61">
        <f t="array" ref="P2044">((AVERAGE(IF((H2044:INDEX(H:H,MATCH("PointAVG",O2045:O2153,0)+ROW(O2044)-1)&gt;=(MAX(H2044:INDEX(H:H,MATCH("PointAVG",O2045:O2153,0)+ROW(O2044)-1))-4)),O2044:INDEX(O:O,MATCH("PointAVG",O2045:O2153,0)+ROW(O2044)-1)))) * (VLOOKUP(C2044, LeagueRanking[[CCode]:[Total4]], COLUMNS(LeagueRanking[[#All],[CCode]:[Total4]]), FALSE)))</f>
        <v>6.9250243193758019</v>
      </c>
      <c r="Q2044" s="91">
        <f>_xlfn.RANK.EQ(P2044, P:P, 0)</f>
        <v>284</v>
      </c>
    </row>
    <row r="2045" spans="2:17" ht="23.45" hidden="1" customHeight="1" outlineLevel="1" x14ac:dyDescent="0.25">
      <c r="B2045" s="123"/>
      <c r="C2045" s="63" t="s">
        <v>378</v>
      </c>
      <c r="D2045" s="123"/>
      <c r="E2045" s="35" t="s">
        <v>252</v>
      </c>
      <c r="F2045" s="122"/>
      <c r="G2045" s="35">
        <v>2019</v>
      </c>
      <c r="H2045" s="35">
        <v>2019</v>
      </c>
      <c r="I2045" s="35">
        <v>2</v>
      </c>
      <c r="J2045" s="35">
        <v>28</v>
      </c>
      <c r="K2045" s="35">
        <v>21</v>
      </c>
      <c r="O2045" s="61">
        <f t="shared" si="251"/>
        <v>0.38822434644051662</v>
      </c>
      <c r="Q2045" s="92"/>
    </row>
    <row r="2046" spans="2:17" ht="23.45" hidden="1" customHeight="1" outlineLevel="1" x14ac:dyDescent="0.25">
      <c r="B2046" s="123"/>
      <c r="C2046" s="63" t="s">
        <v>378</v>
      </c>
      <c r="D2046" s="123"/>
      <c r="E2046" s="35" t="s">
        <v>252</v>
      </c>
      <c r="F2046" s="122"/>
      <c r="G2046" s="35">
        <v>2020</v>
      </c>
      <c r="H2046" s="35">
        <v>2020</v>
      </c>
      <c r="I2046" s="35">
        <v>2</v>
      </c>
      <c r="J2046" s="35">
        <v>26</v>
      </c>
      <c r="K2046" s="35">
        <v>27</v>
      </c>
      <c r="O2046" s="61">
        <f t="shared" si="251"/>
        <v>0.53754140276379225</v>
      </c>
      <c r="Q2046" s="92"/>
    </row>
    <row r="2047" spans="2:17" ht="23.45" hidden="1" customHeight="1" outlineLevel="1" x14ac:dyDescent="0.25">
      <c r="B2047" s="123"/>
      <c r="C2047" s="63" t="s">
        <v>378</v>
      </c>
      <c r="D2047" s="123"/>
      <c r="E2047" s="35" t="s">
        <v>252</v>
      </c>
      <c r="F2047" s="122"/>
      <c r="G2047" s="35">
        <v>2021</v>
      </c>
      <c r="H2047" s="35">
        <v>2021</v>
      </c>
      <c r="I2047" s="35">
        <v>2</v>
      </c>
      <c r="J2047" s="35">
        <v>33</v>
      </c>
      <c r="K2047" s="35">
        <v>56</v>
      </c>
      <c r="O2047" s="61">
        <f t="shared" si="251"/>
        <v>0.87840660204722953</v>
      </c>
      <c r="Q2047" s="92"/>
    </row>
    <row r="2048" spans="2:17" ht="23.45" hidden="1" customHeight="1" outlineLevel="1" x14ac:dyDescent="0.25">
      <c r="B2048" s="123"/>
      <c r="C2048" s="63" t="s">
        <v>378</v>
      </c>
      <c r="D2048" s="123"/>
      <c r="E2048" s="35" t="s">
        <v>252</v>
      </c>
      <c r="F2048" s="122"/>
      <c r="G2048" s="35">
        <v>2022</v>
      </c>
      <c r="H2048" s="35">
        <v>2022</v>
      </c>
      <c r="I2048" s="35">
        <v>2</v>
      </c>
      <c r="J2048" s="35">
        <v>24</v>
      </c>
      <c r="K2048" s="35">
        <v>36</v>
      </c>
      <c r="O2048" s="61">
        <f t="shared" si="251"/>
        <v>0.77644869288103324</v>
      </c>
      <c r="Q2048" s="92"/>
    </row>
    <row r="2049" spans="2:17" ht="23.45" hidden="1" customHeight="1" outlineLevel="1" x14ac:dyDescent="0.25">
      <c r="B2049" s="123"/>
      <c r="C2049" s="63" t="s">
        <v>378</v>
      </c>
      <c r="D2049" s="123"/>
      <c r="E2049" s="35" t="s">
        <v>252</v>
      </c>
      <c r="F2049" s="122"/>
      <c r="G2049" s="35">
        <v>2023</v>
      </c>
      <c r="H2049" s="35">
        <v>2023</v>
      </c>
      <c r="I2049" s="35">
        <v>2</v>
      </c>
      <c r="J2049" s="35">
        <v>32</v>
      </c>
      <c r="K2049" s="35">
        <v>43</v>
      </c>
      <c r="O2049" s="61">
        <f t="shared" si="251"/>
        <v>0.69556862070592551</v>
      </c>
      <c r="Q2049" s="92"/>
    </row>
    <row r="2050" spans="2:17" ht="23.45" hidden="1" customHeight="1" outlineLevel="1" x14ac:dyDescent="0.25">
      <c r="B2050" s="123"/>
      <c r="C2050" s="63" t="s">
        <v>378</v>
      </c>
      <c r="D2050" s="123"/>
      <c r="E2050" s="35" t="s">
        <v>252</v>
      </c>
      <c r="F2050" s="122"/>
      <c r="G2050" s="35">
        <v>2024</v>
      </c>
      <c r="H2050" s="35">
        <v>2024</v>
      </c>
      <c r="I2050" s="35">
        <v>2</v>
      </c>
      <c r="J2050" s="35">
        <v>34</v>
      </c>
      <c r="K2050" s="35">
        <v>66</v>
      </c>
      <c r="O2050" s="61">
        <f t="shared" si="251"/>
        <v>1.0048159554931018</v>
      </c>
      <c r="Q2050" s="92"/>
    </row>
    <row r="2051" spans="2:17" ht="23.45" hidden="1" customHeight="1" outlineLevel="1" x14ac:dyDescent="0.25">
      <c r="B2051" s="67" t="s">
        <v>1</v>
      </c>
      <c r="C2051" s="67" t="s">
        <v>371</v>
      </c>
      <c r="D2051" s="53" t="s">
        <v>42</v>
      </c>
      <c r="E2051" s="53" t="s">
        <v>364</v>
      </c>
      <c r="F2051" s="84"/>
      <c r="G2051" s="53" t="s">
        <v>43</v>
      </c>
      <c r="H2051" s="53" t="s">
        <v>787</v>
      </c>
      <c r="I2051" s="53" t="s">
        <v>44</v>
      </c>
      <c r="J2051" s="53" t="s">
        <v>360</v>
      </c>
      <c r="K2051" s="53" t="s">
        <v>359</v>
      </c>
      <c r="L2051" s="53" t="s">
        <v>362</v>
      </c>
      <c r="M2051" s="53" t="s">
        <v>360</v>
      </c>
      <c r="N2051" s="53" t="s">
        <v>359</v>
      </c>
      <c r="O2051" s="53" t="s">
        <v>363</v>
      </c>
      <c r="P2051" s="53" t="s">
        <v>365</v>
      </c>
      <c r="Q2051" s="53" t="s">
        <v>599</v>
      </c>
    </row>
    <row r="2052" spans="2:17" ht="23.45" hidden="1" customHeight="1" outlineLevel="1" x14ac:dyDescent="0.25">
      <c r="B2052" s="123" t="e" vm="26">
        <v>#VALUE!</v>
      </c>
      <c r="C2052" s="63" t="s">
        <v>378</v>
      </c>
      <c r="D2052" s="123" t="e" vm="246">
        <v>#VALUE!</v>
      </c>
      <c r="E2052" s="35" t="s">
        <v>253</v>
      </c>
      <c r="F2052" s="122" t="s">
        <v>664</v>
      </c>
      <c r="G2052" s="35">
        <v>2018</v>
      </c>
      <c r="H2052" s="35">
        <v>2018</v>
      </c>
      <c r="I2052" s="35">
        <v>2</v>
      </c>
      <c r="J2052" s="35">
        <v>28</v>
      </c>
      <c r="K2052" s="35">
        <v>58</v>
      </c>
      <c r="O2052" s="61">
        <f t="shared" ref="O2052:O2058" si="252">IF(AND(L2052="", M2052="", N2052=""), IF(AND(I2052&lt;&gt;0, J2052&lt;&gt;0), K2052/J2052 * I2052^-0.95, 0), IF(OR(L2052=1, L2052=2),(IF(J2052&lt;&gt;0, K2052/J2052 * I2052^-0.95, 0) + IF(AND(M2052&lt;&gt;0, I2052&lt;&gt;0), N2052/M2052 * I2052^-0.95 * IF(L2052=1, 1, 0.913), 0)) / 2,"Fehler: K4 muss 1 oder 2 sein"))</f>
        <v>1.0722386711214269</v>
      </c>
      <c r="P2052" s="61">
        <f t="array" ref="P2052">((AVERAGE(IF((H2052:INDEX(H:H,MATCH("PointAVG",O2053:O2161,0)+ROW(O2052)-1)&gt;=(MAX(H2052:INDEX(H:H,MATCH("PointAVG",O2053:O2161,0)+ROW(O2052)-1))-4)),O2052:INDEX(O:O,MATCH("PointAVG",O2053:O2161,0)+ROW(O2052)-1)))) * (VLOOKUP(C2052, LeagueRanking[[CCode]:[Total4]], COLUMNS(LeagueRanking[[#All],[CCode]:[Total4]]), FALSE)))</f>
        <v>5.2696435097662269</v>
      </c>
      <c r="Q2052" s="91">
        <f>_xlfn.RANK.EQ(P2052, P:P, 0)</f>
        <v>327</v>
      </c>
    </row>
    <row r="2053" spans="2:17" ht="23.45" hidden="1" customHeight="1" outlineLevel="1" x14ac:dyDescent="0.25">
      <c r="B2053" s="123"/>
      <c r="C2053" s="63" t="s">
        <v>378</v>
      </c>
      <c r="D2053" s="123"/>
      <c r="E2053" s="35" t="s">
        <v>253</v>
      </c>
      <c r="F2053" s="122"/>
      <c r="G2053" s="35">
        <v>2019</v>
      </c>
      <c r="H2053" s="35">
        <v>2019</v>
      </c>
      <c r="I2053" s="35">
        <v>2</v>
      </c>
      <c r="J2053" s="35">
        <v>28</v>
      </c>
      <c r="K2053" s="35">
        <v>44</v>
      </c>
      <c r="O2053" s="61">
        <f t="shared" si="252"/>
        <v>0.81342244016108234</v>
      </c>
      <c r="Q2053" s="92"/>
    </row>
    <row r="2054" spans="2:17" ht="23.45" hidden="1" customHeight="1" outlineLevel="1" x14ac:dyDescent="0.25">
      <c r="B2054" s="123"/>
      <c r="C2054" s="63" t="s">
        <v>378</v>
      </c>
      <c r="D2054" s="123"/>
      <c r="E2054" s="35" t="s">
        <v>253</v>
      </c>
      <c r="F2054" s="122"/>
      <c r="G2054" s="35">
        <v>2020</v>
      </c>
      <c r="H2054" s="35">
        <v>2020</v>
      </c>
      <c r="I2054" s="35">
        <v>2</v>
      </c>
      <c r="J2054" s="35">
        <v>26</v>
      </c>
      <c r="K2054" s="35">
        <v>31</v>
      </c>
      <c r="O2054" s="61">
        <f t="shared" si="252"/>
        <v>0.61717716613620588</v>
      </c>
      <c r="Q2054" s="92"/>
    </row>
    <row r="2055" spans="2:17" ht="23.45" hidden="1" customHeight="1" outlineLevel="1" x14ac:dyDescent="0.25">
      <c r="B2055" s="123"/>
      <c r="C2055" s="63" t="s">
        <v>378</v>
      </c>
      <c r="D2055" s="123"/>
      <c r="E2055" s="35" t="s">
        <v>253</v>
      </c>
      <c r="F2055" s="122"/>
      <c r="G2055" s="35">
        <v>2021</v>
      </c>
      <c r="H2055" s="35">
        <v>2021</v>
      </c>
      <c r="I2055" s="35">
        <v>2</v>
      </c>
      <c r="J2055" s="35">
        <v>33</v>
      </c>
      <c r="K2055" s="35">
        <v>21</v>
      </c>
      <c r="O2055" s="61">
        <f t="shared" si="252"/>
        <v>0.32940247576771103</v>
      </c>
      <c r="Q2055" s="92"/>
    </row>
    <row r="2056" spans="2:17" ht="23.45" hidden="1" customHeight="1" outlineLevel="1" x14ac:dyDescent="0.25">
      <c r="B2056" s="123"/>
      <c r="C2056" s="63" t="s">
        <v>378</v>
      </c>
      <c r="D2056" s="123"/>
      <c r="E2056" s="35" t="s">
        <v>253</v>
      </c>
      <c r="F2056" s="122"/>
      <c r="G2056" s="35">
        <v>2022</v>
      </c>
      <c r="H2056" s="35">
        <v>2022</v>
      </c>
      <c r="I2056" s="35">
        <v>2</v>
      </c>
      <c r="J2056" s="35">
        <v>24</v>
      </c>
      <c r="K2056" s="35">
        <v>26</v>
      </c>
      <c r="O2056" s="61">
        <f t="shared" si="252"/>
        <v>0.56076850041407944</v>
      </c>
      <c r="Q2056" s="92"/>
    </row>
    <row r="2057" spans="2:17" ht="23.45" hidden="1" customHeight="1" outlineLevel="1" x14ac:dyDescent="0.25">
      <c r="B2057" s="123"/>
      <c r="C2057" s="63" t="s">
        <v>378</v>
      </c>
      <c r="D2057" s="123"/>
      <c r="E2057" s="35" t="s">
        <v>253</v>
      </c>
      <c r="F2057" s="122"/>
      <c r="G2057" s="35">
        <v>2023</v>
      </c>
      <c r="H2057" s="35">
        <v>2023</v>
      </c>
      <c r="I2057" s="35">
        <v>2</v>
      </c>
      <c r="J2057" s="35">
        <v>32</v>
      </c>
      <c r="K2057" s="35">
        <v>41</v>
      </c>
      <c r="O2057" s="61">
        <f t="shared" si="252"/>
        <v>0.66321659183588255</v>
      </c>
      <c r="Q2057" s="92"/>
    </row>
    <row r="2058" spans="2:17" ht="23.45" hidden="1" customHeight="1" outlineLevel="1" x14ac:dyDescent="0.25">
      <c r="B2058" s="123"/>
      <c r="C2058" s="63" t="s">
        <v>378</v>
      </c>
      <c r="D2058" s="123"/>
      <c r="E2058" s="35" t="s">
        <v>253</v>
      </c>
      <c r="F2058" s="122"/>
      <c r="G2058" s="35">
        <v>2024</v>
      </c>
      <c r="H2058" s="35">
        <v>2024</v>
      </c>
      <c r="I2058" s="35">
        <v>2</v>
      </c>
      <c r="J2058" s="35">
        <v>34</v>
      </c>
      <c r="K2058" s="35">
        <v>52</v>
      </c>
      <c r="O2058" s="61">
        <f t="shared" si="252"/>
        <v>0.79167317705517104</v>
      </c>
      <c r="Q2058" s="92"/>
    </row>
    <row r="2059" spans="2:17" ht="23.45" hidden="1" customHeight="1" outlineLevel="1" x14ac:dyDescent="0.25">
      <c r="B2059" s="67" t="s">
        <v>1</v>
      </c>
      <c r="C2059" s="67" t="s">
        <v>371</v>
      </c>
      <c r="D2059" s="53" t="s">
        <v>42</v>
      </c>
      <c r="E2059" s="53" t="s">
        <v>364</v>
      </c>
      <c r="F2059" s="84"/>
      <c r="G2059" s="53" t="s">
        <v>43</v>
      </c>
      <c r="H2059" s="53" t="s">
        <v>787</v>
      </c>
      <c r="I2059" s="53" t="s">
        <v>44</v>
      </c>
      <c r="J2059" s="53" t="s">
        <v>360</v>
      </c>
      <c r="K2059" s="53" t="s">
        <v>359</v>
      </c>
      <c r="L2059" s="53" t="s">
        <v>362</v>
      </c>
      <c r="M2059" s="53" t="s">
        <v>360</v>
      </c>
      <c r="N2059" s="53" t="s">
        <v>359</v>
      </c>
      <c r="O2059" s="53" t="s">
        <v>363</v>
      </c>
      <c r="P2059" s="53" t="s">
        <v>365</v>
      </c>
      <c r="Q2059" s="53" t="s">
        <v>599</v>
      </c>
    </row>
    <row r="2060" spans="2:17" ht="23.45" hidden="1" customHeight="1" outlineLevel="1" x14ac:dyDescent="0.25">
      <c r="B2060" s="123" t="e" vm="26">
        <v>#VALUE!</v>
      </c>
      <c r="C2060" s="63" t="s">
        <v>378</v>
      </c>
      <c r="D2060" s="123" t="e" vm="247">
        <v>#VALUE!</v>
      </c>
      <c r="E2060" s="35" t="s">
        <v>254</v>
      </c>
      <c r="F2060" s="124" t="s">
        <v>665</v>
      </c>
      <c r="G2060" s="35">
        <v>2018</v>
      </c>
      <c r="H2060" s="35">
        <v>2018</v>
      </c>
      <c r="I2060" s="35">
        <v>3</v>
      </c>
      <c r="J2060" s="35">
        <v>28</v>
      </c>
      <c r="K2060" s="35">
        <v>72</v>
      </c>
      <c r="O2060" s="61">
        <f t="shared" ref="O2060:O2066" si="253">IF(AND(L2060="", M2060="", N2060=""), IF(AND(I2060&lt;&gt;0, J2060&lt;&gt;0), K2060/J2060 * I2060^-0.95, 0), IF(OR(L2060=1, L2060=2),(IF(J2060&lt;&gt;0, K2060/J2060 * I2060^-0.95, 0) + IF(AND(M2060&lt;&gt;0, I2060&lt;&gt;0), N2060/M2060 * I2060^-0.95 * IF(L2060=1, 1, 0.913), 0)) / 2,"Fehler: K4 muss 1 oder 2 sein"))</f>
        <v>0.9055434073281754</v>
      </c>
      <c r="P2060" s="61">
        <f t="array" ref="P2060">((AVERAGE(IF((H2060:INDEX(H:H,MATCH("PointAVG",O2061:O2169,0)+ROW(O2060)-1)&gt;=(MAX(H2060:INDEX(H:H,MATCH("PointAVG",O2061:O2169,0)+ROW(O2060)-1))-4)),O2060:INDEX(O:O,MATCH("PointAVG",O2061:O2169,0)+ROW(O2060)-1)))) * (VLOOKUP(C2060, LeagueRanking[[CCode]:[Total4]], COLUMNS(LeagueRanking[[#All],[CCode]:[Total4]]), FALSE)))</f>
        <v>7.7445553376632796</v>
      </c>
      <c r="Q2060" s="91">
        <f>_xlfn.RANK.EQ(P2060, P:P, 0)</f>
        <v>255</v>
      </c>
    </row>
    <row r="2061" spans="2:17" ht="23.45" hidden="1" customHeight="1" outlineLevel="1" x14ac:dyDescent="0.25">
      <c r="B2061" s="123"/>
      <c r="C2061" s="63" t="s">
        <v>378</v>
      </c>
      <c r="D2061" s="123"/>
      <c r="E2061" s="35" t="s">
        <v>254</v>
      </c>
      <c r="F2061" s="124"/>
      <c r="G2061" s="35">
        <v>2019</v>
      </c>
      <c r="H2061" s="35">
        <v>2019</v>
      </c>
      <c r="I2061" s="35">
        <v>2</v>
      </c>
      <c r="J2061" s="35">
        <v>28</v>
      </c>
      <c r="K2061" s="35">
        <v>40</v>
      </c>
      <c r="O2061" s="61">
        <f t="shared" si="253"/>
        <v>0.73947494560098403</v>
      </c>
      <c r="Q2061" s="92"/>
    </row>
    <row r="2062" spans="2:17" ht="23.45" hidden="1" customHeight="1" outlineLevel="1" x14ac:dyDescent="0.25">
      <c r="B2062" s="123"/>
      <c r="C2062" s="63" t="s">
        <v>378</v>
      </c>
      <c r="D2062" s="123"/>
      <c r="E2062" s="35" t="s">
        <v>254</v>
      </c>
      <c r="F2062" s="124"/>
      <c r="G2062" s="35">
        <v>2020</v>
      </c>
      <c r="H2062" s="35">
        <v>2020</v>
      </c>
      <c r="I2062" s="35">
        <v>2</v>
      </c>
      <c r="J2062" s="35">
        <v>26</v>
      </c>
      <c r="K2062" s="35">
        <v>52</v>
      </c>
      <c r="O2062" s="61">
        <f t="shared" si="253"/>
        <v>1.0352649238413776</v>
      </c>
      <c r="Q2062" s="92"/>
    </row>
    <row r="2063" spans="2:17" ht="23.45" hidden="1" customHeight="1" outlineLevel="1" x14ac:dyDescent="0.25">
      <c r="B2063" s="123"/>
      <c r="C2063" s="63" t="s">
        <v>378</v>
      </c>
      <c r="D2063" s="123"/>
      <c r="E2063" s="35" t="s">
        <v>254</v>
      </c>
      <c r="F2063" s="124"/>
      <c r="G2063" s="35">
        <v>2021</v>
      </c>
      <c r="H2063" s="35">
        <v>2021</v>
      </c>
      <c r="I2063" s="35">
        <v>2</v>
      </c>
      <c r="J2063" s="35">
        <v>33</v>
      </c>
      <c r="K2063" s="35">
        <v>60</v>
      </c>
      <c r="O2063" s="61">
        <f t="shared" si="253"/>
        <v>0.94114993076488873</v>
      </c>
      <c r="Q2063" s="92"/>
    </row>
    <row r="2064" spans="2:17" ht="23.45" hidden="1" customHeight="1" outlineLevel="1" x14ac:dyDescent="0.25">
      <c r="B2064" s="123"/>
      <c r="C2064" s="63" t="s">
        <v>378</v>
      </c>
      <c r="D2064" s="123"/>
      <c r="E2064" s="35" t="s">
        <v>254</v>
      </c>
      <c r="F2064" s="124"/>
      <c r="G2064" s="35">
        <v>2022</v>
      </c>
      <c r="H2064" s="35">
        <v>2022</v>
      </c>
      <c r="I2064" s="35">
        <v>3</v>
      </c>
      <c r="J2064" s="35">
        <v>16</v>
      </c>
      <c r="K2064" s="35">
        <v>38</v>
      </c>
      <c r="O2064" s="61">
        <f t="shared" si="253"/>
        <v>0.83636995260171743</v>
      </c>
      <c r="Q2064" s="92"/>
    </row>
    <row r="2065" spans="2:17" ht="23.45" hidden="1" customHeight="1" outlineLevel="1" x14ac:dyDescent="0.25">
      <c r="B2065" s="123"/>
      <c r="C2065" s="63" t="s">
        <v>378</v>
      </c>
      <c r="D2065" s="123"/>
      <c r="E2065" s="35" t="s">
        <v>254</v>
      </c>
      <c r="F2065" s="124"/>
      <c r="G2065" s="35">
        <v>2023</v>
      </c>
      <c r="H2065" s="35">
        <v>2023</v>
      </c>
      <c r="I2065" s="35">
        <v>3</v>
      </c>
      <c r="J2065" s="35">
        <v>16</v>
      </c>
      <c r="K2065" s="35">
        <v>35</v>
      </c>
      <c r="O2065" s="61">
        <f t="shared" si="253"/>
        <v>0.77034074581737133</v>
      </c>
      <c r="Q2065" s="92"/>
    </row>
    <row r="2066" spans="2:17" ht="23.45" hidden="1" customHeight="1" outlineLevel="1" x14ac:dyDescent="0.25">
      <c r="B2066" s="123"/>
      <c r="C2066" s="63" t="s">
        <v>378</v>
      </c>
      <c r="D2066" s="123"/>
      <c r="E2066" s="35" t="s">
        <v>254</v>
      </c>
      <c r="F2066" s="124"/>
      <c r="G2066" s="35">
        <v>2024</v>
      </c>
      <c r="H2066" s="35">
        <v>2024</v>
      </c>
      <c r="I2066" s="35">
        <v>3</v>
      </c>
      <c r="J2066" s="35">
        <v>16</v>
      </c>
      <c r="K2066" s="35">
        <v>38</v>
      </c>
      <c r="L2066" s="35">
        <v>1</v>
      </c>
      <c r="M2066" s="35">
        <v>3</v>
      </c>
      <c r="N2066" s="35">
        <v>6</v>
      </c>
      <c r="O2066" s="61">
        <f t="shared" si="253"/>
        <v>0.77034074581737133</v>
      </c>
      <c r="Q2066" s="92"/>
    </row>
    <row r="2067" spans="2:17" ht="23.45" hidden="1" customHeight="1" outlineLevel="1" x14ac:dyDescent="0.25">
      <c r="B2067" s="67" t="s">
        <v>1</v>
      </c>
      <c r="C2067" s="67" t="s">
        <v>371</v>
      </c>
      <c r="D2067" s="53" t="s">
        <v>42</v>
      </c>
      <c r="E2067" s="53" t="s">
        <v>364</v>
      </c>
      <c r="F2067" s="84"/>
      <c r="G2067" s="53" t="s">
        <v>43</v>
      </c>
      <c r="H2067" s="53" t="s">
        <v>787</v>
      </c>
      <c r="I2067" s="53" t="s">
        <v>44</v>
      </c>
      <c r="J2067" s="53" t="s">
        <v>360</v>
      </c>
      <c r="K2067" s="53" t="s">
        <v>359</v>
      </c>
      <c r="L2067" s="53" t="s">
        <v>362</v>
      </c>
      <c r="M2067" s="53" t="s">
        <v>360</v>
      </c>
      <c r="N2067" s="53" t="s">
        <v>359</v>
      </c>
      <c r="O2067" s="53" t="s">
        <v>363</v>
      </c>
      <c r="P2067" s="53" t="s">
        <v>365</v>
      </c>
      <c r="Q2067" s="53" t="s">
        <v>599</v>
      </c>
    </row>
    <row r="2068" spans="2:17" ht="23.45" hidden="1" customHeight="1" outlineLevel="1" x14ac:dyDescent="0.25">
      <c r="B2068" s="123" t="e" vm="26">
        <v>#VALUE!</v>
      </c>
      <c r="C2068" s="63" t="s">
        <v>378</v>
      </c>
      <c r="D2068" s="123" t="e" vm="248">
        <v>#VALUE!</v>
      </c>
      <c r="E2068" s="35" t="s">
        <v>255</v>
      </c>
      <c r="F2068" s="122" t="s">
        <v>666</v>
      </c>
      <c r="G2068" s="35">
        <v>2018</v>
      </c>
      <c r="H2068" s="35">
        <v>2018</v>
      </c>
      <c r="I2068" s="35">
        <v>2</v>
      </c>
      <c r="J2068" s="35">
        <v>28</v>
      </c>
      <c r="K2068" s="35">
        <v>27</v>
      </c>
      <c r="O2068" s="61">
        <f t="shared" ref="O2068:O2074" si="254">IF(AND(L2068="", M2068="", N2068=""), IF(AND(I2068&lt;&gt;0, J2068&lt;&gt;0), K2068/J2068 * I2068^-0.95, 0), IF(OR(L2068=1, L2068=2),(IF(J2068&lt;&gt;0, K2068/J2068 * I2068^-0.95, 0) + IF(AND(M2068&lt;&gt;0, I2068&lt;&gt;0), N2068/M2068 * I2068^-0.95 * IF(L2068=1, 1, 0.913), 0)) / 2,"Fehler: K4 muss 1 oder 2 sein"))</f>
        <v>0.49914558828066419</v>
      </c>
      <c r="P2068" s="61">
        <f t="array" ref="P2068">((AVERAGE(IF((H2068:INDEX(H:H,MATCH("PointAVG",O2069:O2177,0)+ROW(O2068)-1)&gt;=(MAX(H2068:INDEX(H:H,MATCH("PointAVG",O2069:O2177,0)+ROW(O2068)-1))-4)),O2068:INDEX(O:O,MATCH("PointAVG",O2069:O2177,0)+ROW(O2068)-1)))) * (VLOOKUP(C2068, LeagueRanking[[CCode]:[Total4]], COLUMNS(LeagueRanking[[#All],[CCode]:[Total4]]), FALSE)))</f>
        <v>4.9455023508975993</v>
      </c>
      <c r="Q2068" s="91">
        <f>_xlfn.RANK.EQ(P2068, P:P, 0)</f>
        <v>334</v>
      </c>
    </row>
    <row r="2069" spans="2:17" ht="23.45" hidden="1" customHeight="1" outlineLevel="1" x14ac:dyDescent="0.25">
      <c r="B2069" s="123"/>
      <c r="C2069" s="63" t="s">
        <v>378</v>
      </c>
      <c r="D2069" s="123"/>
      <c r="E2069" s="35" t="s">
        <v>255</v>
      </c>
      <c r="F2069" s="122"/>
      <c r="G2069" s="35">
        <v>2019</v>
      </c>
      <c r="H2069" s="35">
        <v>2019</v>
      </c>
      <c r="I2069" s="35">
        <v>2</v>
      </c>
      <c r="J2069" s="35">
        <v>28</v>
      </c>
      <c r="K2069" s="35">
        <v>31</v>
      </c>
      <c r="O2069" s="61">
        <f t="shared" si="254"/>
        <v>0.57309308284076266</v>
      </c>
      <c r="Q2069" s="92"/>
    </row>
    <row r="2070" spans="2:17" ht="23.45" hidden="1" customHeight="1" outlineLevel="1" x14ac:dyDescent="0.25">
      <c r="B2070" s="123"/>
      <c r="C2070" s="63" t="s">
        <v>378</v>
      </c>
      <c r="D2070" s="123"/>
      <c r="E2070" s="35" t="s">
        <v>255</v>
      </c>
      <c r="F2070" s="122"/>
      <c r="G2070" s="35">
        <v>2020</v>
      </c>
      <c r="H2070" s="35">
        <v>2020</v>
      </c>
      <c r="I2070" s="35">
        <v>2</v>
      </c>
      <c r="J2070" s="35">
        <v>26</v>
      </c>
      <c r="K2070" s="35">
        <v>24</v>
      </c>
      <c r="O2070" s="61">
        <f t="shared" si="254"/>
        <v>0.47781458023448198</v>
      </c>
      <c r="Q2070" s="92"/>
    </row>
    <row r="2071" spans="2:17" ht="23.45" hidden="1" customHeight="1" outlineLevel="1" x14ac:dyDescent="0.25">
      <c r="B2071" s="123"/>
      <c r="C2071" s="63" t="s">
        <v>378</v>
      </c>
      <c r="D2071" s="123"/>
      <c r="E2071" s="35" t="s">
        <v>255</v>
      </c>
      <c r="F2071" s="122"/>
      <c r="G2071" s="35">
        <v>2021</v>
      </c>
      <c r="H2071" s="35">
        <v>2021</v>
      </c>
      <c r="I2071" s="35">
        <v>2</v>
      </c>
      <c r="J2071" s="35">
        <v>33</v>
      </c>
      <c r="K2071" s="35">
        <v>34</v>
      </c>
      <c r="O2071" s="61">
        <f t="shared" si="254"/>
        <v>0.53331829410010356</v>
      </c>
      <c r="Q2071" s="92"/>
    </row>
    <row r="2072" spans="2:17" ht="23.45" hidden="1" customHeight="1" outlineLevel="1" x14ac:dyDescent="0.25">
      <c r="B2072" s="123"/>
      <c r="C2072" s="63" t="s">
        <v>378</v>
      </c>
      <c r="D2072" s="123"/>
      <c r="E2072" s="35" t="s">
        <v>255</v>
      </c>
      <c r="F2072" s="122"/>
      <c r="G2072" s="35">
        <v>2022</v>
      </c>
      <c r="H2072" s="35">
        <v>2022</v>
      </c>
      <c r="I2072" s="35">
        <v>2</v>
      </c>
      <c r="J2072" s="35">
        <v>24</v>
      </c>
      <c r="K2072" s="35">
        <v>27</v>
      </c>
      <c r="O2072" s="61">
        <f t="shared" si="254"/>
        <v>0.58233651966077493</v>
      </c>
      <c r="Q2072" s="92"/>
    </row>
    <row r="2073" spans="2:17" ht="23.45" hidden="1" customHeight="1" outlineLevel="1" x14ac:dyDescent="0.25">
      <c r="B2073" s="123"/>
      <c r="C2073" s="63" t="s">
        <v>378</v>
      </c>
      <c r="D2073" s="123"/>
      <c r="E2073" s="35" t="s">
        <v>255</v>
      </c>
      <c r="F2073" s="122"/>
      <c r="G2073" s="35">
        <v>2023</v>
      </c>
      <c r="H2073" s="35">
        <v>2023</v>
      </c>
      <c r="I2073" s="35">
        <v>2</v>
      </c>
      <c r="J2073" s="35">
        <v>32</v>
      </c>
      <c r="K2073" s="35">
        <v>31</v>
      </c>
      <c r="O2073" s="61">
        <f t="shared" si="254"/>
        <v>0.50145644748566731</v>
      </c>
      <c r="Q2073" s="92"/>
    </row>
    <row r="2074" spans="2:17" ht="23.45" hidden="1" customHeight="1" outlineLevel="1" x14ac:dyDescent="0.25">
      <c r="B2074" s="123"/>
      <c r="C2074" s="63" t="s">
        <v>378</v>
      </c>
      <c r="D2074" s="123"/>
      <c r="E2074" s="35" t="s">
        <v>255</v>
      </c>
      <c r="F2074" s="122"/>
      <c r="G2074" s="35">
        <v>2024</v>
      </c>
      <c r="H2074" s="35">
        <v>2024</v>
      </c>
      <c r="I2074" s="35">
        <v>2</v>
      </c>
      <c r="J2074" s="35">
        <v>34</v>
      </c>
      <c r="K2074" s="35">
        <v>45</v>
      </c>
      <c r="O2074" s="61">
        <f t="shared" si="254"/>
        <v>0.68510178783620568</v>
      </c>
      <c r="Q2074" s="92"/>
    </row>
    <row r="2075" spans="2:17" ht="23.45" hidden="1" customHeight="1" outlineLevel="1" x14ac:dyDescent="0.25">
      <c r="B2075" s="67" t="s">
        <v>1</v>
      </c>
      <c r="C2075" s="67" t="s">
        <v>371</v>
      </c>
      <c r="D2075" s="53" t="s">
        <v>42</v>
      </c>
      <c r="E2075" s="53" t="s">
        <v>364</v>
      </c>
      <c r="F2075" s="84"/>
      <c r="G2075" s="53" t="s">
        <v>43</v>
      </c>
      <c r="H2075" s="53" t="s">
        <v>787</v>
      </c>
      <c r="I2075" s="53" t="s">
        <v>44</v>
      </c>
      <c r="J2075" s="53" t="s">
        <v>360</v>
      </c>
      <c r="K2075" s="53" t="s">
        <v>359</v>
      </c>
      <c r="L2075" s="53" t="s">
        <v>362</v>
      </c>
      <c r="M2075" s="53" t="s">
        <v>360</v>
      </c>
      <c r="N2075" s="53" t="s">
        <v>359</v>
      </c>
      <c r="O2075" s="53" t="s">
        <v>363</v>
      </c>
      <c r="P2075" s="53" t="s">
        <v>365</v>
      </c>
      <c r="Q2075" s="53" t="s">
        <v>599</v>
      </c>
    </row>
    <row r="2076" spans="2:17" ht="23.45" hidden="1" customHeight="1" outlineLevel="1" x14ac:dyDescent="0.25">
      <c r="B2076" s="123" t="e" vm="26">
        <v>#VALUE!</v>
      </c>
      <c r="C2076" s="63" t="s">
        <v>378</v>
      </c>
      <c r="D2076" s="123" t="e" vm="249">
        <v>#VALUE!</v>
      </c>
      <c r="E2076" s="35" t="s">
        <v>256</v>
      </c>
      <c r="F2076" s="122" t="s">
        <v>667</v>
      </c>
      <c r="G2076" s="35">
        <v>2018</v>
      </c>
      <c r="H2076" s="35">
        <v>2018</v>
      </c>
      <c r="I2076" s="35">
        <v>2</v>
      </c>
      <c r="J2076" s="35">
        <v>28</v>
      </c>
      <c r="K2076" s="35">
        <v>36</v>
      </c>
      <c r="O2076" s="61">
        <f t="shared" ref="O2076:O2082" si="255">IF(AND(L2076="", M2076="", N2076=""), IF(AND(I2076&lt;&gt;0, J2076&lt;&gt;0), K2076/J2076 * I2076^-0.95, 0), IF(OR(L2076=1, L2076=2),(IF(J2076&lt;&gt;0, K2076/J2076 * I2076^-0.95, 0) + IF(AND(M2076&lt;&gt;0, I2076&lt;&gt;0), N2076/M2076 * I2076^-0.95 * IF(L2076=1, 1, 0.913), 0)) / 2,"Fehler: K4 muss 1 oder 2 sein"))</f>
        <v>0.66552745104088562</v>
      </c>
      <c r="P2076" s="61">
        <f t="array" ref="P2076">((AVERAGE(IF((H2076:INDEX(H:H,MATCH("PointAVG",O2077:O2185,0)+ROW(O2076)-1)&gt;=(MAX(H2076:INDEX(H:H,MATCH("PointAVG",O2077:O2185,0)+ROW(O2076)-1))-4)),O2076:INDEX(O:O,MATCH("PointAVG",O2077:O2185,0)+ROW(O2076)-1)))) * (VLOOKUP(C2076, LeagueRanking[[CCode]:[Total4]], COLUMNS(LeagueRanking[[#All],[CCode]:[Total4]]), FALSE)))</f>
        <v>3.5368436657298568</v>
      </c>
      <c r="Q2076" s="91">
        <f>_xlfn.RANK.EQ(P2076, P:P, 0)</f>
        <v>356</v>
      </c>
    </row>
    <row r="2077" spans="2:17" ht="23.45" hidden="1" customHeight="1" outlineLevel="1" x14ac:dyDescent="0.25">
      <c r="B2077" s="123"/>
      <c r="C2077" s="63" t="s">
        <v>378</v>
      </c>
      <c r="D2077" s="123"/>
      <c r="E2077" s="35" t="s">
        <v>256</v>
      </c>
      <c r="F2077" s="122"/>
      <c r="G2077" s="35">
        <v>2019</v>
      </c>
      <c r="H2077" s="35">
        <v>2019</v>
      </c>
      <c r="I2077" s="35">
        <v>2</v>
      </c>
      <c r="J2077" s="35">
        <v>28</v>
      </c>
      <c r="K2077" s="35">
        <v>21</v>
      </c>
      <c r="O2077" s="61">
        <f t="shared" si="255"/>
        <v>0.38822434644051662</v>
      </c>
      <c r="Q2077" s="92"/>
    </row>
    <row r="2078" spans="2:17" ht="23.45" hidden="1" customHeight="1" outlineLevel="1" x14ac:dyDescent="0.25">
      <c r="B2078" s="123"/>
      <c r="C2078" s="63" t="s">
        <v>378</v>
      </c>
      <c r="D2078" s="123"/>
      <c r="E2078" s="35" t="s">
        <v>256</v>
      </c>
      <c r="F2078" s="122"/>
      <c r="G2078" s="35">
        <v>2020</v>
      </c>
      <c r="H2078" s="35">
        <v>2020</v>
      </c>
      <c r="I2078" s="35">
        <v>2</v>
      </c>
      <c r="J2078" s="35">
        <v>26</v>
      </c>
      <c r="K2078" s="35">
        <v>30</v>
      </c>
      <c r="O2078" s="61">
        <f t="shared" si="255"/>
        <v>0.59726822529310242</v>
      </c>
      <c r="Q2078" s="92"/>
    </row>
    <row r="2079" spans="2:17" ht="23.45" hidden="1" customHeight="1" outlineLevel="1" x14ac:dyDescent="0.25">
      <c r="B2079" s="123"/>
      <c r="C2079" s="63" t="s">
        <v>378</v>
      </c>
      <c r="D2079" s="123"/>
      <c r="E2079" s="35" t="s">
        <v>256</v>
      </c>
      <c r="F2079" s="122"/>
      <c r="G2079" s="35">
        <v>2021</v>
      </c>
      <c r="H2079" s="35">
        <v>2021</v>
      </c>
      <c r="I2079" s="35">
        <v>2</v>
      </c>
      <c r="J2079" s="35">
        <v>33</v>
      </c>
      <c r="K2079" s="35">
        <v>16</v>
      </c>
      <c r="O2079" s="61">
        <f t="shared" si="255"/>
        <v>0.25097331487063701</v>
      </c>
      <c r="Q2079" s="92"/>
    </row>
    <row r="2080" spans="2:17" ht="23.45" hidden="1" customHeight="1" outlineLevel="1" x14ac:dyDescent="0.25">
      <c r="B2080" s="123"/>
      <c r="C2080" s="63" t="s">
        <v>378</v>
      </c>
      <c r="D2080" s="123"/>
      <c r="E2080" s="35" t="s">
        <v>256</v>
      </c>
      <c r="F2080" s="122"/>
      <c r="G2080" s="35">
        <v>2022</v>
      </c>
      <c r="H2080" s="35">
        <v>2022</v>
      </c>
      <c r="I2080" s="35">
        <v>2</v>
      </c>
      <c r="J2080" s="35">
        <v>24</v>
      </c>
      <c r="K2080" s="35">
        <v>18</v>
      </c>
      <c r="O2080" s="61">
        <f t="shared" si="255"/>
        <v>0.38822434644051662</v>
      </c>
      <c r="Q2080" s="92"/>
    </row>
    <row r="2081" spans="2:17" ht="23.45" hidden="1" customHeight="1" outlineLevel="1" x14ac:dyDescent="0.25">
      <c r="B2081" s="123"/>
      <c r="C2081" s="63" t="s">
        <v>378</v>
      </c>
      <c r="D2081" s="123"/>
      <c r="E2081" s="35" t="s">
        <v>256</v>
      </c>
      <c r="F2081" s="122"/>
      <c r="G2081" s="35">
        <v>2023</v>
      </c>
      <c r="H2081" s="35">
        <v>2023</v>
      </c>
      <c r="I2081" s="35">
        <v>2</v>
      </c>
      <c r="J2081" s="35">
        <v>32</v>
      </c>
      <c r="K2081" s="35">
        <v>22</v>
      </c>
      <c r="O2081" s="61">
        <f t="shared" si="255"/>
        <v>0.35587231757047355</v>
      </c>
      <c r="Q2081" s="92"/>
    </row>
    <row r="2082" spans="2:17" ht="23.45" hidden="1" customHeight="1" outlineLevel="1" x14ac:dyDescent="0.25">
      <c r="B2082" s="123"/>
      <c r="C2082" s="63" t="s">
        <v>378</v>
      </c>
      <c r="D2082" s="123"/>
      <c r="E2082" s="35" t="s">
        <v>256</v>
      </c>
      <c r="F2082" s="122"/>
      <c r="G2082" s="35">
        <v>2024</v>
      </c>
      <c r="H2082" s="35">
        <v>2024</v>
      </c>
      <c r="I2082" s="35">
        <v>2</v>
      </c>
      <c r="J2082" s="35">
        <v>34</v>
      </c>
      <c r="K2082" s="35">
        <v>26</v>
      </c>
      <c r="O2082" s="61">
        <f t="shared" si="255"/>
        <v>0.39583658852758552</v>
      </c>
      <c r="Q2082" s="92"/>
    </row>
    <row r="2083" spans="2:17" ht="23.45" hidden="1" customHeight="1" outlineLevel="1" x14ac:dyDescent="0.25">
      <c r="B2083" s="67" t="s">
        <v>1</v>
      </c>
      <c r="C2083" s="67" t="s">
        <v>371</v>
      </c>
      <c r="D2083" s="53" t="s">
        <v>42</v>
      </c>
      <c r="E2083" s="53" t="s">
        <v>364</v>
      </c>
      <c r="F2083" s="84"/>
      <c r="G2083" s="53" t="s">
        <v>43</v>
      </c>
      <c r="H2083" s="53" t="s">
        <v>787</v>
      </c>
      <c r="I2083" s="53" t="s">
        <v>44</v>
      </c>
      <c r="J2083" s="53" t="s">
        <v>360</v>
      </c>
      <c r="K2083" s="53" t="s">
        <v>359</v>
      </c>
      <c r="L2083" s="53" t="s">
        <v>362</v>
      </c>
      <c r="M2083" s="53" t="s">
        <v>360</v>
      </c>
      <c r="N2083" s="53" t="s">
        <v>359</v>
      </c>
      <c r="O2083" s="53" t="s">
        <v>363</v>
      </c>
      <c r="P2083" s="53" t="s">
        <v>365</v>
      </c>
      <c r="Q2083" s="53" t="s">
        <v>599</v>
      </c>
    </row>
    <row r="2084" spans="2:17" ht="23.45" hidden="1" customHeight="1" outlineLevel="1" x14ac:dyDescent="0.25">
      <c r="B2084" s="123" t="e" vm="26">
        <v>#VALUE!</v>
      </c>
      <c r="C2084" s="63" t="s">
        <v>378</v>
      </c>
      <c r="D2084" s="123" t="e" vm="250">
        <v>#VALUE!</v>
      </c>
      <c r="E2084" s="35" t="s">
        <v>257</v>
      </c>
      <c r="F2084" s="122" t="s">
        <v>668</v>
      </c>
      <c r="G2084" s="35">
        <v>2018</v>
      </c>
      <c r="H2084" s="35">
        <v>2018</v>
      </c>
      <c r="O2084" s="61">
        <f t="shared" ref="O2084:O2090" si="256">IF(AND(L2084="", M2084="", N2084=""), IF(AND(I2084&lt;&gt;0, J2084&lt;&gt;0), K2084/J2084 * I2084^-0.95, 0), IF(OR(L2084=1, L2084=2),(IF(J2084&lt;&gt;0, K2084/J2084 * I2084^-0.95, 0) + IF(AND(M2084&lt;&gt;0, I2084&lt;&gt;0), N2084/M2084 * I2084^-0.95 * IF(L2084=1, 1, 0.913), 0)) / 2,"Fehler: K4 muss 1 oder 2 sein"))</f>
        <v>0</v>
      </c>
      <c r="P2084" s="61">
        <f t="array" ref="P2084">((AVERAGE(IF((H2084:INDEX(H:H,MATCH("PointAVG",O2085:O2193,0)+ROW(O2084)-1)&gt;=(MAX(H2084:INDEX(H:H,MATCH("PointAVG",O2085:O2193,0)+ROW(O2084)-1))-4)),O2084:INDEX(O:O,MATCH("PointAVG",O2085:O2193,0)+ROW(O2084)-1)))) * (VLOOKUP(C2084, LeagueRanking[[CCode]:[Total4]], COLUMNS(LeagueRanking[[#All],[CCode]:[Total4]]), FALSE)))</f>
        <v>7.9008846012117848</v>
      </c>
      <c r="Q2084" s="91">
        <f>_xlfn.RANK.EQ(P2084, P:P, 0)</f>
        <v>250</v>
      </c>
    </row>
    <row r="2085" spans="2:17" ht="23.45" hidden="1" customHeight="1" outlineLevel="1" x14ac:dyDescent="0.25">
      <c r="B2085" s="123"/>
      <c r="C2085" s="63" t="s">
        <v>378</v>
      </c>
      <c r="D2085" s="123"/>
      <c r="E2085" s="35" t="s">
        <v>257</v>
      </c>
      <c r="F2085" s="122"/>
      <c r="G2085" s="35">
        <v>2019</v>
      </c>
      <c r="H2085" s="35">
        <v>2019</v>
      </c>
      <c r="O2085" s="61">
        <f t="shared" si="256"/>
        <v>0</v>
      </c>
      <c r="Q2085" s="92"/>
    </row>
    <row r="2086" spans="2:17" ht="23.45" hidden="1" customHeight="1" outlineLevel="1" x14ac:dyDescent="0.25">
      <c r="B2086" s="123"/>
      <c r="C2086" s="63" t="s">
        <v>378</v>
      </c>
      <c r="D2086" s="123"/>
      <c r="E2086" s="35" t="s">
        <v>257</v>
      </c>
      <c r="F2086" s="122"/>
      <c r="G2086" s="35">
        <v>2020</v>
      </c>
      <c r="H2086" s="35">
        <v>2020</v>
      </c>
      <c r="I2086" s="35">
        <v>3</v>
      </c>
      <c r="J2086" s="35">
        <v>20</v>
      </c>
      <c r="K2086" s="35">
        <v>30</v>
      </c>
      <c r="O2086" s="61">
        <f t="shared" si="256"/>
        <v>0.52823365427476898</v>
      </c>
      <c r="Q2086" s="92"/>
    </row>
    <row r="2087" spans="2:17" ht="23.45" hidden="1" customHeight="1" outlineLevel="1" x14ac:dyDescent="0.25">
      <c r="B2087" s="123"/>
      <c r="C2087" s="63" t="s">
        <v>378</v>
      </c>
      <c r="D2087" s="123"/>
      <c r="E2087" s="35" t="s">
        <v>257</v>
      </c>
      <c r="F2087" s="122"/>
      <c r="G2087" s="35">
        <v>2021</v>
      </c>
      <c r="H2087" s="35">
        <v>2021</v>
      </c>
      <c r="I2087" s="35">
        <v>3</v>
      </c>
      <c r="J2087" s="35">
        <v>14</v>
      </c>
      <c r="K2087" s="35">
        <v>37</v>
      </c>
      <c r="O2087" s="61">
        <f t="shared" si="256"/>
        <v>0.93069739086506909</v>
      </c>
      <c r="Q2087" s="92"/>
    </row>
    <row r="2088" spans="2:17" ht="23.45" hidden="1" customHeight="1" outlineLevel="1" x14ac:dyDescent="0.25">
      <c r="B2088" s="123"/>
      <c r="C2088" s="63" t="s">
        <v>378</v>
      </c>
      <c r="D2088" s="123"/>
      <c r="E2088" s="35" t="s">
        <v>257</v>
      </c>
      <c r="F2088" s="122"/>
      <c r="G2088" s="35">
        <v>2022</v>
      </c>
      <c r="H2088" s="35">
        <v>2022</v>
      </c>
      <c r="I2088" s="35">
        <v>2</v>
      </c>
      <c r="J2088" s="35">
        <v>24</v>
      </c>
      <c r="K2088" s="35">
        <v>41</v>
      </c>
      <c r="O2088" s="61">
        <f t="shared" si="256"/>
        <v>0.88428878911451003</v>
      </c>
      <c r="Q2088" s="92"/>
    </row>
    <row r="2089" spans="2:17" ht="23.45" hidden="1" customHeight="1" outlineLevel="1" x14ac:dyDescent="0.25">
      <c r="B2089" s="123"/>
      <c r="C2089" s="63" t="s">
        <v>378</v>
      </c>
      <c r="D2089" s="123"/>
      <c r="E2089" s="35" t="s">
        <v>257</v>
      </c>
      <c r="F2089" s="122"/>
      <c r="G2089" s="35">
        <v>2023</v>
      </c>
      <c r="H2089" s="35">
        <v>2023</v>
      </c>
      <c r="I2089" s="35">
        <v>2</v>
      </c>
      <c r="J2089" s="35">
        <v>32</v>
      </c>
      <c r="K2089" s="35">
        <v>61</v>
      </c>
      <c r="O2089" s="61">
        <f t="shared" si="256"/>
        <v>0.98673688053631303</v>
      </c>
      <c r="Q2089" s="92"/>
    </row>
    <row r="2090" spans="2:17" ht="23.45" hidden="1" customHeight="1" outlineLevel="1" x14ac:dyDescent="0.25">
      <c r="B2090" s="123"/>
      <c r="C2090" s="63" t="s">
        <v>378</v>
      </c>
      <c r="D2090" s="123"/>
      <c r="E2090" s="35" t="s">
        <v>257</v>
      </c>
      <c r="F2090" s="122"/>
      <c r="G2090" s="35">
        <v>2024</v>
      </c>
      <c r="H2090" s="35">
        <v>2024</v>
      </c>
      <c r="I2090" s="35">
        <v>2</v>
      </c>
      <c r="J2090" s="35">
        <v>34</v>
      </c>
      <c r="K2090" s="35">
        <v>73</v>
      </c>
      <c r="O2090" s="61">
        <f t="shared" si="256"/>
        <v>1.111387344712067</v>
      </c>
      <c r="Q2090" s="92"/>
    </row>
    <row r="2091" spans="2:17" ht="23.45" hidden="1" customHeight="1" outlineLevel="1" x14ac:dyDescent="0.25">
      <c r="B2091" s="67" t="s">
        <v>1</v>
      </c>
      <c r="C2091" s="67" t="s">
        <v>371</v>
      </c>
      <c r="D2091" s="53" t="s">
        <v>42</v>
      </c>
      <c r="E2091" s="53" t="s">
        <v>364</v>
      </c>
      <c r="F2091" s="84"/>
      <c r="G2091" s="53" t="s">
        <v>43</v>
      </c>
      <c r="H2091" s="53" t="s">
        <v>787</v>
      </c>
      <c r="I2091" s="53" t="s">
        <v>44</v>
      </c>
      <c r="J2091" s="53" t="s">
        <v>360</v>
      </c>
      <c r="K2091" s="53" t="s">
        <v>359</v>
      </c>
      <c r="L2091" s="53" t="s">
        <v>362</v>
      </c>
      <c r="M2091" s="53" t="s">
        <v>360</v>
      </c>
      <c r="N2091" s="53" t="s">
        <v>359</v>
      </c>
      <c r="O2091" s="53" t="s">
        <v>363</v>
      </c>
      <c r="P2091" s="53" t="s">
        <v>365</v>
      </c>
      <c r="Q2091" s="53" t="s">
        <v>599</v>
      </c>
    </row>
    <row r="2092" spans="2:17" ht="23.45" hidden="1" customHeight="1" outlineLevel="1" x14ac:dyDescent="0.25">
      <c r="B2092" s="123" t="e" vm="26">
        <v>#VALUE!</v>
      </c>
      <c r="C2092" s="63" t="s">
        <v>378</v>
      </c>
      <c r="D2092" s="123" t="e" vm="251">
        <v>#VALUE!</v>
      </c>
      <c r="E2092" s="35" t="s">
        <v>258</v>
      </c>
      <c r="F2092" s="122" t="s">
        <v>669</v>
      </c>
      <c r="G2092" s="35">
        <v>2018</v>
      </c>
      <c r="H2092" s="35">
        <v>2018</v>
      </c>
      <c r="I2092" s="35">
        <v>2</v>
      </c>
      <c r="J2092" s="35">
        <v>28</v>
      </c>
      <c r="K2092" s="35">
        <v>19</v>
      </c>
      <c r="O2092" s="61">
        <f t="shared" ref="O2092:O2098" si="257">IF(AND(L2092="", M2092="", N2092=""), IF(AND(I2092&lt;&gt;0, J2092&lt;&gt;0), K2092/J2092 * I2092^-0.95, 0), IF(OR(L2092=1, L2092=2),(IF(J2092&lt;&gt;0, K2092/J2092 * I2092^-0.95, 0) + IF(AND(M2092&lt;&gt;0, I2092&lt;&gt;0), N2092/M2092 * I2092^-0.95 * IF(L2092=1, 1, 0.913), 0)) / 2,"Fehler: K4 muss 1 oder 2 sein"))</f>
        <v>0.35125059916046741</v>
      </c>
      <c r="P2092" s="61">
        <f t="array" ref="P2092">((AVERAGE(IF((H2092:INDEX(H:H,MATCH("PointAVG",O2093:O2201,0)+ROW(O2092)-1)&gt;=(MAX(H2092:INDEX(H:H,MATCH("PointAVG",O2093:O2201,0)+ROW(O2092)-1))-4)),O2092:INDEX(O:O,MATCH("PointAVG",O2093:O2201,0)+ROW(O2092)-1)))) * (VLOOKUP(C2092, LeagueRanking[[CCode]:[Total4]], COLUMNS(LeagueRanking[[#All],[CCode]:[Total4]]), FALSE)))</f>
        <v>4.6244779692264109</v>
      </c>
      <c r="Q2092" s="91">
        <f>_xlfn.RANK.EQ(P2092, P:P, 0)</f>
        <v>336</v>
      </c>
    </row>
    <row r="2093" spans="2:17" ht="23.45" hidden="1" customHeight="1" outlineLevel="1" x14ac:dyDescent="0.25">
      <c r="B2093" s="123"/>
      <c r="C2093" s="63" t="s">
        <v>378</v>
      </c>
      <c r="D2093" s="123"/>
      <c r="E2093" s="35" t="s">
        <v>258</v>
      </c>
      <c r="F2093" s="122"/>
      <c r="G2093" s="35">
        <v>2019</v>
      </c>
      <c r="H2093" s="35">
        <v>2019</v>
      </c>
      <c r="I2093" s="35">
        <v>2</v>
      </c>
      <c r="J2093" s="35">
        <v>28</v>
      </c>
      <c r="K2093" s="35">
        <v>9</v>
      </c>
      <c r="O2093" s="61">
        <f t="shared" si="257"/>
        <v>0.16638186276022141</v>
      </c>
      <c r="Q2093" s="92"/>
    </row>
    <row r="2094" spans="2:17" ht="23.45" hidden="1" customHeight="1" outlineLevel="1" x14ac:dyDescent="0.25">
      <c r="B2094" s="123"/>
      <c r="C2094" s="63" t="s">
        <v>378</v>
      </c>
      <c r="D2094" s="123"/>
      <c r="E2094" s="35" t="s">
        <v>258</v>
      </c>
      <c r="F2094" s="122"/>
      <c r="G2094" s="35">
        <v>2020</v>
      </c>
      <c r="H2094" s="35">
        <v>2020</v>
      </c>
      <c r="I2094" s="35">
        <v>3</v>
      </c>
      <c r="J2094" s="35">
        <v>20</v>
      </c>
      <c r="K2094" s="35">
        <v>44</v>
      </c>
      <c r="L2094" s="35">
        <v>1</v>
      </c>
      <c r="M2094" s="35">
        <v>4</v>
      </c>
      <c r="N2094" s="35">
        <v>5</v>
      </c>
      <c r="O2094" s="61">
        <f t="shared" si="257"/>
        <v>0.60746870241598427</v>
      </c>
      <c r="Q2094" s="92"/>
    </row>
    <row r="2095" spans="2:17" ht="23.45" hidden="1" customHeight="1" outlineLevel="1" x14ac:dyDescent="0.25">
      <c r="B2095" s="123"/>
      <c r="C2095" s="63" t="s">
        <v>378</v>
      </c>
      <c r="D2095" s="123"/>
      <c r="E2095" s="35" t="s">
        <v>258</v>
      </c>
      <c r="F2095" s="122"/>
      <c r="G2095" s="35">
        <v>2021</v>
      </c>
      <c r="H2095" s="35">
        <v>2021</v>
      </c>
      <c r="I2095" s="35">
        <v>2</v>
      </c>
      <c r="J2095" s="35">
        <v>33</v>
      </c>
      <c r="K2095" s="35">
        <v>28</v>
      </c>
      <c r="O2095" s="61">
        <f t="shared" si="257"/>
        <v>0.43920330102361477</v>
      </c>
      <c r="Q2095" s="92"/>
    </row>
    <row r="2096" spans="2:17" ht="23.45" hidden="1" customHeight="1" outlineLevel="1" x14ac:dyDescent="0.25">
      <c r="B2096" s="123"/>
      <c r="C2096" s="63" t="s">
        <v>378</v>
      </c>
      <c r="D2096" s="123"/>
      <c r="E2096" s="35" t="s">
        <v>258</v>
      </c>
      <c r="F2096" s="122"/>
      <c r="G2096" s="35">
        <v>2022</v>
      </c>
      <c r="H2096" s="35">
        <v>2022</v>
      </c>
      <c r="I2096" s="35">
        <v>2</v>
      </c>
      <c r="J2096" s="35">
        <v>24</v>
      </c>
      <c r="K2096" s="35">
        <v>12</v>
      </c>
      <c r="O2096" s="61">
        <f t="shared" si="257"/>
        <v>0.2588162309603444</v>
      </c>
      <c r="Q2096" s="92"/>
    </row>
    <row r="2097" spans="2:17" ht="23.45" hidden="1" customHeight="1" outlineLevel="1" x14ac:dyDescent="0.25">
      <c r="B2097" s="123"/>
      <c r="C2097" s="63" t="s">
        <v>378</v>
      </c>
      <c r="D2097" s="123"/>
      <c r="E2097" s="35" t="s">
        <v>258</v>
      </c>
      <c r="F2097" s="122"/>
      <c r="G2097" s="35">
        <v>2023</v>
      </c>
      <c r="H2097" s="35">
        <v>2023</v>
      </c>
      <c r="I2097" s="35">
        <v>2</v>
      </c>
      <c r="J2097" s="35">
        <v>32</v>
      </c>
      <c r="K2097" s="35">
        <v>48</v>
      </c>
      <c r="O2097" s="61">
        <f t="shared" si="257"/>
        <v>0.77644869288103324</v>
      </c>
      <c r="Q2097" s="92"/>
    </row>
    <row r="2098" spans="2:17" ht="23.45" hidden="1" customHeight="1" outlineLevel="1" x14ac:dyDescent="0.25">
      <c r="B2098" s="123"/>
      <c r="C2098" s="63" t="s">
        <v>378</v>
      </c>
      <c r="D2098" s="123"/>
      <c r="E2098" s="35" t="s">
        <v>258</v>
      </c>
      <c r="F2098" s="122"/>
      <c r="G2098" s="35">
        <v>2024</v>
      </c>
      <c r="H2098" s="35">
        <v>2024</v>
      </c>
      <c r="I2098" s="35">
        <v>2</v>
      </c>
      <c r="J2098" s="35">
        <v>34</v>
      </c>
      <c r="K2098" s="35">
        <v>34</v>
      </c>
      <c r="O2098" s="61">
        <f t="shared" si="257"/>
        <v>0.51763246192068879</v>
      </c>
      <c r="Q2098" s="92"/>
    </row>
    <row r="2099" spans="2:17" ht="23.45" hidden="1" customHeight="1" outlineLevel="1" x14ac:dyDescent="0.25">
      <c r="B2099" s="67" t="s">
        <v>1</v>
      </c>
      <c r="C2099" s="67" t="s">
        <v>371</v>
      </c>
      <c r="D2099" s="53" t="s">
        <v>42</v>
      </c>
      <c r="E2099" s="53" t="s">
        <v>364</v>
      </c>
      <c r="F2099" s="84"/>
      <c r="G2099" s="53" t="s">
        <v>43</v>
      </c>
      <c r="H2099" s="53" t="s">
        <v>787</v>
      </c>
      <c r="I2099" s="53" t="s">
        <v>44</v>
      </c>
      <c r="J2099" s="53" t="s">
        <v>360</v>
      </c>
      <c r="K2099" s="53" t="s">
        <v>359</v>
      </c>
      <c r="L2099" s="53" t="s">
        <v>362</v>
      </c>
      <c r="M2099" s="53" t="s">
        <v>360</v>
      </c>
      <c r="N2099" s="53" t="s">
        <v>359</v>
      </c>
      <c r="O2099" s="53" t="s">
        <v>363</v>
      </c>
      <c r="P2099" s="53" t="s">
        <v>365</v>
      </c>
      <c r="Q2099" s="53" t="s">
        <v>599</v>
      </c>
    </row>
    <row r="2100" spans="2:17" ht="23.45" hidden="1" customHeight="1" outlineLevel="1" x14ac:dyDescent="0.25">
      <c r="B2100" s="123" t="e" vm="26">
        <v>#VALUE!</v>
      </c>
      <c r="C2100" s="63" t="s">
        <v>378</v>
      </c>
      <c r="D2100" s="123" t="e" vm="252">
        <v>#VALUE!</v>
      </c>
      <c r="E2100" s="35" t="s">
        <v>259</v>
      </c>
      <c r="F2100" s="122" t="s">
        <v>670</v>
      </c>
      <c r="G2100" s="35">
        <v>2018</v>
      </c>
      <c r="H2100" s="35">
        <v>2018</v>
      </c>
      <c r="O2100" s="61">
        <f t="shared" ref="O2100:O2106" si="258">IF(AND(L2100="", M2100="", N2100=""), IF(AND(I2100&lt;&gt;0, J2100&lt;&gt;0), K2100/J2100 * I2100^-0.95, 0), IF(OR(L2100=1, L2100=2),(IF(J2100&lt;&gt;0, K2100/J2100 * I2100^-0.95, 0) + IF(AND(M2100&lt;&gt;0, I2100&lt;&gt;0), N2100/M2100 * I2100^-0.95 * IF(L2100=1, 1, 0.913), 0)) / 2,"Fehler: K4 muss 1 oder 2 sein"))</f>
        <v>0</v>
      </c>
      <c r="P2100" s="61">
        <f t="array" ref="P2100">((AVERAGE(IF((H2100:INDEX(H:H,MATCH("PointAVG",O2101:O2209,0)+ROW(O2100)-1)&gt;=(MAX(H2100:INDEX(H:H,MATCH("PointAVG",O2101:O2209,0)+ROW(O2100)-1))-4)),O2100:INDEX(O:O,MATCH("PointAVG",O2101:O2209,0)+ROW(O2100)-1)))) * (VLOOKUP(C2100, LeagueRanking[[CCode]:[Total4]], COLUMNS(LeagueRanking[[#All],[CCode]:[Total4]]), FALSE)))</f>
        <v>6.7313471283247468</v>
      </c>
      <c r="Q2100" s="91">
        <f>_xlfn.RANK.EQ(P2100, P:P, 0)</f>
        <v>289</v>
      </c>
    </row>
    <row r="2101" spans="2:17" ht="23.45" hidden="1" customHeight="1" outlineLevel="1" x14ac:dyDescent="0.25">
      <c r="B2101" s="123"/>
      <c r="C2101" s="63" t="s">
        <v>378</v>
      </c>
      <c r="D2101" s="123"/>
      <c r="E2101" s="35" t="s">
        <v>259</v>
      </c>
      <c r="F2101" s="122"/>
      <c r="G2101" s="35">
        <v>2019</v>
      </c>
      <c r="H2101" s="35">
        <v>2019</v>
      </c>
      <c r="I2101" s="35">
        <v>4</v>
      </c>
      <c r="J2101" s="35">
        <v>12</v>
      </c>
      <c r="K2101" s="35">
        <v>14</v>
      </c>
      <c r="L2101" s="35">
        <v>1</v>
      </c>
      <c r="M2101" s="35">
        <v>12</v>
      </c>
      <c r="N2101" s="35">
        <v>21</v>
      </c>
      <c r="O2101" s="61">
        <f t="shared" si="258"/>
        <v>0.39075074154969025</v>
      </c>
      <c r="Q2101" s="92"/>
    </row>
    <row r="2102" spans="2:17" ht="23.45" hidden="1" customHeight="1" outlineLevel="1" x14ac:dyDescent="0.25">
      <c r="B2102" s="123"/>
      <c r="C2102" s="63" t="s">
        <v>378</v>
      </c>
      <c r="D2102" s="123"/>
      <c r="E2102" s="35" t="s">
        <v>259</v>
      </c>
      <c r="F2102" s="122"/>
      <c r="G2102" s="35">
        <v>2020</v>
      </c>
      <c r="H2102" s="35">
        <v>2020</v>
      </c>
      <c r="I2102" s="35">
        <v>3</v>
      </c>
      <c r="J2102" s="35">
        <v>20</v>
      </c>
      <c r="K2102" s="35">
        <v>35</v>
      </c>
      <c r="O2102" s="61">
        <f t="shared" si="258"/>
        <v>0.61627259665389711</v>
      </c>
      <c r="Q2102" s="92"/>
    </row>
    <row r="2103" spans="2:17" ht="23.45" hidden="1" customHeight="1" outlineLevel="1" x14ac:dyDescent="0.25">
      <c r="B2103" s="123"/>
      <c r="C2103" s="63" t="s">
        <v>378</v>
      </c>
      <c r="D2103" s="123"/>
      <c r="E2103" s="35" t="s">
        <v>259</v>
      </c>
      <c r="F2103" s="122"/>
      <c r="G2103" s="35">
        <v>2021</v>
      </c>
      <c r="H2103" s="35">
        <v>2021</v>
      </c>
      <c r="I2103" s="35">
        <v>3</v>
      </c>
      <c r="J2103" s="35">
        <v>19</v>
      </c>
      <c r="K2103" s="35">
        <v>55</v>
      </c>
      <c r="O2103" s="61">
        <f t="shared" si="258"/>
        <v>1.0193982801793786</v>
      </c>
      <c r="Q2103" s="92"/>
    </row>
    <row r="2104" spans="2:17" ht="23.45" hidden="1" customHeight="1" outlineLevel="1" x14ac:dyDescent="0.25">
      <c r="B2104" s="123"/>
      <c r="C2104" s="63" t="s">
        <v>378</v>
      </c>
      <c r="D2104" s="123"/>
      <c r="E2104" s="35" t="s">
        <v>259</v>
      </c>
      <c r="F2104" s="122"/>
      <c r="G2104" s="35">
        <v>2022</v>
      </c>
      <c r="H2104" s="35">
        <v>2022</v>
      </c>
      <c r="I2104" s="35">
        <v>2</v>
      </c>
      <c r="J2104" s="35">
        <v>24</v>
      </c>
      <c r="K2104" s="35">
        <v>40</v>
      </c>
      <c r="O2104" s="61">
        <f t="shared" si="258"/>
        <v>0.86272076986781465</v>
      </c>
      <c r="Q2104" s="92"/>
    </row>
    <row r="2105" spans="2:17" ht="23.45" hidden="1" customHeight="1" outlineLevel="1" x14ac:dyDescent="0.25">
      <c r="B2105" s="123"/>
      <c r="C2105" s="63" t="s">
        <v>378</v>
      </c>
      <c r="D2105" s="123"/>
      <c r="E2105" s="35" t="s">
        <v>259</v>
      </c>
      <c r="F2105" s="122"/>
      <c r="G2105" s="35">
        <v>2023</v>
      </c>
      <c r="H2105" s="35">
        <v>2023</v>
      </c>
      <c r="I2105" s="35">
        <v>2</v>
      </c>
      <c r="J2105" s="35">
        <v>32</v>
      </c>
      <c r="K2105" s="35">
        <v>39</v>
      </c>
      <c r="O2105" s="61">
        <f t="shared" si="258"/>
        <v>0.63086456296583948</v>
      </c>
      <c r="Q2105" s="92"/>
    </row>
    <row r="2106" spans="2:17" ht="23.45" hidden="1" customHeight="1" outlineLevel="1" x14ac:dyDescent="0.25">
      <c r="B2106" s="123"/>
      <c r="C2106" s="63" t="s">
        <v>378</v>
      </c>
      <c r="D2106" s="123"/>
      <c r="E2106" s="35" t="s">
        <v>259</v>
      </c>
      <c r="F2106" s="122"/>
      <c r="G2106" s="35">
        <v>2024</v>
      </c>
      <c r="H2106" s="35">
        <v>2024</v>
      </c>
      <c r="I2106" s="35">
        <v>2</v>
      </c>
      <c r="J2106" s="35">
        <v>34</v>
      </c>
      <c r="K2106" s="35">
        <v>43</v>
      </c>
      <c r="O2106" s="61">
        <f t="shared" si="258"/>
        <v>0.65465281948792986</v>
      </c>
      <c r="Q2106" s="92"/>
    </row>
    <row r="2107" spans="2:17" ht="23.45" hidden="1" customHeight="1" outlineLevel="1" x14ac:dyDescent="0.25">
      <c r="B2107" s="67" t="s">
        <v>1</v>
      </c>
      <c r="C2107" s="67" t="s">
        <v>371</v>
      </c>
      <c r="D2107" s="53" t="s">
        <v>42</v>
      </c>
      <c r="E2107" s="53" t="s">
        <v>364</v>
      </c>
      <c r="F2107" s="84"/>
      <c r="G2107" s="53" t="s">
        <v>43</v>
      </c>
      <c r="H2107" s="53" t="s">
        <v>787</v>
      </c>
      <c r="I2107" s="53" t="s">
        <v>44</v>
      </c>
      <c r="J2107" s="53" t="s">
        <v>360</v>
      </c>
      <c r="K2107" s="53" t="s">
        <v>359</v>
      </c>
      <c r="L2107" s="53" t="s">
        <v>362</v>
      </c>
      <c r="M2107" s="53" t="s">
        <v>360</v>
      </c>
      <c r="N2107" s="53" t="s">
        <v>359</v>
      </c>
      <c r="O2107" s="53" t="s">
        <v>363</v>
      </c>
      <c r="P2107" s="53" t="s">
        <v>365</v>
      </c>
      <c r="Q2107" s="53" t="s">
        <v>599</v>
      </c>
    </row>
    <row r="2108" spans="2:17" ht="23.45" hidden="1" customHeight="1" outlineLevel="1" x14ac:dyDescent="0.25">
      <c r="B2108" s="123" t="e" vm="26">
        <v>#VALUE!</v>
      </c>
      <c r="C2108" s="63" t="s">
        <v>378</v>
      </c>
      <c r="D2108" s="123" t="e" vm="253">
        <v>#VALUE!</v>
      </c>
      <c r="E2108" s="35" t="s">
        <v>260</v>
      </c>
      <c r="F2108" s="122" t="s">
        <v>671</v>
      </c>
      <c r="G2108" s="35">
        <v>2018</v>
      </c>
      <c r="H2108" s="35">
        <v>2018</v>
      </c>
      <c r="I2108" s="35">
        <v>3</v>
      </c>
      <c r="J2108" s="35">
        <v>28</v>
      </c>
      <c r="K2108" s="35">
        <v>31</v>
      </c>
      <c r="O2108" s="61">
        <f t="shared" ref="O2108:O2114" si="259">IF(AND(L2108="", M2108="", N2108=""), IF(AND(I2108&lt;&gt;0, J2108&lt;&gt;0), K2108/J2108 * I2108^-0.95, 0), IF(OR(L2108=1, L2108=2),(IF(J2108&lt;&gt;0, K2108/J2108 * I2108^-0.95, 0) + IF(AND(M2108&lt;&gt;0, I2108&lt;&gt;0), N2108/M2108 * I2108^-0.95 * IF(L2108=1, 1, 0.913), 0)) / 2,"Fehler: K4 muss 1 oder 2 sein"))</f>
        <v>0.38988674482185326</v>
      </c>
      <c r="P2108" s="61">
        <f t="array" ref="P2108">((AVERAGE(IF((H2108:INDEX(H:H,MATCH("PointAVG",O2109:O2217,0)+ROW(O2108)-1)&gt;=(MAX(H2108:INDEX(H:H,MATCH("PointAVG",O2109:O2217,0)+ROW(O2108)-1))-4)),O2108:INDEX(O:O,MATCH("PointAVG",O2109:O2217,0)+ROW(O2108)-1)))) * (VLOOKUP(C2108, LeagueRanking[[CCode]:[Total4]], COLUMNS(LeagueRanking[[#All],[CCode]:[Total4]]), FALSE)))</f>
        <v>7.4195946652061346</v>
      </c>
      <c r="Q2108" s="91">
        <f>_xlfn.RANK.EQ(P2108, P:P, 0)</f>
        <v>267</v>
      </c>
    </row>
    <row r="2109" spans="2:17" ht="23.45" hidden="1" customHeight="1" outlineLevel="1" x14ac:dyDescent="0.25">
      <c r="B2109" s="123"/>
      <c r="C2109" s="63" t="s">
        <v>378</v>
      </c>
      <c r="D2109" s="123"/>
      <c r="E2109" s="35" t="s">
        <v>260</v>
      </c>
      <c r="F2109" s="122"/>
      <c r="G2109" s="35">
        <v>2019</v>
      </c>
      <c r="H2109" s="35">
        <v>2019</v>
      </c>
      <c r="I2109" s="35">
        <v>3</v>
      </c>
      <c r="J2109" s="35">
        <v>28</v>
      </c>
      <c r="K2109" s="35">
        <v>67</v>
      </c>
      <c r="O2109" s="61">
        <f t="shared" si="259"/>
        <v>0.84265844848594085</v>
      </c>
      <c r="Q2109" s="92"/>
    </row>
    <row r="2110" spans="2:17" ht="23.45" hidden="1" customHeight="1" outlineLevel="1" x14ac:dyDescent="0.25">
      <c r="B2110" s="123"/>
      <c r="C2110" s="63" t="s">
        <v>378</v>
      </c>
      <c r="D2110" s="123"/>
      <c r="E2110" s="35" t="s">
        <v>260</v>
      </c>
      <c r="F2110" s="122"/>
      <c r="G2110" s="35">
        <v>2020</v>
      </c>
      <c r="H2110" s="35">
        <v>2020</v>
      </c>
      <c r="I2110" s="35">
        <v>3</v>
      </c>
      <c r="J2110" s="35">
        <v>20</v>
      </c>
      <c r="K2110" s="35">
        <v>48</v>
      </c>
      <c r="L2110" s="35">
        <v>1</v>
      </c>
      <c r="M2110" s="35">
        <v>4</v>
      </c>
      <c r="N2110" s="35">
        <v>7</v>
      </c>
      <c r="O2110" s="61">
        <f t="shared" si="259"/>
        <v>0.73072322174676363</v>
      </c>
      <c r="Q2110" s="92"/>
    </row>
    <row r="2111" spans="2:17" ht="23.45" hidden="1" customHeight="1" outlineLevel="1" x14ac:dyDescent="0.25">
      <c r="B2111" s="123"/>
      <c r="C2111" s="63" t="s">
        <v>378</v>
      </c>
      <c r="D2111" s="123"/>
      <c r="E2111" s="35" t="s">
        <v>260</v>
      </c>
      <c r="F2111" s="122"/>
      <c r="G2111" s="35">
        <v>2021</v>
      </c>
      <c r="H2111" s="35">
        <v>2021</v>
      </c>
      <c r="I2111" s="35">
        <v>3</v>
      </c>
      <c r="J2111" s="35">
        <v>17</v>
      </c>
      <c r="K2111" s="35">
        <v>48</v>
      </c>
      <c r="O2111" s="61">
        <f t="shared" si="259"/>
        <v>0.99432217275250623</v>
      </c>
      <c r="Q2111" s="92"/>
    </row>
    <row r="2112" spans="2:17" ht="23.45" hidden="1" customHeight="1" outlineLevel="1" x14ac:dyDescent="0.25">
      <c r="B2112" s="123"/>
      <c r="C2112" s="63" t="s">
        <v>378</v>
      </c>
      <c r="D2112" s="123"/>
      <c r="E2112" s="35" t="s">
        <v>260</v>
      </c>
      <c r="F2112" s="122"/>
      <c r="G2112" s="35">
        <v>2022</v>
      </c>
      <c r="H2112" s="35">
        <v>2022</v>
      </c>
      <c r="I2112" s="35">
        <v>2</v>
      </c>
      <c r="J2112" s="35">
        <v>24</v>
      </c>
      <c r="K2112" s="35">
        <v>29</v>
      </c>
      <c r="O2112" s="61">
        <f t="shared" si="259"/>
        <v>0.62547255815416558</v>
      </c>
      <c r="Q2112" s="92"/>
    </row>
    <row r="2113" spans="2:17" ht="23.45" hidden="1" customHeight="1" outlineLevel="1" x14ac:dyDescent="0.25">
      <c r="B2113" s="123"/>
      <c r="C2113" s="63" t="s">
        <v>378</v>
      </c>
      <c r="D2113" s="123"/>
      <c r="E2113" s="35" t="s">
        <v>260</v>
      </c>
      <c r="F2113" s="122"/>
      <c r="G2113" s="35">
        <v>2023</v>
      </c>
      <c r="H2113" s="35">
        <v>2023</v>
      </c>
      <c r="I2113" s="35">
        <v>2</v>
      </c>
      <c r="J2113" s="35">
        <v>32</v>
      </c>
      <c r="K2113" s="35">
        <v>41</v>
      </c>
      <c r="O2113" s="61">
        <f t="shared" si="259"/>
        <v>0.66321659183588255</v>
      </c>
      <c r="Q2113" s="92"/>
    </row>
    <row r="2114" spans="2:17" ht="23.45" hidden="1" customHeight="1" outlineLevel="1" x14ac:dyDescent="0.25">
      <c r="B2114" s="123"/>
      <c r="C2114" s="63" t="s">
        <v>378</v>
      </c>
      <c r="D2114" s="123"/>
      <c r="E2114" s="35" t="s">
        <v>260</v>
      </c>
      <c r="F2114" s="122"/>
      <c r="G2114" s="35">
        <v>2024</v>
      </c>
      <c r="H2114" s="35">
        <v>2024</v>
      </c>
      <c r="I2114" s="35">
        <v>2</v>
      </c>
      <c r="J2114" s="35">
        <v>34</v>
      </c>
      <c r="K2114" s="35">
        <v>76</v>
      </c>
      <c r="O2114" s="61">
        <f t="shared" si="259"/>
        <v>1.1570607972344809</v>
      </c>
      <c r="Q2114" s="92"/>
    </row>
    <row r="2115" spans="2:17" ht="23.45" hidden="1" customHeight="1" outlineLevel="1" x14ac:dyDescent="0.25">
      <c r="B2115" s="67" t="s">
        <v>1</v>
      </c>
      <c r="C2115" s="67" t="s">
        <v>371</v>
      </c>
      <c r="D2115" s="53" t="s">
        <v>42</v>
      </c>
      <c r="E2115" s="53" t="s">
        <v>364</v>
      </c>
      <c r="F2115" s="84"/>
      <c r="G2115" s="53" t="s">
        <v>43</v>
      </c>
      <c r="H2115" s="53" t="s">
        <v>787</v>
      </c>
      <c r="I2115" s="53" t="s">
        <v>44</v>
      </c>
      <c r="J2115" s="53" t="s">
        <v>360</v>
      </c>
      <c r="K2115" s="53" t="s">
        <v>359</v>
      </c>
      <c r="L2115" s="53" t="s">
        <v>362</v>
      </c>
      <c r="M2115" s="53" t="s">
        <v>360</v>
      </c>
      <c r="N2115" s="53" t="s">
        <v>359</v>
      </c>
      <c r="O2115" s="53" t="s">
        <v>363</v>
      </c>
      <c r="P2115" s="53" t="s">
        <v>365</v>
      </c>
      <c r="Q2115" s="53" t="s">
        <v>599</v>
      </c>
    </row>
    <row r="2116" spans="2:17" ht="23.45" hidden="1" customHeight="1" outlineLevel="1" x14ac:dyDescent="0.25">
      <c r="B2116" s="123" t="e" vm="26">
        <v>#VALUE!</v>
      </c>
      <c r="C2116" s="63" t="s">
        <v>378</v>
      </c>
      <c r="D2116" s="123" t="e" vm="254">
        <v>#VALUE!</v>
      </c>
      <c r="E2116" s="35" t="s">
        <v>261</v>
      </c>
      <c r="F2116" s="122" t="s">
        <v>672</v>
      </c>
      <c r="G2116" s="35">
        <v>2018</v>
      </c>
      <c r="H2116" s="35">
        <v>2018</v>
      </c>
      <c r="O2116" s="61">
        <f t="shared" ref="O2116:O2122" si="260">IF(AND(L2116="", M2116="", N2116=""), IF(AND(I2116&lt;&gt;0, J2116&lt;&gt;0), K2116/J2116 * I2116^-0.95, 0), IF(OR(L2116=1, L2116=2),(IF(J2116&lt;&gt;0, K2116/J2116 * I2116^-0.95, 0) + IF(AND(M2116&lt;&gt;0, I2116&lt;&gt;0), N2116/M2116 * I2116^-0.95 * IF(L2116=1, 1, 0.913), 0)) / 2,"Fehler: K4 muss 1 oder 2 sein"))</f>
        <v>0</v>
      </c>
      <c r="P2116" s="61">
        <f t="array" ref="P2116">((AVERAGE(IF((H2116:INDEX(H:H,MATCH("PointAVG",O2117:O2225,0)+ROW(O2116)-1)&gt;=(MAX(H2116:INDEX(H:H,MATCH("PointAVG",O2117:O2225,0)+ROW(O2116)-1))-4)),O2116:INDEX(O:O,MATCH("PointAVG",O2117:O2225,0)+ROW(O2116)-1)))) * (VLOOKUP(C2116, LeagueRanking[[CCode]:[Total4]], COLUMNS(LeagueRanking[[#All],[CCode]:[Total4]]), FALSE)))</f>
        <v>2.934610708508095</v>
      </c>
      <c r="Q2116" s="91">
        <f>_xlfn.RANK.EQ(P2116, P:P, 0)</f>
        <v>362</v>
      </c>
    </row>
    <row r="2117" spans="2:17" ht="23.45" hidden="1" customHeight="1" outlineLevel="1" x14ac:dyDescent="0.25">
      <c r="B2117" s="123"/>
      <c r="C2117" s="63" t="s">
        <v>378</v>
      </c>
      <c r="D2117" s="123"/>
      <c r="E2117" s="35" t="s">
        <v>261</v>
      </c>
      <c r="F2117" s="122"/>
      <c r="G2117" s="35">
        <v>2019</v>
      </c>
      <c r="H2117" s="35">
        <v>2019</v>
      </c>
      <c r="O2117" s="61">
        <f t="shared" si="260"/>
        <v>0</v>
      </c>
      <c r="Q2117" s="92"/>
    </row>
    <row r="2118" spans="2:17" ht="23.45" hidden="1" customHeight="1" outlineLevel="1" x14ac:dyDescent="0.25">
      <c r="B2118" s="123"/>
      <c r="C2118" s="63" t="s">
        <v>378</v>
      </c>
      <c r="D2118" s="123"/>
      <c r="E2118" s="35" t="s">
        <v>261</v>
      </c>
      <c r="F2118" s="122"/>
      <c r="G2118" s="35">
        <v>2020</v>
      </c>
      <c r="H2118" s="35">
        <v>2020</v>
      </c>
      <c r="O2118" s="61">
        <f t="shared" si="260"/>
        <v>0</v>
      </c>
      <c r="Q2118" s="92"/>
    </row>
    <row r="2119" spans="2:17" ht="23.45" hidden="1" customHeight="1" outlineLevel="1" x14ac:dyDescent="0.25">
      <c r="B2119" s="123"/>
      <c r="C2119" s="63" t="s">
        <v>378</v>
      </c>
      <c r="D2119" s="123"/>
      <c r="E2119" s="35" t="s">
        <v>261</v>
      </c>
      <c r="F2119" s="122"/>
      <c r="G2119" s="35">
        <v>2021</v>
      </c>
      <c r="H2119" s="35">
        <v>2021</v>
      </c>
      <c r="O2119" s="61">
        <f t="shared" si="260"/>
        <v>0</v>
      </c>
      <c r="Q2119" s="92"/>
    </row>
    <row r="2120" spans="2:17" ht="23.45" hidden="1" customHeight="1" outlineLevel="1" x14ac:dyDescent="0.25">
      <c r="B2120" s="123"/>
      <c r="C2120" s="63" t="s">
        <v>378</v>
      </c>
      <c r="D2120" s="123"/>
      <c r="E2120" s="35" t="s">
        <v>261</v>
      </c>
      <c r="F2120" s="122"/>
      <c r="G2120" s="35">
        <v>2022</v>
      </c>
      <c r="H2120" s="35">
        <v>2022</v>
      </c>
      <c r="I2120" s="35">
        <v>3</v>
      </c>
      <c r="J2120" s="35">
        <v>14</v>
      </c>
      <c r="K2120" s="35">
        <v>36</v>
      </c>
      <c r="O2120" s="61">
        <f t="shared" si="260"/>
        <v>0.9055434073281754</v>
      </c>
      <c r="Q2120" s="92"/>
    </row>
    <row r="2121" spans="2:17" ht="23.45" hidden="1" customHeight="1" outlineLevel="1" x14ac:dyDescent="0.25">
      <c r="B2121" s="123"/>
      <c r="C2121" s="63" t="s">
        <v>378</v>
      </c>
      <c r="D2121" s="123"/>
      <c r="E2121" s="35" t="s">
        <v>261</v>
      </c>
      <c r="F2121" s="122"/>
      <c r="G2121" s="35">
        <v>2023</v>
      </c>
      <c r="H2121" s="35">
        <v>2023</v>
      </c>
      <c r="I2121" s="35">
        <v>2</v>
      </c>
      <c r="J2121" s="35">
        <v>32</v>
      </c>
      <c r="K2121" s="35">
        <v>46</v>
      </c>
      <c r="O2121" s="61">
        <f t="shared" si="260"/>
        <v>0.74409666401099017</v>
      </c>
      <c r="Q2121" s="92"/>
    </row>
    <row r="2122" spans="2:17" ht="23.45" hidden="1" customHeight="1" outlineLevel="1" x14ac:dyDescent="0.25">
      <c r="B2122" s="123"/>
      <c r="C2122" s="63" t="s">
        <v>378</v>
      </c>
      <c r="D2122" s="123"/>
      <c r="E2122" s="35" t="s">
        <v>261</v>
      </c>
      <c r="F2122" s="122"/>
      <c r="G2122" s="35">
        <v>2024</v>
      </c>
      <c r="H2122" s="35">
        <v>2024</v>
      </c>
      <c r="O2122" s="61">
        <f t="shared" si="260"/>
        <v>0</v>
      </c>
      <c r="Q2122" s="92"/>
    </row>
    <row r="2123" spans="2:17" ht="23.45" hidden="1" customHeight="1" outlineLevel="1" x14ac:dyDescent="0.25">
      <c r="B2123" s="67" t="s">
        <v>1</v>
      </c>
      <c r="C2123" s="67" t="s">
        <v>371</v>
      </c>
      <c r="D2123" s="53" t="s">
        <v>42</v>
      </c>
      <c r="E2123" s="53" t="s">
        <v>364</v>
      </c>
      <c r="F2123" s="84"/>
      <c r="G2123" s="53" t="s">
        <v>43</v>
      </c>
      <c r="H2123" s="53" t="s">
        <v>787</v>
      </c>
      <c r="I2123" s="53" t="s">
        <v>44</v>
      </c>
      <c r="J2123" s="53" t="s">
        <v>360</v>
      </c>
      <c r="K2123" s="53" t="s">
        <v>359</v>
      </c>
      <c r="L2123" s="53" t="s">
        <v>362</v>
      </c>
      <c r="M2123" s="53" t="s">
        <v>360</v>
      </c>
      <c r="N2123" s="53" t="s">
        <v>359</v>
      </c>
      <c r="O2123" s="53" t="s">
        <v>363</v>
      </c>
      <c r="P2123" s="53" t="s">
        <v>365</v>
      </c>
      <c r="Q2123" s="53" t="s">
        <v>599</v>
      </c>
    </row>
    <row r="2124" spans="2:17" ht="23.45" hidden="1" customHeight="1" outlineLevel="1" x14ac:dyDescent="0.25">
      <c r="B2124" s="123" t="e" vm="26">
        <v>#VALUE!</v>
      </c>
      <c r="C2124" s="63" t="s">
        <v>378</v>
      </c>
      <c r="D2124" s="123" t="e" vm="255">
        <v>#VALUE!</v>
      </c>
      <c r="E2124" s="35" t="s">
        <v>262</v>
      </c>
      <c r="F2124" s="122" t="s">
        <v>673</v>
      </c>
      <c r="G2124" s="35">
        <v>2018</v>
      </c>
      <c r="H2124" s="35">
        <v>2018</v>
      </c>
      <c r="O2124" s="61">
        <f t="shared" ref="O2124:O2130" si="261">IF(AND(L2124="", M2124="", N2124=""), IF(AND(I2124&lt;&gt;0, J2124&lt;&gt;0), K2124/J2124 * I2124^-0.95, 0), IF(OR(L2124=1, L2124=2),(IF(J2124&lt;&gt;0, K2124/J2124 * I2124^-0.95, 0) + IF(AND(M2124&lt;&gt;0, I2124&lt;&gt;0), N2124/M2124 * I2124^-0.95 * IF(L2124=1, 1, 0.913), 0)) / 2,"Fehler: K4 muss 1 oder 2 sein"))</f>
        <v>0</v>
      </c>
      <c r="P2124" s="61">
        <f t="array" ref="P2124">((AVERAGE(IF((H2124:INDEX(H:H,MATCH("PointAVG",O2125:O2233,0)+ROW(O2124)-1)&gt;=(MAX(H2124:INDEX(H:H,MATCH("PointAVG",O2125:O2233,0)+ROW(O2124)-1))-4)),O2124:INDEX(O:O,MATCH("PointAVG",O2125:O2233,0)+ROW(O2124)-1)))) * (VLOOKUP(C2124, LeagueRanking[[CCode]:[Total4]], COLUMNS(LeagueRanking[[#All],[CCode]:[Total4]]), FALSE)))</f>
        <v>6.5212155106827643</v>
      </c>
      <c r="Q2124" s="91">
        <f>_xlfn.RANK.EQ(P2124, P:P, 0)</f>
        <v>298</v>
      </c>
    </row>
    <row r="2125" spans="2:17" ht="23.45" hidden="1" customHeight="1" outlineLevel="1" x14ac:dyDescent="0.25">
      <c r="B2125" s="123"/>
      <c r="C2125" s="63" t="s">
        <v>378</v>
      </c>
      <c r="D2125" s="123"/>
      <c r="E2125" s="35" t="s">
        <v>262</v>
      </c>
      <c r="F2125" s="122"/>
      <c r="G2125" s="35">
        <v>2019</v>
      </c>
      <c r="H2125" s="35">
        <v>2019</v>
      </c>
      <c r="O2125" s="61">
        <f t="shared" si="261"/>
        <v>0</v>
      </c>
      <c r="Q2125" s="92"/>
    </row>
    <row r="2126" spans="2:17" ht="23.45" hidden="1" customHeight="1" outlineLevel="1" x14ac:dyDescent="0.25">
      <c r="B2126" s="123"/>
      <c r="C2126" s="63" t="s">
        <v>378</v>
      </c>
      <c r="D2126" s="123"/>
      <c r="E2126" s="35" t="s">
        <v>262</v>
      </c>
      <c r="F2126" s="122"/>
      <c r="G2126" s="35">
        <v>2020</v>
      </c>
      <c r="H2126" s="35">
        <v>2020</v>
      </c>
      <c r="O2126" s="61">
        <f t="shared" si="261"/>
        <v>0</v>
      </c>
      <c r="Q2126" s="92"/>
    </row>
    <row r="2127" spans="2:17" ht="23.45" hidden="1" customHeight="1" outlineLevel="1" x14ac:dyDescent="0.25">
      <c r="B2127" s="123"/>
      <c r="C2127" s="63" t="s">
        <v>378</v>
      </c>
      <c r="D2127" s="123"/>
      <c r="E2127" s="35" t="s">
        <v>262</v>
      </c>
      <c r="F2127" s="122"/>
      <c r="G2127" s="35">
        <v>2021</v>
      </c>
      <c r="H2127" s="35">
        <v>2021</v>
      </c>
      <c r="I2127" s="35">
        <v>3</v>
      </c>
      <c r="J2127" s="35">
        <v>14</v>
      </c>
      <c r="K2127" s="35">
        <v>35</v>
      </c>
      <c r="O2127" s="61">
        <f t="shared" si="261"/>
        <v>0.88038942379128149</v>
      </c>
      <c r="Q2127" s="92"/>
    </row>
    <row r="2128" spans="2:17" ht="23.45" hidden="1" customHeight="1" outlineLevel="1" x14ac:dyDescent="0.25">
      <c r="B2128" s="123"/>
      <c r="C2128" s="63" t="s">
        <v>378</v>
      </c>
      <c r="D2128" s="123"/>
      <c r="E2128" s="35" t="s">
        <v>262</v>
      </c>
      <c r="F2128" s="122"/>
      <c r="G2128" s="35">
        <v>2022</v>
      </c>
      <c r="H2128" s="35">
        <v>2022</v>
      </c>
      <c r="I2128" s="35">
        <v>3</v>
      </c>
      <c r="J2128" s="35">
        <v>10</v>
      </c>
      <c r="K2128" s="35">
        <v>30</v>
      </c>
      <c r="O2128" s="61">
        <f t="shared" si="261"/>
        <v>1.056467308549538</v>
      </c>
      <c r="Q2128" s="92"/>
    </row>
    <row r="2129" spans="2:17" ht="23.45" hidden="1" customHeight="1" outlineLevel="1" x14ac:dyDescent="0.25">
      <c r="B2129" s="123"/>
      <c r="C2129" s="63" t="s">
        <v>378</v>
      </c>
      <c r="D2129" s="123"/>
      <c r="E2129" s="35" t="s">
        <v>262</v>
      </c>
      <c r="F2129" s="122"/>
      <c r="G2129" s="35">
        <v>2023</v>
      </c>
      <c r="H2129" s="35">
        <v>2023</v>
      </c>
      <c r="I2129" s="35">
        <v>2</v>
      </c>
      <c r="J2129" s="35">
        <v>32</v>
      </c>
      <c r="K2129" s="35">
        <v>41</v>
      </c>
      <c r="O2129" s="61">
        <f t="shared" si="261"/>
        <v>0.66321659183588255</v>
      </c>
      <c r="Q2129" s="92"/>
    </row>
    <row r="2130" spans="2:17" ht="23.45" hidden="1" customHeight="1" outlineLevel="1" x14ac:dyDescent="0.25">
      <c r="B2130" s="123"/>
      <c r="C2130" s="63" t="s">
        <v>378</v>
      </c>
      <c r="D2130" s="123"/>
      <c r="E2130" s="35" t="s">
        <v>262</v>
      </c>
      <c r="F2130" s="122"/>
      <c r="G2130" s="35">
        <v>2024</v>
      </c>
      <c r="H2130" s="35">
        <v>2024</v>
      </c>
      <c r="I2130" s="35">
        <v>2</v>
      </c>
      <c r="J2130" s="35">
        <v>34</v>
      </c>
      <c r="K2130" s="35">
        <v>70</v>
      </c>
      <c r="O2130" s="61">
        <f t="shared" si="261"/>
        <v>1.0657138921896532</v>
      </c>
      <c r="Q2130" s="92"/>
    </row>
    <row r="2131" spans="2:17" ht="23.45" hidden="1" customHeight="1" outlineLevel="1" x14ac:dyDescent="0.25">
      <c r="B2131" s="67" t="s">
        <v>1</v>
      </c>
      <c r="C2131" s="67" t="s">
        <v>371</v>
      </c>
      <c r="D2131" s="53" t="s">
        <v>42</v>
      </c>
      <c r="E2131" s="53" t="s">
        <v>364</v>
      </c>
      <c r="F2131" s="84"/>
      <c r="G2131" s="53" t="s">
        <v>43</v>
      </c>
      <c r="H2131" s="53" t="s">
        <v>787</v>
      </c>
      <c r="I2131" s="53" t="s">
        <v>44</v>
      </c>
      <c r="J2131" s="53" t="s">
        <v>360</v>
      </c>
      <c r="K2131" s="53" t="s">
        <v>359</v>
      </c>
      <c r="L2131" s="53" t="s">
        <v>362</v>
      </c>
      <c r="M2131" s="53" t="s">
        <v>360</v>
      </c>
      <c r="N2131" s="53" t="s">
        <v>359</v>
      </c>
      <c r="O2131" s="53" t="s">
        <v>363</v>
      </c>
      <c r="P2131" s="53" t="s">
        <v>365</v>
      </c>
      <c r="Q2131" s="53" t="s">
        <v>599</v>
      </c>
    </row>
    <row r="2132" spans="2:17" ht="23.45" hidden="1" customHeight="1" outlineLevel="1" x14ac:dyDescent="0.25">
      <c r="B2132" s="123" t="e" vm="26">
        <v>#VALUE!</v>
      </c>
      <c r="C2132" s="63" t="s">
        <v>378</v>
      </c>
      <c r="D2132" s="123" t="e" vm="256">
        <v>#VALUE!</v>
      </c>
      <c r="E2132" s="35" t="s">
        <v>263</v>
      </c>
      <c r="F2132" s="122" t="s">
        <v>674</v>
      </c>
      <c r="G2132" s="35">
        <v>2018</v>
      </c>
      <c r="H2132" s="35">
        <v>2018</v>
      </c>
      <c r="I2132" s="35">
        <v>3</v>
      </c>
      <c r="J2132" s="35">
        <v>28</v>
      </c>
      <c r="K2132" s="35">
        <v>8</v>
      </c>
      <c r="O2132" s="61">
        <f t="shared" ref="O2132:O2138" si="262">IF(AND(L2132="", M2132="", N2132=""), IF(AND(I2132&lt;&gt;0, J2132&lt;&gt;0), K2132/J2132 * I2132^-0.95, 0), IF(OR(L2132=1, L2132=2),(IF(J2132&lt;&gt;0, K2132/J2132 * I2132^-0.95, 0) + IF(AND(M2132&lt;&gt;0, I2132&lt;&gt;0), N2132/M2132 * I2132^-0.95 * IF(L2132=1, 1, 0.913), 0)) / 2,"Fehler: K4 muss 1 oder 2 sein"))</f>
        <v>0.10061593414757503</v>
      </c>
      <c r="P2132" s="61">
        <f t="array" ref="P2132">((AVERAGE(IF((H2132:INDEX(H:H,MATCH("PointAVG",O2133:O2241,0)+ROW(O2132)-1)&gt;=(MAX(H2132:INDEX(H:H,MATCH("PointAVG",O2133:O2241,0)+ROW(O2132)-1))-4)),O2132:INDEX(O:O,MATCH("PointAVG",O2133:O2241,0)+ROW(O2132)-1)))) * (VLOOKUP(C2132, LeagueRanking[[CCode]:[Total4]], COLUMNS(LeagueRanking[[#All],[CCode]:[Total4]]), FALSE)))</f>
        <v>6.4863973854818493</v>
      </c>
      <c r="Q2132" s="91">
        <f>_xlfn.RANK.EQ(P2132, P:P, 0)</f>
        <v>301</v>
      </c>
    </row>
    <row r="2133" spans="2:17" ht="23.45" hidden="1" customHeight="1" outlineLevel="1" x14ac:dyDescent="0.25">
      <c r="B2133" s="123"/>
      <c r="C2133" s="63" t="s">
        <v>378</v>
      </c>
      <c r="D2133" s="123"/>
      <c r="E2133" s="35" t="s">
        <v>263</v>
      </c>
      <c r="F2133" s="122"/>
      <c r="G2133" s="35">
        <v>2019</v>
      </c>
      <c r="H2133" s="35">
        <v>2019</v>
      </c>
      <c r="O2133" s="61">
        <f t="shared" si="262"/>
        <v>0</v>
      </c>
      <c r="Q2133" s="92"/>
    </row>
    <row r="2134" spans="2:17" ht="23.45" hidden="1" customHeight="1" outlineLevel="1" x14ac:dyDescent="0.25">
      <c r="B2134" s="123"/>
      <c r="C2134" s="63" t="s">
        <v>378</v>
      </c>
      <c r="D2134" s="123"/>
      <c r="E2134" s="35" t="s">
        <v>263</v>
      </c>
      <c r="F2134" s="122"/>
      <c r="G2134" s="35">
        <v>2020</v>
      </c>
      <c r="H2134" s="35">
        <v>2020</v>
      </c>
      <c r="I2134" s="35">
        <v>3</v>
      </c>
      <c r="J2134" s="35">
        <v>20</v>
      </c>
      <c r="K2134" s="35">
        <v>24</v>
      </c>
      <c r="O2134" s="61">
        <f t="shared" si="262"/>
        <v>0.42258692341981513</v>
      </c>
      <c r="Q2134" s="92"/>
    </row>
    <row r="2135" spans="2:17" ht="23.45" hidden="1" customHeight="1" outlineLevel="1" x14ac:dyDescent="0.25">
      <c r="B2135" s="123"/>
      <c r="C2135" s="63" t="s">
        <v>378</v>
      </c>
      <c r="D2135" s="123"/>
      <c r="E2135" s="35" t="s">
        <v>263</v>
      </c>
      <c r="F2135" s="122"/>
      <c r="G2135" s="35">
        <v>2021</v>
      </c>
      <c r="H2135" s="35">
        <v>2021</v>
      </c>
      <c r="I2135" s="35">
        <v>3</v>
      </c>
      <c r="J2135" s="35">
        <v>14</v>
      </c>
      <c r="K2135" s="35">
        <v>35</v>
      </c>
      <c r="O2135" s="61">
        <f t="shared" si="262"/>
        <v>0.88038942379128149</v>
      </c>
      <c r="Q2135" s="92"/>
    </row>
    <row r="2136" spans="2:17" ht="23.45" hidden="1" customHeight="1" outlineLevel="1" x14ac:dyDescent="0.25">
      <c r="B2136" s="123"/>
      <c r="C2136" s="63" t="s">
        <v>378</v>
      </c>
      <c r="D2136" s="123"/>
      <c r="E2136" s="35" t="s">
        <v>263</v>
      </c>
      <c r="F2136" s="122"/>
      <c r="G2136" s="35">
        <v>2022</v>
      </c>
      <c r="H2136" s="35">
        <v>2022</v>
      </c>
      <c r="I2136" s="35">
        <v>3</v>
      </c>
      <c r="J2136" s="35">
        <v>18</v>
      </c>
      <c r="K2136" s="35">
        <v>51</v>
      </c>
      <c r="O2136" s="61">
        <f t="shared" si="262"/>
        <v>0.99777468029678584</v>
      </c>
      <c r="Q2136" s="92"/>
    </row>
    <row r="2137" spans="2:17" ht="23.45" hidden="1" customHeight="1" outlineLevel="1" x14ac:dyDescent="0.25">
      <c r="B2137" s="123"/>
      <c r="C2137" s="63" t="s">
        <v>378</v>
      </c>
      <c r="D2137" s="123"/>
      <c r="E2137" s="35" t="s">
        <v>263</v>
      </c>
      <c r="F2137" s="122"/>
      <c r="G2137" s="35">
        <v>2023</v>
      </c>
      <c r="H2137" s="35">
        <v>2023</v>
      </c>
      <c r="I2137" s="35">
        <v>2</v>
      </c>
      <c r="J2137" s="35">
        <v>32</v>
      </c>
      <c r="K2137" s="35">
        <v>38</v>
      </c>
      <c r="O2137" s="61">
        <f t="shared" si="262"/>
        <v>0.61468854853081789</v>
      </c>
      <c r="Q2137" s="92"/>
    </row>
    <row r="2138" spans="2:17" ht="23.45" hidden="1" customHeight="1" outlineLevel="1" x14ac:dyDescent="0.25">
      <c r="B2138" s="123"/>
      <c r="C2138" s="63" t="s">
        <v>378</v>
      </c>
      <c r="D2138" s="123"/>
      <c r="E2138" s="35" t="s">
        <v>263</v>
      </c>
      <c r="F2138" s="122"/>
      <c r="G2138" s="35">
        <v>2024</v>
      </c>
      <c r="H2138" s="35">
        <v>2024</v>
      </c>
      <c r="I2138" s="35">
        <v>2</v>
      </c>
      <c r="J2138" s="35">
        <v>34</v>
      </c>
      <c r="K2138" s="35">
        <v>48</v>
      </c>
      <c r="O2138" s="61">
        <f t="shared" si="262"/>
        <v>0.73077524035861952</v>
      </c>
      <c r="Q2138" s="92"/>
    </row>
    <row r="2139" spans="2:17" ht="23.45" hidden="1" customHeight="1" outlineLevel="1" x14ac:dyDescent="0.25">
      <c r="B2139" s="67" t="s">
        <v>1</v>
      </c>
      <c r="C2139" s="67" t="s">
        <v>371</v>
      </c>
      <c r="D2139" s="53" t="s">
        <v>42</v>
      </c>
      <c r="E2139" s="53" t="s">
        <v>364</v>
      </c>
      <c r="F2139" s="84"/>
      <c r="G2139" s="53" t="s">
        <v>43</v>
      </c>
      <c r="H2139" s="53" t="s">
        <v>787</v>
      </c>
      <c r="I2139" s="53" t="s">
        <v>44</v>
      </c>
      <c r="J2139" s="53" t="s">
        <v>360</v>
      </c>
      <c r="K2139" s="53" t="s">
        <v>359</v>
      </c>
      <c r="L2139" s="53" t="s">
        <v>362</v>
      </c>
      <c r="M2139" s="53" t="s">
        <v>360</v>
      </c>
      <c r="N2139" s="53" t="s">
        <v>359</v>
      </c>
      <c r="O2139" s="53" t="s">
        <v>363</v>
      </c>
      <c r="P2139" s="53" t="s">
        <v>365</v>
      </c>
      <c r="Q2139" s="53" t="s">
        <v>599</v>
      </c>
    </row>
    <row r="2140" spans="2:17" ht="23.45" hidden="1" customHeight="1" outlineLevel="1" x14ac:dyDescent="0.25">
      <c r="B2140" s="123" t="e" vm="26">
        <v>#VALUE!</v>
      </c>
      <c r="C2140" s="63" t="s">
        <v>378</v>
      </c>
      <c r="D2140" s="123" t="e" vm="257">
        <v>#VALUE!</v>
      </c>
      <c r="E2140" s="35" t="s">
        <v>264</v>
      </c>
      <c r="F2140" s="122" t="s">
        <v>675</v>
      </c>
      <c r="G2140" s="35">
        <v>2018</v>
      </c>
      <c r="H2140" s="35">
        <v>2018</v>
      </c>
      <c r="I2140" s="35">
        <v>3</v>
      </c>
      <c r="J2140" s="35">
        <v>28</v>
      </c>
      <c r="K2140" s="35">
        <v>40</v>
      </c>
      <c r="O2140" s="61">
        <f t="shared" ref="O2140:O2146" si="263">IF(AND(L2140="", M2140="", N2140=""), IF(AND(I2140&lt;&gt;0, J2140&lt;&gt;0), K2140/J2140 * I2140^-0.95, 0), IF(OR(L2140=1, L2140=2),(IF(J2140&lt;&gt;0, K2140/J2140 * I2140^-0.95, 0) + IF(AND(M2140&lt;&gt;0, I2140&lt;&gt;0), N2140/M2140 * I2140^-0.95 * IF(L2140=1, 1, 0.913), 0)) / 2,"Fehler: K4 muss 1 oder 2 sein"))</f>
        <v>0.50307967073787518</v>
      </c>
      <c r="P2140" s="61">
        <f t="array" ref="P2140">((AVERAGE(IF((H2140:INDEX(H:H,MATCH("PointAVG",O2141:O2249,0)+ROW(O2140)-1)&gt;=(MAX(H2140:INDEX(H:H,MATCH("PointAVG",O2141:O2249,0)+ROW(O2140)-1))-4)),O2140:INDEX(O:O,MATCH("PointAVG",O2141:O2249,0)+ROW(O2140)-1)))) * (VLOOKUP(C2140, LeagueRanking[[CCode]:[Total4]], COLUMNS(LeagueRanking[[#All],[CCode]:[Total4]]), FALSE)))</f>
        <v>4.5163031919150729</v>
      </c>
      <c r="Q2140" s="91">
        <f>_xlfn.RANK.EQ(P2140, P:P, 0)</f>
        <v>338</v>
      </c>
    </row>
    <row r="2141" spans="2:17" ht="23.45" hidden="1" customHeight="1" outlineLevel="1" x14ac:dyDescent="0.25">
      <c r="B2141" s="123"/>
      <c r="C2141" s="63" t="s">
        <v>378</v>
      </c>
      <c r="D2141" s="123"/>
      <c r="E2141" s="35" t="s">
        <v>264</v>
      </c>
      <c r="F2141" s="122"/>
      <c r="G2141" s="35">
        <v>2019</v>
      </c>
      <c r="H2141" s="35">
        <v>2019</v>
      </c>
      <c r="I2141" s="35">
        <v>3</v>
      </c>
      <c r="J2141" s="35">
        <v>28</v>
      </c>
      <c r="K2141" s="35">
        <v>35</v>
      </c>
      <c r="O2141" s="61">
        <f t="shared" si="263"/>
        <v>0.44019471189564074</v>
      </c>
      <c r="Q2141" s="92"/>
    </row>
    <row r="2142" spans="2:17" ht="23.45" hidden="1" customHeight="1" outlineLevel="1" x14ac:dyDescent="0.25">
      <c r="B2142" s="123"/>
      <c r="C2142" s="63" t="s">
        <v>378</v>
      </c>
      <c r="D2142" s="123"/>
      <c r="E2142" s="35" t="s">
        <v>264</v>
      </c>
      <c r="F2142" s="122"/>
      <c r="G2142" s="35">
        <v>2020</v>
      </c>
      <c r="H2142" s="35">
        <v>2020</v>
      </c>
      <c r="I2142" s="35">
        <v>3</v>
      </c>
      <c r="J2142" s="35">
        <v>20</v>
      </c>
      <c r="K2142" s="35">
        <v>37</v>
      </c>
      <c r="O2142" s="61">
        <f t="shared" si="263"/>
        <v>0.65148817360554834</v>
      </c>
      <c r="Q2142" s="92"/>
    </row>
    <row r="2143" spans="2:17" ht="23.45" hidden="1" customHeight="1" outlineLevel="1" x14ac:dyDescent="0.25">
      <c r="B2143" s="123"/>
      <c r="C2143" s="63" t="s">
        <v>378</v>
      </c>
      <c r="D2143" s="123"/>
      <c r="E2143" s="35" t="s">
        <v>264</v>
      </c>
      <c r="F2143" s="122"/>
      <c r="G2143" s="35">
        <v>2021</v>
      </c>
      <c r="H2143" s="35">
        <v>2021</v>
      </c>
      <c r="I2143" s="35">
        <v>3</v>
      </c>
      <c r="J2143" s="35">
        <v>18</v>
      </c>
      <c r="K2143" s="35">
        <v>39</v>
      </c>
      <c r="O2143" s="61">
        <f t="shared" si="263"/>
        <v>0.76300416728577725</v>
      </c>
      <c r="Q2143" s="92"/>
    </row>
    <row r="2144" spans="2:17" ht="23.45" hidden="1" customHeight="1" outlineLevel="1" x14ac:dyDescent="0.25">
      <c r="B2144" s="123"/>
      <c r="C2144" s="63" t="s">
        <v>378</v>
      </c>
      <c r="D2144" s="123"/>
      <c r="E2144" s="35" t="s">
        <v>264</v>
      </c>
      <c r="F2144" s="122"/>
      <c r="G2144" s="35">
        <v>2022</v>
      </c>
      <c r="H2144" s="35">
        <v>2022</v>
      </c>
      <c r="I2144" s="35">
        <v>2</v>
      </c>
      <c r="J2144" s="35">
        <v>24</v>
      </c>
      <c r="K2144" s="35">
        <v>13</v>
      </c>
      <c r="O2144" s="61">
        <f t="shared" si="263"/>
        <v>0.28038425020703972</v>
      </c>
      <c r="Q2144" s="92"/>
    </row>
    <row r="2145" spans="2:17" ht="23.45" hidden="1" customHeight="1" outlineLevel="1" x14ac:dyDescent="0.25">
      <c r="B2145" s="123"/>
      <c r="C2145" s="63" t="s">
        <v>378</v>
      </c>
      <c r="D2145" s="123"/>
      <c r="E2145" s="35" t="s">
        <v>264</v>
      </c>
      <c r="F2145" s="122"/>
      <c r="G2145" s="35">
        <v>2023</v>
      </c>
      <c r="H2145" s="35">
        <v>2023</v>
      </c>
      <c r="I2145" s="35">
        <v>2</v>
      </c>
      <c r="J2145" s="35">
        <v>32</v>
      </c>
      <c r="K2145" s="35">
        <v>5</v>
      </c>
      <c r="O2145" s="61">
        <f t="shared" si="263"/>
        <v>8.088007217510762E-2</v>
      </c>
      <c r="Q2145" s="92"/>
    </row>
    <row r="2146" spans="2:17" ht="23.45" hidden="1" customHeight="1" outlineLevel="1" x14ac:dyDescent="0.25">
      <c r="B2146" s="123"/>
      <c r="C2146" s="63" t="s">
        <v>378</v>
      </c>
      <c r="D2146" s="123"/>
      <c r="E2146" s="35" t="s">
        <v>264</v>
      </c>
      <c r="F2146" s="122"/>
      <c r="G2146" s="35">
        <v>2024</v>
      </c>
      <c r="H2146" s="35">
        <v>2024</v>
      </c>
      <c r="I2146" s="35">
        <v>3</v>
      </c>
      <c r="J2146" s="35">
        <v>18</v>
      </c>
      <c r="K2146" s="35">
        <v>54</v>
      </c>
      <c r="L2146" s="35">
        <v>1</v>
      </c>
      <c r="M2146" s="35">
        <v>3</v>
      </c>
      <c r="N2146" s="35">
        <v>4</v>
      </c>
      <c r="O2146" s="61">
        <f t="shared" si="263"/>
        <v>0.76300416728577736</v>
      </c>
      <c r="Q2146" s="92"/>
    </row>
    <row r="2147" spans="2:17" ht="23.45" customHeight="1" x14ac:dyDescent="0.25">
      <c r="B2147" s="123" t="e" vm="24">
        <v>#VALUE!</v>
      </c>
      <c r="C2147" s="123"/>
      <c r="D2147" s="123" t="e" vm="23">
        <v>#VALUE!</v>
      </c>
      <c r="E2147" s="123"/>
      <c r="G2147" s="62"/>
      <c r="H2147" s="62"/>
      <c r="O2147" s="61"/>
      <c r="Q2147" s="43"/>
    </row>
    <row r="2148" spans="2:17" ht="23.45" customHeight="1" collapsed="1" x14ac:dyDescent="0.25">
      <c r="B2148" s="123"/>
      <c r="C2148" s="123"/>
      <c r="D2148" s="123"/>
      <c r="E2148" s="123"/>
      <c r="G2148" s="62"/>
      <c r="H2148" s="62"/>
      <c r="O2148" s="61"/>
      <c r="Q2148" s="92"/>
    </row>
    <row r="2149" spans="2:17" ht="23.45" hidden="1" customHeight="1" outlineLevel="1" x14ac:dyDescent="0.25">
      <c r="B2149" s="54" t="s">
        <v>1</v>
      </c>
      <c r="C2149" s="54" t="s">
        <v>371</v>
      </c>
      <c r="D2149" s="54" t="s">
        <v>42</v>
      </c>
      <c r="E2149" s="54" t="s">
        <v>364</v>
      </c>
      <c r="F2149" s="85"/>
      <c r="G2149" s="54" t="s">
        <v>43</v>
      </c>
      <c r="H2149" s="54" t="s">
        <v>787</v>
      </c>
      <c r="I2149" s="54" t="s">
        <v>44</v>
      </c>
      <c r="J2149" s="54" t="s">
        <v>360</v>
      </c>
      <c r="K2149" s="54" t="s">
        <v>359</v>
      </c>
      <c r="L2149" s="54" t="s">
        <v>362</v>
      </c>
      <c r="M2149" s="54" t="s">
        <v>360</v>
      </c>
      <c r="N2149" s="54" t="s">
        <v>359</v>
      </c>
      <c r="O2149" s="54" t="s">
        <v>363</v>
      </c>
      <c r="P2149" s="54" t="s">
        <v>365</v>
      </c>
      <c r="Q2149" s="54" t="s">
        <v>599</v>
      </c>
    </row>
    <row r="2150" spans="2:17" ht="23.45" hidden="1" customHeight="1" outlineLevel="1" x14ac:dyDescent="0.25">
      <c r="B2150" s="123" t="e" vm="24">
        <v>#VALUE!</v>
      </c>
      <c r="C2150" s="35" t="s">
        <v>379</v>
      </c>
      <c r="D2150" s="123" t="e" vm="258">
        <v>#VALUE!</v>
      </c>
      <c r="E2150" s="35" t="s">
        <v>266</v>
      </c>
      <c r="F2150" s="122" t="s">
        <v>676</v>
      </c>
      <c r="G2150" s="35">
        <v>2018</v>
      </c>
      <c r="H2150" s="35">
        <v>2018</v>
      </c>
      <c r="I2150" s="35">
        <v>1</v>
      </c>
      <c r="J2150" s="35">
        <v>28</v>
      </c>
      <c r="K2150" s="35">
        <v>62</v>
      </c>
      <c r="L2150" s="35">
        <v>1</v>
      </c>
      <c r="M2150" s="35">
        <v>5</v>
      </c>
      <c r="N2150" s="35">
        <v>13</v>
      </c>
      <c r="O2150" s="61">
        <f t="shared" ref="O2150:O2156" si="264">IF(AND(L2150="", M2150="", N2150=""), IF(AND(I2150&lt;&gt;0, J2150&lt;&gt;0), K2150/J2150 * I2150^-0.95, 0), IF(OR(L2150=1, L2150=2),(IF(J2150&lt;&gt;0, K2150/J2150 * I2150^-0.95, 0) + IF(AND(M2150&lt;&gt;0, I2150&lt;&gt;0), N2150/M2150 * I2150^-0.95 * IF(L2150=1, 1, 0.913), 0)) / 2,"Fehler: K4 muss 1 oder 2 sein"))</f>
        <v>2.4071428571428575</v>
      </c>
      <c r="P2150" s="61">
        <f t="array" ref="P2150">((AVERAGE(IF((H2150:INDEX(H:H,MATCH("PointAVG",O2151:O2259,0)+ROW(O2150)-1)&gt;=(MAX(H2150:INDEX(H:H,MATCH("PointAVG",O2151:O2259,0)+ROW(O2150)-1))-4)),O2150:INDEX(O:O,MATCH("PointAVG",O2151:O2259,0)+ROW(O2150)-1)))) * (VLOOKUP(C2150, LeagueRanking[[CCode]:[Total4]], COLUMNS(LeagueRanking[[#All],[CCode]:[Total4]]), FALSE)))</f>
        <v>20.032228866666667</v>
      </c>
      <c r="Q2150" s="91">
        <f>_xlfn.RANK.EQ(P2150, P:P, 0)</f>
        <v>48</v>
      </c>
    </row>
    <row r="2151" spans="2:17" ht="23.45" hidden="1" customHeight="1" outlineLevel="1" x14ac:dyDescent="0.25">
      <c r="B2151" s="123"/>
      <c r="C2151" s="35" t="s">
        <v>379</v>
      </c>
      <c r="D2151" s="123"/>
      <c r="E2151" s="35" t="s">
        <v>266</v>
      </c>
      <c r="F2151" s="122"/>
      <c r="G2151" s="35">
        <v>2019</v>
      </c>
      <c r="H2151" s="35">
        <v>2019</v>
      </c>
      <c r="I2151" s="35">
        <v>1</v>
      </c>
      <c r="J2151" s="35">
        <v>28</v>
      </c>
      <c r="K2151" s="35">
        <v>65</v>
      </c>
      <c r="L2151" s="35">
        <v>1</v>
      </c>
      <c r="M2151" s="35">
        <v>5</v>
      </c>
      <c r="N2151" s="35">
        <v>9</v>
      </c>
      <c r="O2151" s="61">
        <f t="shared" si="264"/>
        <v>2.0607142857142859</v>
      </c>
      <c r="Q2151" s="92"/>
    </row>
    <row r="2152" spans="2:17" ht="23.45" hidden="1" customHeight="1" outlineLevel="1" x14ac:dyDescent="0.25">
      <c r="B2152" s="123"/>
      <c r="C2152" s="35" t="s">
        <v>379</v>
      </c>
      <c r="D2152" s="123"/>
      <c r="E2152" s="35" t="s">
        <v>266</v>
      </c>
      <c r="F2152" s="122"/>
      <c r="G2152" s="35">
        <v>2020</v>
      </c>
      <c r="H2152" s="35">
        <v>2020</v>
      </c>
      <c r="I2152" s="35">
        <v>1</v>
      </c>
      <c r="J2152" s="35">
        <v>20</v>
      </c>
      <c r="K2152" s="35">
        <v>45</v>
      </c>
      <c r="O2152" s="61">
        <f t="shared" si="264"/>
        <v>2.25</v>
      </c>
      <c r="Q2152" s="92"/>
    </row>
    <row r="2153" spans="2:17" ht="23.45" hidden="1" customHeight="1" outlineLevel="1" x14ac:dyDescent="0.25">
      <c r="B2153" s="123"/>
      <c r="C2153" s="35" t="s">
        <v>379</v>
      </c>
      <c r="D2153" s="123"/>
      <c r="E2153" s="35" t="s">
        <v>266</v>
      </c>
      <c r="F2153" s="122"/>
      <c r="G2153" s="35">
        <v>2021</v>
      </c>
      <c r="H2153" s="35">
        <v>2021</v>
      </c>
      <c r="I2153" s="35">
        <v>1</v>
      </c>
      <c r="J2153" s="35">
        <v>36</v>
      </c>
      <c r="K2153" s="35">
        <v>79</v>
      </c>
      <c r="O2153" s="61">
        <f t="shared" si="264"/>
        <v>2.1944444444444446</v>
      </c>
      <c r="Q2153" s="92"/>
    </row>
    <row r="2154" spans="2:17" ht="23.45" hidden="1" customHeight="1" outlineLevel="1" x14ac:dyDescent="0.25">
      <c r="B2154" s="123"/>
      <c r="C2154" s="35" t="s">
        <v>379</v>
      </c>
      <c r="D2154" s="123"/>
      <c r="E2154" s="35" t="s">
        <v>266</v>
      </c>
      <c r="F2154" s="122"/>
      <c r="G2154" s="35">
        <v>2022</v>
      </c>
      <c r="H2154" s="35">
        <v>2022</v>
      </c>
      <c r="I2154" s="35">
        <v>1</v>
      </c>
      <c r="J2154" s="35">
        <v>36</v>
      </c>
      <c r="K2154" s="35">
        <v>84</v>
      </c>
      <c r="O2154" s="61">
        <f t="shared" si="264"/>
        <v>2.3333333333333335</v>
      </c>
      <c r="Q2154" s="92"/>
    </row>
    <row r="2155" spans="2:17" ht="23.45" hidden="1" customHeight="1" outlineLevel="1" x14ac:dyDescent="0.25">
      <c r="B2155" s="123"/>
      <c r="C2155" s="35" t="s">
        <v>379</v>
      </c>
      <c r="D2155" s="123"/>
      <c r="E2155" s="35" t="s">
        <v>266</v>
      </c>
      <c r="F2155" s="122"/>
      <c r="G2155" s="35">
        <v>2023</v>
      </c>
      <c r="H2155" s="35">
        <v>2023</v>
      </c>
      <c r="I2155" s="35">
        <v>1</v>
      </c>
      <c r="J2155" s="35">
        <v>36</v>
      </c>
      <c r="K2155" s="35">
        <v>75</v>
      </c>
      <c r="O2155" s="61">
        <f t="shared" si="264"/>
        <v>2.0833333333333335</v>
      </c>
      <c r="Q2155" s="92"/>
    </row>
    <row r="2156" spans="2:17" ht="23.45" hidden="1" customHeight="1" outlineLevel="1" x14ac:dyDescent="0.25">
      <c r="B2156" s="123"/>
      <c r="C2156" s="35" t="s">
        <v>379</v>
      </c>
      <c r="D2156" s="123"/>
      <c r="E2156" s="35" t="s">
        <v>266</v>
      </c>
      <c r="F2156" s="122"/>
      <c r="G2156" s="35">
        <v>2024</v>
      </c>
      <c r="H2156" s="35">
        <v>2024</v>
      </c>
      <c r="I2156" s="35">
        <v>1</v>
      </c>
      <c r="J2156" s="35">
        <v>36</v>
      </c>
      <c r="K2156" s="35">
        <v>79</v>
      </c>
      <c r="O2156" s="61">
        <f t="shared" si="264"/>
        <v>2.1944444444444446</v>
      </c>
      <c r="Q2156" s="92"/>
    </row>
    <row r="2157" spans="2:17" ht="23.45" hidden="1" customHeight="1" outlineLevel="1" x14ac:dyDescent="0.25">
      <c r="B2157" s="54" t="s">
        <v>1</v>
      </c>
      <c r="C2157" s="54" t="s">
        <v>371</v>
      </c>
      <c r="D2157" s="54" t="s">
        <v>42</v>
      </c>
      <c r="E2157" s="54" t="s">
        <v>364</v>
      </c>
      <c r="F2157" s="85"/>
      <c r="G2157" s="54" t="s">
        <v>43</v>
      </c>
      <c r="H2157" s="54" t="s">
        <v>787</v>
      </c>
      <c r="I2157" s="54" t="s">
        <v>44</v>
      </c>
      <c r="J2157" s="54" t="s">
        <v>360</v>
      </c>
      <c r="K2157" s="54" t="s">
        <v>359</v>
      </c>
      <c r="L2157" s="54" t="s">
        <v>362</v>
      </c>
      <c r="M2157" s="54" t="s">
        <v>360</v>
      </c>
      <c r="N2157" s="54" t="s">
        <v>359</v>
      </c>
      <c r="O2157" s="54" t="s">
        <v>363</v>
      </c>
      <c r="P2157" s="54" t="s">
        <v>365</v>
      </c>
      <c r="Q2157" s="54" t="s">
        <v>599</v>
      </c>
    </row>
    <row r="2158" spans="2:17" ht="23.45" hidden="1" customHeight="1" outlineLevel="1" x14ac:dyDescent="0.25">
      <c r="B2158" s="123" t="e" vm="24">
        <v>#VALUE!</v>
      </c>
      <c r="C2158" s="35" t="s">
        <v>379</v>
      </c>
      <c r="D2158" s="123" t="e" vm="259">
        <v>#VALUE!</v>
      </c>
      <c r="E2158" s="35" t="s">
        <v>265</v>
      </c>
      <c r="F2158" s="122" t="s">
        <v>677</v>
      </c>
      <c r="G2158" s="35">
        <v>2018</v>
      </c>
      <c r="H2158" s="35">
        <v>2018</v>
      </c>
      <c r="I2158" s="35">
        <v>1</v>
      </c>
      <c r="J2158" s="35">
        <v>28</v>
      </c>
      <c r="K2158" s="35">
        <v>67</v>
      </c>
      <c r="L2158" s="35">
        <v>1</v>
      </c>
      <c r="M2158" s="35">
        <v>5</v>
      </c>
      <c r="N2158" s="35">
        <v>10</v>
      </c>
      <c r="O2158" s="61">
        <f t="shared" ref="O2158:O2164" si="265">IF(AND(L2158="", M2158="", N2158=""), IF(AND(I2158&lt;&gt;0, J2158&lt;&gt;0), K2158/J2158 * I2158^-0.95, 0), IF(OR(L2158=1, L2158=2),(IF(J2158&lt;&gt;0, K2158/J2158 * I2158^-0.95, 0) + IF(AND(M2158&lt;&gt;0, I2158&lt;&gt;0), N2158/M2158 * I2158^-0.95 * IF(L2158=1, 1, 0.913), 0)) / 2,"Fehler: K4 muss 1 oder 2 sein"))</f>
        <v>2.1964285714285712</v>
      </c>
      <c r="P2158" s="61">
        <f t="array" ref="P2158">((AVERAGE(IF((H2158:INDEX(H:H,MATCH("PointAVG",O2159:O2267,0)+ROW(O2158)-1)&gt;=(MAX(H2158:INDEX(H:H,MATCH("PointAVG",O2159:O2267,0)+ROW(O2158)-1))-4)),O2158:INDEX(O:O,MATCH("PointAVG",O2159:O2267,0)+ROW(O2158)-1)))) * (VLOOKUP(C2158, LeagueRanking[[CCode]:[Total4]], COLUMNS(LeagueRanking[[#All],[CCode]:[Total4]]), FALSE)))</f>
        <v>13.91182929333333</v>
      </c>
      <c r="Q2158" s="91">
        <f>_xlfn.RANK.EQ(P2158, P:P, 0)</f>
        <v>108</v>
      </c>
    </row>
    <row r="2159" spans="2:17" ht="23.45" hidden="1" customHeight="1" outlineLevel="1" x14ac:dyDescent="0.25">
      <c r="B2159" s="123"/>
      <c r="C2159" s="35" t="s">
        <v>379</v>
      </c>
      <c r="D2159" s="123"/>
      <c r="E2159" s="35" t="s">
        <v>265</v>
      </c>
      <c r="F2159" s="122"/>
      <c r="G2159" s="35">
        <v>2019</v>
      </c>
      <c r="H2159" s="35">
        <v>2019</v>
      </c>
      <c r="I2159" s="35">
        <v>1</v>
      </c>
      <c r="J2159" s="35">
        <v>28</v>
      </c>
      <c r="K2159" s="35">
        <v>75</v>
      </c>
      <c r="L2159" s="35">
        <v>1</v>
      </c>
      <c r="M2159" s="35">
        <v>5</v>
      </c>
      <c r="N2159" s="35">
        <v>12</v>
      </c>
      <c r="O2159" s="61">
        <f t="shared" si="265"/>
        <v>2.5392857142857141</v>
      </c>
      <c r="Q2159" s="92"/>
    </row>
    <row r="2160" spans="2:17" ht="23.45" hidden="1" customHeight="1" outlineLevel="1" x14ac:dyDescent="0.25">
      <c r="B2160" s="123"/>
      <c r="C2160" s="35" t="s">
        <v>379</v>
      </c>
      <c r="D2160" s="123"/>
      <c r="E2160" s="35" t="s">
        <v>265</v>
      </c>
      <c r="F2160" s="122"/>
      <c r="G2160" s="35">
        <v>2020</v>
      </c>
      <c r="H2160" s="35">
        <v>2020</v>
      </c>
      <c r="I2160" s="35">
        <v>1</v>
      </c>
      <c r="J2160" s="35">
        <v>20</v>
      </c>
      <c r="K2160" s="35">
        <v>43</v>
      </c>
      <c r="O2160" s="61">
        <f t="shared" si="265"/>
        <v>2.15</v>
      </c>
      <c r="Q2160" s="92"/>
    </row>
    <row r="2161" spans="2:17" ht="23.45" hidden="1" customHeight="1" outlineLevel="1" x14ac:dyDescent="0.25">
      <c r="B2161" s="123"/>
      <c r="C2161" s="35" t="s">
        <v>379</v>
      </c>
      <c r="D2161" s="123"/>
      <c r="E2161" s="35" t="s">
        <v>265</v>
      </c>
      <c r="F2161" s="122"/>
      <c r="G2161" s="35">
        <v>2021</v>
      </c>
      <c r="H2161" s="35">
        <v>2021</v>
      </c>
      <c r="I2161" s="35">
        <v>1</v>
      </c>
      <c r="J2161" s="35">
        <v>36</v>
      </c>
      <c r="K2161" s="35">
        <v>70</v>
      </c>
      <c r="O2161" s="61">
        <f t="shared" si="265"/>
        <v>1.9444444444444444</v>
      </c>
      <c r="Q2161" s="92"/>
    </row>
    <row r="2162" spans="2:17" ht="23.45" hidden="1" customHeight="1" outlineLevel="1" x14ac:dyDescent="0.25">
      <c r="B2162" s="123"/>
      <c r="C2162" s="35" t="s">
        <v>379</v>
      </c>
      <c r="D2162" s="123"/>
      <c r="E2162" s="35" t="s">
        <v>265</v>
      </c>
      <c r="F2162" s="122"/>
      <c r="G2162" s="35">
        <v>2022</v>
      </c>
      <c r="H2162" s="35">
        <v>2022</v>
      </c>
      <c r="I2162" s="35">
        <v>1</v>
      </c>
      <c r="J2162" s="35">
        <v>36</v>
      </c>
      <c r="K2162" s="35">
        <v>55</v>
      </c>
      <c r="O2162" s="61">
        <f t="shared" si="265"/>
        <v>1.5277777777777777</v>
      </c>
      <c r="Q2162" s="92"/>
    </row>
    <row r="2163" spans="2:17" ht="23.45" hidden="1" customHeight="1" outlineLevel="1" x14ac:dyDescent="0.25">
      <c r="B2163" s="123"/>
      <c r="C2163" s="35" t="s">
        <v>379</v>
      </c>
      <c r="D2163" s="123"/>
      <c r="E2163" s="35" t="s">
        <v>265</v>
      </c>
      <c r="F2163" s="122"/>
      <c r="G2163" s="35">
        <v>2023</v>
      </c>
      <c r="H2163" s="35">
        <v>2023</v>
      </c>
      <c r="I2163" s="35">
        <v>1</v>
      </c>
      <c r="J2163" s="35">
        <v>36</v>
      </c>
      <c r="K2163" s="35">
        <v>35</v>
      </c>
      <c r="O2163" s="61">
        <f t="shared" si="265"/>
        <v>0.97222222222222221</v>
      </c>
      <c r="Q2163" s="92"/>
    </row>
    <row r="2164" spans="2:17" ht="23.45" hidden="1" customHeight="1" outlineLevel="1" x14ac:dyDescent="0.25">
      <c r="B2164" s="123"/>
      <c r="C2164" s="35" t="s">
        <v>379</v>
      </c>
      <c r="D2164" s="123"/>
      <c r="E2164" s="35" t="s">
        <v>265</v>
      </c>
      <c r="F2164" s="122"/>
      <c r="G2164" s="35">
        <v>2024</v>
      </c>
      <c r="H2164" s="35">
        <v>2024</v>
      </c>
      <c r="I2164" s="35">
        <v>1</v>
      </c>
      <c r="J2164" s="35">
        <v>36</v>
      </c>
      <c r="K2164" s="35">
        <v>39</v>
      </c>
      <c r="O2164" s="61">
        <f t="shared" si="265"/>
        <v>1.0833333333333333</v>
      </c>
      <c r="Q2164" s="92"/>
    </row>
    <row r="2165" spans="2:17" ht="23.45" hidden="1" customHeight="1" outlineLevel="1" x14ac:dyDescent="0.25">
      <c r="B2165" s="54" t="s">
        <v>1</v>
      </c>
      <c r="C2165" s="54" t="s">
        <v>371</v>
      </c>
      <c r="D2165" s="54" t="s">
        <v>42</v>
      </c>
      <c r="E2165" s="54" t="s">
        <v>364</v>
      </c>
      <c r="F2165" s="85"/>
      <c r="G2165" s="54" t="s">
        <v>43</v>
      </c>
      <c r="H2165" s="54" t="s">
        <v>787</v>
      </c>
      <c r="I2165" s="54" t="s">
        <v>44</v>
      </c>
      <c r="J2165" s="54" t="s">
        <v>360</v>
      </c>
      <c r="K2165" s="54" t="s">
        <v>359</v>
      </c>
      <c r="L2165" s="54" t="s">
        <v>362</v>
      </c>
      <c r="M2165" s="54" t="s">
        <v>360</v>
      </c>
      <c r="N2165" s="54" t="s">
        <v>359</v>
      </c>
      <c r="O2165" s="54" t="s">
        <v>363</v>
      </c>
      <c r="P2165" s="54" t="s">
        <v>365</v>
      </c>
      <c r="Q2165" s="54" t="s">
        <v>599</v>
      </c>
    </row>
    <row r="2166" spans="2:17" ht="23.45" hidden="1" customHeight="1" outlineLevel="1" x14ac:dyDescent="0.25">
      <c r="B2166" s="123" t="e" vm="24">
        <v>#VALUE!</v>
      </c>
      <c r="C2166" s="35" t="s">
        <v>379</v>
      </c>
      <c r="D2166" s="123" t="e" vm="393">
        <v>#VALUE!</v>
      </c>
      <c r="E2166" s="35" t="s">
        <v>267</v>
      </c>
      <c r="F2166" s="122" t="s">
        <v>678</v>
      </c>
      <c r="G2166" s="35">
        <v>2018</v>
      </c>
      <c r="H2166" s="35">
        <v>2018</v>
      </c>
      <c r="I2166" s="35">
        <v>1</v>
      </c>
      <c r="J2166" s="35">
        <v>28</v>
      </c>
      <c r="K2166" s="35">
        <v>35</v>
      </c>
      <c r="L2166" s="35">
        <v>1</v>
      </c>
      <c r="M2166" s="35">
        <v>5</v>
      </c>
      <c r="N2166" s="35">
        <v>4</v>
      </c>
      <c r="O2166" s="61">
        <f t="shared" ref="O2166:O2172" si="266">IF(AND(L2166="", M2166="", N2166=""), IF(AND(I2166&lt;&gt;0, J2166&lt;&gt;0), K2166/J2166 * I2166^-0.95, 0), IF(OR(L2166=1, L2166=2),(IF(J2166&lt;&gt;0, K2166/J2166 * I2166^-0.95, 0) + IF(AND(M2166&lt;&gt;0, I2166&lt;&gt;0), N2166/M2166 * I2166^-0.95 * IF(L2166=1, 1, 0.913), 0)) / 2,"Fehler: K4 muss 1 oder 2 sein"))</f>
        <v>1.0249999999999999</v>
      </c>
      <c r="P2166" s="61">
        <f t="array" ref="P2166">((AVERAGE(IF((H2166:INDEX(H:H,MATCH("PointAVG",O2167:O2275,0)+ROW(O2166)-1)&gt;=(MAX(H2166:INDEX(H:H,MATCH("PointAVG",O2167:O2275,0)+ROW(O2166)-1))-4)),O2166:INDEX(O:O,MATCH("PointAVG",O2167:O2275,0)+ROW(O2166)-1)))) * (VLOOKUP(C2166, LeagueRanking[[CCode]:[Total4]], COLUMNS(LeagueRanking[[#All],[CCode]:[Total4]]), FALSE)))</f>
        <v>15.472128526666665</v>
      </c>
      <c r="Q2166" s="91">
        <f>_xlfn.RANK.EQ(P2166, P:P, 0)</f>
        <v>89</v>
      </c>
    </row>
    <row r="2167" spans="2:17" ht="23.45" hidden="1" customHeight="1" outlineLevel="1" x14ac:dyDescent="0.25">
      <c r="B2167" s="123"/>
      <c r="C2167" s="35" t="s">
        <v>379</v>
      </c>
      <c r="D2167" s="123"/>
      <c r="E2167" s="35" t="s">
        <v>267</v>
      </c>
      <c r="F2167" s="122"/>
      <c r="G2167" s="35">
        <v>2019</v>
      </c>
      <c r="H2167" s="35">
        <v>2019</v>
      </c>
      <c r="I2167" s="35">
        <v>1</v>
      </c>
      <c r="J2167" s="35">
        <v>28</v>
      </c>
      <c r="K2167" s="35">
        <v>44</v>
      </c>
      <c r="L2167" s="35">
        <v>1</v>
      </c>
      <c r="M2167" s="35">
        <v>5</v>
      </c>
      <c r="N2167" s="35">
        <v>9</v>
      </c>
      <c r="O2167" s="61">
        <f t="shared" si="266"/>
        <v>1.6857142857142857</v>
      </c>
      <c r="Q2167" s="92"/>
    </row>
    <row r="2168" spans="2:17" ht="23.45" hidden="1" customHeight="1" outlineLevel="1" x14ac:dyDescent="0.25">
      <c r="B2168" s="123"/>
      <c r="C2168" s="35" t="s">
        <v>379</v>
      </c>
      <c r="D2168" s="123"/>
      <c r="E2168" s="35" t="s">
        <v>267</v>
      </c>
      <c r="F2168" s="122"/>
      <c r="G2168" s="35">
        <v>2020</v>
      </c>
      <c r="H2168" s="35">
        <v>2020</v>
      </c>
      <c r="I2168" s="35">
        <v>1</v>
      </c>
      <c r="J2168" s="35">
        <v>20</v>
      </c>
      <c r="K2168" s="35">
        <v>38</v>
      </c>
      <c r="O2168" s="61">
        <f t="shared" si="266"/>
        <v>1.9</v>
      </c>
      <c r="Q2168" s="92"/>
    </row>
    <row r="2169" spans="2:17" ht="23.45" hidden="1" customHeight="1" outlineLevel="1" x14ac:dyDescent="0.25">
      <c r="B2169" s="123"/>
      <c r="C2169" s="35" t="s">
        <v>379</v>
      </c>
      <c r="D2169" s="123"/>
      <c r="E2169" s="35" t="s">
        <v>267</v>
      </c>
      <c r="F2169" s="122"/>
      <c r="G2169" s="35">
        <v>2021</v>
      </c>
      <c r="H2169" s="35">
        <v>2021</v>
      </c>
      <c r="I2169" s="35">
        <v>1</v>
      </c>
      <c r="J2169" s="35">
        <v>36</v>
      </c>
      <c r="K2169" s="35">
        <v>63</v>
      </c>
      <c r="O2169" s="61">
        <f t="shared" si="266"/>
        <v>1.75</v>
      </c>
      <c r="Q2169" s="92"/>
    </row>
    <row r="2170" spans="2:17" ht="23.45" hidden="1" customHeight="1" outlineLevel="1" x14ac:dyDescent="0.25">
      <c r="B2170" s="123"/>
      <c r="C2170" s="35" t="s">
        <v>379</v>
      </c>
      <c r="D2170" s="123"/>
      <c r="E2170" s="35" t="s">
        <v>267</v>
      </c>
      <c r="F2170" s="122"/>
      <c r="G2170" s="35">
        <v>2022</v>
      </c>
      <c r="H2170" s="35">
        <v>2022</v>
      </c>
      <c r="I2170" s="35">
        <v>1</v>
      </c>
      <c r="J2170" s="35">
        <v>36</v>
      </c>
      <c r="K2170" s="35">
        <v>63</v>
      </c>
      <c r="O2170" s="61">
        <f t="shared" si="266"/>
        <v>1.75</v>
      </c>
      <c r="Q2170" s="92"/>
    </row>
    <row r="2171" spans="2:17" ht="23.45" hidden="1" customHeight="1" outlineLevel="1" x14ac:dyDescent="0.25">
      <c r="B2171" s="123"/>
      <c r="C2171" s="35" t="s">
        <v>379</v>
      </c>
      <c r="D2171" s="123"/>
      <c r="E2171" s="35" t="s">
        <v>267</v>
      </c>
      <c r="F2171" s="122"/>
      <c r="G2171" s="35">
        <v>2023</v>
      </c>
      <c r="H2171" s="35">
        <v>2023</v>
      </c>
      <c r="I2171" s="35">
        <v>1</v>
      </c>
      <c r="J2171" s="35">
        <v>36</v>
      </c>
      <c r="K2171" s="35">
        <v>59</v>
      </c>
      <c r="O2171" s="61">
        <f t="shared" si="266"/>
        <v>1.6388888888888888</v>
      </c>
      <c r="Q2171" s="92"/>
    </row>
    <row r="2172" spans="2:17" ht="23.45" hidden="1" customHeight="1" outlineLevel="1" x14ac:dyDescent="0.25">
      <c r="B2172" s="123"/>
      <c r="C2172" s="35" t="s">
        <v>379</v>
      </c>
      <c r="D2172" s="123"/>
      <c r="E2172" s="35" t="s">
        <v>267</v>
      </c>
      <c r="F2172" s="122"/>
      <c r="G2172" s="35">
        <v>2024</v>
      </c>
      <c r="H2172" s="35">
        <v>2024</v>
      </c>
      <c r="I2172" s="35">
        <v>1</v>
      </c>
      <c r="J2172" s="35">
        <v>36</v>
      </c>
      <c r="K2172" s="35">
        <v>54</v>
      </c>
      <c r="O2172" s="61">
        <f t="shared" si="266"/>
        <v>1.5</v>
      </c>
      <c r="Q2172" s="92"/>
    </row>
    <row r="2173" spans="2:17" ht="23.45" hidden="1" customHeight="1" outlineLevel="1" x14ac:dyDescent="0.25">
      <c r="B2173" s="54" t="s">
        <v>1</v>
      </c>
      <c r="C2173" s="54" t="s">
        <v>371</v>
      </c>
      <c r="D2173" s="54" t="s">
        <v>42</v>
      </c>
      <c r="E2173" s="54" t="s">
        <v>364</v>
      </c>
      <c r="F2173" s="85"/>
      <c r="G2173" s="54" t="s">
        <v>43</v>
      </c>
      <c r="H2173" s="54" t="s">
        <v>787</v>
      </c>
      <c r="I2173" s="54" t="s">
        <v>44</v>
      </c>
      <c r="J2173" s="54" t="s">
        <v>360</v>
      </c>
      <c r="K2173" s="54" t="s">
        <v>359</v>
      </c>
      <c r="L2173" s="54" t="s">
        <v>362</v>
      </c>
      <c r="M2173" s="54" t="s">
        <v>360</v>
      </c>
      <c r="N2173" s="54" t="s">
        <v>359</v>
      </c>
      <c r="O2173" s="54" t="s">
        <v>363</v>
      </c>
      <c r="P2173" s="54" t="s">
        <v>365</v>
      </c>
      <c r="Q2173" s="54" t="s">
        <v>599</v>
      </c>
    </row>
    <row r="2174" spans="2:17" ht="23.45" hidden="1" customHeight="1" outlineLevel="1" x14ac:dyDescent="0.25">
      <c r="B2174" s="123" t="e" vm="24">
        <v>#VALUE!</v>
      </c>
      <c r="C2174" s="35" t="s">
        <v>379</v>
      </c>
      <c r="D2174" s="123" t="e" vm="261">
        <v>#VALUE!</v>
      </c>
      <c r="E2174" s="35" t="s">
        <v>268</v>
      </c>
      <c r="F2174" s="122" t="s">
        <v>679</v>
      </c>
      <c r="G2174" s="35">
        <v>2018</v>
      </c>
      <c r="H2174" s="35">
        <v>2018</v>
      </c>
      <c r="I2174" s="35">
        <v>2</v>
      </c>
      <c r="J2174" s="35">
        <v>26</v>
      </c>
      <c r="K2174" s="35">
        <v>58</v>
      </c>
      <c r="O2174" s="61">
        <f t="shared" ref="O2174:O2180" si="267">IF(AND(L2174="", M2174="", N2174=""), IF(AND(I2174&lt;&gt;0, J2174&lt;&gt;0), K2174/J2174 * I2174^-0.95, 0), IF(OR(L2174=1, L2174=2),(IF(J2174&lt;&gt;0, K2174/J2174 * I2174^-0.95, 0) + IF(AND(M2174&lt;&gt;0, I2174&lt;&gt;0), N2174/M2174 * I2174^-0.95 * IF(L2174=1, 1, 0.913), 0)) / 2,"Fehler: K4 muss 1 oder 2 sein"))</f>
        <v>1.1547185688999981</v>
      </c>
      <c r="P2174" s="61">
        <f t="array" ref="P2174">((AVERAGE(IF((H2174:INDEX(H:H,MATCH("PointAVG",O2175:O2283,0)+ROW(O2174)-1)&gt;=(MAX(H2174:INDEX(H:H,MATCH("PointAVG",O2175:O2283,0)+ROW(O2174)-1))-4)),O2174:INDEX(O:O,MATCH("PointAVG",O2175:O2283,0)+ROW(O2174)-1)))) * (VLOOKUP(C2174, LeagueRanking[[CCode]:[Total4]], COLUMNS(LeagueRanking[[#All],[CCode]:[Total4]]), FALSE)))</f>
        <v>14.395018733333334</v>
      </c>
      <c r="Q2174" s="91">
        <f>_xlfn.RANK.EQ(P2174, P:P, 0)</f>
        <v>101</v>
      </c>
    </row>
    <row r="2175" spans="2:17" ht="23.45" hidden="1" customHeight="1" outlineLevel="1" x14ac:dyDescent="0.25">
      <c r="B2175" s="123"/>
      <c r="C2175" s="35" t="s">
        <v>379</v>
      </c>
      <c r="D2175" s="123"/>
      <c r="E2175" s="35" t="s">
        <v>268</v>
      </c>
      <c r="F2175" s="122"/>
      <c r="G2175" s="35">
        <v>2019</v>
      </c>
      <c r="H2175" s="35">
        <v>2019</v>
      </c>
      <c r="I2175" s="35">
        <v>1</v>
      </c>
      <c r="J2175" s="35">
        <v>28</v>
      </c>
      <c r="K2175" s="35">
        <v>31</v>
      </c>
      <c r="L2175" s="35">
        <v>1</v>
      </c>
      <c r="M2175" s="35">
        <v>5</v>
      </c>
      <c r="N2175" s="35">
        <v>6</v>
      </c>
      <c r="O2175" s="61">
        <f t="shared" si="267"/>
        <v>1.1535714285714285</v>
      </c>
      <c r="Q2175" s="92"/>
    </row>
    <row r="2176" spans="2:17" ht="23.45" hidden="1" customHeight="1" outlineLevel="1" x14ac:dyDescent="0.25">
      <c r="B2176" s="123"/>
      <c r="C2176" s="35" t="s">
        <v>379</v>
      </c>
      <c r="D2176" s="123"/>
      <c r="E2176" s="35" t="s">
        <v>268</v>
      </c>
      <c r="F2176" s="122"/>
      <c r="G2176" s="35">
        <v>2020</v>
      </c>
      <c r="H2176" s="35">
        <v>2020</v>
      </c>
      <c r="I2176" s="35">
        <v>1</v>
      </c>
      <c r="J2176" s="35">
        <v>20</v>
      </c>
      <c r="K2176" s="35">
        <v>20</v>
      </c>
      <c r="O2176" s="61">
        <f t="shared" si="267"/>
        <v>1</v>
      </c>
      <c r="Q2176" s="92"/>
    </row>
    <row r="2177" spans="2:17" ht="23.45" hidden="1" customHeight="1" outlineLevel="1" x14ac:dyDescent="0.25">
      <c r="B2177" s="123"/>
      <c r="C2177" s="35" t="s">
        <v>379</v>
      </c>
      <c r="D2177" s="123"/>
      <c r="E2177" s="35" t="s">
        <v>268</v>
      </c>
      <c r="F2177" s="122"/>
      <c r="G2177" s="35">
        <v>2021</v>
      </c>
      <c r="H2177" s="35">
        <v>2021</v>
      </c>
      <c r="I2177" s="35">
        <v>1</v>
      </c>
      <c r="J2177" s="35">
        <v>36</v>
      </c>
      <c r="K2177" s="35">
        <v>60</v>
      </c>
      <c r="O2177" s="61">
        <f t="shared" si="267"/>
        <v>1.6666666666666667</v>
      </c>
      <c r="Q2177" s="92"/>
    </row>
    <row r="2178" spans="2:17" ht="23.45" hidden="1" customHeight="1" outlineLevel="1" x14ac:dyDescent="0.25">
      <c r="B2178" s="123"/>
      <c r="C2178" s="35" t="s">
        <v>379</v>
      </c>
      <c r="D2178" s="123"/>
      <c r="E2178" s="35" t="s">
        <v>268</v>
      </c>
      <c r="F2178" s="122"/>
      <c r="G2178" s="35">
        <v>2022</v>
      </c>
      <c r="H2178" s="35">
        <v>2022</v>
      </c>
      <c r="I2178" s="35">
        <v>1</v>
      </c>
      <c r="J2178" s="35">
        <v>36</v>
      </c>
      <c r="K2178" s="35">
        <v>62</v>
      </c>
      <c r="O2178" s="61">
        <f t="shared" si="267"/>
        <v>1.7222222222222223</v>
      </c>
      <c r="Q2178" s="92"/>
    </row>
    <row r="2179" spans="2:17" ht="23.45" hidden="1" customHeight="1" outlineLevel="1" x14ac:dyDescent="0.25">
      <c r="B2179" s="123"/>
      <c r="C2179" s="35" t="s">
        <v>379</v>
      </c>
      <c r="D2179" s="123"/>
      <c r="E2179" s="35" t="s">
        <v>268</v>
      </c>
      <c r="F2179" s="122"/>
      <c r="G2179" s="35">
        <v>2023</v>
      </c>
      <c r="H2179" s="35">
        <v>2023</v>
      </c>
      <c r="I2179" s="35">
        <v>1</v>
      </c>
      <c r="J2179" s="35">
        <v>36</v>
      </c>
      <c r="K2179" s="35">
        <v>87</v>
      </c>
      <c r="O2179" s="61">
        <f t="shared" si="267"/>
        <v>2.4166666666666665</v>
      </c>
      <c r="Q2179" s="92"/>
    </row>
    <row r="2180" spans="2:17" ht="23.45" hidden="1" customHeight="1" outlineLevel="1" x14ac:dyDescent="0.25">
      <c r="B2180" s="123"/>
      <c r="D2180" s="123"/>
      <c r="F2180" s="122"/>
      <c r="G2180" s="35">
        <v>2024</v>
      </c>
      <c r="H2180" s="35">
        <v>2024</v>
      </c>
      <c r="I2180" s="35">
        <v>1</v>
      </c>
      <c r="J2180" s="35">
        <v>36</v>
      </c>
      <c r="K2180" s="35">
        <v>41</v>
      </c>
      <c r="O2180" s="61">
        <f t="shared" si="267"/>
        <v>1.1388888888888888</v>
      </c>
      <c r="Q2180" s="92"/>
    </row>
    <row r="2181" spans="2:17" ht="23.45" hidden="1" customHeight="1" outlineLevel="1" x14ac:dyDescent="0.25">
      <c r="B2181" s="54" t="s">
        <v>1</v>
      </c>
      <c r="C2181" s="54" t="s">
        <v>371</v>
      </c>
      <c r="D2181" s="54" t="s">
        <v>42</v>
      </c>
      <c r="E2181" s="54" t="s">
        <v>364</v>
      </c>
      <c r="F2181" s="85"/>
      <c r="G2181" s="54" t="s">
        <v>43</v>
      </c>
      <c r="H2181" s="54" t="s">
        <v>787</v>
      </c>
      <c r="I2181" s="54" t="s">
        <v>44</v>
      </c>
      <c r="J2181" s="54" t="s">
        <v>360</v>
      </c>
      <c r="K2181" s="54" t="s">
        <v>359</v>
      </c>
      <c r="L2181" s="54" t="s">
        <v>362</v>
      </c>
      <c r="M2181" s="54" t="s">
        <v>360</v>
      </c>
      <c r="N2181" s="54" t="s">
        <v>359</v>
      </c>
      <c r="O2181" s="54" t="s">
        <v>363</v>
      </c>
      <c r="P2181" s="54" t="s">
        <v>365</v>
      </c>
      <c r="Q2181" s="54" t="s">
        <v>599</v>
      </c>
    </row>
    <row r="2182" spans="2:17" ht="23.45" hidden="1" customHeight="1" outlineLevel="1" x14ac:dyDescent="0.25">
      <c r="B2182" s="123" t="e" vm="24">
        <v>#VALUE!</v>
      </c>
      <c r="C2182" s="35" t="s">
        <v>379</v>
      </c>
      <c r="D2182" s="123" t="e" vm="262">
        <v>#VALUE!</v>
      </c>
      <c r="E2182" s="35" t="s">
        <v>269</v>
      </c>
      <c r="F2182" s="122" t="s">
        <v>680</v>
      </c>
      <c r="G2182" s="35">
        <v>2018</v>
      </c>
      <c r="H2182" s="35">
        <v>2018</v>
      </c>
      <c r="I2182" s="35">
        <v>1</v>
      </c>
      <c r="J2182" s="35">
        <v>28</v>
      </c>
      <c r="K2182" s="35">
        <v>42</v>
      </c>
      <c r="L2182" s="35">
        <v>1</v>
      </c>
      <c r="M2182" s="35">
        <v>5</v>
      </c>
      <c r="N2182" s="35">
        <v>9</v>
      </c>
      <c r="O2182" s="61">
        <f t="shared" ref="O2182:O2188" si="268">IF(AND(L2182="", M2182="", N2182=""), IF(AND(I2182&lt;&gt;0, J2182&lt;&gt;0), K2182/J2182 * I2182^-0.95, 0), IF(OR(L2182=1, L2182=2),(IF(J2182&lt;&gt;0, K2182/J2182 * I2182^-0.95, 0) + IF(AND(M2182&lt;&gt;0, I2182&lt;&gt;0), N2182/M2182 * I2182^-0.95 * IF(L2182=1, 1, 0.913), 0)) / 2,"Fehler: K4 muss 1 oder 2 sein"))</f>
        <v>1.65</v>
      </c>
      <c r="P2182" s="61">
        <f t="array" ref="P2182">((AVERAGE(IF((H2182:INDEX(H:H,MATCH("PointAVG",O2183:O2291,0)+ROW(O2182)-1)&gt;=(MAX(H2182:INDEX(H:H,MATCH("PointAVG",O2183:O2291,0)+ROW(O2182)-1))-4)),O2182:INDEX(O:O,MATCH("PointAVG",O2183:O2291,0)+ROW(O2182)-1)))) * (VLOOKUP(C2182, LeagueRanking[[CCode]:[Total4]], COLUMNS(LeagueRanking[[#All],[CCode]:[Total4]]), FALSE)))</f>
        <v>9.943926062795164</v>
      </c>
      <c r="Q2182" s="91">
        <f>_xlfn.RANK.EQ(P2182, P:P, 0)</f>
        <v>196</v>
      </c>
    </row>
    <row r="2183" spans="2:17" ht="23.45" hidden="1" customHeight="1" outlineLevel="1" x14ac:dyDescent="0.25">
      <c r="B2183" s="123"/>
      <c r="C2183" s="35" t="s">
        <v>379</v>
      </c>
      <c r="D2183" s="123"/>
      <c r="E2183" s="35" t="s">
        <v>269</v>
      </c>
      <c r="F2183" s="122"/>
      <c r="G2183" s="35">
        <v>2019</v>
      </c>
      <c r="H2183" s="35">
        <v>2019</v>
      </c>
      <c r="I2183" s="35">
        <v>1</v>
      </c>
      <c r="J2183" s="35">
        <v>28</v>
      </c>
      <c r="K2183" s="35">
        <v>46</v>
      </c>
      <c r="L2183" s="35">
        <v>1</v>
      </c>
      <c r="M2183" s="35">
        <v>5</v>
      </c>
      <c r="N2183" s="35">
        <v>9</v>
      </c>
      <c r="O2183" s="61">
        <f t="shared" si="268"/>
        <v>1.7214285714285715</v>
      </c>
      <c r="Q2183" s="92"/>
    </row>
    <row r="2184" spans="2:17" ht="23.45" hidden="1" customHeight="1" outlineLevel="1" x14ac:dyDescent="0.25">
      <c r="B2184" s="123"/>
      <c r="C2184" s="35" t="s">
        <v>379</v>
      </c>
      <c r="D2184" s="123"/>
      <c r="E2184" s="35" t="s">
        <v>269</v>
      </c>
      <c r="F2184" s="122"/>
      <c r="G2184" s="35">
        <v>2020</v>
      </c>
      <c r="H2184" s="35">
        <v>2020</v>
      </c>
      <c r="I2184" s="35">
        <v>1</v>
      </c>
      <c r="J2184" s="35">
        <v>20</v>
      </c>
      <c r="K2184" s="35">
        <v>12</v>
      </c>
      <c r="O2184" s="61">
        <f t="shared" si="268"/>
        <v>0.6</v>
      </c>
      <c r="Q2184" s="92"/>
    </row>
    <row r="2185" spans="2:17" ht="23.45" hidden="1" customHeight="1" outlineLevel="1" x14ac:dyDescent="0.25">
      <c r="B2185" s="123"/>
      <c r="C2185" s="35" t="s">
        <v>379</v>
      </c>
      <c r="D2185" s="123"/>
      <c r="E2185" s="35" t="s">
        <v>269</v>
      </c>
      <c r="F2185" s="122"/>
      <c r="G2185" s="35">
        <v>2021</v>
      </c>
      <c r="H2185" s="35">
        <v>2021</v>
      </c>
      <c r="I2185" s="35">
        <v>1</v>
      </c>
      <c r="J2185" s="35">
        <v>36</v>
      </c>
      <c r="K2185" s="35">
        <v>46</v>
      </c>
      <c r="O2185" s="61">
        <f t="shared" si="268"/>
        <v>1.2777777777777777</v>
      </c>
      <c r="Q2185" s="92"/>
    </row>
    <row r="2186" spans="2:17" ht="23.45" hidden="1" customHeight="1" outlineLevel="1" x14ac:dyDescent="0.25">
      <c r="B2186" s="123"/>
      <c r="C2186" s="35" t="s">
        <v>379</v>
      </c>
      <c r="D2186" s="123"/>
      <c r="E2186" s="35" t="s">
        <v>269</v>
      </c>
      <c r="F2186" s="122"/>
      <c r="G2186" s="35">
        <v>2022</v>
      </c>
      <c r="H2186" s="35">
        <v>2022</v>
      </c>
      <c r="I2186" s="35">
        <v>1</v>
      </c>
      <c r="J2186" s="35">
        <v>36</v>
      </c>
      <c r="K2186" s="35">
        <v>59</v>
      </c>
      <c r="O2186" s="61">
        <f t="shared" si="268"/>
        <v>1.6388888888888888</v>
      </c>
      <c r="Q2186" s="92"/>
    </row>
    <row r="2187" spans="2:17" ht="23.45" hidden="1" customHeight="1" outlineLevel="1" x14ac:dyDescent="0.25">
      <c r="B2187" s="123"/>
      <c r="C2187" s="35" t="s">
        <v>379</v>
      </c>
      <c r="D2187" s="123"/>
      <c r="E2187" s="35" t="s">
        <v>269</v>
      </c>
      <c r="F2187" s="122"/>
      <c r="G2187" s="35">
        <v>2023</v>
      </c>
      <c r="H2187" s="35">
        <v>2023</v>
      </c>
      <c r="I2187" s="35">
        <v>1</v>
      </c>
      <c r="J2187" s="35">
        <v>36</v>
      </c>
      <c r="K2187" s="35">
        <v>25</v>
      </c>
      <c r="O2187" s="61">
        <f t="shared" si="268"/>
        <v>0.69444444444444442</v>
      </c>
      <c r="Q2187" s="92"/>
    </row>
    <row r="2188" spans="2:17" ht="23.45" hidden="1" customHeight="1" outlineLevel="1" x14ac:dyDescent="0.25">
      <c r="B2188" s="123"/>
      <c r="C2188" s="35" t="s">
        <v>379</v>
      </c>
      <c r="D2188" s="123"/>
      <c r="E2188" s="35" t="s">
        <v>269</v>
      </c>
      <c r="F2188" s="122"/>
      <c r="G2188" s="35">
        <v>2024</v>
      </c>
      <c r="H2188" s="35">
        <v>2024</v>
      </c>
      <c r="I2188" s="35">
        <v>2</v>
      </c>
      <c r="J2188" s="35">
        <v>30</v>
      </c>
      <c r="K2188" s="35">
        <v>74</v>
      </c>
      <c r="O2188" s="61">
        <f t="shared" si="268"/>
        <v>1.2768267394043658</v>
      </c>
      <c r="Q2188" s="92"/>
    </row>
    <row r="2189" spans="2:17" ht="23.45" hidden="1" customHeight="1" outlineLevel="1" x14ac:dyDescent="0.25">
      <c r="B2189" s="54" t="s">
        <v>1</v>
      </c>
      <c r="C2189" s="54" t="s">
        <v>371</v>
      </c>
      <c r="D2189" s="54" t="s">
        <v>42</v>
      </c>
      <c r="E2189" s="54" t="s">
        <v>364</v>
      </c>
      <c r="F2189" s="85"/>
      <c r="G2189" s="54" t="s">
        <v>43</v>
      </c>
      <c r="H2189" s="54" t="s">
        <v>787</v>
      </c>
      <c r="I2189" s="54" t="s">
        <v>44</v>
      </c>
      <c r="J2189" s="54" t="s">
        <v>360</v>
      </c>
      <c r="K2189" s="54" t="s">
        <v>359</v>
      </c>
      <c r="L2189" s="54" t="s">
        <v>362</v>
      </c>
      <c r="M2189" s="54" t="s">
        <v>360</v>
      </c>
      <c r="N2189" s="54" t="s">
        <v>359</v>
      </c>
      <c r="O2189" s="54" t="s">
        <v>363</v>
      </c>
      <c r="P2189" s="54" t="s">
        <v>365</v>
      </c>
      <c r="Q2189" s="54" t="s">
        <v>599</v>
      </c>
    </row>
    <row r="2190" spans="2:17" ht="23.45" hidden="1" customHeight="1" outlineLevel="1" x14ac:dyDescent="0.25">
      <c r="B2190" s="123" t="e" vm="24">
        <v>#VALUE!</v>
      </c>
      <c r="C2190" s="35" t="s">
        <v>379</v>
      </c>
      <c r="D2190" s="123" t="e" vm="263">
        <v>#VALUE!</v>
      </c>
      <c r="E2190" s="35" t="s">
        <v>270</v>
      </c>
      <c r="F2190" s="122" t="s">
        <v>681</v>
      </c>
      <c r="G2190" s="35">
        <v>2018</v>
      </c>
      <c r="H2190" s="35">
        <v>2018</v>
      </c>
      <c r="I2190" s="35">
        <v>3</v>
      </c>
      <c r="J2190" s="35">
        <v>25</v>
      </c>
      <c r="K2190" s="35">
        <v>62</v>
      </c>
      <c r="O2190" s="61">
        <f t="shared" ref="O2190:O2196" si="269">IF(AND(L2190="", M2190="", N2190=""), IF(AND(I2190&lt;&gt;0, J2190&lt;&gt;0), K2190/J2190 * I2190^-0.95, 0), IF(OR(L2190=1, L2190=2),(IF(J2190&lt;&gt;0, K2190/J2190 * I2190^-0.95, 0) + IF(AND(M2190&lt;&gt;0, I2190&lt;&gt;0), N2190/M2190 * I2190^-0.95 * IF(L2190=1, 1, 0.913), 0)) / 2,"Fehler: K4 muss 1 oder 2 sein"))</f>
        <v>0.87334630840095129</v>
      </c>
      <c r="P2190" s="61">
        <f t="array" ref="P2190">((AVERAGE(IF((H2190:INDEX(H:H,MATCH("PointAVG",O2191:O2299,0)+ROW(O2190)-1)&gt;=(MAX(H2190:INDEX(H:H,MATCH("PointAVG",O2191:O2299,0)+ROW(O2190)-1))-4)),O2190:INDEX(O:O,MATCH("PointAVG",O2191:O2299,0)+ROW(O2190)-1)))) * (VLOOKUP(C2190, LeagueRanking[[CCode]:[Total4]], COLUMNS(LeagueRanking[[#All],[CCode]:[Total4]]), FALSE)))</f>
        <v>14.295723333981108</v>
      </c>
      <c r="Q2190" s="91">
        <f>_xlfn.RANK.EQ(P2190, P:P, 0)</f>
        <v>103</v>
      </c>
    </row>
    <row r="2191" spans="2:17" ht="23.45" hidden="1" customHeight="1" outlineLevel="1" x14ac:dyDescent="0.25">
      <c r="B2191" s="123"/>
      <c r="C2191" s="35" t="s">
        <v>379</v>
      </c>
      <c r="D2191" s="123"/>
      <c r="E2191" s="35" t="s">
        <v>270</v>
      </c>
      <c r="F2191" s="122"/>
      <c r="G2191" s="35">
        <v>2019</v>
      </c>
      <c r="H2191" s="35">
        <v>2019</v>
      </c>
      <c r="I2191" s="35">
        <v>2</v>
      </c>
      <c r="J2191" s="35">
        <v>28</v>
      </c>
      <c r="K2191" s="35">
        <v>44</v>
      </c>
      <c r="O2191" s="61">
        <f t="shared" si="269"/>
        <v>0.81342244016108234</v>
      </c>
      <c r="Q2191" s="92"/>
    </row>
    <row r="2192" spans="2:17" ht="23.45" hidden="1" customHeight="1" outlineLevel="1" x14ac:dyDescent="0.25">
      <c r="B2192" s="123"/>
      <c r="C2192" s="35" t="s">
        <v>379</v>
      </c>
      <c r="D2192" s="123"/>
      <c r="E2192" s="35" t="s">
        <v>270</v>
      </c>
      <c r="F2192" s="122"/>
      <c r="G2192" s="35">
        <v>2020</v>
      </c>
      <c r="H2192" s="35">
        <v>2020</v>
      </c>
      <c r="I2192" s="35">
        <v>2</v>
      </c>
      <c r="J2192" s="35">
        <v>13</v>
      </c>
      <c r="K2192" s="35">
        <v>28</v>
      </c>
      <c r="L2192" s="35">
        <v>1</v>
      </c>
      <c r="M2192" s="35">
        <v>7</v>
      </c>
      <c r="N2192" s="35">
        <v>18</v>
      </c>
      <c r="O2192" s="61">
        <f t="shared" si="269"/>
        <v>1.2229777946477811</v>
      </c>
      <c r="Q2192" s="92"/>
    </row>
    <row r="2193" spans="2:17" ht="23.45" hidden="1" customHeight="1" outlineLevel="1" x14ac:dyDescent="0.25">
      <c r="B2193" s="123"/>
      <c r="C2193" s="35" t="s">
        <v>379</v>
      </c>
      <c r="D2193" s="123"/>
      <c r="E2193" s="35" t="s">
        <v>270</v>
      </c>
      <c r="F2193" s="122"/>
      <c r="G2193" s="35">
        <v>2021</v>
      </c>
      <c r="H2193" s="35">
        <v>2021</v>
      </c>
      <c r="I2193" s="35">
        <v>1</v>
      </c>
      <c r="J2193" s="35">
        <v>36</v>
      </c>
      <c r="K2193" s="35">
        <v>53</v>
      </c>
      <c r="O2193" s="61">
        <f t="shared" si="269"/>
        <v>1.4722222222222223</v>
      </c>
      <c r="Q2193" s="92"/>
    </row>
    <row r="2194" spans="2:17" ht="23.45" hidden="1" customHeight="1" outlineLevel="1" x14ac:dyDescent="0.25">
      <c r="B2194" s="123"/>
      <c r="C2194" s="35" t="s">
        <v>379</v>
      </c>
      <c r="D2194" s="123"/>
      <c r="E2194" s="35" t="s">
        <v>270</v>
      </c>
      <c r="F2194" s="122"/>
      <c r="G2194" s="35">
        <v>2022</v>
      </c>
      <c r="H2194" s="35">
        <v>2022</v>
      </c>
      <c r="I2194" s="35">
        <v>1</v>
      </c>
      <c r="J2194" s="35">
        <v>36</v>
      </c>
      <c r="K2194" s="35">
        <v>61</v>
      </c>
      <c r="O2194" s="61">
        <f t="shared" si="269"/>
        <v>1.6944444444444444</v>
      </c>
      <c r="Q2194" s="92"/>
    </row>
    <row r="2195" spans="2:17" ht="23.45" hidden="1" customHeight="1" outlineLevel="1" x14ac:dyDescent="0.25">
      <c r="B2195" s="123"/>
      <c r="C2195" s="35" t="s">
        <v>379</v>
      </c>
      <c r="D2195" s="123"/>
      <c r="E2195" s="35" t="s">
        <v>270</v>
      </c>
      <c r="F2195" s="122"/>
      <c r="G2195" s="35">
        <v>2023</v>
      </c>
      <c r="H2195" s="35">
        <v>2023</v>
      </c>
      <c r="I2195" s="35">
        <v>1</v>
      </c>
      <c r="J2195" s="35">
        <v>36</v>
      </c>
      <c r="K2195" s="35">
        <v>59</v>
      </c>
      <c r="O2195" s="61">
        <f t="shared" si="269"/>
        <v>1.6388888888888888</v>
      </c>
      <c r="Q2195" s="92"/>
    </row>
    <row r="2196" spans="2:17" ht="23.45" hidden="1" customHeight="1" outlineLevel="1" x14ac:dyDescent="0.25">
      <c r="B2196" s="123"/>
      <c r="C2196" s="35" t="s">
        <v>379</v>
      </c>
      <c r="D2196" s="123"/>
      <c r="E2196" s="35" t="s">
        <v>270</v>
      </c>
      <c r="F2196" s="122"/>
      <c r="G2196" s="35">
        <v>2024</v>
      </c>
      <c r="H2196" s="35">
        <v>2024</v>
      </c>
      <c r="I2196" s="35">
        <v>1</v>
      </c>
      <c r="J2196" s="35">
        <v>36</v>
      </c>
      <c r="K2196" s="35">
        <v>67</v>
      </c>
      <c r="O2196" s="61">
        <f t="shared" si="269"/>
        <v>1.8611111111111112</v>
      </c>
      <c r="Q2196" s="92"/>
    </row>
    <row r="2197" spans="2:17" ht="23.45" hidden="1" customHeight="1" outlineLevel="1" x14ac:dyDescent="0.25">
      <c r="B2197" s="54" t="s">
        <v>1</v>
      </c>
      <c r="C2197" s="54" t="s">
        <v>371</v>
      </c>
      <c r="D2197" s="54" t="s">
        <v>42</v>
      </c>
      <c r="E2197" s="54" t="s">
        <v>364</v>
      </c>
      <c r="F2197" s="85"/>
      <c r="G2197" s="54" t="s">
        <v>43</v>
      </c>
      <c r="H2197" s="54" t="s">
        <v>787</v>
      </c>
      <c r="I2197" s="54" t="s">
        <v>44</v>
      </c>
      <c r="J2197" s="54" t="s">
        <v>360</v>
      </c>
      <c r="K2197" s="54" t="s">
        <v>359</v>
      </c>
      <c r="L2197" s="54" t="s">
        <v>362</v>
      </c>
      <c r="M2197" s="54" t="s">
        <v>360</v>
      </c>
      <c r="N2197" s="54" t="s">
        <v>359</v>
      </c>
      <c r="O2197" s="54" t="s">
        <v>363</v>
      </c>
      <c r="P2197" s="54" t="s">
        <v>365</v>
      </c>
      <c r="Q2197" s="54" t="s">
        <v>599</v>
      </c>
    </row>
    <row r="2198" spans="2:17" ht="23.45" hidden="1" customHeight="1" outlineLevel="1" x14ac:dyDescent="0.25">
      <c r="B2198" s="123" t="e" vm="24">
        <v>#VALUE!</v>
      </c>
      <c r="C2198" s="35" t="s">
        <v>379</v>
      </c>
      <c r="D2198" s="123" t="e" vm="264">
        <v>#VALUE!</v>
      </c>
      <c r="E2198" s="35" t="s">
        <v>271</v>
      </c>
      <c r="F2198" s="122" t="s">
        <v>682</v>
      </c>
      <c r="G2198" s="35">
        <v>2018</v>
      </c>
      <c r="H2198" s="35">
        <v>2018</v>
      </c>
      <c r="I2198" s="35">
        <v>2</v>
      </c>
      <c r="J2198" s="35">
        <v>26</v>
      </c>
      <c r="K2198" s="35">
        <v>54</v>
      </c>
      <c r="O2198" s="61">
        <f t="shared" ref="O2198:O2204" si="270">IF(AND(L2198="", M2198="", N2198=""), IF(AND(I2198&lt;&gt;0, J2198&lt;&gt;0), K2198/J2198 * I2198^-0.95, 0), IF(OR(L2198=1, L2198=2),(IF(J2198&lt;&gt;0, K2198/J2198 * I2198^-0.95, 0) + IF(AND(M2198&lt;&gt;0, I2198&lt;&gt;0), N2198/M2198 * I2198^-0.95 * IF(L2198=1, 1, 0.913), 0)) / 2,"Fehler: K4 muss 1 oder 2 sein"))</f>
        <v>1.0750828055275845</v>
      </c>
      <c r="P2198" s="61">
        <f t="array" ref="P2198">((AVERAGE(IF((H2198:INDEX(H:H,MATCH("PointAVG",O2199:O2307,0)+ROW(O2198)-1)&gt;=(MAX(H2198:INDEX(H:H,MATCH("PointAVG",O2199:O2307,0)+ROW(O2198)-1))-4)),O2198:INDEX(O:O,MATCH("PointAVG",O2199:O2307,0)+ROW(O2198)-1)))) * (VLOOKUP(C2198, LeagueRanking[[CCode]:[Total4]], COLUMNS(LeagueRanking[[#All],[CCode]:[Total4]]), FALSE)))</f>
        <v>8.7477421533333324</v>
      </c>
      <c r="Q2198" s="91">
        <f>_xlfn.RANK.EQ(P2198, P:P, 0)</f>
        <v>225</v>
      </c>
    </row>
    <row r="2199" spans="2:17" ht="23.45" hidden="1" customHeight="1" outlineLevel="1" x14ac:dyDescent="0.25">
      <c r="B2199" s="123"/>
      <c r="C2199" s="35" t="s">
        <v>379</v>
      </c>
      <c r="D2199" s="123"/>
      <c r="E2199" s="35" t="s">
        <v>271</v>
      </c>
      <c r="F2199" s="122"/>
      <c r="G2199" s="35">
        <v>2019</v>
      </c>
      <c r="H2199" s="35">
        <v>2019</v>
      </c>
      <c r="I2199" s="35">
        <v>2</v>
      </c>
      <c r="J2199" s="35">
        <v>28</v>
      </c>
      <c r="K2199" s="35">
        <v>56</v>
      </c>
      <c r="O2199" s="61">
        <f t="shared" si="270"/>
        <v>1.0352649238413776</v>
      </c>
      <c r="Q2199" s="92"/>
    </row>
    <row r="2200" spans="2:17" ht="23.45" hidden="1" customHeight="1" outlineLevel="1" x14ac:dyDescent="0.25">
      <c r="B2200" s="123"/>
      <c r="C2200" s="35" t="s">
        <v>379</v>
      </c>
      <c r="D2200" s="123"/>
      <c r="E2200" s="35" t="s">
        <v>271</v>
      </c>
      <c r="F2200" s="122"/>
      <c r="G2200" s="35">
        <v>2020</v>
      </c>
      <c r="H2200" s="35">
        <v>2020</v>
      </c>
      <c r="I2200" s="35">
        <v>1</v>
      </c>
      <c r="J2200" s="35">
        <v>20</v>
      </c>
      <c r="K2200" s="35">
        <v>16</v>
      </c>
      <c r="O2200" s="61">
        <f t="shared" si="270"/>
        <v>0.8</v>
      </c>
      <c r="Q2200" s="92"/>
    </row>
    <row r="2201" spans="2:17" ht="23.45" hidden="1" customHeight="1" outlineLevel="1" x14ac:dyDescent="0.25">
      <c r="B2201" s="123"/>
      <c r="C2201" s="35" t="s">
        <v>379</v>
      </c>
      <c r="D2201" s="123"/>
      <c r="E2201" s="35" t="s">
        <v>271</v>
      </c>
      <c r="F2201" s="122"/>
      <c r="G2201" s="35">
        <v>2021</v>
      </c>
      <c r="H2201" s="35">
        <v>2021</v>
      </c>
      <c r="I2201" s="35">
        <v>1</v>
      </c>
      <c r="J2201" s="35">
        <v>36</v>
      </c>
      <c r="K2201" s="35">
        <v>36</v>
      </c>
      <c r="O2201" s="61">
        <f t="shared" si="270"/>
        <v>1</v>
      </c>
      <c r="Q2201" s="92"/>
    </row>
    <row r="2202" spans="2:17" ht="23.45" hidden="1" customHeight="1" outlineLevel="1" x14ac:dyDescent="0.25">
      <c r="B2202" s="123"/>
      <c r="C2202" s="35" t="s">
        <v>379</v>
      </c>
      <c r="D2202" s="123"/>
      <c r="E2202" s="35" t="s">
        <v>271</v>
      </c>
      <c r="F2202" s="122"/>
      <c r="G2202" s="35">
        <v>2022</v>
      </c>
      <c r="H2202" s="35">
        <v>2022</v>
      </c>
      <c r="I2202" s="35">
        <v>1</v>
      </c>
      <c r="J2202" s="35">
        <v>36</v>
      </c>
      <c r="K2202" s="35">
        <v>30</v>
      </c>
      <c r="O2202" s="61">
        <f t="shared" si="270"/>
        <v>0.83333333333333337</v>
      </c>
      <c r="Q2202" s="92"/>
    </row>
    <row r="2203" spans="2:17" ht="23.45" hidden="1" customHeight="1" outlineLevel="1" x14ac:dyDescent="0.25">
      <c r="B2203" s="123"/>
      <c r="C2203" s="35" t="s">
        <v>379</v>
      </c>
      <c r="D2203" s="123"/>
      <c r="E2203" s="35" t="s">
        <v>271</v>
      </c>
      <c r="F2203" s="122"/>
      <c r="G2203" s="35">
        <v>2023</v>
      </c>
      <c r="H2203" s="35">
        <v>2023</v>
      </c>
      <c r="I2203" s="35">
        <v>1</v>
      </c>
      <c r="J2203" s="35">
        <v>36</v>
      </c>
      <c r="K2203" s="35">
        <v>36</v>
      </c>
      <c r="O2203" s="61">
        <f t="shared" si="270"/>
        <v>1</v>
      </c>
      <c r="Q2203" s="92"/>
    </row>
    <row r="2204" spans="2:17" ht="23.45" hidden="1" customHeight="1" outlineLevel="1" x14ac:dyDescent="0.25">
      <c r="B2204" s="123"/>
      <c r="C2204" s="35" t="s">
        <v>379</v>
      </c>
      <c r="D2204" s="123"/>
      <c r="E2204" s="35" t="s">
        <v>271</v>
      </c>
      <c r="F2204" s="122"/>
      <c r="G2204" s="35">
        <v>2024</v>
      </c>
      <c r="H2204" s="35">
        <v>2024</v>
      </c>
      <c r="I2204" s="35">
        <v>1</v>
      </c>
      <c r="J2204" s="35">
        <v>36</v>
      </c>
      <c r="K2204" s="35">
        <v>43</v>
      </c>
      <c r="O2204" s="61">
        <f t="shared" si="270"/>
        <v>1.1944444444444444</v>
      </c>
      <c r="Q2204" s="92"/>
    </row>
    <row r="2205" spans="2:17" ht="23.45" hidden="1" customHeight="1" outlineLevel="1" x14ac:dyDescent="0.25">
      <c r="B2205" s="54" t="s">
        <v>1</v>
      </c>
      <c r="C2205" s="54" t="s">
        <v>371</v>
      </c>
      <c r="D2205" s="54" t="s">
        <v>42</v>
      </c>
      <c r="E2205" s="54" t="s">
        <v>364</v>
      </c>
      <c r="F2205" s="85"/>
      <c r="G2205" s="54" t="s">
        <v>43</v>
      </c>
      <c r="H2205" s="54" t="s">
        <v>787</v>
      </c>
      <c r="I2205" s="54" t="s">
        <v>44</v>
      </c>
      <c r="J2205" s="54" t="s">
        <v>360</v>
      </c>
      <c r="K2205" s="54" t="s">
        <v>359</v>
      </c>
      <c r="L2205" s="54" t="s">
        <v>362</v>
      </c>
      <c r="M2205" s="54" t="s">
        <v>360</v>
      </c>
      <c r="N2205" s="54" t="s">
        <v>359</v>
      </c>
      <c r="O2205" s="54" t="s">
        <v>363</v>
      </c>
      <c r="P2205" s="54" t="s">
        <v>365</v>
      </c>
      <c r="Q2205" s="54" t="s">
        <v>599</v>
      </c>
    </row>
    <row r="2206" spans="2:17" ht="23.45" hidden="1" customHeight="1" outlineLevel="1" x14ac:dyDescent="0.25">
      <c r="B2206" s="123" t="e" vm="24">
        <v>#VALUE!</v>
      </c>
      <c r="C2206" s="35" t="s">
        <v>379</v>
      </c>
      <c r="D2206" s="123" t="e" vm="265">
        <v>#VALUE!</v>
      </c>
      <c r="E2206" s="35" t="s">
        <v>272</v>
      </c>
      <c r="F2206" s="122" t="s">
        <v>683</v>
      </c>
      <c r="G2206" s="35">
        <v>2018</v>
      </c>
      <c r="H2206" s="35">
        <v>2018</v>
      </c>
      <c r="I2206" s="35">
        <v>3</v>
      </c>
      <c r="J2206" s="35">
        <v>22</v>
      </c>
      <c r="K2206" s="35">
        <v>34</v>
      </c>
      <c r="O2206" s="61">
        <f t="shared" ref="O2206:O2212" si="271">IF(AND(L2206="", M2206="", N2206=""), IF(AND(I2206&lt;&gt;0, J2206&lt;&gt;0), K2206/J2206 * I2206^-0.95, 0), IF(OR(L2206=1, L2206=2),(IF(J2206&lt;&gt;0, K2206/J2206 * I2206^-0.95, 0) + IF(AND(M2206&lt;&gt;0, I2206&lt;&gt;0), N2206/M2206 * I2206^-0.95 * IF(L2206=1, 1, 0.913), 0)) / 2,"Fehler: K4 muss 1 oder 2 sein"))</f>
        <v>0.54424073470733769</v>
      </c>
      <c r="P2206" s="61">
        <f t="array" ref="P2206">((AVERAGE(IF((H2206:INDEX(H:H,MATCH("PointAVG",O2207:O2315,0)+ROW(O2206)-1)&gt;=(MAX(H2206:INDEX(H:H,MATCH("PointAVG",O2207:O2315,0)+ROW(O2206)-1))-4)),O2206:INDEX(O:O,MATCH("PointAVG",O2207:O2315,0)+ROW(O2206)-1)))) * (VLOOKUP(C2206, LeagueRanking[[CCode]:[Total4]], COLUMNS(LeagueRanking[[#All],[CCode]:[Total4]]), FALSE)))</f>
        <v>11.595644284844749</v>
      </c>
      <c r="Q2206" s="91">
        <f>_xlfn.RANK.EQ(P2206, P:P, 0)</f>
        <v>146</v>
      </c>
    </row>
    <row r="2207" spans="2:17" ht="23.45" hidden="1" customHeight="1" outlineLevel="1" x14ac:dyDescent="0.25">
      <c r="B2207" s="123"/>
      <c r="C2207" s="35" t="s">
        <v>379</v>
      </c>
      <c r="D2207" s="123"/>
      <c r="E2207" s="35" t="s">
        <v>272</v>
      </c>
      <c r="F2207" s="122"/>
      <c r="G2207" s="35">
        <v>2019</v>
      </c>
      <c r="H2207" s="35">
        <v>2019</v>
      </c>
      <c r="I2207" s="35">
        <v>2</v>
      </c>
      <c r="J2207" s="35">
        <v>28</v>
      </c>
      <c r="K2207" s="35">
        <v>47</v>
      </c>
      <c r="O2207" s="61">
        <f t="shared" si="271"/>
        <v>0.8688830610811562</v>
      </c>
      <c r="Q2207" s="92"/>
    </row>
    <row r="2208" spans="2:17" ht="23.45" hidden="1" customHeight="1" outlineLevel="1" x14ac:dyDescent="0.25">
      <c r="B2208" s="123"/>
      <c r="C2208" s="35" t="s">
        <v>379</v>
      </c>
      <c r="D2208" s="123"/>
      <c r="E2208" s="35" t="s">
        <v>272</v>
      </c>
      <c r="F2208" s="122"/>
      <c r="G2208" s="35">
        <v>2020</v>
      </c>
      <c r="H2208" s="35">
        <v>2020</v>
      </c>
      <c r="I2208" s="35">
        <v>2</v>
      </c>
      <c r="J2208" s="35">
        <v>13</v>
      </c>
      <c r="K2208" s="35">
        <v>22</v>
      </c>
      <c r="L2208" s="35">
        <v>1</v>
      </c>
      <c r="M2208" s="35">
        <v>7</v>
      </c>
      <c r="N2208" s="35">
        <v>10</v>
      </c>
      <c r="O2208" s="61">
        <f t="shared" si="271"/>
        <v>0.80773417134876713</v>
      </c>
      <c r="Q2208" s="92"/>
    </row>
    <row r="2209" spans="2:17" ht="23.45" hidden="1" customHeight="1" outlineLevel="1" x14ac:dyDescent="0.25">
      <c r="B2209" s="123"/>
      <c r="C2209" s="35" t="s">
        <v>379</v>
      </c>
      <c r="D2209" s="123"/>
      <c r="E2209" s="35" t="s">
        <v>272</v>
      </c>
      <c r="F2209" s="122"/>
      <c r="G2209" s="35">
        <v>2021</v>
      </c>
      <c r="H2209" s="35">
        <v>2021</v>
      </c>
      <c r="I2209" s="35">
        <v>2</v>
      </c>
      <c r="J2209" s="35">
        <v>26</v>
      </c>
      <c r="K2209" s="35">
        <v>66</v>
      </c>
      <c r="O2209" s="61">
        <f t="shared" si="271"/>
        <v>1.3139900956448254</v>
      </c>
      <c r="Q2209" s="92"/>
    </row>
    <row r="2210" spans="2:17" ht="23.45" hidden="1" customHeight="1" outlineLevel="1" x14ac:dyDescent="0.25">
      <c r="B2210" s="123"/>
      <c r="C2210" s="35" t="s">
        <v>379</v>
      </c>
      <c r="D2210" s="123"/>
      <c r="E2210" s="35" t="s">
        <v>272</v>
      </c>
      <c r="F2210" s="122"/>
      <c r="G2210" s="35">
        <v>2022</v>
      </c>
      <c r="H2210" s="35">
        <v>2022</v>
      </c>
      <c r="I2210" s="35">
        <v>1</v>
      </c>
      <c r="J2210" s="35">
        <v>36</v>
      </c>
      <c r="K2210" s="35">
        <v>50</v>
      </c>
      <c r="O2210" s="61">
        <f t="shared" si="271"/>
        <v>1.3888888888888888</v>
      </c>
      <c r="Q2210" s="92"/>
    </row>
    <row r="2211" spans="2:17" ht="23.45" hidden="1" customHeight="1" outlineLevel="1" x14ac:dyDescent="0.25">
      <c r="B2211" s="123"/>
      <c r="C2211" s="35" t="s">
        <v>379</v>
      </c>
      <c r="D2211" s="123"/>
      <c r="E2211" s="35" t="s">
        <v>272</v>
      </c>
      <c r="F2211" s="122"/>
      <c r="G2211" s="35">
        <v>2023</v>
      </c>
      <c r="H2211" s="35">
        <v>2023</v>
      </c>
      <c r="I2211" s="35">
        <v>1</v>
      </c>
      <c r="J2211" s="35">
        <v>36</v>
      </c>
      <c r="K2211" s="35">
        <v>62</v>
      </c>
      <c r="O2211" s="61">
        <f t="shared" si="271"/>
        <v>1.7222222222222223</v>
      </c>
      <c r="Q2211" s="92"/>
    </row>
    <row r="2212" spans="2:17" ht="23.45" hidden="1" customHeight="1" outlineLevel="1" x14ac:dyDescent="0.25">
      <c r="B2212" s="123"/>
      <c r="C2212" s="35" t="s">
        <v>379</v>
      </c>
      <c r="D2212" s="123"/>
      <c r="E2212" s="35" t="s">
        <v>272</v>
      </c>
      <c r="F2212" s="122"/>
      <c r="G2212" s="35">
        <v>2024</v>
      </c>
      <c r="H2212" s="35">
        <v>2024</v>
      </c>
      <c r="I2212" s="35">
        <v>1</v>
      </c>
      <c r="J2212" s="35">
        <v>36</v>
      </c>
      <c r="K2212" s="35">
        <v>42</v>
      </c>
      <c r="O2212" s="61">
        <f t="shared" si="271"/>
        <v>1.1666666666666667</v>
      </c>
      <c r="Q2212" s="92"/>
    </row>
    <row r="2213" spans="2:17" ht="23.45" hidden="1" customHeight="1" outlineLevel="1" x14ac:dyDescent="0.25">
      <c r="B2213" s="54" t="s">
        <v>1</v>
      </c>
      <c r="C2213" s="54" t="s">
        <v>371</v>
      </c>
      <c r="D2213" s="54" t="s">
        <v>42</v>
      </c>
      <c r="E2213" s="54" t="s">
        <v>364</v>
      </c>
      <c r="F2213" s="85"/>
      <c r="G2213" s="54" t="s">
        <v>43</v>
      </c>
      <c r="H2213" s="54" t="s">
        <v>787</v>
      </c>
      <c r="I2213" s="54" t="s">
        <v>44</v>
      </c>
      <c r="J2213" s="54" t="s">
        <v>360</v>
      </c>
      <c r="K2213" s="54" t="s">
        <v>359</v>
      </c>
      <c r="L2213" s="54" t="s">
        <v>362</v>
      </c>
      <c r="M2213" s="54" t="s">
        <v>360</v>
      </c>
      <c r="N2213" s="54" t="s">
        <v>359</v>
      </c>
      <c r="O2213" s="54" t="s">
        <v>363</v>
      </c>
      <c r="P2213" s="54" t="s">
        <v>365</v>
      </c>
      <c r="Q2213" s="54" t="s">
        <v>599</v>
      </c>
    </row>
    <row r="2214" spans="2:17" ht="23.45" hidden="1" customHeight="1" outlineLevel="1" x14ac:dyDescent="0.25">
      <c r="B2214" s="123" t="e" vm="24">
        <v>#VALUE!</v>
      </c>
      <c r="C2214" s="35" t="s">
        <v>379</v>
      </c>
      <c r="D2214" s="123" t="e" vm="266">
        <v>#VALUE!</v>
      </c>
      <c r="E2214" s="35" t="s">
        <v>273</v>
      </c>
      <c r="F2214" s="122" t="s">
        <v>684</v>
      </c>
      <c r="G2214" s="35">
        <v>2018</v>
      </c>
      <c r="H2214" s="35">
        <v>2018</v>
      </c>
      <c r="I2214" s="35">
        <v>2</v>
      </c>
      <c r="J2214" s="35">
        <v>26</v>
      </c>
      <c r="K2214" s="35">
        <v>45</v>
      </c>
      <c r="O2214" s="61">
        <f t="shared" ref="O2214:O2220" si="272">IF(AND(L2214="", M2214="", N2214=""), IF(AND(I2214&lt;&gt;0, J2214&lt;&gt;0), K2214/J2214 * I2214^-0.95, 0), IF(OR(L2214=1, L2214=2),(IF(J2214&lt;&gt;0, K2214/J2214 * I2214^-0.95, 0) + IF(AND(M2214&lt;&gt;0, I2214&lt;&gt;0), N2214/M2214 * I2214^-0.95 * IF(L2214=1, 1, 0.913), 0)) / 2,"Fehler: K4 muss 1 oder 2 sein"))</f>
        <v>0.89590233793965368</v>
      </c>
      <c r="P2214" s="61">
        <f t="array" ref="P2214">((AVERAGE(IF((H2214:INDEX(H:H,MATCH("PointAVG",O2215:O2323,0)+ROW(O2214)-1)&gt;=(MAX(H2214:INDEX(H:H,MATCH("PointAVG",O2215:O2323,0)+ROW(O2214)-1))-4)),O2214:INDEX(O:O,MATCH("PointAVG",O2215:O2323,0)+ROW(O2214)-1)))) * (VLOOKUP(C2214, LeagueRanking[[CCode]:[Total4]], COLUMNS(LeagueRanking[[#All],[CCode]:[Total4]]), FALSE)))</f>
        <v>8.1613764330311671</v>
      </c>
      <c r="Q2214" s="91">
        <f>_xlfn.RANK.EQ(P2214, P:P, 0)</f>
        <v>238</v>
      </c>
    </row>
    <row r="2215" spans="2:17" ht="23.45" hidden="1" customHeight="1" outlineLevel="1" x14ac:dyDescent="0.25">
      <c r="B2215" s="123"/>
      <c r="C2215" s="35" t="s">
        <v>379</v>
      </c>
      <c r="D2215" s="123"/>
      <c r="E2215" s="35" t="s">
        <v>273</v>
      </c>
      <c r="F2215" s="122"/>
      <c r="G2215" s="35">
        <v>2019</v>
      </c>
      <c r="H2215" s="35">
        <v>2019</v>
      </c>
      <c r="I2215" s="35">
        <v>2</v>
      </c>
      <c r="J2215" s="35">
        <v>28</v>
      </c>
      <c r="K2215" s="35">
        <v>61</v>
      </c>
      <c r="O2215" s="61">
        <f t="shared" si="272"/>
        <v>1.1276992920415005</v>
      </c>
      <c r="Q2215" s="92"/>
    </row>
    <row r="2216" spans="2:17" ht="23.45" hidden="1" customHeight="1" outlineLevel="1" x14ac:dyDescent="0.25">
      <c r="B2216" s="123"/>
      <c r="C2216" s="35" t="s">
        <v>379</v>
      </c>
      <c r="D2216" s="123"/>
      <c r="E2216" s="35" t="s">
        <v>273</v>
      </c>
      <c r="F2216" s="122"/>
      <c r="G2216" s="35">
        <v>2020</v>
      </c>
      <c r="H2216" s="35">
        <v>2020</v>
      </c>
      <c r="I2216" s="35">
        <v>2</v>
      </c>
      <c r="J2216" s="35">
        <v>13</v>
      </c>
      <c r="K2216" s="35">
        <v>30</v>
      </c>
      <c r="L2216" s="35">
        <v>1</v>
      </c>
      <c r="M2216" s="35">
        <v>7</v>
      </c>
      <c r="N2216" s="35">
        <v>8</v>
      </c>
      <c r="O2216" s="61">
        <f t="shared" si="272"/>
        <v>0.89305820353349596</v>
      </c>
      <c r="Q2216" s="92"/>
    </row>
    <row r="2217" spans="2:17" ht="23.45" hidden="1" customHeight="1" outlineLevel="1" x14ac:dyDescent="0.25">
      <c r="B2217" s="123"/>
      <c r="C2217" s="35" t="s">
        <v>379</v>
      </c>
      <c r="D2217" s="123"/>
      <c r="E2217" s="35" t="s">
        <v>273</v>
      </c>
      <c r="F2217" s="122"/>
      <c r="G2217" s="35">
        <v>2021</v>
      </c>
      <c r="H2217" s="35">
        <v>2021</v>
      </c>
      <c r="I2217" s="35">
        <v>1</v>
      </c>
      <c r="J2217" s="35">
        <v>36</v>
      </c>
      <c r="K2217" s="35">
        <v>36</v>
      </c>
      <c r="O2217" s="61">
        <f t="shared" si="272"/>
        <v>1</v>
      </c>
      <c r="Q2217" s="92"/>
    </row>
    <row r="2218" spans="2:17" ht="23.45" hidden="1" customHeight="1" outlineLevel="1" x14ac:dyDescent="0.25">
      <c r="B2218" s="123"/>
      <c r="C2218" s="35" t="s">
        <v>379</v>
      </c>
      <c r="D2218" s="123"/>
      <c r="E2218" s="35" t="s">
        <v>273</v>
      </c>
      <c r="F2218" s="122"/>
      <c r="G2218" s="35">
        <v>2022</v>
      </c>
      <c r="H2218" s="35">
        <v>2022</v>
      </c>
      <c r="I2218" s="35">
        <v>1</v>
      </c>
      <c r="J2218" s="35">
        <v>36</v>
      </c>
      <c r="K2218" s="35">
        <v>27</v>
      </c>
      <c r="O2218" s="61">
        <f t="shared" si="272"/>
        <v>0.75</v>
      </c>
      <c r="Q2218" s="92"/>
    </row>
    <row r="2219" spans="2:17" ht="23.45" hidden="1" customHeight="1" outlineLevel="1" x14ac:dyDescent="0.25">
      <c r="B2219" s="123"/>
      <c r="C2219" s="35" t="s">
        <v>379</v>
      </c>
      <c r="D2219" s="123"/>
      <c r="E2219" s="35" t="s">
        <v>273</v>
      </c>
      <c r="F2219" s="122"/>
      <c r="G2219" s="35">
        <v>2023</v>
      </c>
      <c r="H2219" s="35">
        <v>2023</v>
      </c>
      <c r="I2219" s="35">
        <v>1</v>
      </c>
      <c r="J2219" s="35">
        <v>36</v>
      </c>
      <c r="K2219" s="35">
        <v>25</v>
      </c>
      <c r="O2219" s="61">
        <f t="shared" si="272"/>
        <v>0.69444444444444442</v>
      </c>
      <c r="Q2219" s="92"/>
    </row>
    <row r="2220" spans="2:17" ht="23.45" hidden="1" customHeight="1" outlineLevel="1" x14ac:dyDescent="0.25">
      <c r="B2220" s="123"/>
      <c r="C2220" s="35" t="s">
        <v>379</v>
      </c>
      <c r="D2220" s="123"/>
      <c r="E2220" s="35" t="s">
        <v>273</v>
      </c>
      <c r="F2220" s="122"/>
      <c r="G2220" s="35">
        <v>2024</v>
      </c>
      <c r="H2220" s="35">
        <v>2024</v>
      </c>
      <c r="I2220" s="35">
        <v>1</v>
      </c>
      <c r="J2220" s="35">
        <v>36</v>
      </c>
      <c r="K2220" s="35">
        <v>42</v>
      </c>
      <c r="O2220" s="61">
        <f t="shared" si="272"/>
        <v>1.1666666666666667</v>
      </c>
      <c r="Q2220" s="92"/>
    </row>
    <row r="2221" spans="2:17" ht="23.45" hidden="1" customHeight="1" outlineLevel="1" x14ac:dyDescent="0.25">
      <c r="B2221" s="54" t="s">
        <v>1</v>
      </c>
      <c r="C2221" s="54" t="s">
        <v>371</v>
      </c>
      <c r="D2221" s="54" t="s">
        <v>42</v>
      </c>
      <c r="E2221" s="54" t="s">
        <v>364</v>
      </c>
      <c r="F2221" s="85"/>
      <c r="G2221" s="54" t="s">
        <v>43</v>
      </c>
      <c r="H2221" s="54" t="s">
        <v>787</v>
      </c>
      <c r="I2221" s="54" t="s">
        <v>44</v>
      </c>
      <c r="J2221" s="54" t="s">
        <v>360</v>
      </c>
      <c r="K2221" s="54" t="s">
        <v>359</v>
      </c>
      <c r="L2221" s="54" t="s">
        <v>362</v>
      </c>
      <c r="M2221" s="54" t="s">
        <v>360</v>
      </c>
      <c r="N2221" s="54" t="s">
        <v>359</v>
      </c>
      <c r="O2221" s="54" t="s">
        <v>363</v>
      </c>
      <c r="P2221" s="54" t="s">
        <v>365</v>
      </c>
      <c r="Q2221" s="54" t="s">
        <v>599</v>
      </c>
    </row>
    <row r="2222" spans="2:17" ht="23.45" hidden="1" customHeight="1" outlineLevel="1" x14ac:dyDescent="0.25">
      <c r="B2222" s="123" t="e" vm="24">
        <v>#VALUE!</v>
      </c>
      <c r="C2222" s="35" t="s">
        <v>379</v>
      </c>
      <c r="D2222" s="123" t="e" vm="267">
        <v>#VALUE!</v>
      </c>
      <c r="E2222" s="35" t="s">
        <v>274</v>
      </c>
      <c r="F2222" s="122" t="s">
        <v>685</v>
      </c>
      <c r="G2222" s="35">
        <v>2018</v>
      </c>
      <c r="H2222" s="35">
        <v>2018</v>
      </c>
      <c r="I2222" s="35">
        <v>2</v>
      </c>
      <c r="J2222" s="35">
        <v>26</v>
      </c>
      <c r="K2222" s="35">
        <v>57</v>
      </c>
      <c r="O2222" s="61">
        <f t="shared" ref="O2222:O2228" si="273">IF(AND(L2222="", M2222="", N2222=""), IF(AND(I2222&lt;&gt;0, J2222&lt;&gt;0), K2222/J2222 * I2222^-0.95, 0), IF(OR(L2222=1, L2222=2),(IF(J2222&lt;&gt;0, K2222/J2222 * I2222^-0.95, 0) + IF(AND(M2222&lt;&gt;0, I2222&lt;&gt;0), N2222/M2222 * I2222^-0.95 * IF(L2222=1, 1, 0.913), 0)) / 2,"Fehler: K4 muss 1 oder 2 sein"))</f>
        <v>1.1348096280568947</v>
      </c>
      <c r="P2222" s="61">
        <f t="array" ref="P2222">((AVERAGE(IF((H2222:INDEX(H:H,MATCH("PointAVG",O2223:O2331,0)+ROW(O2222)-1)&gt;=(MAX(H2222:INDEX(H:H,MATCH("PointAVG",O2223:O2331,0)+ROW(O2222)-1))-4)),O2222:INDEX(O:O,MATCH("PointAVG",O2223:O2331,0)+ROW(O2222)-1)))) * (VLOOKUP(C2222, LeagueRanking[[CCode]:[Total4]], COLUMNS(LeagueRanking[[#All],[CCode]:[Total4]]), FALSE)))</f>
        <v>9.1451694996964914</v>
      </c>
      <c r="Q2222" s="91">
        <f>_xlfn.RANK.EQ(P2222, P:P, 0)</f>
        <v>215</v>
      </c>
    </row>
    <row r="2223" spans="2:17" ht="23.45" hidden="1" customHeight="1" outlineLevel="1" x14ac:dyDescent="0.25">
      <c r="B2223" s="123"/>
      <c r="C2223" s="35" t="s">
        <v>379</v>
      </c>
      <c r="D2223" s="123"/>
      <c r="E2223" s="35" t="s">
        <v>274</v>
      </c>
      <c r="F2223" s="122"/>
      <c r="G2223" s="35">
        <v>2019</v>
      </c>
      <c r="H2223" s="35">
        <v>2019</v>
      </c>
      <c r="I2223" s="35">
        <v>2</v>
      </c>
      <c r="J2223" s="35">
        <v>28</v>
      </c>
      <c r="K2223" s="35">
        <v>53</v>
      </c>
      <c r="O2223" s="61">
        <f t="shared" si="273"/>
        <v>0.97980430292130372</v>
      </c>
      <c r="Q2223" s="92"/>
    </row>
    <row r="2224" spans="2:17" ht="23.45" hidden="1" customHeight="1" outlineLevel="1" x14ac:dyDescent="0.25">
      <c r="B2224" s="123"/>
      <c r="C2224" s="35" t="s">
        <v>379</v>
      </c>
      <c r="D2224" s="123"/>
      <c r="E2224" s="35" t="s">
        <v>274</v>
      </c>
      <c r="F2224" s="122"/>
      <c r="G2224" s="35">
        <v>2020</v>
      </c>
      <c r="H2224" s="35">
        <v>2020</v>
      </c>
      <c r="I2224" s="35">
        <v>2</v>
      </c>
      <c r="J2224" s="35">
        <v>13</v>
      </c>
      <c r="K2224" s="35">
        <v>22</v>
      </c>
      <c r="L2224" s="35">
        <v>1</v>
      </c>
      <c r="M2224" s="35">
        <v>7</v>
      </c>
      <c r="N2224" s="35">
        <v>10</v>
      </c>
      <c r="O2224" s="61">
        <f t="shared" si="273"/>
        <v>0.80773417134876713</v>
      </c>
      <c r="Q2224" s="92"/>
    </row>
    <row r="2225" spans="2:17" ht="23.45" hidden="1" customHeight="1" outlineLevel="1" x14ac:dyDescent="0.25">
      <c r="B2225" s="123"/>
      <c r="C2225" s="35" t="s">
        <v>379</v>
      </c>
      <c r="D2225" s="123"/>
      <c r="E2225" s="35" t="s">
        <v>274</v>
      </c>
      <c r="F2225" s="122"/>
      <c r="G2225" s="35">
        <v>2021</v>
      </c>
      <c r="H2225" s="35">
        <v>2021</v>
      </c>
      <c r="I2225" s="35">
        <v>1</v>
      </c>
      <c r="J2225" s="35">
        <v>36</v>
      </c>
      <c r="K2225" s="35">
        <v>35</v>
      </c>
      <c r="O2225" s="61">
        <f t="shared" si="273"/>
        <v>0.97222222222222221</v>
      </c>
      <c r="Q2225" s="92"/>
    </row>
    <row r="2226" spans="2:17" ht="23.45" hidden="1" customHeight="1" outlineLevel="1" x14ac:dyDescent="0.25">
      <c r="B2226" s="123"/>
      <c r="C2226" s="35" t="s">
        <v>379</v>
      </c>
      <c r="D2226" s="123"/>
      <c r="E2226" s="35" t="s">
        <v>274</v>
      </c>
      <c r="F2226" s="122"/>
      <c r="G2226" s="35">
        <v>2022</v>
      </c>
      <c r="H2226" s="35">
        <v>2022</v>
      </c>
      <c r="I2226" s="35">
        <v>2</v>
      </c>
      <c r="J2226" s="35">
        <v>30</v>
      </c>
      <c r="K2226" s="35">
        <v>67</v>
      </c>
      <c r="O2226" s="61">
        <f t="shared" si="273"/>
        <v>1.1560458316228717</v>
      </c>
      <c r="Q2226" s="92"/>
    </row>
    <row r="2227" spans="2:17" ht="23.45" hidden="1" customHeight="1" outlineLevel="1" x14ac:dyDescent="0.25">
      <c r="B2227" s="123"/>
      <c r="C2227" s="35" t="s">
        <v>379</v>
      </c>
      <c r="D2227" s="123"/>
      <c r="E2227" s="35" t="s">
        <v>274</v>
      </c>
      <c r="F2227" s="122"/>
      <c r="G2227" s="35">
        <v>2023</v>
      </c>
      <c r="H2227" s="35">
        <v>2023</v>
      </c>
      <c r="I2227" s="35">
        <v>1</v>
      </c>
      <c r="J2227" s="35">
        <v>36</v>
      </c>
      <c r="K2227" s="35">
        <v>31</v>
      </c>
      <c r="O2227" s="61">
        <f t="shared" si="273"/>
        <v>0.86111111111111116</v>
      </c>
      <c r="Q2227" s="92"/>
    </row>
    <row r="2228" spans="2:17" ht="23.45" hidden="1" customHeight="1" outlineLevel="1" x14ac:dyDescent="0.25">
      <c r="B2228" s="123"/>
      <c r="C2228" s="35" t="s">
        <v>379</v>
      </c>
      <c r="D2228" s="123"/>
      <c r="E2228" s="35" t="s">
        <v>274</v>
      </c>
      <c r="F2228" s="122"/>
      <c r="G2228" s="35">
        <v>2024</v>
      </c>
      <c r="H2228" s="35">
        <v>2024</v>
      </c>
      <c r="I2228" s="35">
        <v>1</v>
      </c>
      <c r="J2228" s="35">
        <v>36</v>
      </c>
      <c r="K2228" s="35">
        <v>45</v>
      </c>
      <c r="O2228" s="61">
        <f t="shared" si="273"/>
        <v>1.25</v>
      </c>
      <c r="Q2228" s="92"/>
    </row>
    <row r="2229" spans="2:17" ht="23.45" hidden="1" customHeight="1" outlineLevel="1" x14ac:dyDescent="0.25">
      <c r="B2229" s="54" t="s">
        <v>1</v>
      </c>
      <c r="C2229" s="54" t="s">
        <v>371</v>
      </c>
      <c r="D2229" s="54" t="s">
        <v>42</v>
      </c>
      <c r="E2229" s="54" t="s">
        <v>364</v>
      </c>
      <c r="F2229" s="85"/>
      <c r="G2229" s="54" t="s">
        <v>43</v>
      </c>
      <c r="H2229" s="54" t="s">
        <v>787</v>
      </c>
      <c r="I2229" s="54" t="s">
        <v>44</v>
      </c>
      <c r="J2229" s="54" t="s">
        <v>360</v>
      </c>
      <c r="K2229" s="54" t="s">
        <v>359</v>
      </c>
      <c r="L2229" s="54" t="s">
        <v>362</v>
      </c>
      <c r="M2229" s="54" t="s">
        <v>360</v>
      </c>
      <c r="N2229" s="54" t="s">
        <v>359</v>
      </c>
      <c r="O2229" s="54" t="s">
        <v>363</v>
      </c>
      <c r="P2229" s="54" t="s">
        <v>365</v>
      </c>
      <c r="Q2229" s="54" t="s">
        <v>599</v>
      </c>
    </row>
    <row r="2230" spans="2:17" ht="23.45" hidden="1" customHeight="1" outlineLevel="1" x14ac:dyDescent="0.25">
      <c r="B2230" s="123" t="e" vm="24">
        <v>#VALUE!</v>
      </c>
      <c r="C2230" s="35" t="s">
        <v>379</v>
      </c>
      <c r="D2230" s="123" t="e" vm="394">
        <v>#VALUE!</v>
      </c>
      <c r="E2230" s="35" t="s">
        <v>389</v>
      </c>
      <c r="F2230" s="122" t="s">
        <v>686</v>
      </c>
      <c r="G2230" s="35">
        <v>2018</v>
      </c>
      <c r="H2230" s="35">
        <v>2018</v>
      </c>
      <c r="O2230" s="61">
        <f t="shared" ref="O2230:O2236" si="274">IF(AND(L2230="", M2230="", N2230=""), IF(AND(I2230&lt;&gt;0, J2230&lt;&gt;0), K2230/J2230 * I2230^-0.95, 0), IF(OR(L2230=1, L2230=2),(IF(J2230&lt;&gt;0, K2230/J2230 * I2230^-0.95, 0) + IF(AND(M2230&lt;&gt;0, I2230&lt;&gt;0), N2230/M2230 * I2230^-0.95 * IF(L2230=1, 1, 0.913), 0)) / 2,"Fehler: K4 muss 1 oder 2 sein"))</f>
        <v>0</v>
      </c>
      <c r="P2230" s="61">
        <f t="array" ref="P2230">((AVERAGE(IF((H2230:INDEX(H:H,MATCH("PointAVG",O2231:O2339,0)+ROW(O2230)-1)&gt;=(MAX(H2230:INDEX(H:H,MATCH("PointAVG",O2231:O2339,0)+ROW(O2230)-1))-4)),O2230:INDEX(O:O,MATCH("PointAVG",O2231:O2339,0)+ROW(O2230)-1)))) * (VLOOKUP(C2230, LeagueRanking[[CCode]:[Total4]], COLUMNS(LeagueRanking[[#All],[CCode]:[Total4]]), FALSE)))</f>
        <v>5.5992923747654073</v>
      </c>
      <c r="Q2230" s="91">
        <f>_xlfn.RANK.EQ(P2230, P:P, 0)</f>
        <v>321</v>
      </c>
    </row>
    <row r="2231" spans="2:17" ht="23.45" hidden="1" customHeight="1" outlineLevel="1" x14ac:dyDescent="0.25">
      <c r="B2231" s="123"/>
      <c r="C2231" s="35" t="s">
        <v>379</v>
      </c>
      <c r="D2231" s="123"/>
      <c r="E2231" s="35" t="s">
        <v>389</v>
      </c>
      <c r="F2231" s="122"/>
      <c r="G2231" s="35">
        <v>2019</v>
      </c>
      <c r="H2231" s="35">
        <v>2019</v>
      </c>
      <c r="O2231" s="61">
        <f t="shared" si="274"/>
        <v>0</v>
      </c>
      <c r="Q2231" s="92"/>
    </row>
    <row r="2232" spans="2:17" ht="23.45" hidden="1" customHeight="1" outlineLevel="1" x14ac:dyDescent="0.25">
      <c r="B2232" s="123"/>
      <c r="C2232" s="35" t="s">
        <v>379</v>
      </c>
      <c r="D2232" s="123"/>
      <c r="E2232" s="35" t="s">
        <v>389</v>
      </c>
      <c r="F2232" s="122"/>
      <c r="G2232" s="35">
        <v>2020</v>
      </c>
      <c r="H2232" s="35">
        <v>2020</v>
      </c>
      <c r="O2232" s="61">
        <f t="shared" si="274"/>
        <v>0</v>
      </c>
      <c r="Q2232" s="92"/>
    </row>
    <row r="2233" spans="2:17" ht="23.45" hidden="1" customHeight="1" outlineLevel="1" x14ac:dyDescent="0.25">
      <c r="B2233" s="123"/>
      <c r="C2233" s="35" t="s">
        <v>379</v>
      </c>
      <c r="D2233" s="123"/>
      <c r="E2233" s="35" t="s">
        <v>389</v>
      </c>
      <c r="F2233" s="122"/>
      <c r="G2233" s="35">
        <v>2021</v>
      </c>
      <c r="H2233" s="35">
        <v>2021</v>
      </c>
      <c r="O2233" s="61">
        <f t="shared" si="274"/>
        <v>0</v>
      </c>
      <c r="Q2233" s="92"/>
    </row>
    <row r="2234" spans="2:17" ht="23.45" hidden="1" customHeight="1" outlineLevel="1" x14ac:dyDescent="0.25">
      <c r="B2234" s="123"/>
      <c r="C2234" s="35" t="s">
        <v>379</v>
      </c>
      <c r="D2234" s="123"/>
      <c r="E2234" s="35" t="s">
        <v>389</v>
      </c>
      <c r="F2234" s="122"/>
      <c r="G2234" s="35">
        <v>2022</v>
      </c>
      <c r="H2234" s="35">
        <v>2022</v>
      </c>
      <c r="I2234" s="35">
        <v>3</v>
      </c>
      <c r="J2234" s="35">
        <v>17</v>
      </c>
      <c r="K2234" s="35">
        <v>49</v>
      </c>
      <c r="L2234" s="35">
        <v>1</v>
      </c>
      <c r="M2234" s="35">
        <v>9</v>
      </c>
      <c r="N2234" s="35">
        <v>22</v>
      </c>
      <c r="O2234" s="61">
        <f t="shared" si="274"/>
        <v>0.93793121619594055</v>
      </c>
      <c r="Q2234" s="92"/>
    </row>
    <row r="2235" spans="2:17" ht="23.45" hidden="1" customHeight="1" outlineLevel="1" x14ac:dyDescent="0.25">
      <c r="B2235" s="123"/>
      <c r="C2235" s="35" t="s">
        <v>379</v>
      </c>
      <c r="D2235" s="123"/>
      <c r="E2235" s="35" t="s">
        <v>389</v>
      </c>
      <c r="F2235" s="122"/>
      <c r="G2235" s="35">
        <v>2023</v>
      </c>
      <c r="H2235" s="35">
        <v>2023</v>
      </c>
      <c r="I2235" s="35">
        <v>2</v>
      </c>
      <c r="J2235" s="35">
        <v>30</v>
      </c>
      <c r="K2235" s="35">
        <v>70</v>
      </c>
      <c r="O2235" s="61">
        <f t="shared" si="274"/>
        <v>1.2078090778149406</v>
      </c>
      <c r="Q2235" s="92"/>
    </row>
    <row r="2236" spans="2:17" ht="23.45" hidden="1" customHeight="1" outlineLevel="1" x14ac:dyDescent="0.25">
      <c r="B2236" s="123"/>
      <c r="C2236" s="35" t="s">
        <v>379</v>
      </c>
      <c r="D2236" s="123"/>
      <c r="E2236" s="35" t="s">
        <v>389</v>
      </c>
      <c r="F2236" s="122"/>
      <c r="G2236" s="35">
        <v>2024</v>
      </c>
      <c r="H2236" s="35">
        <v>2024</v>
      </c>
      <c r="I2236" s="35">
        <v>1</v>
      </c>
      <c r="J2236" s="35">
        <v>36</v>
      </c>
      <c r="K2236" s="35">
        <v>34</v>
      </c>
      <c r="O2236" s="61">
        <f t="shared" si="274"/>
        <v>0.94444444444444442</v>
      </c>
      <c r="Q2236" s="92"/>
    </row>
    <row r="2237" spans="2:17" ht="23.45" hidden="1" customHeight="1" outlineLevel="1" x14ac:dyDescent="0.25">
      <c r="B2237" s="54" t="s">
        <v>1</v>
      </c>
      <c r="C2237" s="54" t="s">
        <v>371</v>
      </c>
      <c r="D2237" s="54" t="s">
        <v>42</v>
      </c>
      <c r="E2237" s="54" t="s">
        <v>364</v>
      </c>
      <c r="F2237" s="85"/>
      <c r="G2237" s="54" t="s">
        <v>43</v>
      </c>
      <c r="H2237" s="54" t="s">
        <v>787</v>
      </c>
      <c r="I2237" s="54" t="s">
        <v>44</v>
      </c>
      <c r="J2237" s="54" t="s">
        <v>360</v>
      </c>
      <c r="K2237" s="54" t="s">
        <v>359</v>
      </c>
      <c r="L2237" s="54" t="s">
        <v>362</v>
      </c>
      <c r="M2237" s="54" t="s">
        <v>360</v>
      </c>
      <c r="N2237" s="54" t="s">
        <v>359</v>
      </c>
      <c r="O2237" s="54" t="s">
        <v>363</v>
      </c>
      <c r="P2237" s="54" t="s">
        <v>365</v>
      </c>
      <c r="Q2237" s="54" t="s">
        <v>599</v>
      </c>
    </row>
    <row r="2238" spans="2:17" ht="23.45" hidden="1" customHeight="1" outlineLevel="1" x14ac:dyDescent="0.25">
      <c r="B2238" s="123" t="e" vm="24">
        <v>#VALUE!</v>
      </c>
      <c r="C2238" s="35" t="s">
        <v>379</v>
      </c>
      <c r="D2238" s="123" t="e" vm="395">
        <v>#VALUE!</v>
      </c>
      <c r="E2238" s="35" t="s">
        <v>390</v>
      </c>
      <c r="F2238" s="122" t="s">
        <v>687</v>
      </c>
      <c r="G2238" s="35">
        <v>2018</v>
      </c>
      <c r="H2238" s="35">
        <v>2018</v>
      </c>
      <c r="O2238" s="61">
        <f t="shared" ref="O2238:O2244" si="275">IF(AND(L2238="", M2238="", N2238=""), IF(AND(I2238&lt;&gt;0, J2238&lt;&gt;0), K2238/J2238 * I2238^-0.95, 0), IF(OR(L2238=1, L2238=2),(IF(J2238&lt;&gt;0, K2238/J2238 * I2238^-0.95, 0) + IF(AND(M2238&lt;&gt;0, I2238&lt;&gt;0), N2238/M2238 * I2238^-0.95 * IF(L2238=1, 1, 0.913), 0)) / 2,"Fehler: K4 muss 1 oder 2 sein"))</f>
        <v>0</v>
      </c>
      <c r="P2238" s="61">
        <f t="array" ref="P2238">((AVERAGE(IF((H2238:INDEX(H:H,MATCH("PointAVG",O2239:O2347,0)+ROW(O2238)-1)&gt;=(MAX(H2238:INDEX(H:H,MATCH("PointAVG",O2239:O2347,0)+ROW(O2238)-1))-4)),O2238:INDEX(O:O,MATCH("PointAVG",O2239:O2347,0)+ROW(O2238)-1)))) * (VLOOKUP(C2238, LeagueRanking[[CCode]:[Total4]], COLUMNS(LeagueRanking[[#All],[CCode]:[Total4]]), FALSE)))</f>
        <v>6.5056707293495935</v>
      </c>
      <c r="Q2238" s="91">
        <f>_xlfn.RANK.EQ(P2238, P:P, 0)</f>
        <v>300</v>
      </c>
    </row>
    <row r="2239" spans="2:17" ht="23.45" hidden="1" customHeight="1" outlineLevel="1" x14ac:dyDescent="0.25">
      <c r="B2239" s="123"/>
      <c r="C2239" s="35" t="s">
        <v>379</v>
      </c>
      <c r="D2239" s="123"/>
      <c r="E2239" s="35" t="s">
        <v>390</v>
      </c>
      <c r="F2239" s="122"/>
      <c r="G2239" s="35">
        <v>2019</v>
      </c>
      <c r="H2239" s="35">
        <v>2019</v>
      </c>
      <c r="O2239" s="61">
        <f t="shared" si="275"/>
        <v>0</v>
      </c>
      <c r="Q2239" s="92"/>
    </row>
    <row r="2240" spans="2:17" ht="23.45" hidden="1" customHeight="1" outlineLevel="1" x14ac:dyDescent="0.25">
      <c r="B2240" s="123"/>
      <c r="C2240" s="35" t="s">
        <v>379</v>
      </c>
      <c r="D2240" s="123"/>
      <c r="E2240" s="35" t="s">
        <v>390</v>
      </c>
      <c r="F2240" s="122"/>
      <c r="G2240" s="35">
        <v>2020</v>
      </c>
      <c r="H2240" s="35">
        <v>2020</v>
      </c>
      <c r="O2240" s="61">
        <f t="shared" si="275"/>
        <v>0</v>
      </c>
      <c r="Q2240" s="92"/>
    </row>
    <row r="2241" spans="2:17" ht="23.45" hidden="1" customHeight="1" outlineLevel="1" x14ac:dyDescent="0.25">
      <c r="B2241" s="123"/>
      <c r="C2241" s="35" t="s">
        <v>379</v>
      </c>
      <c r="D2241" s="123"/>
      <c r="E2241" s="35" t="s">
        <v>390</v>
      </c>
      <c r="F2241" s="122"/>
      <c r="G2241" s="35">
        <v>2021</v>
      </c>
      <c r="H2241" s="35">
        <v>2021</v>
      </c>
      <c r="I2241" s="35">
        <v>3</v>
      </c>
      <c r="J2241" s="35">
        <v>19</v>
      </c>
      <c r="K2241" s="35">
        <v>43</v>
      </c>
      <c r="L2241" s="35">
        <v>1</v>
      </c>
      <c r="M2241" s="35">
        <v>9</v>
      </c>
      <c r="N2241" s="35">
        <v>24</v>
      </c>
      <c r="O2241" s="61">
        <f t="shared" si="275"/>
        <v>0.86803308100122845</v>
      </c>
      <c r="Q2241" s="92"/>
    </row>
    <row r="2242" spans="2:17" ht="23.45" hidden="1" customHeight="1" outlineLevel="1" x14ac:dyDescent="0.25">
      <c r="B2242" s="123"/>
      <c r="C2242" s="35" t="s">
        <v>379</v>
      </c>
      <c r="D2242" s="123"/>
      <c r="E2242" s="35" t="s">
        <v>390</v>
      </c>
      <c r="F2242" s="122"/>
      <c r="G2242" s="35">
        <v>2022</v>
      </c>
      <c r="H2242" s="35">
        <v>2022</v>
      </c>
      <c r="I2242" s="35">
        <v>3</v>
      </c>
      <c r="J2242" s="35">
        <v>30</v>
      </c>
      <c r="K2242" s="35">
        <v>57</v>
      </c>
      <c r="O2242" s="61">
        <f t="shared" si="275"/>
        <v>0.6690959620813739</v>
      </c>
      <c r="Q2242" s="92"/>
    </row>
    <row r="2243" spans="2:17" ht="23.45" hidden="1" customHeight="1" outlineLevel="1" x14ac:dyDescent="0.25">
      <c r="B2243" s="123"/>
      <c r="C2243" s="35" t="s">
        <v>379</v>
      </c>
      <c r="D2243" s="123"/>
      <c r="E2243" s="35" t="s">
        <v>390</v>
      </c>
      <c r="F2243" s="122"/>
      <c r="G2243" s="35">
        <v>2023</v>
      </c>
      <c r="H2243" s="35">
        <v>2023</v>
      </c>
      <c r="I2243" s="35">
        <v>2</v>
      </c>
      <c r="J2243" s="35">
        <v>30</v>
      </c>
      <c r="K2243" s="35">
        <v>56</v>
      </c>
      <c r="O2243" s="61">
        <f t="shared" si="275"/>
        <v>0.96624726225195245</v>
      </c>
      <c r="Q2243" s="92"/>
    </row>
    <row r="2244" spans="2:17" ht="23.45" hidden="1" customHeight="1" outlineLevel="1" x14ac:dyDescent="0.25">
      <c r="B2244" s="123"/>
      <c r="C2244" s="35" t="s">
        <v>379</v>
      </c>
      <c r="D2244" s="123"/>
      <c r="E2244" s="35" t="s">
        <v>390</v>
      </c>
      <c r="F2244" s="122"/>
      <c r="G2244" s="35">
        <v>2024</v>
      </c>
      <c r="H2244" s="35">
        <v>2024</v>
      </c>
      <c r="I2244" s="35">
        <v>2</v>
      </c>
      <c r="J2244" s="35">
        <v>30</v>
      </c>
      <c r="K2244" s="35">
        <v>63</v>
      </c>
      <c r="O2244" s="61">
        <f t="shared" si="275"/>
        <v>1.0870281700334465</v>
      </c>
      <c r="Q2244" s="92"/>
    </row>
    <row r="2245" spans="2:17" ht="23.45" hidden="1" customHeight="1" outlineLevel="1" x14ac:dyDescent="0.25">
      <c r="B2245" s="54" t="s">
        <v>1</v>
      </c>
      <c r="C2245" s="54" t="s">
        <v>371</v>
      </c>
      <c r="D2245" s="54" t="s">
        <v>42</v>
      </c>
      <c r="E2245" s="54" t="s">
        <v>364</v>
      </c>
      <c r="F2245" s="85"/>
      <c r="G2245" s="54" t="s">
        <v>43</v>
      </c>
      <c r="H2245" s="54" t="s">
        <v>787</v>
      </c>
      <c r="I2245" s="54" t="s">
        <v>44</v>
      </c>
      <c r="J2245" s="54" t="s">
        <v>360</v>
      </c>
      <c r="K2245" s="54" t="s">
        <v>359</v>
      </c>
      <c r="L2245" s="54" t="s">
        <v>362</v>
      </c>
      <c r="M2245" s="54" t="s">
        <v>360</v>
      </c>
      <c r="N2245" s="54" t="s">
        <v>359</v>
      </c>
      <c r="O2245" s="54" t="s">
        <v>363</v>
      </c>
      <c r="P2245" s="54" t="s">
        <v>365</v>
      </c>
      <c r="Q2245" s="54" t="s">
        <v>599</v>
      </c>
    </row>
    <row r="2246" spans="2:17" ht="23.45" hidden="1" customHeight="1" outlineLevel="1" x14ac:dyDescent="0.25">
      <c r="B2246" s="123" t="e" vm="24">
        <v>#VALUE!</v>
      </c>
      <c r="C2246" s="35" t="s">
        <v>379</v>
      </c>
      <c r="D2246" s="123" t="e" vm="396">
        <v>#VALUE!</v>
      </c>
      <c r="E2246" s="35" t="s">
        <v>391</v>
      </c>
      <c r="F2246" s="122" t="s">
        <v>688</v>
      </c>
      <c r="G2246" s="35">
        <v>2018</v>
      </c>
      <c r="H2246" s="35">
        <v>2018</v>
      </c>
      <c r="I2246" s="35">
        <v>2</v>
      </c>
      <c r="J2246" s="35">
        <v>26</v>
      </c>
      <c r="K2246" s="35">
        <v>53</v>
      </c>
      <c r="O2246" s="61">
        <f t="shared" ref="O2246:O2252" si="276">IF(AND(L2246="", M2246="", N2246=""), IF(AND(I2246&lt;&gt;0, J2246&lt;&gt;0), K2246/J2246 * I2246^-0.95, 0), IF(OR(L2246=1, L2246=2),(IF(J2246&lt;&gt;0, K2246/J2246 * I2246^-0.95, 0) + IF(AND(M2246&lt;&gt;0, I2246&lt;&gt;0), N2246/M2246 * I2246^-0.95 * IF(L2246=1, 1, 0.913), 0)) / 2,"Fehler: K4 muss 1 oder 2 sein"))</f>
        <v>1.0551738646844808</v>
      </c>
      <c r="P2246" s="61">
        <f t="array" ref="P2246">((AVERAGE(IF((H2246:INDEX(H:H,MATCH("PointAVG",O2247:O2355,0)+ROW(O2246)-1)&gt;=(MAX(H2246:INDEX(H:H,MATCH("PointAVG",O2247:O2355,0)+ROW(O2246)-1))-4)),O2246:INDEX(O:O,MATCH("PointAVG",O2247:O2355,0)+ROW(O2246)-1)))) * (VLOOKUP(C2246, LeagueRanking[[CCode]:[Total4]], COLUMNS(LeagueRanking[[#All],[CCode]:[Total4]]), FALSE)))</f>
        <v>7.3846787635274946</v>
      </c>
      <c r="Q2246" s="91">
        <f>_xlfn.RANK.EQ(P2246, P:P, 0)</f>
        <v>268</v>
      </c>
    </row>
    <row r="2247" spans="2:17" ht="23.45" hidden="1" customHeight="1" outlineLevel="1" x14ac:dyDescent="0.25">
      <c r="B2247" s="123"/>
      <c r="C2247" s="35" t="s">
        <v>379</v>
      </c>
      <c r="D2247" s="123"/>
      <c r="E2247" s="35" t="s">
        <v>391</v>
      </c>
      <c r="F2247" s="122"/>
      <c r="G2247" s="35">
        <v>2019</v>
      </c>
      <c r="H2247" s="35">
        <v>2019</v>
      </c>
      <c r="I2247" s="35">
        <v>2</v>
      </c>
      <c r="J2247" s="35">
        <v>28</v>
      </c>
      <c r="K2247" s="35">
        <v>52</v>
      </c>
      <c r="O2247" s="61">
        <f t="shared" si="276"/>
        <v>0.96131742928127917</v>
      </c>
      <c r="Q2247" s="92"/>
    </row>
    <row r="2248" spans="2:17" ht="23.45" hidden="1" customHeight="1" outlineLevel="1" x14ac:dyDescent="0.25">
      <c r="B2248" s="123"/>
      <c r="C2248" s="35" t="s">
        <v>379</v>
      </c>
      <c r="D2248" s="123"/>
      <c r="E2248" s="35" t="s">
        <v>391</v>
      </c>
      <c r="F2248" s="122"/>
      <c r="G2248" s="35">
        <v>2020</v>
      </c>
      <c r="H2248" s="35">
        <v>2020</v>
      </c>
      <c r="I2248" s="35">
        <v>2</v>
      </c>
      <c r="J2248" s="35">
        <v>13</v>
      </c>
      <c r="K2248" s="35">
        <v>31</v>
      </c>
      <c r="L2248" s="35">
        <v>1</v>
      </c>
      <c r="M2248" s="35">
        <v>9</v>
      </c>
      <c r="N2248" s="35">
        <v>17</v>
      </c>
      <c r="O2248" s="61">
        <f t="shared" si="276"/>
        <v>1.1060522690613008</v>
      </c>
      <c r="Q2248" s="92"/>
    </row>
    <row r="2249" spans="2:17" ht="23.45" hidden="1" customHeight="1" outlineLevel="1" x14ac:dyDescent="0.25">
      <c r="B2249" s="123"/>
      <c r="C2249" s="35" t="s">
        <v>379</v>
      </c>
      <c r="D2249" s="123"/>
      <c r="E2249" s="35" t="s">
        <v>391</v>
      </c>
      <c r="F2249" s="122"/>
      <c r="G2249" s="35">
        <v>2021</v>
      </c>
      <c r="H2249" s="35">
        <v>2021</v>
      </c>
      <c r="I2249" s="35">
        <v>1</v>
      </c>
      <c r="J2249" s="35">
        <v>36</v>
      </c>
      <c r="K2249" s="35">
        <v>10</v>
      </c>
      <c r="O2249" s="61">
        <f t="shared" si="276"/>
        <v>0.27777777777777779</v>
      </c>
      <c r="Q2249" s="92"/>
    </row>
    <row r="2250" spans="2:17" ht="23.45" hidden="1" customHeight="1" outlineLevel="1" x14ac:dyDescent="0.25">
      <c r="B2250" s="123"/>
      <c r="C2250" s="35" t="s">
        <v>379</v>
      </c>
      <c r="D2250" s="123"/>
      <c r="E2250" s="35" t="s">
        <v>391</v>
      </c>
      <c r="F2250" s="122"/>
      <c r="G2250" s="35">
        <v>2022</v>
      </c>
      <c r="H2250" s="35">
        <v>2022</v>
      </c>
      <c r="I2250" s="35">
        <v>2</v>
      </c>
      <c r="J2250" s="35">
        <v>30</v>
      </c>
      <c r="K2250" s="35">
        <v>58</v>
      </c>
      <c r="O2250" s="61">
        <f t="shared" si="276"/>
        <v>1.000756093046665</v>
      </c>
      <c r="Q2250" s="92"/>
    </row>
    <row r="2251" spans="2:17" ht="23.45" hidden="1" customHeight="1" outlineLevel="1" x14ac:dyDescent="0.25">
      <c r="B2251" s="123"/>
      <c r="C2251" s="35" t="s">
        <v>379</v>
      </c>
      <c r="D2251" s="123"/>
      <c r="E2251" s="35" t="s">
        <v>391</v>
      </c>
      <c r="F2251" s="122"/>
      <c r="G2251" s="35">
        <v>2023</v>
      </c>
      <c r="H2251" s="35">
        <v>2023</v>
      </c>
      <c r="I2251" s="35">
        <v>2</v>
      </c>
      <c r="J2251" s="35">
        <v>30</v>
      </c>
      <c r="K2251" s="35">
        <v>51</v>
      </c>
      <c r="O2251" s="61">
        <f t="shared" si="276"/>
        <v>0.87997518526517093</v>
      </c>
      <c r="Q2251" s="92"/>
    </row>
    <row r="2252" spans="2:17" ht="23.45" hidden="1" customHeight="1" outlineLevel="1" x14ac:dyDescent="0.25">
      <c r="B2252" s="123"/>
      <c r="C2252" s="35" t="s">
        <v>379</v>
      </c>
      <c r="D2252" s="123"/>
      <c r="E2252" s="35" t="s">
        <v>391</v>
      </c>
      <c r="F2252" s="122"/>
      <c r="G2252" s="35">
        <v>2024</v>
      </c>
      <c r="H2252" s="35">
        <v>2024</v>
      </c>
      <c r="I2252" s="35">
        <v>2</v>
      </c>
      <c r="J2252" s="35">
        <v>30</v>
      </c>
      <c r="K2252" s="35">
        <v>47</v>
      </c>
      <c r="O2252" s="61">
        <f t="shared" si="276"/>
        <v>0.81095752367574581</v>
      </c>
      <c r="Q2252" s="92"/>
    </row>
    <row r="2253" spans="2:17" ht="23.45" hidden="1" customHeight="1" outlineLevel="1" x14ac:dyDescent="0.25">
      <c r="B2253" s="54" t="s">
        <v>1</v>
      </c>
      <c r="C2253" s="54" t="s">
        <v>371</v>
      </c>
      <c r="D2253" s="54" t="s">
        <v>42</v>
      </c>
      <c r="E2253" s="54" t="s">
        <v>364</v>
      </c>
      <c r="F2253" s="85"/>
      <c r="G2253" s="54" t="s">
        <v>43</v>
      </c>
      <c r="H2253" s="54" t="s">
        <v>787</v>
      </c>
      <c r="I2253" s="54" t="s">
        <v>44</v>
      </c>
      <c r="J2253" s="54" t="s">
        <v>360</v>
      </c>
      <c r="K2253" s="54" t="s">
        <v>359</v>
      </c>
      <c r="L2253" s="54" t="s">
        <v>362</v>
      </c>
      <c r="M2253" s="54" t="s">
        <v>360</v>
      </c>
      <c r="N2253" s="54" t="s">
        <v>359</v>
      </c>
      <c r="O2253" s="54" t="s">
        <v>363</v>
      </c>
      <c r="P2253" s="54" t="s">
        <v>365</v>
      </c>
      <c r="Q2253" s="54" t="s">
        <v>599</v>
      </c>
    </row>
    <row r="2254" spans="2:17" ht="23.45" hidden="1" customHeight="1" outlineLevel="1" x14ac:dyDescent="0.25">
      <c r="B2254" s="123" t="e" vm="24">
        <v>#VALUE!</v>
      </c>
      <c r="C2254" s="35" t="s">
        <v>379</v>
      </c>
      <c r="D2254" s="123" t="e" vm="397">
        <v>#VALUE!</v>
      </c>
      <c r="E2254" s="35" t="s">
        <v>392</v>
      </c>
      <c r="F2254" s="122" t="s">
        <v>689</v>
      </c>
      <c r="G2254" s="35">
        <v>2018</v>
      </c>
      <c r="H2254" s="35">
        <v>2018</v>
      </c>
      <c r="O2254" s="61">
        <f t="shared" ref="O2254:O2260" si="277">IF(AND(L2254="", M2254="", N2254=""), IF(AND(I2254&lt;&gt;0, J2254&lt;&gt;0), K2254/J2254 * I2254^-0.95, 0), IF(OR(L2254=1, L2254=2),(IF(J2254&lt;&gt;0, K2254/J2254 * I2254^-0.95, 0) + IF(AND(M2254&lt;&gt;0, I2254&lt;&gt;0), N2254/M2254 * I2254^-0.95 * IF(L2254=1, 1, 0.913), 0)) / 2,"Fehler: K4 muss 1 oder 2 sein"))</f>
        <v>0</v>
      </c>
      <c r="P2254" s="61">
        <f t="array" ref="P2254">((AVERAGE(IF((H2254:INDEX(H:H,MATCH("PointAVG",O2255:O2363,0)+ROW(O2254)-1)&gt;=(MAX(H2254:INDEX(H:H,MATCH("PointAVG",O2255:O2363,0)+ROW(O2254)-1))-4)),O2254:INDEX(O:O,MATCH("PointAVG",O2255:O2363,0)+ROW(O2254)-1)))) * (VLOOKUP(C2254, LeagueRanking[[CCode]:[Total4]], COLUMNS(LeagueRanking[[#All],[CCode]:[Total4]]), FALSE)))</f>
        <v>7.6978174867457287</v>
      </c>
      <c r="Q2254" s="91">
        <f>_xlfn.RANK.EQ(P2254, P:P, 0)</f>
        <v>257</v>
      </c>
    </row>
    <row r="2255" spans="2:17" ht="23.45" hidden="1" customHeight="1" outlineLevel="1" x14ac:dyDescent="0.25">
      <c r="B2255" s="123"/>
      <c r="C2255" s="35" t="s">
        <v>379</v>
      </c>
      <c r="D2255" s="123"/>
      <c r="E2255" s="35" t="s">
        <v>392</v>
      </c>
      <c r="F2255" s="122"/>
      <c r="G2255" s="35">
        <v>2019</v>
      </c>
      <c r="H2255" s="35">
        <v>2019</v>
      </c>
      <c r="O2255" s="61">
        <f t="shared" si="277"/>
        <v>0</v>
      </c>
      <c r="Q2255" s="92"/>
    </row>
    <row r="2256" spans="2:17" ht="23.45" hidden="1" customHeight="1" outlineLevel="1" x14ac:dyDescent="0.25">
      <c r="B2256" s="123"/>
      <c r="C2256" s="35" t="s">
        <v>379</v>
      </c>
      <c r="D2256" s="123"/>
      <c r="E2256" s="35" t="s">
        <v>392</v>
      </c>
      <c r="F2256" s="122"/>
      <c r="G2256" s="35">
        <v>2020</v>
      </c>
      <c r="H2256" s="35">
        <v>2020</v>
      </c>
      <c r="I2256" s="35">
        <v>3</v>
      </c>
      <c r="J2256" s="35">
        <v>11</v>
      </c>
      <c r="K2256" s="35">
        <v>26</v>
      </c>
      <c r="L2256" s="35">
        <v>1</v>
      </c>
      <c r="M2256" s="35">
        <v>5</v>
      </c>
      <c r="N2256" s="35">
        <v>8</v>
      </c>
      <c r="O2256" s="61">
        <f t="shared" si="277"/>
        <v>0.69790870685999784</v>
      </c>
      <c r="Q2256" s="92"/>
    </row>
    <row r="2257" spans="2:17" ht="23.45" hidden="1" customHeight="1" outlineLevel="1" x14ac:dyDescent="0.25">
      <c r="B2257" s="123"/>
      <c r="C2257" s="35" t="s">
        <v>379</v>
      </c>
      <c r="D2257" s="123"/>
      <c r="E2257" s="35" t="s">
        <v>392</v>
      </c>
      <c r="F2257" s="122"/>
      <c r="G2257" s="35">
        <v>2021</v>
      </c>
      <c r="H2257" s="35">
        <v>2021</v>
      </c>
      <c r="I2257" s="35">
        <v>2</v>
      </c>
      <c r="J2257" s="35">
        <v>26</v>
      </c>
      <c r="K2257" s="35">
        <v>31</v>
      </c>
      <c r="O2257" s="61">
        <f t="shared" si="277"/>
        <v>0.61717716613620588</v>
      </c>
      <c r="Q2257" s="92"/>
    </row>
    <row r="2258" spans="2:17" ht="23.45" hidden="1" customHeight="1" outlineLevel="1" x14ac:dyDescent="0.25">
      <c r="B2258" s="123"/>
      <c r="C2258" s="35" t="s">
        <v>379</v>
      </c>
      <c r="D2258" s="123"/>
      <c r="E2258" s="35" t="s">
        <v>392</v>
      </c>
      <c r="F2258" s="122"/>
      <c r="G2258" s="35">
        <v>2022</v>
      </c>
      <c r="H2258" s="35">
        <v>2022</v>
      </c>
      <c r="I2258" s="35">
        <v>2</v>
      </c>
      <c r="J2258" s="35">
        <v>30</v>
      </c>
      <c r="K2258" s="35">
        <v>62</v>
      </c>
      <c r="O2258" s="61">
        <f t="shared" si="277"/>
        <v>1.0697737546360904</v>
      </c>
      <c r="Q2258" s="92"/>
    </row>
    <row r="2259" spans="2:17" ht="23.45" hidden="1" customHeight="1" outlineLevel="1" x14ac:dyDescent="0.25">
      <c r="B2259" s="123"/>
      <c r="C2259" s="35" t="s">
        <v>379</v>
      </c>
      <c r="D2259" s="123"/>
      <c r="E2259" s="35" t="s">
        <v>392</v>
      </c>
      <c r="F2259" s="122"/>
      <c r="G2259" s="35">
        <v>2023</v>
      </c>
      <c r="H2259" s="35">
        <v>2023</v>
      </c>
      <c r="I2259" s="35">
        <v>2</v>
      </c>
      <c r="J2259" s="35">
        <v>30</v>
      </c>
      <c r="K2259" s="35">
        <v>51</v>
      </c>
      <c r="O2259" s="61">
        <f t="shared" si="277"/>
        <v>0.87997518526517093</v>
      </c>
      <c r="Q2259" s="92"/>
    </row>
    <row r="2260" spans="2:17" ht="23.45" hidden="1" customHeight="1" outlineLevel="1" x14ac:dyDescent="0.25">
      <c r="B2260" s="123"/>
      <c r="C2260" s="35" t="s">
        <v>379</v>
      </c>
      <c r="D2260" s="123"/>
      <c r="E2260" s="35" t="s">
        <v>392</v>
      </c>
      <c r="F2260" s="122"/>
      <c r="G2260" s="35">
        <v>2024</v>
      </c>
      <c r="H2260" s="35">
        <v>2024</v>
      </c>
      <c r="I2260" s="35">
        <v>2</v>
      </c>
      <c r="J2260" s="35">
        <v>30</v>
      </c>
      <c r="K2260" s="35">
        <v>57</v>
      </c>
      <c r="O2260" s="61">
        <f t="shared" si="277"/>
        <v>0.98350167764930863</v>
      </c>
      <c r="Q2260" s="92"/>
    </row>
    <row r="2261" spans="2:17" ht="23.45" hidden="1" customHeight="1" outlineLevel="1" x14ac:dyDescent="0.25">
      <c r="B2261" s="54" t="s">
        <v>1</v>
      </c>
      <c r="C2261" s="54" t="s">
        <v>371</v>
      </c>
      <c r="D2261" s="54" t="s">
        <v>42</v>
      </c>
      <c r="E2261" s="54" t="s">
        <v>364</v>
      </c>
      <c r="F2261" s="85"/>
      <c r="G2261" s="54" t="s">
        <v>43</v>
      </c>
      <c r="H2261" s="54" t="s">
        <v>787</v>
      </c>
      <c r="I2261" s="54" t="s">
        <v>44</v>
      </c>
      <c r="J2261" s="54" t="s">
        <v>360</v>
      </c>
      <c r="K2261" s="54" t="s">
        <v>359</v>
      </c>
      <c r="L2261" s="54" t="s">
        <v>362</v>
      </c>
      <c r="M2261" s="54" t="s">
        <v>360</v>
      </c>
      <c r="N2261" s="54" t="s">
        <v>359</v>
      </c>
      <c r="O2261" s="54" t="s">
        <v>363</v>
      </c>
      <c r="P2261" s="54" t="s">
        <v>365</v>
      </c>
      <c r="Q2261" s="54" t="s">
        <v>599</v>
      </c>
    </row>
    <row r="2262" spans="2:17" ht="23.45" hidden="1" customHeight="1" outlineLevel="1" x14ac:dyDescent="0.25">
      <c r="B2262" s="123" t="e" vm="24">
        <v>#VALUE!</v>
      </c>
      <c r="C2262" s="35" t="s">
        <v>379</v>
      </c>
      <c r="D2262" s="123" t="e" vm="398">
        <v>#VALUE!</v>
      </c>
      <c r="E2262" s="35" t="s">
        <v>393</v>
      </c>
      <c r="F2262" s="122" t="s">
        <v>690</v>
      </c>
      <c r="G2262" s="35">
        <v>2018</v>
      </c>
      <c r="H2262" s="35">
        <v>2018</v>
      </c>
      <c r="I2262" s="35">
        <v>3</v>
      </c>
      <c r="J2262" s="35">
        <v>23</v>
      </c>
      <c r="K2262" s="35">
        <v>48</v>
      </c>
      <c r="O2262" s="61">
        <f t="shared" ref="O2262:O2268" si="278">IF(AND(L2262="", M2262="", N2262=""), IF(AND(I2262&lt;&gt;0, J2262&lt;&gt;0), K2262/J2262 * I2262^-0.95, 0), IF(OR(L2262=1, L2262=2),(IF(J2262&lt;&gt;0, K2262/J2262 * I2262^-0.95, 0) + IF(AND(M2262&lt;&gt;0, I2262&lt;&gt;0), N2262/M2262 * I2262^-0.95 * IF(L2262=1, 1, 0.913), 0)) / 2,"Fehler: K4 muss 1 oder 2 sein"))</f>
        <v>0.73493377986054809</v>
      </c>
      <c r="P2262" s="61">
        <f t="array" ref="P2262">((AVERAGE(IF((H2262:INDEX(H:H,MATCH("PointAVG",O2263:O2371,0)+ROW(O2262)-1)&gt;=(MAX(H2262:INDEX(H:H,MATCH("PointAVG",O2263:O2371,0)+ROW(O2262)-1))-4)),O2262:INDEX(O:O,MATCH("PointAVG",O2263:O2371,0)+ROW(O2262)-1)))) * (VLOOKUP(C2262, LeagueRanking[[CCode]:[Total4]], COLUMNS(LeagueRanking[[#All],[CCode]:[Total4]]), FALSE)))</f>
        <v>7.0346218138610421</v>
      </c>
      <c r="Q2262" s="91">
        <f>_xlfn.RANK.EQ(P2262, P:P, 0)</f>
        <v>278</v>
      </c>
    </row>
    <row r="2263" spans="2:17" ht="23.45" hidden="1" customHeight="1" outlineLevel="1" x14ac:dyDescent="0.25">
      <c r="B2263" s="123"/>
      <c r="C2263" s="35" t="s">
        <v>379</v>
      </c>
      <c r="D2263" s="123"/>
      <c r="E2263" s="35" t="s">
        <v>393</v>
      </c>
      <c r="F2263" s="122"/>
      <c r="G2263" s="35">
        <v>2019</v>
      </c>
      <c r="H2263" s="35">
        <v>2019</v>
      </c>
      <c r="I2263" s="35">
        <v>3</v>
      </c>
      <c r="J2263" s="35">
        <v>18</v>
      </c>
      <c r="K2263" s="35">
        <v>32</v>
      </c>
      <c r="O2263" s="61">
        <f t="shared" si="278"/>
        <v>0.62605470136268904</v>
      </c>
      <c r="Q2263" s="92"/>
    </row>
    <row r="2264" spans="2:17" ht="23.45" hidden="1" customHeight="1" outlineLevel="1" x14ac:dyDescent="0.25">
      <c r="B2264" s="123"/>
      <c r="C2264" s="35" t="s">
        <v>379</v>
      </c>
      <c r="D2264" s="123"/>
      <c r="E2264" s="35" t="s">
        <v>393</v>
      </c>
      <c r="F2264" s="122"/>
      <c r="G2264" s="35">
        <v>2020</v>
      </c>
      <c r="H2264" s="35">
        <v>2020</v>
      </c>
      <c r="I2264" s="35">
        <v>3</v>
      </c>
      <c r="J2264" s="35">
        <v>11</v>
      </c>
      <c r="K2264" s="35">
        <v>26</v>
      </c>
      <c r="L2264" s="35">
        <v>1</v>
      </c>
      <c r="M2264" s="35">
        <v>4</v>
      </c>
      <c r="N2264" s="35">
        <v>3</v>
      </c>
      <c r="O2264" s="61">
        <f t="shared" si="278"/>
        <v>0.54824250481547998</v>
      </c>
      <c r="Q2264" s="92"/>
    </row>
    <row r="2265" spans="2:17" ht="23.45" hidden="1" customHeight="1" outlineLevel="1" x14ac:dyDescent="0.25">
      <c r="B2265" s="123"/>
      <c r="C2265" s="35" t="s">
        <v>379</v>
      </c>
      <c r="D2265" s="123"/>
      <c r="E2265" s="35" t="s">
        <v>393</v>
      </c>
      <c r="F2265" s="122"/>
      <c r="G2265" s="35">
        <v>2021</v>
      </c>
      <c r="H2265" s="35">
        <v>2021</v>
      </c>
      <c r="I2265" s="35">
        <v>2</v>
      </c>
      <c r="J2265" s="35">
        <v>26</v>
      </c>
      <c r="K2265" s="35">
        <v>34</v>
      </c>
      <c r="O2265" s="61">
        <f t="shared" si="278"/>
        <v>0.67690398866551615</v>
      </c>
      <c r="Q2265" s="92"/>
    </row>
    <row r="2266" spans="2:17" ht="23.45" hidden="1" customHeight="1" outlineLevel="1" x14ac:dyDescent="0.25">
      <c r="B2266" s="123"/>
      <c r="C2266" s="35" t="s">
        <v>379</v>
      </c>
      <c r="D2266" s="123"/>
      <c r="E2266" s="35" t="s">
        <v>393</v>
      </c>
      <c r="F2266" s="122"/>
      <c r="G2266" s="35">
        <v>2022</v>
      </c>
      <c r="H2266" s="35">
        <v>2022</v>
      </c>
      <c r="I2266" s="35">
        <v>2</v>
      </c>
      <c r="J2266" s="35">
        <v>30</v>
      </c>
      <c r="K2266" s="35">
        <v>46</v>
      </c>
      <c r="O2266" s="61">
        <f t="shared" si="278"/>
        <v>0.79370310827838952</v>
      </c>
      <c r="Q2266" s="92"/>
    </row>
    <row r="2267" spans="2:17" ht="23.45" hidden="1" customHeight="1" outlineLevel="1" x14ac:dyDescent="0.25">
      <c r="B2267" s="123"/>
      <c r="C2267" s="35" t="s">
        <v>379</v>
      </c>
      <c r="D2267" s="123"/>
      <c r="E2267" s="35" t="s">
        <v>393</v>
      </c>
      <c r="F2267" s="122"/>
      <c r="G2267" s="35">
        <v>2023</v>
      </c>
      <c r="H2267" s="35">
        <v>2023</v>
      </c>
      <c r="I2267" s="35">
        <v>2</v>
      </c>
      <c r="J2267" s="35">
        <v>30</v>
      </c>
      <c r="K2267" s="35">
        <v>51</v>
      </c>
      <c r="O2267" s="61">
        <f t="shared" si="278"/>
        <v>0.87997518526517093</v>
      </c>
      <c r="Q2267" s="92"/>
    </row>
    <row r="2268" spans="2:17" ht="23.45" hidden="1" customHeight="1" outlineLevel="1" x14ac:dyDescent="0.25">
      <c r="B2268" s="123"/>
      <c r="C2268" s="35" t="s">
        <v>379</v>
      </c>
      <c r="D2268" s="123"/>
      <c r="E2268" s="35" t="s">
        <v>393</v>
      </c>
      <c r="F2268" s="122"/>
      <c r="G2268" s="35">
        <v>2024</v>
      </c>
      <c r="H2268" s="35">
        <v>2024</v>
      </c>
      <c r="I2268" s="35">
        <v>2</v>
      </c>
      <c r="J2268" s="35">
        <v>30</v>
      </c>
      <c r="K2268" s="35">
        <v>57</v>
      </c>
      <c r="O2268" s="61">
        <f t="shared" si="278"/>
        <v>0.98350167764930863</v>
      </c>
      <c r="Q2268" s="92"/>
    </row>
    <row r="2269" spans="2:17" ht="23.45" hidden="1" customHeight="1" outlineLevel="1" x14ac:dyDescent="0.25">
      <c r="B2269" s="54" t="s">
        <v>1</v>
      </c>
      <c r="C2269" s="54" t="s">
        <v>371</v>
      </c>
      <c r="D2269" s="54" t="s">
        <v>42</v>
      </c>
      <c r="E2269" s="54" t="s">
        <v>364</v>
      </c>
      <c r="F2269" s="85"/>
      <c r="G2269" s="54" t="s">
        <v>43</v>
      </c>
      <c r="H2269" s="54" t="s">
        <v>787</v>
      </c>
      <c r="I2269" s="54" t="s">
        <v>44</v>
      </c>
      <c r="J2269" s="54" t="s">
        <v>360</v>
      </c>
      <c r="K2269" s="54" t="s">
        <v>359</v>
      </c>
      <c r="L2269" s="54" t="s">
        <v>362</v>
      </c>
      <c r="M2269" s="54" t="s">
        <v>360</v>
      </c>
      <c r="N2269" s="54" t="s">
        <v>359</v>
      </c>
      <c r="O2269" s="54" t="s">
        <v>363</v>
      </c>
      <c r="P2269" s="54" t="s">
        <v>365</v>
      </c>
      <c r="Q2269" s="54" t="s">
        <v>599</v>
      </c>
    </row>
    <row r="2270" spans="2:17" ht="23.45" hidden="1" customHeight="1" outlineLevel="1" x14ac:dyDescent="0.25">
      <c r="B2270" s="123" t="e" vm="24">
        <v>#VALUE!</v>
      </c>
      <c r="C2270" s="35" t="s">
        <v>379</v>
      </c>
      <c r="D2270" s="123" t="e" vm="399">
        <v>#VALUE!</v>
      </c>
      <c r="E2270" s="35" t="s">
        <v>400</v>
      </c>
      <c r="F2270" s="122" t="s">
        <v>691</v>
      </c>
      <c r="G2270" s="35">
        <v>2018</v>
      </c>
      <c r="H2270" s="35">
        <v>2018</v>
      </c>
      <c r="I2270" s="35">
        <v>3</v>
      </c>
      <c r="J2270" s="35">
        <v>23</v>
      </c>
      <c r="K2270" s="35">
        <v>51</v>
      </c>
      <c r="O2270" s="61">
        <f t="shared" ref="O2270:O2276" si="279">IF(AND(L2270="", M2270="", N2270=""), IF(AND(I2270&lt;&gt;0, J2270&lt;&gt;0), K2270/J2270 * I2270^-0.95, 0), IF(OR(L2270=1, L2270=2),(IF(J2270&lt;&gt;0, K2270/J2270 * I2270^-0.95, 0) + IF(AND(M2270&lt;&gt;0, I2270&lt;&gt;0), N2270/M2270 * I2270^-0.95 * IF(L2270=1, 1, 0.913), 0)) / 2,"Fehler: K4 muss 1 oder 2 sein"))</f>
        <v>0.78086714110183231</v>
      </c>
      <c r="P2270" s="61">
        <f t="array" ref="P2270">((AVERAGE(IF((H2270:INDEX(H:H,MATCH("PointAVG",O2271:O2379,0)+ROW(O2270)-1)&gt;=(MAX(H2270:INDEX(H:H,MATCH("PointAVG",O2271:O2379,0)+ROW(O2270)-1))-4)),O2270:INDEX(O:O,MATCH("PointAVG",O2271:O2379,0)+ROW(O2270)-1)))) * (VLOOKUP(C2270, LeagueRanking[[CCode]:[Total4]], COLUMNS(LeagueRanking[[#All],[CCode]:[Total4]]), FALSE)))</f>
        <v>5.7503978050597695</v>
      </c>
      <c r="Q2270" s="91">
        <f>_xlfn.RANK.EQ(P2270, P:P, 0)</f>
        <v>320</v>
      </c>
    </row>
    <row r="2271" spans="2:17" ht="23.45" hidden="1" customHeight="1" outlineLevel="1" x14ac:dyDescent="0.25">
      <c r="B2271" s="123"/>
      <c r="C2271" s="35" t="s">
        <v>379</v>
      </c>
      <c r="D2271" s="123"/>
      <c r="E2271" s="35" t="s">
        <v>400</v>
      </c>
      <c r="F2271" s="122"/>
      <c r="G2271" s="35">
        <v>2019</v>
      </c>
      <c r="H2271" s="35">
        <v>2019</v>
      </c>
      <c r="I2271" s="35">
        <v>2</v>
      </c>
      <c r="J2271" s="35">
        <v>28</v>
      </c>
      <c r="K2271" s="35">
        <v>41</v>
      </c>
      <c r="O2271" s="61">
        <f t="shared" si="279"/>
        <v>0.75796181924100858</v>
      </c>
      <c r="Q2271" s="92"/>
    </row>
    <row r="2272" spans="2:17" ht="23.45" hidden="1" customHeight="1" outlineLevel="1" x14ac:dyDescent="0.25">
      <c r="B2272" s="123"/>
      <c r="C2272" s="35" t="s">
        <v>379</v>
      </c>
      <c r="D2272" s="123"/>
      <c r="E2272" s="35" t="s">
        <v>400</v>
      </c>
      <c r="F2272" s="122"/>
      <c r="G2272" s="35">
        <v>2020</v>
      </c>
      <c r="H2272" s="35">
        <v>2020</v>
      </c>
      <c r="I2272" s="35">
        <v>2</v>
      </c>
      <c r="J2272" s="35">
        <v>13</v>
      </c>
      <c r="K2272" s="35">
        <v>11</v>
      </c>
      <c r="L2272" s="35">
        <v>2</v>
      </c>
      <c r="M2272" s="35">
        <v>5</v>
      </c>
      <c r="N2272" s="35">
        <v>10</v>
      </c>
      <c r="O2272" s="61">
        <f t="shared" si="279"/>
        <v>0.69159678700772642</v>
      </c>
      <c r="Q2272" s="92"/>
    </row>
    <row r="2273" spans="2:17" ht="23.45" hidden="1" customHeight="1" outlineLevel="1" x14ac:dyDescent="0.25">
      <c r="B2273" s="123"/>
      <c r="C2273" s="35" t="s">
        <v>379</v>
      </c>
      <c r="D2273" s="123"/>
      <c r="E2273" s="35" t="s">
        <v>400</v>
      </c>
      <c r="F2273" s="122"/>
      <c r="G2273" s="35">
        <v>2021</v>
      </c>
      <c r="H2273" s="35">
        <v>2021</v>
      </c>
      <c r="I2273" s="35">
        <v>2</v>
      </c>
      <c r="J2273" s="35">
        <v>26</v>
      </c>
      <c r="K2273" s="35">
        <v>25</v>
      </c>
      <c r="O2273" s="61">
        <f t="shared" si="279"/>
        <v>0.49772352107758538</v>
      </c>
      <c r="Q2273" s="92"/>
    </row>
    <row r="2274" spans="2:17" ht="23.45" hidden="1" customHeight="1" outlineLevel="1" x14ac:dyDescent="0.25">
      <c r="B2274" s="123"/>
      <c r="C2274" s="35" t="s">
        <v>379</v>
      </c>
      <c r="D2274" s="123"/>
      <c r="E2274" s="35" t="s">
        <v>400</v>
      </c>
      <c r="F2274" s="122"/>
      <c r="G2274" s="35">
        <v>2022</v>
      </c>
      <c r="H2274" s="35">
        <v>2022</v>
      </c>
      <c r="I2274" s="35">
        <v>2</v>
      </c>
      <c r="J2274" s="35">
        <v>30</v>
      </c>
      <c r="K2274" s="35">
        <v>33</v>
      </c>
      <c r="O2274" s="61">
        <f t="shared" si="279"/>
        <v>0.56939570811275775</v>
      </c>
      <c r="Q2274" s="92"/>
    </row>
    <row r="2275" spans="2:17" ht="23.45" hidden="1" customHeight="1" outlineLevel="1" x14ac:dyDescent="0.25">
      <c r="B2275" s="123"/>
      <c r="C2275" s="35" t="s">
        <v>379</v>
      </c>
      <c r="D2275" s="123"/>
      <c r="E2275" s="35" t="s">
        <v>400</v>
      </c>
      <c r="F2275" s="122"/>
      <c r="G2275" s="35">
        <v>2023</v>
      </c>
      <c r="H2275" s="35">
        <v>2023</v>
      </c>
      <c r="I2275" s="35">
        <v>2</v>
      </c>
      <c r="J2275" s="35">
        <v>30</v>
      </c>
      <c r="K2275" s="35">
        <v>51</v>
      </c>
      <c r="O2275" s="61">
        <f t="shared" si="279"/>
        <v>0.87997518526517093</v>
      </c>
      <c r="Q2275" s="92"/>
    </row>
    <row r="2276" spans="2:17" ht="23.45" hidden="1" customHeight="1" outlineLevel="1" x14ac:dyDescent="0.25">
      <c r="B2276" s="123"/>
      <c r="C2276" s="35" t="s">
        <v>379</v>
      </c>
      <c r="D2276" s="123"/>
      <c r="E2276" s="35" t="s">
        <v>400</v>
      </c>
      <c r="F2276" s="122"/>
      <c r="G2276" s="35">
        <v>2024</v>
      </c>
      <c r="H2276" s="35">
        <v>2024</v>
      </c>
      <c r="I2276" s="35">
        <v>2</v>
      </c>
      <c r="J2276" s="35">
        <v>30</v>
      </c>
      <c r="K2276" s="35">
        <v>31</v>
      </c>
      <c r="O2276" s="61">
        <f t="shared" si="279"/>
        <v>0.53488687731804518</v>
      </c>
      <c r="Q2276" s="92"/>
    </row>
    <row r="2277" spans="2:17" ht="23.45" hidden="1" customHeight="1" outlineLevel="1" x14ac:dyDescent="0.25">
      <c r="B2277" s="54" t="s">
        <v>1</v>
      </c>
      <c r="C2277" s="54" t="s">
        <v>371</v>
      </c>
      <c r="D2277" s="54" t="s">
        <v>42</v>
      </c>
      <c r="E2277" s="54" t="s">
        <v>364</v>
      </c>
      <c r="F2277" s="85"/>
      <c r="G2277" s="54" t="s">
        <v>43</v>
      </c>
      <c r="H2277" s="54" t="s">
        <v>787</v>
      </c>
      <c r="I2277" s="54" t="s">
        <v>44</v>
      </c>
      <c r="J2277" s="54" t="s">
        <v>360</v>
      </c>
      <c r="K2277" s="54" t="s">
        <v>359</v>
      </c>
      <c r="L2277" s="54" t="s">
        <v>362</v>
      </c>
      <c r="M2277" s="54" t="s">
        <v>360</v>
      </c>
      <c r="N2277" s="54" t="s">
        <v>359</v>
      </c>
      <c r="O2277" s="54" t="s">
        <v>363</v>
      </c>
      <c r="P2277" s="54" t="s">
        <v>365</v>
      </c>
      <c r="Q2277" s="54" t="s">
        <v>599</v>
      </c>
    </row>
    <row r="2278" spans="2:17" ht="23.45" hidden="1" customHeight="1" outlineLevel="1" x14ac:dyDescent="0.25">
      <c r="B2278" s="123" t="e" vm="24">
        <v>#VALUE!</v>
      </c>
      <c r="C2278" s="35" t="s">
        <v>379</v>
      </c>
      <c r="D2278" s="123" t="e" vm="400">
        <v>#VALUE!</v>
      </c>
      <c r="E2278" s="35" t="s">
        <v>401</v>
      </c>
      <c r="F2278" s="122" t="s">
        <v>692</v>
      </c>
      <c r="G2278" s="35">
        <v>2018</v>
      </c>
      <c r="H2278" s="35">
        <v>2018</v>
      </c>
      <c r="O2278" s="61">
        <f t="shared" ref="O2278:O2284" si="280">IF(AND(L2278="", M2278="", N2278=""), IF(AND(I2278&lt;&gt;0, J2278&lt;&gt;0), K2278/J2278 * I2278^-0.95, 0), IF(OR(L2278=1, L2278=2),(IF(J2278&lt;&gt;0, K2278/J2278 * I2278^-0.95, 0) + IF(AND(M2278&lt;&gt;0, I2278&lt;&gt;0), N2278/M2278 * I2278^-0.95 * IF(L2278=1, 1, 0.913), 0)) / 2,"Fehler: K4 muss 1 oder 2 sein"))</f>
        <v>0</v>
      </c>
      <c r="P2278" s="61">
        <f t="array" ref="P2278">((AVERAGE(IF((H2278:INDEX(H:H,MATCH("PointAVG",O2279:O2387,0)+ROW(O2278)-1)&gt;=(MAX(H2278:INDEX(H:H,MATCH("PointAVG",O2279:O2387,0)+ROW(O2278)-1))-4)),O2278:INDEX(O:O,MATCH("PointAVG",O2279:O2387,0)+ROW(O2278)-1)))) * (VLOOKUP(C2278, LeagueRanking[[CCode]:[Total4]], COLUMNS(LeagueRanking[[#All],[CCode]:[Total4]]), FALSE)))</f>
        <v>4.0835193243280949</v>
      </c>
      <c r="Q2278" s="91">
        <f>_xlfn.RANK.EQ(P2278, P:P, 0)</f>
        <v>347</v>
      </c>
    </row>
    <row r="2279" spans="2:17" ht="23.45" hidden="1" customHeight="1" outlineLevel="1" x14ac:dyDescent="0.25">
      <c r="B2279" s="123"/>
      <c r="C2279" s="35" t="s">
        <v>379</v>
      </c>
      <c r="D2279" s="123"/>
      <c r="E2279" s="35" t="s">
        <v>401</v>
      </c>
      <c r="F2279" s="122"/>
      <c r="G2279" s="35">
        <v>2019</v>
      </c>
      <c r="H2279" s="35">
        <v>2019</v>
      </c>
      <c r="O2279" s="61">
        <f t="shared" si="280"/>
        <v>0</v>
      </c>
      <c r="Q2279" s="92"/>
    </row>
    <row r="2280" spans="2:17" ht="23.45" hidden="1" customHeight="1" outlineLevel="1" x14ac:dyDescent="0.25">
      <c r="B2280" s="123"/>
      <c r="C2280" s="35" t="s">
        <v>379</v>
      </c>
      <c r="D2280" s="123"/>
      <c r="E2280" s="35" t="s">
        <v>401</v>
      </c>
      <c r="F2280" s="122"/>
      <c r="G2280" s="35">
        <v>2020</v>
      </c>
      <c r="H2280" s="35">
        <v>2020</v>
      </c>
      <c r="O2280" s="61">
        <f t="shared" si="280"/>
        <v>0</v>
      </c>
      <c r="Q2280" s="92"/>
    </row>
    <row r="2281" spans="2:17" ht="23.45" hidden="1" customHeight="1" outlineLevel="1" x14ac:dyDescent="0.25">
      <c r="B2281" s="123"/>
      <c r="C2281" s="35" t="s">
        <v>379</v>
      </c>
      <c r="D2281" s="123"/>
      <c r="E2281" s="35" t="s">
        <v>401</v>
      </c>
      <c r="F2281" s="122"/>
      <c r="G2281" s="35">
        <v>2021</v>
      </c>
      <c r="H2281" s="35">
        <v>2021</v>
      </c>
      <c r="I2281" s="35">
        <v>3</v>
      </c>
      <c r="J2281" s="35">
        <v>19</v>
      </c>
      <c r="K2281" s="35">
        <v>37</v>
      </c>
      <c r="L2281" s="35">
        <v>1</v>
      </c>
      <c r="M2281" s="35">
        <v>9</v>
      </c>
      <c r="N2281" s="35">
        <v>13</v>
      </c>
      <c r="O2281" s="61">
        <f t="shared" si="280"/>
        <v>0.59722323485256523</v>
      </c>
      <c r="Q2281" s="92"/>
    </row>
    <row r="2282" spans="2:17" ht="23.45" hidden="1" customHeight="1" outlineLevel="1" x14ac:dyDescent="0.25">
      <c r="B2282" s="123"/>
      <c r="C2282" s="35" t="s">
        <v>379</v>
      </c>
      <c r="D2282" s="123"/>
      <c r="E2282" s="35" t="s">
        <v>401</v>
      </c>
      <c r="F2282" s="122"/>
      <c r="G2282" s="35">
        <v>2022</v>
      </c>
      <c r="H2282" s="35">
        <v>2022</v>
      </c>
      <c r="I2282" s="35">
        <v>2</v>
      </c>
      <c r="J2282" s="35">
        <v>30</v>
      </c>
      <c r="K2282" s="35">
        <v>33</v>
      </c>
      <c r="O2282" s="61">
        <f t="shared" si="280"/>
        <v>0.56939570811275775</v>
      </c>
      <c r="Q2282" s="92"/>
    </row>
    <row r="2283" spans="2:17" ht="23.45" hidden="1" customHeight="1" outlineLevel="1" x14ac:dyDescent="0.25">
      <c r="B2283" s="123"/>
      <c r="C2283" s="35" t="s">
        <v>379</v>
      </c>
      <c r="D2283" s="123"/>
      <c r="E2283" s="35" t="s">
        <v>401</v>
      </c>
      <c r="F2283" s="122"/>
      <c r="G2283" s="35">
        <v>2023</v>
      </c>
      <c r="H2283" s="35">
        <v>2023</v>
      </c>
      <c r="I2283" s="35">
        <v>2</v>
      </c>
      <c r="J2283" s="35">
        <v>30</v>
      </c>
      <c r="K2283" s="35">
        <v>40</v>
      </c>
      <c r="O2283" s="61">
        <f t="shared" si="280"/>
        <v>0.69017661589425172</v>
      </c>
      <c r="Q2283" s="92"/>
    </row>
    <row r="2284" spans="2:17" ht="23.45" hidden="1" customHeight="1" outlineLevel="1" x14ac:dyDescent="0.25">
      <c r="B2284" s="123"/>
      <c r="C2284" s="35" t="s">
        <v>379</v>
      </c>
      <c r="D2284" s="123"/>
      <c r="E2284" s="35" t="s">
        <v>401</v>
      </c>
      <c r="F2284" s="122"/>
      <c r="G2284" s="35">
        <v>2024</v>
      </c>
      <c r="H2284" s="35">
        <v>2024</v>
      </c>
      <c r="I2284" s="35">
        <v>2</v>
      </c>
      <c r="J2284" s="35">
        <v>30</v>
      </c>
      <c r="K2284" s="35">
        <v>23</v>
      </c>
      <c r="O2284" s="61">
        <f t="shared" si="280"/>
        <v>0.39685155413919476</v>
      </c>
      <c r="Q2284" s="92"/>
    </row>
    <row r="2285" spans="2:17" ht="23.45" hidden="1" customHeight="1" outlineLevel="1" x14ac:dyDescent="0.25">
      <c r="B2285" s="54" t="s">
        <v>1</v>
      </c>
      <c r="C2285" s="54" t="s">
        <v>371</v>
      </c>
      <c r="D2285" s="54" t="s">
        <v>42</v>
      </c>
      <c r="E2285" s="54" t="s">
        <v>364</v>
      </c>
      <c r="F2285" s="85"/>
      <c r="G2285" s="54" t="s">
        <v>43</v>
      </c>
      <c r="H2285" s="54" t="s">
        <v>787</v>
      </c>
      <c r="I2285" s="54" t="s">
        <v>44</v>
      </c>
      <c r="J2285" s="54" t="s">
        <v>360</v>
      </c>
      <c r="K2285" s="54" t="s">
        <v>359</v>
      </c>
      <c r="L2285" s="54" t="s">
        <v>362</v>
      </c>
      <c r="M2285" s="54" t="s">
        <v>360</v>
      </c>
      <c r="N2285" s="54" t="s">
        <v>359</v>
      </c>
      <c r="O2285" s="54" t="s">
        <v>363</v>
      </c>
      <c r="P2285" s="54" t="s">
        <v>365</v>
      </c>
      <c r="Q2285" s="54" t="s">
        <v>599</v>
      </c>
    </row>
    <row r="2286" spans="2:17" ht="23.45" hidden="1" customHeight="1" outlineLevel="1" x14ac:dyDescent="0.25">
      <c r="B2286" s="123" t="e" vm="24">
        <v>#VALUE!</v>
      </c>
      <c r="C2286" s="35" t="s">
        <v>379</v>
      </c>
      <c r="D2286" s="123" t="e" vm="401">
        <v>#VALUE!</v>
      </c>
      <c r="E2286" s="35" t="s">
        <v>394</v>
      </c>
      <c r="F2286" s="122" t="s">
        <v>693</v>
      </c>
      <c r="G2286" s="35">
        <v>2018</v>
      </c>
      <c r="H2286" s="35">
        <v>2018</v>
      </c>
      <c r="O2286" s="61">
        <f t="shared" ref="O2286:O2292" si="281">IF(AND(L2286="", M2286="", N2286=""), IF(AND(I2286&lt;&gt;0, J2286&lt;&gt;0), K2286/J2286 * I2286^-0.95, 0), IF(OR(L2286=1, L2286=2),(IF(J2286&lt;&gt;0, K2286/J2286 * I2286^-0.95, 0) + IF(AND(M2286&lt;&gt;0, I2286&lt;&gt;0), N2286/M2286 * I2286^-0.95 * IF(L2286=1, 1, 0.913), 0)) / 2,"Fehler: K4 muss 1 oder 2 sein"))</f>
        <v>0</v>
      </c>
      <c r="P2286" s="61">
        <f t="array" ref="P2286">((AVERAGE(IF((H2286:INDEX(H:H,MATCH("PointAVG",O2287:O2395,0)+ROW(O2286)-1)&gt;=(MAX(H2286:INDEX(H:H,MATCH("PointAVG",O2287:O2395,0)+ROW(O2286)-1))-4)),O2286:INDEX(O:O,MATCH("PointAVG",O2287:O2395,0)+ROW(O2286)-1)))) * (VLOOKUP(C2286, LeagueRanking[[CCode]:[Total4]], COLUMNS(LeagueRanking[[#All],[CCode]:[Total4]]), FALSE)))</f>
        <v>6.5208549713666599</v>
      </c>
      <c r="Q2286" s="91">
        <f>_xlfn.RANK.EQ(P2286, P:P, 0)</f>
        <v>299</v>
      </c>
    </row>
    <row r="2287" spans="2:17" ht="23.45" hidden="1" customHeight="1" outlineLevel="1" x14ac:dyDescent="0.25">
      <c r="B2287" s="123"/>
      <c r="C2287" s="35" t="s">
        <v>379</v>
      </c>
      <c r="D2287" s="123"/>
      <c r="E2287" s="35" t="s">
        <v>394</v>
      </c>
      <c r="F2287" s="122"/>
      <c r="G2287" s="35">
        <v>2019</v>
      </c>
      <c r="H2287" s="35">
        <v>2019</v>
      </c>
      <c r="I2287" s="35">
        <v>3</v>
      </c>
      <c r="J2287" s="35">
        <v>24</v>
      </c>
      <c r="K2287" s="35">
        <v>50</v>
      </c>
      <c r="O2287" s="61">
        <f t="shared" si="281"/>
        <v>0.73365785315940135</v>
      </c>
      <c r="Q2287" s="92"/>
    </row>
    <row r="2288" spans="2:17" ht="23.45" hidden="1" customHeight="1" outlineLevel="1" x14ac:dyDescent="0.25">
      <c r="B2288" s="123"/>
      <c r="C2288" s="35" t="s">
        <v>379</v>
      </c>
      <c r="D2288" s="123"/>
      <c r="E2288" s="35" t="s">
        <v>394</v>
      </c>
      <c r="F2288" s="122"/>
      <c r="G2288" s="35">
        <v>2020</v>
      </c>
      <c r="H2288" s="35">
        <v>2020</v>
      </c>
      <c r="I2288" s="35">
        <v>3</v>
      </c>
      <c r="J2288" s="35">
        <v>13</v>
      </c>
      <c r="K2288" s="35">
        <v>32</v>
      </c>
      <c r="L2288" s="35">
        <v>1</v>
      </c>
      <c r="M2288" s="35">
        <v>7</v>
      </c>
      <c r="N2288" s="35">
        <v>10</v>
      </c>
      <c r="O2288" s="61">
        <f t="shared" si="281"/>
        <v>0.68496232092772236</v>
      </c>
      <c r="Q2288" s="92"/>
    </row>
    <row r="2289" spans="2:17" ht="23.45" hidden="1" customHeight="1" outlineLevel="1" x14ac:dyDescent="0.25">
      <c r="B2289" s="123"/>
      <c r="C2289" s="35" t="s">
        <v>379</v>
      </c>
      <c r="D2289" s="123"/>
      <c r="E2289" s="35" t="s">
        <v>394</v>
      </c>
      <c r="F2289" s="122"/>
      <c r="G2289" s="35">
        <v>2021</v>
      </c>
      <c r="H2289" s="35">
        <v>2021</v>
      </c>
      <c r="I2289" s="35">
        <v>3</v>
      </c>
      <c r="J2289" s="35">
        <v>19</v>
      </c>
      <c r="K2289" s="35">
        <v>52</v>
      </c>
      <c r="L2289" s="35">
        <v>1</v>
      </c>
      <c r="M2289" s="35">
        <v>9</v>
      </c>
      <c r="N2289" s="35">
        <v>22</v>
      </c>
      <c r="O2289" s="61">
        <f t="shared" si="281"/>
        <v>0.91230997599891872</v>
      </c>
      <c r="Q2289" s="92"/>
    </row>
    <row r="2290" spans="2:17" ht="23.45" hidden="1" customHeight="1" outlineLevel="1" x14ac:dyDescent="0.25">
      <c r="B2290" s="123"/>
      <c r="C2290" s="35" t="s">
        <v>379</v>
      </c>
      <c r="D2290" s="123"/>
      <c r="E2290" s="35" t="s">
        <v>394</v>
      </c>
      <c r="F2290" s="122"/>
      <c r="G2290" s="35">
        <v>2022</v>
      </c>
      <c r="H2290" s="35">
        <v>2022</v>
      </c>
      <c r="I2290" s="35">
        <v>2</v>
      </c>
      <c r="J2290" s="35">
        <v>30</v>
      </c>
      <c r="K2290" s="35">
        <v>38</v>
      </c>
      <c r="O2290" s="61">
        <f t="shared" si="281"/>
        <v>0.65566778509953916</v>
      </c>
      <c r="Q2290" s="92"/>
    </row>
    <row r="2291" spans="2:17" ht="23.45" hidden="1" customHeight="1" outlineLevel="1" x14ac:dyDescent="0.25">
      <c r="B2291" s="123"/>
      <c r="C2291" s="35" t="s">
        <v>379</v>
      </c>
      <c r="D2291" s="123"/>
      <c r="E2291" s="35" t="s">
        <v>394</v>
      </c>
      <c r="F2291" s="122"/>
      <c r="G2291" s="35">
        <v>2023</v>
      </c>
      <c r="H2291" s="35">
        <v>2023</v>
      </c>
      <c r="I2291" s="35">
        <v>2</v>
      </c>
      <c r="J2291" s="35">
        <v>30</v>
      </c>
      <c r="K2291" s="35">
        <v>39</v>
      </c>
      <c r="O2291" s="61">
        <f t="shared" si="281"/>
        <v>0.67292220049689544</v>
      </c>
      <c r="Q2291" s="92"/>
    </row>
    <row r="2292" spans="2:17" ht="23.45" hidden="1" customHeight="1" outlineLevel="1" x14ac:dyDescent="0.25">
      <c r="B2292" s="123"/>
      <c r="C2292" s="35" t="s">
        <v>379</v>
      </c>
      <c r="D2292" s="123"/>
      <c r="E2292" s="35" t="s">
        <v>394</v>
      </c>
      <c r="F2292" s="122"/>
      <c r="G2292" s="35">
        <v>2024</v>
      </c>
      <c r="H2292" s="35">
        <v>2024</v>
      </c>
      <c r="I2292" s="35">
        <v>2</v>
      </c>
      <c r="J2292" s="35">
        <v>30</v>
      </c>
      <c r="K2292" s="35">
        <v>39</v>
      </c>
      <c r="O2292" s="61">
        <f t="shared" si="281"/>
        <v>0.67292220049689544</v>
      </c>
      <c r="Q2292" s="92"/>
    </row>
    <row r="2293" spans="2:17" ht="23.45" hidden="1" customHeight="1" outlineLevel="1" x14ac:dyDescent="0.25">
      <c r="B2293" s="54" t="s">
        <v>1</v>
      </c>
      <c r="C2293" s="54" t="s">
        <v>371</v>
      </c>
      <c r="D2293" s="54" t="s">
        <v>42</v>
      </c>
      <c r="E2293" s="54" t="s">
        <v>364</v>
      </c>
      <c r="F2293" s="85"/>
      <c r="G2293" s="54" t="s">
        <v>43</v>
      </c>
      <c r="H2293" s="54" t="s">
        <v>787</v>
      </c>
      <c r="I2293" s="54" t="s">
        <v>44</v>
      </c>
      <c r="J2293" s="54" t="s">
        <v>360</v>
      </c>
      <c r="K2293" s="54" t="s">
        <v>359</v>
      </c>
      <c r="L2293" s="54" t="s">
        <v>362</v>
      </c>
      <c r="M2293" s="54" t="s">
        <v>360</v>
      </c>
      <c r="N2293" s="54" t="s">
        <v>359</v>
      </c>
      <c r="O2293" s="54" t="s">
        <v>363</v>
      </c>
      <c r="P2293" s="54" t="s">
        <v>365</v>
      </c>
      <c r="Q2293" s="54" t="s">
        <v>599</v>
      </c>
    </row>
    <row r="2294" spans="2:17" ht="23.45" hidden="1" customHeight="1" outlineLevel="1" x14ac:dyDescent="0.25">
      <c r="B2294" s="123" t="e" vm="24">
        <v>#VALUE!</v>
      </c>
      <c r="C2294" s="35" t="s">
        <v>379</v>
      </c>
      <c r="D2294" s="123" t="e" vm="402">
        <v>#VALUE!</v>
      </c>
      <c r="E2294" s="35" t="s">
        <v>395</v>
      </c>
      <c r="F2294" s="124" t="s">
        <v>694</v>
      </c>
      <c r="G2294" s="35">
        <v>2018</v>
      </c>
      <c r="H2294" s="35">
        <v>2018</v>
      </c>
      <c r="I2294" s="35">
        <v>3</v>
      </c>
      <c r="J2294" s="35">
        <v>24</v>
      </c>
      <c r="K2294" s="35">
        <v>32</v>
      </c>
      <c r="O2294" s="61">
        <f t="shared" ref="O2294:O2300" si="282">IF(AND(L2294="", M2294="", N2294=""), IF(AND(I2294&lt;&gt;0, J2294&lt;&gt;0), K2294/J2294 * I2294^-0.95, 0), IF(OR(L2294=1, L2294=2),(IF(J2294&lt;&gt;0, K2294/J2294 * I2294^-0.95, 0) + IF(AND(M2294&lt;&gt;0, I2294&lt;&gt;0), N2294/M2294 * I2294^-0.95 * IF(L2294=1, 1, 0.913), 0)) / 2,"Fehler: K4 muss 1 oder 2 sein"))</f>
        <v>0.46954102602201681</v>
      </c>
      <c r="P2294" s="61">
        <f t="array" ref="P2294">((AVERAGE(IF((H2294:INDEX(H:H,MATCH("PointAVG",O2295:O2403,0)+ROW(O2294)-1)&gt;=(MAX(H2294:INDEX(H:H,MATCH("PointAVG",O2295:O2403,0)+ROW(O2294)-1))-4)),O2294:INDEX(O:O,MATCH("PointAVG",O2295:O2403,0)+ROW(O2294)-1)))) * (VLOOKUP(C2294, LeagueRanking[[CCode]:[Total4]], COLUMNS(LeagueRanking[[#All],[CCode]:[Total4]]), FALSE)))</f>
        <v>5.2640837524589008</v>
      </c>
      <c r="Q2294" s="91">
        <f>_xlfn.RANK.EQ(P2294, P:P, 0)</f>
        <v>328</v>
      </c>
    </row>
    <row r="2295" spans="2:17" ht="23.45" hidden="1" customHeight="1" outlineLevel="1" x14ac:dyDescent="0.25">
      <c r="B2295" s="123"/>
      <c r="C2295" s="35" t="s">
        <v>379</v>
      </c>
      <c r="D2295" s="123"/>
      <c r="E2295" s="35" t="s">
        <v>395</v>
      </c>
      <c r="F2295" s="124"/>
      <c r="G2295" s="35">
        <v>2019</v>
      </c>
      <c r="H2295" s="35">
        <v>2019</v>
      </c>
      <c r="I2295" s="35">
        <v>2</v>
      </c>
      <c r="J2295" s="35">
        <v>28</v>
      </c>
      <c r="K2295" s="35">
        <v>33</v>
      </c>
      <c r="O2295" s="61">
        <f t="shared" si="282"/>
        <v>0.61006683012081175</v>
      </c>
      <c r="Q2295" s="92"/>
    </row>
    <row r="2296" spans="2:17" ht="23.45" hidden="1" customHeight="1" outlineLevel="1" x14ac:dyDescent="0.25">
      <c r="B2296" s="123"/>
      <c r="C2296" s="35" t="s">
        <v>379</v>
      </c>
      <c r="D2296" s="123"/>
      <c r="E2296" s="35" t="s">
        <v>395</v>
      </c>
      <c r="F2296" s="124"/>
      <c r="G2296" s="35">
        <v>2020</v>
      </c>
      <c r="H2296" s="35">
        <v>2020</v>
      </c>
      <c r="I2296" s="35">
        <v>2</v>
      </c>
      <c r="J2296" s="35">
        <v>13</v>
      </c>
      <c r="K2296" s="35">
        <v>6</v>
      </c>
      <c r="L2296" s="35">
        <v>2</v>
      </c>
      <c r="M2296" s="35">
        <v>5</v>
      </c>
      <c r="N2296" s="35">
        <v>8</v>
      </c>
      <c r="O2296" s="61">
        <f t="shared" si="282"/>
        <v>0.49753239524549159</v>
      </c>
      <c r="Q2296" s="92"/>
    </row>
    <row r="2297" spans="2:17" ht="23.45" hidden="1" customHeight="1" outlineLevel="1" x14ac:dyDescent="0.25">
      <c r="B2297" s="123"/>
      <c r="C2297" s="35" t="s">
        <v>379</v>
      </c>
      <c r="D2297" s="123"/>
      <c r="E2297" s="35" t="s">
        <v>395</v>
      </c>
      <c r="F2297" s="124"/>
      <c r="G2297" s="35">
        <v>2021</v>
      </c>
      <c r="H2297" s="35">
        <v>2021</v>
      </c>
      <c r="I2297" s="35">
        <v>2</v>
      </c>
      <c r="J2297" s="35">
        <v>26</v>
      </c>
      <c r="K2297" s="35">
        <v>23</v>
      </c>
      <c r="O2297" s="61">
        <f t="shared" si="282"/>
        <v>0.45790563939137852</v>
      </c>
      <c r="Q2297" s="92"/>
    </row>
    <row r="2298" spans="2:17" ht="23.45" hidden="1" customHeight="1" outlineLevel="1" x14ac:dyDescent="0.25">
      <c r="B2298" s="123"/>
      <c r="C2298" s="35" t="s">
        <v>379</v>
      </c>
      <c r="D2298" s="123"/>
      <c r="E2298" s="35" t="s">
        <v>395</v>
      </c>
      <c r="F2298" s="124"/>
      <c r="G2298" s="35">
        <v>2022</v>
      </c>
      <c r="H2298" s="35">
        <v>2022</v>
      </c>
      <c r="I2298" s="35">
        <v>2</v>
      </c>
      <c r="J2298" s="35">
        <v>30</v>
      </c>
      <c r="K2298" s="35">
        <v>38</v>
      </c>
      <c r="O2298" s="61">
        <f t="shared" si="282"/>
        <v>0.65566778509953916</v>
      </c>
      <c r="Q2298" s="92"/>
    </row>
    <row r="2299" spans="2:17" ht="23.45" hidden="1" customHeight="1" outlineLevel="1" x14ac:dyDescent="0.25">
      <c r="B2299" s="123"/>
      <c r="C2299" s="35" t="s">
        <v>379</v>
      </c>
      <c r="D2299" s="123"/>
      <c r="E2299" s="35" t="s">
        <v>395</v>
      </c>
      <c r="F2299" s="124"/>
      <c r="G2299" s="35">
        <v>2023</v>
      </c>
      <c r="H2299" s="35">
        <v>2023</v>
      </c>
      <c r="I2299" s="35">
        <v>2</v>
      </c>
      <c r="J2299" s="35">
        <v>30</v>
      </c>
      <c r="K2299" s="35">
        <v>38</v>
      </c>
      <c r="O2299" s="61">
        <f t="shared" si="282"/>
        <v>0.65566778509953916</v>
      </c>
      <c r="Q2299" s="92"/>
    </row>
    <row r="2300" spans="2:17" ht="23.45" hidden="1" customHeight="1" outlineLevel="1" x14ac:dyDescent="0.25">
      <c r="B2300" s="123"/>
      <c r="C2300" s="35" t="s">
        <v>379</v>
      </c>
      <c r="D2300" s="123"/>
      <c r="E2300" s="35" t="s">
        <v>395</v>
      </c>
      <c r="F2300" s="124"/>
      <c r="G2300" s="35">
        <v>2024</v>
      </c>
      <c r="H2300" s="35">
        <v>2024</v>
      </c>
      <c r="I2300" s="35">
        <v>2</v>
      </c>
      <c r="J2300" s="35">
        <v>30</v>
      </c>
      <c r="K2300" s="35">
        <v>37</v>
      </c>
      <c r="O2300" s="61">
        <f t="shared" si="282"/>
        <v>0.63841336970218288</v>
      </c>
      <c r="Q2300" s="92"/>
    </row>
    <row r="2301" spans="2:17" ht="23.45" hidden="1" customHeight="1" outlineLevel="1" x14ac:dyDescent="0.25">
      <c r="B2301" s="54" t="s">
        <v>1</v>
      </c>
      <c r="C2301" s="54" t="s">
        <v>371</v>
      </c>
      <c r="D2301" s="54" t="s">
        <v>42</v>
      </c>
      <c r="E2301" s="54" t="s">
        <v>364</v>
      </c>
      <c r="F2301" s="85"/>
      <c r="G2301" s="54" t="s">
        <v>43</v>
      </c>
      <c r="H2301" s="54" t="s">
        <v>787</v>
      </c>
      <c r="I2301" s="54" t="s">
        <v>44</v>
      </c>
      <c r="J2301" s="54" t="s">
        <v>360</v>
      </c>
      <c r="K2301" s="54" t="s">
        <v>359</v>
      </c>
      <c r="L2301" s="54" t="s">
        <v>362</v>
      </c>
      <c r="M2301" s="54" t="s">
        <v>360</v>
      </c>
      <c r="N2301" s="54" t="s">
        <v>359</v>
      </c>
      <c r="O2301" s="54" t="s">
        <v>363</v>
      </c>
      <c r="P2301" s="54" t="s">
        <v>365</v>
      </c>
      <c r="Q2301" s="54" t="s">
        <v>599</v>
      </c>
    </row>
    <row r="2302" spans="2:17" ht="23.45" hidden="1" customHeight="1" outlineLevel="1" x14ac:dyDescent="0.25">
      <c r="B2302" s="123" t="e" vm="24">
        <v>#VALUE!</v>
      </c>
      <c r="C2302" s="35" t="s">
        <v>379</v>
      </c>
      <c r="D2302" s="123" t="e" vm="403">
        <v>#VALUE!</v>
      </c>
      <c r="E2302" s="35" t="s">
        <v>396</v>
      </c>
      <c r="F2302" s="122" t="s">
        <v>695</v>
      </c>
      <c r="G2302" s="35">
        <v>2018</v>
      </c>
      <c r="H2302" s="35">
        <v>2018</v>
      </c>
      <c r="I2302" s="35">
        <v>3</v>
      </c>
      <c r="J2302" s="35">
        <v>22</v>
      </c>
      <c r="K2302" s="35">
        <v>41</v>
      </c>
      <c r="O2302" s="61">
        <f t="shared" ref="O2302:O2308" si="283">IF(AND(L2302="", M2302="", N2302=""), IF(AND(I2302&lt;&gt;0, J2302&lt;&gt;0), K2302/J2302 * I2302^-0.95, 0), IF(OR(L2302=1, L2302=2),(IF(J2302&lt;&gt;0, K2302/J2302 * I2302^-0.95, 0) + IF(AND(M2302&lt;&gt;0, I2302&lt;&gt;0), N2302/M2302 * I2302^-0.95 * IF(L2302=1, 1, 0.913), 0)) / 2,"Fehler: K4 muss 1 oder 2 sein"))</f>
        <v>0.65629029773531888</v>
      </c>
      <c r="P2302" s="61">
        <f t="array" ref="P2302">((AVERAGE(IF((H2302:INDEX(H:H,MATCH("PointAVG",O2303:O2411,0)+ROW(O2302)-1)&gt;=(MAX(H2302:INDEX(H:H,MATCH("PointAVG",O2303:O2411,0)+ROW(O2302)-1))-4)),O2302:INDEX(O:O,MATCH("PointAVG",O2303:O2411,0)+ROW(O2302)-1)))) * (VLOOKUP(C2302, LeagueRanking[[CCode]:[Total4]], COLUMNS(LeagueRanking[[#All],[CCode]:[Total4]]), FALSE)))</f>
        <v>5.7958524058593373</v>
      </c>
      <c r="Q2302" s="91">
        <f>_xlfn.RANK.EQ(P2302, P:P, 0)</f>
        <v>318</v>
      </c>
    </row>
    <row r="2303" spans="2:17" ht="23.45" hidden="1" customHeight="1" outlineLevel="1" x14ac:dyDescent="0.25">
      <c r="B2303" s="123"/>
      <c r="C2303" s="35" t="s">
        <v>379</v>
      </c>
      <c r="D2303" s="123"/>
      <c r="E2303" s="35" t="s">
        <v>396</v>
      </c>
      <c r="F2303" s="122"/>
      <c r="G2303" s="35">
        <v>2019</v>
      </c>
      <c r="H2303" s="35">
        <v>2019</v>
      </c>
      <c r="I2303" s="35">
        <v>2</v>
      </c>
      <c r="J2303" s="35">
        <v>28</v>
      </c>
      <c r="K2303" s="35">
        <v>13</v>
      </c>
      <c r="O2303" s="61">
        <f t="shared" si="283"/>
        <v>0.24032935732031979</v>
      </c>
      <c r="Q2303" s="92"/>
    </row>
    <row r="2304" spans="2:17" ht="23.45" hidden="1" customHeight="1" outlineLevel="1" x14ac:dyDescent="0.25">
      <c r="B2304" s="123"/>
      <c r="C2304" s="35" t="s">
        <v>379</v>
      </c>
      <c r="D2304" s="123"/>
      <c r="E2304" s="35" t="s">
        <v>396</v>
      </c>
      <c r="F2304" s="122"/>
      <c r="G2304" s="35">
        <v>2020</v>
      </c>
      <c r="H2304" s="35">
        <v>2020</v>
      </c>
      <c r="I2304" s="35">
        <v>2</v>
      </c>
      <c r="J2304" s="35">
        <v>13</v>
      </c>
      <c r="K2304" s="35">
        <v>10</v>
      </c>
      <c r="L2304" s="35">
        <v>2</v>
      </c>
      <c r="M2304" s="35">
        <v>5</v>
      </c>
      <c r="N2304" s="35">
        <v>5</v>
      </c>
      <c r="O2304" s="61">
        <f t="shared" si="283"/>
        <v>0.43538862729782857</v>
      </c>
      <c r="Q2304" s="92"/>
    </row>
    <row r="2305" spans="2:17" ht="23.45" hidden="1" customHeight="1" outlineLevel="1" x14ac:dyDescent="0.25">
      <c r="B2305" s="123"/>
      <c r="C2305" s="35" t="s">
        <v>379</v>
      </c>
      <c r="D2305" s="123"/>
      <c r="E2305" s="35" t="s">
        <v>396</v>
      </c>
      <c r="F2305" s="122"/>
      <c r="G2305" s="35">
        <v>2021</v>
      </c>
      <c r="H2305" s="35">
        <v>2021</v>
      </c>
      <c r="I2305" s="35">
        <v>2</v>
      </c>
      <c r="J2305" s="35">
        <v>26</v>
      </c>
      <c r="K2305" s="35">
        <v>38</v>
      </c>
      <c r="O2305" s="61">
        <f t="shared" si="283"/>
        <v>0.75653975203792978</v>
      </c>
      <c r="Q2305" s="92"/>
    </row>
    <row r="2306" spans="2:17" ht="23.45" hidden="1" customHeight="1" outlineLevel="1" x14ac:dyDescent="0.25">
      <c r="B2306" s="123"/>
      <c r="C2306" s="35" t="s">
        <v>379</v>
      </c>
      <c r="D2306" s="123"/>
      <c r="E2306" s="35" t="s">
        <v>396</v>
      </c>
      <c r="F2306" s="122"/>
      <c r="G2306" s="35">
        <v>2022</v>
      </c>
      <c r="H2306" s="35">
        <v>2022</v>
      </c>
      <c r="I2306" s="35">
        <v>2</v>
      </c>
      <c r="J2306" s="35">
        <v>30</v>
      </c>
      <c r="K2306" s="35">
        <v>24</v>
      </c>
      <c r="O2306" s="61">
        <f t="shared" si="283"/>
        <v>0.41410596953655104</v>
      </c>
      <c r="Q2306" s="92"/>
    </row>
    <row r="2307" spans="2:17" ht="23.45" hidden="1" customHeight="1" outlineLevel="1" x14ac:dyDescent="0.25">
      <c r="B2307" s="123"/>
      <c r="C2307" s="35" t="s">
        <v>379</v>
      </c>
      <c r="D2307" s="123"/>
      <c r="E2307" s="35" t="s">
        <v>396</v>
      </c>
      <c r="F2307" s="122"/>
      <c r="G2307" s="35">
        <v>2023</v>
      </c>
      <c r="H2307" s="35">
        <v>2023</v>
      </c>
      <c r="I2307" s="35">
        <v>3</v>
      </c>
      <c r="J2307" s="35">
        <v>30</v>
      </c>
      <c r="K2307" s="35">
        <v>71</v>
      </c>
      <c r="O2307" s="61">
        <f t="shared" si="283"/>
        <v>0.83343532118907993</v>
      </c>
      <c r="Q2307" s="92"/>
    </row>
    <row r="2308" spans="2:17" ht="23.45" hidden="1" customHeight="1" outlineLevel="1" x14ac:dyDescent="0.25">
      <c r="B2308" s="123"/>
      <c r="C2308" s="35" t="s">
        <v>379</v>
      </c>
      <c r="D2308" s="123"/>
      <c r="E2308" s="35" t="s">
        <v>396</v>
      </c>
      <c r="F2308" s="122"/>
      <c r="G2308" s="35">
        <v>2024</v>
      </c>
      <c r="H2308" s="35">
        <v>2024</v>
      </c>
      <c r="I2308" s="35">
        <v>2</v>
      </c>
      <c r="J2308" s="35">
        <v>30</v>
      </c>
      <c r="K2308" s="35">
        <v>44</v>
      </c>
      <c r="O2308" s="61">
        <f t="shared" si="283"/>
        <v>0.75919427748367685</v>
      </c>
      <c r="Q2308" s="92"/>
    </row>
    <row r="2309" spans="2:17" ht="23.45" hidden="1" customHeight="1" outlineLevel="1" x14ac:dyDescent="0.25">
      <c r="B2309" s="54" t="s">
        <v>1</v>
      </c>
      <c r="C2309" s="54" t="s">
        <v>371</v>
      </c>
      <c r="D2309" s="54" t="s">
        <v>42</v>
      </c>
      <c r="E2309" s="54" t="s">
        <v>364</v>
      </c>
      <c r="F2309" s="85"/>
      <c r="G2309" s="54" t="s">
        <v>43</v>
      </c>
      <c r="H2309" s="54" t="s">
        <v>787</v>
      </c>
      <c r="I2309" s="54" t="s">
        <v>44</v>
      </c>
      <c r="J2309" s="54" t="s">
        <v>360</v>
      </c>
      <c r="K2309" s="54" t="s">
        <v>359</v>
      </c>
      <c r="L2309" s="54" t="s">
        <v>362</v>
      </c>
      <c r="M2309" s="54" t="s">
        <v>360</v>
      </c>
      <c r="N2309" s="54" t="s">
        <v>359</v>
      </c>
      <c r="O2309" s="54" t="s">
        <v>363</v>
      </c>
      <c r="P2309" s="54" t="s">
        <v>365</v>
      </c>
      <c r="Q2309" s="54" t="s">
        <v>599</v>
      </c>
    </row>
    <row r="2310" spans="2:17" ht="23.45" hidden="1" customHeight="1" outlineLevel="1" x14ac:dyDescent="0.25">
      <c r="B2310" s="123" t="e" vm="24">
        <v>#VALUE!</v>
      </c>
      <c r="C2310" s="35" t="s">
        <v>379</v>
      </c>
      <c r="D2310" s="123" t="e" vm="404">
        <v>#VALUE!</v>
      </c>
      <c r="E2310" s="35" t="s">
        <v>397</v>
      </c>
      <c r="F2310" s="122" t="s">
        <v>696</v>
      </c>
      <c r="G2310" s="35">
        <v>2018</v>
      </c>
      <c r="H2310" s="35">
        <v>2018</v>
      </c>
      <c r="I2310" s="35">
        <v>1</v>
      </c>
      <c r="J2310" s="35">
        <v>28</v>
      </c>
      <c r="K2310" s="35">
        <v>19</v>
      </c>
      <c r="O2310" s="61">
        <f t="shared" ref="O2310:O2316" si="284">IF(AND(L2310="", M2310="", N2310=""), IF(AND(I2310&lt;&gt;0, J2310&lt;&gt;0), K2310/J2310 * I2310^-0.95, 0), IF(OR(L2310=1, L2310=2),(IF(J2310&lt;&gt;0, K2310/J2310 * I2310^-0.95, 0) + IF(AND(M2310&lt;&gt;0, I2310&lt;&gt;0), N2310/M2310 * I2310^-0.95 * IF(L2310=1, 1, 0.913), 0)) / 2,"Fehler: K4 muss 1 oder 2 sein"))</f>
        <v>0.6785714285714286</v>
      </c>
      <c r="P2310" s="61">
        <f t="array" ref="P2310">((AVERAGE(IF((H2310:INDEX(H:H,MATCH("PointAVG",O2311:O2419,0)+ROW(O2310)-1)&gt;=(MAX(H2310:INDEX(H:H,MATCH("PointAVG",O2311:O2419,0)+ROW(O2310)-1))-4)),O2310:INDEX(O:O,MATCH("PointAVG",O2311:O2419,0)+ROW(O2310)-1)))) * (VLOOKUP(C2310, LeagueRanking[[CCode]:[Total4]], COLUMNS(LeagueRanking[[#All],[CCode]:[Total4]]), FALSE)))</f>
        <v>6.363070753467067</v>
      </c>
      <c r="Q2310" s="91">
        <f>_xlfn.RANK.EQ(P2310, P:P, 0)</f>
        <v>306</v>
      </c>
    </row>
    <row r="2311" spans="2:17" ht="23.45" hidden="1" customHeight="1" outlineLevel="1" x14ac:dyDescent="0.25">
      <c r="B2311" s="123"/>
      <c r="C2311" s="35" t="s">
        <v>379</v>
      </c>
      <c r="D2311" s="123"/>
      <c r="E2311" s="35" t="s">
        <v>397</v>
      </c>
      <c r="F2311" s="122"/>
      <c r="G2311" s="35">
        <v>2019</v>
      </c>
      <c r="H2311" s="35">
        <v>2019</v>
      </c>
      <c r="I2311" s="35">
        <v>2</v>
      </c>
      <c r="J2311" s="35">
        <v>28</v>
      </c>
      <c r="K2311" s="35">
        <v>40</v>
      </c>
      <c r="O2311" s="61">
        <f t="shared" si="284"/>
        <v>0.73947494560098403</v>
      </c>
      <c r="Q2311" s="92"/>
    </row>
    <row r="2312" spans="2:17" ht="23.45" hidden="1" customHeight="1" outlineLevel="1" x14ac:dyDescent="0.25">
      <c r="B2312" s="123"/>
      <c r="C2312" s="35" t="s">
        <v>379</v>
      </c>
      <c r="D2312" s="123"/>
      <c r="E2312" s="35" t="s">
        <v>397</v>
      </c>
      <c r="F2312" s="122"/>
      <c r="G2312" s="35">
        <v>2020</v>
      </c>
      <c r="H2312" s="35">
        <v>2020</v>
      </c>
      <c r="I2312" s="35">
        <v>2</v>
      </c>
      <c r="J2312" s="35">
        <v>13</v>
      </c>
      <c r="K2312" s="35">
        <v>31</v>
      </c>
      <c r="L2312" s="35">
        <v>1</v>
      </c>
      <c r="M2312" s="35">
        <v>7</v>
      </c>
      <c r="N2312" s="35">
        <v>10</v>
      </c>
      <c r="O2312" s="61">
        <f t="shared" si="284"/>
        <v>0.98691463893669784</v>
      </c>
      <c r="Q2312" s="92"/>
    </row>
    <row r="2313" spans="2:17" ht="23.45" hidden="1" customHeight="1" outlineLevel="1" x14ac:dyDescent="0.25">
      <c r="B2313" s="123"/>
      <c r="C2313" s="35" t="s">
        <v>379</v>
      </c>
      <c r="D2313" s="123"/>
      <c r="E2313" s="35" t="s">
        <v>397</v>
      </c>
      <c r="F2313" s="122"/>
      <c r="G2313" s="35">
        <v>2021</v>
      </c>
      <c r="H2313" s="35">
        <v>2021</v>
      </c>
      <c r="I2313" s="35">
        <v>2</v>
      </c>
      <c r="J2313" s="35">
        <v>26</v>
      </c>
      <c r="K2313" s="35">
        <v>66</v>
      </c>
      <c r="O2313" s="61">
        <f t="shared" si="284"/>
        <v>1.3139900956448254</v>
      </c>
      <c r="Q2313" s="92"/>
    </row>
    <row r="2314" spans="2:17" ht="23.45" hidden="1" customHeight="1" outlineLevel="1" x14ac:dyDescent="0.25">
      <c r="B2314" s="123"/>
      <c r="C2314" s="35" t="s">
        <v>379</v>
      </c>
      <c r="D2314" s="123"/>
      <c r="E2314" s="35" t="s">
        <v>397</v>
      </c>
      <c r="F2314" s="122"/>
      <c r="G2314" s="35">
        <v>2022</v>
      </c>
      <c r="H2314" s="35">
        <v>2022</v>
      </c>
      <c r="I2314" s="35">
        <v>1</v>
      </c>
      <c r="J2314" s="35">
        <v>36</v>
      </c>
      <c r="K2314" s="35">
        <v>3</v>
      </c>
      <c r="O2314" s="61">
        <f t="shared" si="284"/>
        <v>8.3333333333333329E-2</v>
      </c>
      <c r="Q2314" s="92"/>
    </row>
    <row r="2315" spans="2:17" ht="23.45" hidden="1" customHeight="1" outlineLevel="1" x14ac:dyDescent="0.25">
      <c r="B2315" s="123"/>
      <c r="C2315" s="35" t="s">
        <v>379</v>
      </c>
      <c r="D2315" s="123"/>
      <c r="E2315" s="35" t="s">
        <v>397</v>
      </c>
      <c r="F2315" s="122"/>
      <c r="G2315" s="35">
        <v>2023</v>
      </c>
      <c r="H2315" s="35">
        <v>2023</v>
      </c>
      <c r="I2315" s="35">
        <v>2</v>
      </c>
      <c r="J2315" s="35">
        <v>30</v>
      </c>
      <c r="K2315" s="35">
        <v>15</v>
      </c>
      <c r="O2315" s="61">
        <f t="shared" si="284"/>
        <v>0.2588162309603444</v>
      </c>
      <c r="Q2315" s="92"/>
    </row>
    <row r="2316" spans="2:17" ht="23.45" hidden="1" customHeight="1" outlineLevel="1" x14ac:dyDescent="0.25">
      <c r="B2316" s="123"/>
      <c r="C2316" s="35" t="s">
        <v>379</v>
      </c>
      <c r="D2316" s="123"/>
      <c r="E2316" s="35" t="s">
        <v>397</v>
      </c>
      <c r="F2316" s="122"/>
      <c r="G2316" s="35">
        <v>2024</v>
      </c>
      <c r="H2316" s="35">
        <v>2024</v>
      </c>
      <c r="I2316" s="35">
        <v>3</v>
      </c>
      <c r="J2316" s="35">
        <v>30</v>
      </c>
      <c r="K2316" s="35">
        <v>74</v>
      </c>
      <c r="O2316" s="61">
        <f t="shared" si="284"/>
        <v>0.86865089814073115</v>
      </c>
      <c r="Q2316" s="92"/>
    </row>
    <row r="2317" spans="2:17" ht="23.45" hidden="1" customHeight="1" outlineLevel="1" x14ac:dyDescent="0.25">
      <c r="B2317" s="54" t="s">
        <v>1</v>
      </c>
      <c r="C2317" s="54" t="s">
        <v>371</v>
      </c>
      <c r="D2317" s="54" t="s">
        <v>42</v>
      </c>
      <c r="E2317" s="54" t="s">
        <v>364</v>
      </c>
      <c r="F2317" s="85"/>
      <c r="G2317" s="54" t="s">
        <v>43</v>
      </c>
      <c r="H2317" s="54" t="s">
        <v>787</v>
      </c>
      <c r="I2317" s="54" t="s">
        <v>44</v>
      </c>
      <c r="J2317" s="54" t="s">
        <v>360</v>
      </c>
      <c r="K2317" s="54" t="s">
        <v>359</v>
      </c>
      <c r="L2317" s="54" t="s">
        <v>362</v>
      </c>
      <c r="M2317" s="54" t="s">
        <v>360</v>
      </c>
      <c r="N2317" s="54" t="s">
        <v>359</v>
      </c>
      <c r="O2317" s="54" t="s">
        <v>363</v>
      </c>
      <c r="P2317" s="54" t="s">
        <v>365</v>
      </c>
      <c r="Q2317" s="54" t="s">
        <v>599</v>
      </c>
    </row>
    <row r="2318" spans="2:17" ht="23.45" hidden="1" customHeight="1" outlineLevel="1" x14ac:dyDescent="0.25">
      <c r="B2318" s="123" t="e" vm="24">
        <v>#VALUE!</v>
      </c>
      <c r="C2318" s="35" t="s">
        <v>379</v>
      </c>
      <c r="D2318" s="123" t="e" vm="405">
        <v>#VALUE!</v>
      </c>
      <c r="E2318" s="35" t="s">
        <v>419</v>
      </c>
      <c r="F2318" s="122" t="s">
        <v>697</v>
      </c>
      <c r="G2318" s="35">
        <v>2018</v>
      </c>
      <c r="H2318" s="35">
        <v>2018</v>
      </c>
      <c r="O2318" s="61">
        <f t="shared" ref="O2318:O2324" si="285">IF(AND(L2318="", M2318="", N2318=""), IF(AND(I2318&lt;&gt;0, J2318&lt;&gt;0), K2318/J2318 * I2318^-0.95, 0), IF(OR(L2318=1, L2318=2),(IF(J2318&lt;&gt;0, K2318/J2318 * I2318^-0.95, 0) + IF(AND(M2318&lt;&gt;0, I2318&lt;&gt;0), N2318/M2318 * I2318^-0.95 * IF(L2318=1, 1, 0.913), 0)) / 2,"Fehler: K4 muss 1 oder 2 sein"))</f>
        <v>0</v>
      </c>
      <c r="P2318" s="61">
        <f t="array" ref="P2318">((AVERAGE(IF((H2318:INDEX(H:H,MATCH("PointAVG",O2319:O2427,0)+ROW(O2318)-1)&gt;=(MAX(H2318:INDEX(H:H,MATCH("PointAVG",O2319:O2427,0)+ROW(O2318)-1))-4)),O2318:INDEX(O:O,MATCH("PointAVG",O2319:O2427,0)+ROW(O2318)-1)))) * (VLOOKUP(C2318, LeagueRanking[[CCode]:[Total4]], COLUMNS(LeagueRanking[[#All],[CCode]:[Total4]]), FALSE)))</f>
        <v>5.4275662149465775</v>
      </c>
      <c r="Q2318" s="91">
        <f>_xlfn.RANK.EQ(P2318, P:P, 0)</f>
        <v>324</v>
      </c>
    </row>
    <row r="2319" spans="2:17" ht="23.45" hidden="1" customHeight="1" outlineLevel="1" x14ac:dyDescent="0.25">
      <c r="B2319" s="123"/>
      <c r="C2319" s="35" t="s">
        <v>379</v>
      </c>
      <c r="D2319" s="123"/>
      <c r="E2319" s="35" t="s">
        <v>419</v>
      </c>
      <c r="F2319" s="122"/>
      <c r="G2319" s="35">
        <v>2019</v>
      </c>
      <c r="H2319" s="35">
        <v>2019</v>
      </c>
      <c r="O2319" s="61">
        <f t="shared" si="285"/>
        <v>0</v>
      </c>
      <c r="Q2319" s="92"/>
    </row>
    <row r="2320" spans="2:17" ht="23.45" hidden="1" customHeight="1" outlineLevel="1" x14ac:dyDescent="0.25">
      <c r="B2320" s="123"/>
      <c r="C2320" s="35" t="s">
        <v>379</v>
      </c>
      <c r="D2320" s="123"/>
      <c r="E2320" s="35" t="s">
        <v>419</v>
      </c>
      <c r="F2320" s="122"/>
      <c r="G2320" s="35">
        <v>2020</v>
      </c>
      <c r="H2320" s="35">
        <v>2020</v>
      </c>
      <c r="I2320" s="35">
        <v>3</v>
      </c>
      <c r="J2320" s="35">
        <v>11</v>
      </c>
      <c r="K2320" s="35">
        <v>10</v>
      </c>
      <c r="L2320" s="35">
        <v>2</v>
      </c>
      <c r="M2320" s="35">
        <v>5</v>
      </c>
      <c r="N2320" s="35">
        <v>9</v>
      </c>
      <c r="O2320" s="61">
        <f t="shared" si="285"/>
        <v>0.44943720013740601</v>
      </c>
      <c r="Q2320" s="92"/>
    </row>
    <row r="2321" spans="2:17" ht="23.45" hidden="1" customHeight="1" outlineLevel="1" x14ac:dyDescent="0.25">
      <c r="B2321" s="123"/>
      <c r="C2321" s="35" t="s">
        <v>379</v>
      </c>
      <c r="D2321" s="123"/>
      <c r="E2321" s="35" t="s">
        <v>419</v>
      </c>
      <c r="F2321" s="122"/>
      <c r="G2321" s="35">
        <v>2021</v>
      </c>
      <c r="H2321" s="35">
        <v>2021</v>
      </c>
      <c r="I2321" s="35">
        <v>4</v>
      </c>
      <c r="J2321" s="35">
        <v>16</v>
      </c>
      <c r="K2321" s="35">
        <v>41</v>
      </c>
      <c r="O2321" s="61">
        <f t="shared" si="285"/>
        <v>0.68660487443731277</v>
      </c>
      <c r="Q2321" s="92"/>
    </row>
    <row r="2322" spans="2:17" ht="23.45" hidden="1" customHeight="1" outlineLevel="1" x14ac:dyDescent="0.25">
      <c r="B2322" s="123"/>
      <c r="C2322" s="35" t="s">
        <v>379</v>
      </c>
      <c r="D2322" s="123"/>
      <c r="E2322" s="35" t="s">
        <v>419</v>
      </c>
      <c r="F2322" s="122"/>
      <c r="G2322" s="35">
        <v>2022</v>
      </c>
      <c r="H2322" s="35">
        <v>2022</v>
      </c>
      <c r="I2322" s="35">
        <v>3</v>
      </c>
      <c r="J2322" s="35">
        <v>17</v>
      </c>
      <c r="K2322" s="35">
        <v>20</v>
      </c>
      <c r="L2322" s="35">
        <v>1</v>
      </c>
      <c r="M2322" s="35">
        <v>9</v>
      </c>
      <c r="N2322" s="35">
        <v>10</v>
      </c>
      <c r="O2322" s="61">
        <f t="shared" si="285"/>
        <v>0.40279254683261245</v>
      </c>
      <c r="Q2322" s="92"/>
    </row>
    <row r="2323" spans="2:17" ht="23.45" hidden="1" customHeight="1" outlineLevel="1" x14ac:dyDescent="0.25">
      <c r="B2323" s="123"/>
      <c r="C2323" s="35" t="s">
        <v>379</v>
      </c>
      <c r="D2323" s="123"/>
      <c r="E2323" s="35" t="s">
        <v>419</v>
      </c>
      <c r="F2323" s="122"/>
      <c r="G2323" s="35">
        <v>2023</v>
      </c>
      <c r="H2323" s="35">
        <v>2023</v>
      </c>
      <c r="I2323" s="35">
        <v>3</v>
      </c>
      <c r="J2323" s="35">
        <v>30</v>
      </c>
      <c r="K2323" s="35">
        <v>55</v>
      </c>
      <c r="O2323" s="61">
        <f t="shared" si="285"/>
        <v>0.64561891078027311</v>
      </c>
      <c r="Q2323" s="92"/>
    </row>
    <row r="2324" spans="2:17" ht="23.45" hidden="1" customHeight="1" outlineLevel="1" x14ac:dyDescent="0.25">
      <c r="B2324" s="123"/>
      <c r="C2324" s="35" t="s">
        <v>379</v>
      </c>
      <c r="D2324" s="123"/>
      <c r="E2324" s="35" t="s">
        <v>419</v>
      </c>
      <c r="F2324" s="122"/>
      <c r="G2324" s="35">
        <v>2024</v>
      </c>
      <c r="H2324" s="35">
        <v>2024</v>
      </c>
      <c r="I2324" s="35">
        <v>2</v>
      </c>
      <c r="J2324" s="35">
        <v>30</v>
      </c>
      <c r="K2324" s="35">
        <v>47</v>
      </c>
      <c r="O2324" s="61">
        <f t="shared" si="285"/>
        <v>0.81095752367574581</v>
      </c>
      <c r="Q2324" s="92"/>
    </row>
    <row r="2325" spans="2:17" ht="23.45" customHeight="1" x14ac:dyDescent="0.25">
      <c r="B2325" s="123" t="e" vm="18">
        <v>#VALUE!</v>
      </c>
      <c r="C2325" s="123"/>
      <c r="D2325" s="123" t="e" vm="17">
        <v>#VALUE!</v>
      </c>
      <c r="E2325" s="123"/>
      <c r="O2325" s="61"/>
      <c r="Q2325" s="48"/>
    </row>
    <row r="2326" spans="2:17" ht="23.45" customHeight="1" collapsed="1" x14ac:dyDescent="0.25">
      <c r="B2326" s="123"/>
      <c r="C2326" s="123"/>
      <c r="D2326" s="123"/>
      <c r="E2326" s="123"/>
      <c r="G2326" s="62"/>
      <c r="H2326" s="62"/>
      <c r="O2326" s="61"/>
      <c r="Q2326" s="91"/>
    </row>
    <row r="2327" spans="2:17" ht="23.45" hidden="1" customHeight="1" outlineLevel="1" x14ac:dyDescent="0.25">
      <c r="B2327" s="55" t="s">
        <v>1</v>
      </c>
      <c r="C2327" s="55" t="s">
        <v>371</v>
      </c>
      <c r="D2327" s="55" t="s">
        <v>42</v>
      </c>
      <c r="E2327" s="55" t="s">
        <v>364</v>
      </c>
      <c r="F2327" s="86"/>
      <c r="G2327" s="55" t="s">
        <v>43</v>
      </c>
      <c r="H2327" s="55" t="s">
        <v>787</v>
      </c>
      <c r="I2327" s="55" t="s">
        <v>44</v>
      </c>
      <c r="J2327" s="55" t="s">
        <v>360</v>
      </c>
      <c r="K2327" s="55" t="s">
        <v>359</v>
      </c>
      <c r="L2327" s="55" t="s">
        <v>362</v>
      </c>
      <c r="M2327" s="55" t="s">
        <v>360</v>
      </c>
      <c r="N2327" s="55" t="s">
        <v>359</v>
      </c>
      <c r="O2327" s="55" t="s">
        <v>363</v>
      </c>
      <c r="P2327" s="55" t="s">
        <v>365</v>
      </c>
      <c r="Q2327" s="55" t="s">
        <v>599</v>
      </c>
    </row>
    <row r="2328" spans="2:17" ht="23.45" hidden="1" customHeight="1" outlineLevel="1" x14ac:dyDescent="0.25">
      <c r="B2328" s="123" t="e" vm="18">
        <v>#VALUE!</v>
      </c>
      <c r="C2328" s="35" t="s">
        <v>380</v>
      </c>
      <c r="D2328" s="123" t="e" vm="268">
        <v>#VALUE!</v>
      </c>
      <c r="E2328" s="35" t="s">
        <v>275</v>
      </c>
      <c r="F2328" s="122" t="s">
        <v>698</v>
      </c>
      <c r="G2328" s="35">
        <v>2018</v>
      </c>
      <c r="H2328" s="35">
        <v>2018</v>
      </c>
      <c r="I2328" s="35">
        <v>1</v>
      </c>
      <c r="J2328" s="35">
        <v>36</v>
      </c>
      <c r="K2328" s="35">
        <v>69</v>
      </c>
      <c r="O2328" s="61">
        <f t="shared" ref="O2328:O2334" si="286">IF(AND(L2328="", M2328="", N2328=""), IF(AND(I2328&lt;&gt;0, J2328&lt;&gt;0), K2328/J2328 * I2328^-0.95, 0), IF(OR(L2328=1, L2328=2),(IF(J2328&lt;&gt;0, K2328/J2328 * I2328^-0.95, 0) + IF(AND(M2328&lt;&gt;0, I2328&lt;&gt;0), N2328/M2328 * I2328^-0.95 * IF(L2328=1, 1, 0.913), 0)) / 2,"Fehler: K4 muss 1 oder 2 sein"))</f>
        <v>1.9166666666666667</v>
      </c>
      <c r="P2328" s="61">
        <f t="array" ref="P2328">((AVERAGE(IF((H2328:INDEX(H:H,MATCH("PointAVG",O2329:O2437,0)+ROW(O2328)-1)&gt;=(MAX(H2328:INDEX(H:H,MATCH("PointAVG",O2329:O2437,0)+ROW(O2328)-1))-4)),O2328:INDEX(O:O,MATCH("PointAVG",O2329:O2437,0)+ROW(O2328)-1)))) * (VLOOKUP(C2328, LeagueRanking[[CCode]:[Total4]], COLUMNS(LeagueRanking[[#All],[CCode]:[Total4]]), FALSE)))</f>
        <v>17.927560799999998</v>
      </c>
      <c r="Q2328" s="91">
        <f>_xlfn.RANK.EQ(P2328, P:P, 0)</f>
        <v>69</v>
      </c>
    </row>
    <row r="2329" spans="2:17" ht="23.45" hidden="1" customHeight="1" outlineLevel="1" x14ac:dyDescent="0.25">
      <c r="B2329" s="123"/>
      <c r="C2329" s="35" t="s">
        <v>380</v>
      </c>
      <c r="D2329" s="123"/>
      <c r="E2329" s="35" t="s">
        <v>275</v>
      </c>
      <c r="F2329" s="122"/>
      <c r="G2329" s="35">
        <v>2019</v>
      </c>
      <c r="H2329" s="35">
        <v>2019</v>
      </c>
      <c r="I2329" s="35">
        <v>1</v>
      </c>
      <c r="J2329" s="35">
        <v>36</v>
      </c>
      <c r="K2329" s="35">
        <v>75</v>
      </c>
      <c r="O2329" s="61">
        <f t="shared" si="286"/>
        <v>2.0833333333333335</v>
      </c>
      <c r="Q2329" s="92"/>
    </row>
    <row r="2330" spans="2:17" ht="23.45" hidden="1" customHeight="1" outlineLevel="1" x14ac:dyDescent="0.25">
      <c r="B2330" s="123"/>
      <c r="C2330" s="35" t="s">
        <v>380</v>
      </c>
      <c r="D2330" s="123"/>
      <c r="E2330" s="35" t="s">
        <v>275</v>
      </c>
      <c r="F2330" s="122"/>
      <c r="G2330" s="35">
        <v>2020</v>
      </c>
      <c r="H2330" s="35">
        <v>2020</v>
      </c>
      <c r="I2330" s="35">
        <v>1</v>
      </c>
      <c r="J2330" s="35">
        <v>18</v>
      </c>
      <c r="K2330" s="35">
        <v>40</v>
      </c>
      <c r="O2330" s="61">
        <f t="shared" si="286"/>
        <v>2.2222222222222223</v>
      </c>
      <c r="Q2330" s="92"/>
    </row>
    <row r="2331" spans="2:17" ht="23.45" hidden="1" customHeight="1" outlineLevel="1" x14ac:dyDescent="0.25">
      <c r="B2331" s="123"/>
      <c r="C2331" s="35" t="s">
        <v>380</v>
      </c>
      <c r="D2331" s="123"/>
      <c r="E2331" s="35" t="s">
        <v>275</v>
      </c>
      <c r="F2331" s="122"/>
      <c r="G2331" s="35">
        <v>2021</v>
      </c>
      <c r="H2331" s="35">
        <v>2021</v>
      </c>
      <c r="I2331" s="35">
        <v>1</v>
      </c>
      <c r="J2331" s="35">
        <v>36</v>
      </c>
      <c r="K2331" s="35">
        <v>70</v>
      </c>
      <c r="O2331" s="61">
        <f t="shared" si="286"/>
        <v>1.9444444444444444</v>
      </c>
      <c r="Q2331" s="92"/>
    </row>
    <row r="2332" spans="2:17" ht="23.45" hidden="1" customHeight="1" outlineLevel="1" x14ac:dyDescent="0.25">
      <c r="B2332" s="123"/>
      <c r="C2332" s="35" t="s">
        <v>380</v>
      </c>
      <c r="D2332" s="123"/>
      <c r="E2332" s="35" t="s">
        <v>275</v>
      </c>
      <c r="F2332" s="122"/>
      <c r="G2332" s="35">
        <v>2022</v>
      </c>
      <c r="H2332" s="35">
        <v>2022</v>
      </c>
      <c r="I2332" s="35">
        <v>1</v>
      </c>
      <c r="J2332" s="35">
        <v>36</v>
      </c>
      <c r="K2332" s="35">
        <v>80</v>
      </c>
      <c r="O2332" s="61">
        <f t="shared" si="286"/>
        <v>2.2222222222222223</v>
      </c>
      <c r="Q2332" s="92"/>
    </row>
    <row r="2333" spans="2:17" ht="23.45" hidden="1" customHeight="1" outlineLevel="1" x14ac:dyDescent="0.25">
      <c r="B2333" s="123"/>
      <c r="C2333" s="35" t="s">
        <v>380</v>
      </c>
      <c r="D2333" s="123"/>
      <c r="E2333" s="35" t="s">
        <v>275</v>
      </c>
      <c r="F2333" s="122"/>
      <c r="G2333" s="35">
        <v>2023</v>
      </c>
      <c r="H2333" s="35">
        <v>2023</v>
      </c>
      <c r="I2333" s="35">
        <v>1</v>
      </c>
      <c r="J2333" s="35">
        <v>36</v>
      </c>
      <c r="K2333" s="35">
        <v>71</v>
      </c>
      <c r="O2333" s="61">
        <f t="shared" si="286"/>
        <v>1.9722222222222223</v>
      </c>
      <c r="Q2333" s="92"/>
    </row>
    <row r="2334" spans="2:17" ht="23.45" hidden="1" customHeight="1" outlineLevel="1" x14ac:dyDescent="0.25">
      <c r="B2334" s="123"/>
      <c r="C2334" s="35" t="s">
        <v>380</v>
      </c>
      <c r="D2334" s="123"/>
      <c r="E2334" s="35" t="s">
        <v>275</v>
      </c>
      <c r="F2334" s="122"/>
      <c r="G2334" s="35">
        <v>2024</v>
      </c>
      <c r="H2334" s="35">
        <v>2024</v>
      </c>
      <c r="I2334" s="35">
        <v>1</v>
      </c>
      <c r="J2334" s="35">
        <v>36</v>
      </c>
      <c r="K2334" s="35">
        <v>39</v>
      </c>
      <c r="O2334" s="61">
        <f t="shared" si="286"/>
        <v>1.0833333333333333</v>
      </c>
      <c r="Q2334" s="92"/>
    </row>
    <row r="2335" spans="2:17" ht="23.45" hidden="1" customHeight="1" outlineLevel="1" x14ac:dyDescent="0.25">
      <c r="B2335" s="55" t="s">
        <v>1</v>
      </c>
      <c r="C2335" s="55" t="s">
        <v>371</v>
      </c>
      <c r="D2335" s="55" t="s">
        <v>42</v>
      </c>
      <c r="E2335" s="55" t="s">
        <v>364</v>
      </c>
      <c r="F2335" s="86"/>
      <c r="G2335" s="55" t="s">
        <v>43</v>
      </c>
      <c r="H2335" s="55" t="s">
        <v>787</v>
      </c>
      <c r="I2335" s="55" t="s">
        <v>44</v>
      </c>
      <c r="J2335" s="55" t="s">
        <v>360</v>
      </c>
      <c r="K2335" s="55" t="s">
        <v>359</v>
      </c>
      <c r="L2335" s="55" t="s">
        <v>362</v>
      </c>
      <c r="M2335" s="55" t="s">
        <v>360</v>
      </c>
      <c r="N2335" s="55" t="s">
        <v>359</v>
      </c>
      <c r="O2335" s="55" t="s">
        <v>363</v>
      </c>
      <c r="P2335" s="55" t="s">
        <v>365</v>
      </c>
      <c r="Q2335" s="55" t="s">
        <v>599</v>
      </c>
    </row>
    <row r="2336" spans="2:17" ht="23.45" hidden="1" customHeight="1" outlineLevel="1" x14ac:dyDescent="0.25">
      <c r="B2336" s="123" t="e" vm="18">
        <v>#VALUE!</v>
      </c>
      <c r="C2336" s="35" t="s">
        <v>380</v>
      </c>
      <c r="D2336" s="123" t="e" vm="269">
        <v>#VALUE!</v>
      </c>
      <c r="E2336" s="35" t="s">
        <v>354</v>
      </c>
      <c r="F2336" s="122" t="s">
        <v>699</v>
      </c>
      <c r="G2336" s="35">
        <v>2018</v>
      </c>
      <c r="H2336" s="35">
        <v>2018</v>
      </c>
      <c r="I2336" s="35">
        <v>2</v>
      </c>
      <c r="J2336" s="35">
        <v>36</v>
      </c>
      <c r="K2336" s="35">
        <v>76</v>
      </c>
      <c r="O2336" s="61">
        <f t="shared" ref="O2336:O2342" si="287">IF(AND(L2336="", M2336="", N2336=""), IF(AND(I2336&lt;&gt;0, J2336&lt;&gt;0), K2336/J2336 * I2336^-0.95, 0), IF(OR(L2336=1, L2336=2),(IF(J2336&lt;&gt;0, K2336/J2336 * I2336^-0.95, 0) + IF(AND(M2336&lt;&gt;0, I2336&lt;&gt;0), N2336/M2336 * I2336^-0.95 * IF(L2336=1, 1, 0.913), 0)) / 2,"Fehler: K4 muss 1 oder 2 sein"))</f>
        <v>1.0927796418325653</v>
      </c>
      <c r="P2336" s="61">
        <f t="array" ref="P2336">((AVERAGE(IF((H2336:INDEX(H:H,MATCH("PointAVG",O2337:O2445,0)+ROW(O2336)-1)&gt;=(MAX(H2336:INDEX(H:H,MATCH("PointAVG",O2337:O2445,0)+ROW(O2336)-1))-4)),O2336:INDEX(O:O,MATCH("PointAVG",O2337:O2445,0)+ROW(O2336)-1)))) * (VLOOKUP(C2336, LeagueRanking[[CCode]:[Total4]], COLUMNS(LeagueRanking[[#All],[CCode]:[Total4]]), FALSE)))</f>
        <v>18.613026360000003</v>
      </c>
      <c r="Q2336" s="91">
        <f>_xlfn.RANK.EQ(P2336, P:P, 0)</f>
        <v>58</v>
      </c>
    </row>
    <row r="2337" spans="2:17" ht="23.45" hidden="1" customHeight="1" outlineLevel="1" x14ac:dyDescent="0.25">
      <c r="B2337" s="123"/>
      <c r="C2337" s="35" t="s">
        <v>380</v>
      </c>
      <c r="D2337" s="123"/>
      <c r="E2337" s="35" t="s">
        <v>354</v>
      </c>
      <c r="F2337" s="122"/>
      <c r="G2337" s="35">
        <v>2019</v>
      </c>
      <c r="H2337" s="35">
        <v>2019</v>
      </c>
      <c r="I2337" s="35">
        <v>1</v>
      </c>
      <c r="J2337" s="35">
        <v>36</v>
      </c>
      <c r="K2337" s="35">
        <v>70</v>
      </c>
      <c r="O2337" s="61">
        <f t="shared" si="287"/>
        <v>1.9444444444444444</v>
      </c>
      <c r="Q2337" s="92"/>
    </row>
    <row r="2338" spans="2:17" ht="23.45" hidden="1" customHeight="1" outlineLevel="1" x14ac:dyDescent="0.25">
      <c r="B2338" s="123"/>
      <c r="C2338" s="35" t="s">
        <v>380</v>
      </c>
      <c r="D2338" s="123"/>
      <c r="E2338" s="35" t="s">
        <v>354</v>
      </c>
      <c r="F2338" s="122"/>
      <c r="G2338" s="35">
        <v>2020</v>
      </c>
      <c r="H2338" s="35">
        <v>2020</v>
      </c>
      <c r="I2338" s="35">
        <v>1</v>
      </c>
      <c r="J2338" s="35">
        <v>18</v>
      </c>
      <c r="K2338" s="35">
        <v>36</v>
      </c>
      <c r="O2338" s="61">
        <f t="shared" si="287"/>
        <v>2</v>
      </c>
      <c r="Q2338" s="92"/>
    </row>
    <row r="2339" spans="2:17" ht="23.45" hidden="1" customHeight="1" outlineLevel="1" x14ac:dyDescent="0.25">
      <c r="B2339" s="123"/>
      <c r="C2339" s="35" t="s">
        <v>380</v>
      </c>
      <c r="D2339" s="123"/>
      <c r="E2339" s="35" t="s">
        <v>354</v>
      </c>
      <c r="F2339" s="122"/>
      <c r="G2339" s="35">
        <v>2021</v>
      </c>
      <c r="H2339" s="35">
        <v>2021</v>
      </c>
      <c r="I2339" s="35">
        <v>1</v>
      </c>
      <c r="J2339" s="35">
        <v>36</v>
      </c>
      <c r="K2339" s="35">
        <v>75</v>
      </c>
      <c r="O2339" s="61">
        <f t="shared" si="287"/>
        <v>2.0833333333333335</v>
      </c>
      <c r="Q2339" s="92"/>
    </row>
    <row r="2340" spans="2:17" ht="23.45" hidden="1" customHeight="1" outlineLevel="1" x14ac:dyDescent="0.25">
      <c r="B2340" s="123"/>
      <c r="C2340" s="35" t="s">
        <v>380</v>
      </c>
      <c r="D2340" s="123"/>
      <c r="E2340" s="35" t="s">
        <v>354</v>
      </c>
      <c r="F2340" s="122"/>
      <c r="G2340" s="35">
        <v>2022</v>
      </c>
      <c r="H2340" s="35">
        <v>2022</v>
      </c>
      <c r="I2340" s="35">
        <v>1</v>
      </c>
      <c r="J2340" s="35">
        <v>36</v>
      </c>
      <c r="K2340" s="35">
        <v>77</v>
      </c>
      <c r="O2340" s="61">
        <f t="shared" si="287"/>
        <v>2.1388888888888888</v>
      </c>
      <c r="Q2340" s="92"/>
    </row>
    <row r="2341" spans="2:17" ht="23.45" hidden="1" customHeight="1" outlineLevel="1" x14ac:dyDescent="0.25">
      <c r="B2341" s="123"/>
      <c r="C2341" s="35" t="s">
        <v>380</v>
      </c>
      <c r="D2341" s="123"/>
      <c r="E2341" s="35" t="s">
        <v>354</v>
      </c>
      <c r="F2341" s="122"/>
      <c r="G2341" s="35">
        <v>2023</v>
      </c>
      <c r="H2341" s="35">
        <v>2023</v>
      </c>
      <c r="I2341" s="35">
        <v>1</v>
      </c>
      <c r="J2341" s="35">
        <v>36</v>
      </c>
      <c r="K2341" s="35">
        <v>74</v>
      </c>
      <c r="O2341" s="61">
        <f t="shared" si="287"/>
        <v>2.0555555555555554</v>
      </c>
      <c r="Q2341" s="92"/>
    </row>
    <row r="2342" spans="2:17" ht="23.45" hidden="1" customHeight="1" outlineLevel="1" x14ac:dyDescent="0.25">
      <c r="B2342" s="123"/>
      <c r="C2342" s="35" t="s">
        <v>380</v>
      </c>
      <c r="D2342" s="123"/>
      <c r="E2342" s="35" t="s">
        <v>354</v>
      </c>
      <c r="F2342" s="122"/>
      <c r="G2342" s="35">
        <v>2024</v>
      </c>
      <c r="H2342" s="35">
        <v>2024</v>
      </c>
      <c r="I2342" s="35">
        <v>1</v>
      </c>
      <c r="J2342" s="35">
        <v>36</v>
      </c>
      <c r="K2342" s="35">
        <v>55</v>
      </c>
      <c r="O2342" s="61">
        <f t="shared" si="287"/>
        <v>1.5277777777777777</v>
      </c>
      <c r="Q2342" s="92"/>
    </row>
    <row r="2343" spans="2:17" ht="23.45" hidden="1" customHeight="1" outlineLevel="1" x14ac:dyDescent="0.25">
      <c r="B2343" s="55" t="s">
        <v>1</v>
      </c>
      <c r="C2343" s="55" t="s">
        <v>371</v>
      </c>
      <c r="D2343" s="55" t="s">
        <v>42</v>
      </c>
      <c r="E2343" s="55" t="s">
        <v>364</v>
      </c>
      <c r="F2343" s="86"/>
      <c r="G2343" s="55" t="s">
        <v>43</v>
      </c>
      <c r="H2343" s="55" t="s">
        <v>787</v>
      </c>
      <c r="I2343" s="55" t="s">
        <v>44</v>
      </c>
      <c r="J2343" s="55" t="s">
        <v>360</v>
      </c>
      <c r="K2343" s="55" t="s">
        <v>359</v>
      </c>
      <c r="L2343" s="55" t="s">
        <v>362</v>
      </c>
      <c r="M2343" s="55" t="s">
        <v>360</v>
      </c>
      <c r="N2343" s="55" t="s">
        <v>359</v>
      </c>
      <c r="O2343" s="55" t="s">
        <v>363</v>
      </c>
      <c r="P2343" s="55" t="s">
        <v>365</v>
      </c>
      <c r="Q2343" s="55" t="s">
        <v>599</v>
      </c>
    </row>
    <row r="2344" spans="2:17" ht="23.45" hidden="1" customHeight="1" outlineLevel="1" x14ac:dyDescent="0.25">
      <c r="B2344" s="123" t="e" vm="18">
        <v>#VALUE!</v>
      </c>
      <c r="C2344" s="35" t="s">
        <v>380</v>
      </c>
      <c r="D2344" s="123" t="e" vm="270">
        <v>#VALUE!</v>
      </c>
      <c r="E2344" s="35" t="s">
        <v>420</v>
      </c>
      <c r="F2344" s="122" t="s">
        <v>700</v>
      </c>
      <c r="G2344" s="35">
        <v>2018</v>
      </c>
      <c r="H2344" s="35">
        <v>2018</v>
      </c>
      <c r="I2344" s="35">
        <v>1</v>
      </c>
      <c r="J2344" s="35">
        <v>36</v>
      </c>
      <c r="K2344" s="35">
        <v>79</v>
      </c>
      <c r="O2344" s="61">
        <f t="shared" ref="O2344:O2350" si="288">IF(AND(L2344="", M2344="", N2344=""), IF(AND(I2344&lt;&gt;0, J2344&lt;&gt;0), K2344/J2344 * I2344^-0.95, 0), IF(OR(L2344=1, L2344=2),(IF(J2344&lt;&gt;0, K2344/J2344 * I2344^-0.95, 0) + IF(AND(M2344&lt;&gt;0, I2344&lt;&gt;0), N2344/M2344 * I2344^-0.95 * IF(L2344=1, 1, 0.913), 0)) / 2,"Fehler: K4 muss 1 oder 2 sein"))</f>
        <v>2.1944444444444446</v>
      </c>
      <c r="P2344" s="61">
        <f t="array" ref="P2344">((AVERAGE(IF((H2344:INDEX(H:H,MATCH("PointAVG",O2345:O2453,0)+ROW(O2344)-1)&gt;=(MAX(H2344:INDEX(H:H,MATCH("PointAVG",O2345:O2453,0)+ROW(O2344)-1))-4)),O2344:INDEX(O:O,MATCH("PointAVG",O2345:O2453,0)+ROW(O2344)-1)))) * (VLOOKUP(C2344, LeagueRanking[[CCode]:[Total4]], COLUMNS(LeagueRanking[[#All],[CCode]:[Total4]]), FALSE)))</f>
        <v>14.974786080000001</v>
      </c>
      <c r="Q2344" s="91">
        <f>_xlfn.RANK.EQ(P2344, P:P, 0)</f>
        <v>93</v>
      </c>
    </row>
    <row r="2345" spans="2:17" ht="23.45" hidden="1" customHeight="1" outlineLevel="1" x14ac:dyDescent="0.25">
      <c r="B2345" s="123"/>
      <c r="C2345" s="35" t="s">
        <v>380</v>
      </c>
      <c r="D2345" s="123"/>
      <c r="E2345" s="35" t="s">
        <v>420</v>
      </c>
      <c r="F2345" s="122"/>
      <c r="G2345" s="35">
        <v>2019</v>
      </c>
      <c r="H2345" s="35">
        <v>2019</v>
      </c>
      <c r="I2345" s="35">
        <v>1</v>
      </c>
      <c r="J2345" s="35">
        <v>36</v>
      </c>
      <c r="K2345" s="35">
        <v>70</v>
      </c>
      <c r="O2345" s="61">
        <f t="shared" si="288"/>
        <v>1.9444444444444444</v>
      </c>
      <c r="Q2345" s="92"/>
    </row>
    <row r="2346" spans="2:17" ht="23.45" hidden="1" customHeight="1" outlineLevel="1" x14ac:dyDescent="0.25">
      <c r="B2346" s="123"/>
      <c r="C2346" s="35" t="s">
        <v>380</v>
      </c>
      <c r="D2346" s="123"/>
      <c r="E2346" s="35" t="s">
        <v>420</v>
      </c>
      <c r="F2346" s="122"/>
      <c r="G2346" s="35">
        <v>2020</v>
      </c>
      <c r="H2346" s="35">
        <v>2020</v>
      </c>
      <c r="I2346" s="35">
        <v>1</v>
      </c>
      <c r="J2346" s="35">
        <v>18</v>
      </c>
      <c r="K2346" s="35">
        <v>27</v>
      </c>
      <c r="O2346" s="61">
        <f t="shared" si="288"/>
        <v>1.5</v>
      </c>
      <c r="Q2346" s="92"/>
    </row>
    <row r="2347" spans="2:17" ht="23.45" hidden="1" customHeight="1" outlineLevel="1" x14ac:dyDescent="0.25">
      <c r="B2347" s="123"/>
      <c r="C2347" s="35" t="s">
        <v>380</v>
      </c>
      <c r="D2347" s="123"/>
      <c r="E2347" s="35" t="s">
        <v>420</v>
      </c>
      <c r="F2347" s="122"/>
      <c r="G2347" s="35">
        <v>2021</v>
      </c>
      <c r="H2347" s="35">
        <v>2021</v>
      </c>
      <c r="I2347" s="35">
        <v>1</v>
      </c>
      <c r="J2347" s="35">
        <v>36</v>
      </c>
      <c r="K2347" s="35">
        <v>57</v>
      </c>
      <c r="O2347" s="61">
        <f t="shared" si="288"/>
        <v>1.5833333333333333</v>
      </c>
      <c r="Q2347" s="92"/>
    </row>
    <row r="2348" spans="2:17" ht="23.45" hidden="1" customHeight="1" outlineLevel="1" x14ac:dyDescent="0.25">
      <c r="B2348" s="123"/>
      <c r="C2348" s="35" t="s">
        <v>380</v>
      </c>
      <c r="D2348" s="123"/>
      <c r="E2348" s="35" t="s">
        <v>420</v>
      </c>
      <c r="F2348" s="122"/>
      <c r="G2348" s="35">
        <v>2022</v>
      </c>
      <c r="H2348" s="35">
        <v>2022</v>
      </c>
      <c r="I2348" s="35">
        <v>1</v>
      </c>
      <c r="J2348" s="35">
        <v>36</v>
      </c>
      <c r="K2348" s="35">
        <v>47</v>
      </c>
      <c r="O2348" s="61">
        <f t="shared" si="288"/>
        <v>1.3055555555555556</v>
      </c>
      <c r="Q2348" s="92"/>
    </row>
    <row r="2349" spans="2:17" ht="23.45" hidden="1" customHeight="1" outlineLevel="1" x14ac:dyDescent="0.25">
      <c r="B2349" s="123"/>
      <c r="C2349" s="35" t="s">
        <v>380</v>
      </c>
      <c r="D2349" s="123"/>
      <c r="E2349" s="35" t="s">
        <v>420</v>
      </c>
      <c r="F2349" s="122"/>
      <c r="G2349" s="35">
        <v>2023</v>
      </c>
      <c r="H2349" s="35">
        <v>2023</v>
      </c>
      <c r="I2349" s="35">
        <v>1</v>
      </c>
      <c r="J2349" s="35">
        <v>36</v>
      </c>
      <c r="K2349" s="35">
        <v>51</v>
      </c>
      <c r="O2349" s="61">
        <f t="shared" si="288"/>
        <v>1.4166666666666667</v>
      </c>
      <c r="Q2349" s="92"/>
    </row>
    <row r="2350" spans="2:17" ht="23.45" hidden="1" customHeight="1" outlineLevel="1" x14ac:dyDescent="0.25">
      <c r="B2350" s="123"/>
      <c r="C2350" s="35" t="s">
        <v>380</v>
      </c>
      <c r="D2350" s="123"/>
      <c r="E2350" s="35" t="s">
        <v>420</v>
      </c>
      <c r="F2350" s="122"/>
      <c r="G2350" s="35">
        <v>2024</v>
      </c>
      <c r="H2350" s="35">
        <v>2024</v>
      </c>
      <c r="I2350" s="35">
        <v>1</v>
      </c>
      <c r="J2350" s="35">
        <v>36</v>
      </c>
      <c r="K2350" s="35">
        <v>75</v>
      </c>
      <c r="O2350" s="61">
        <f t="shared" si="288"/>
        <v>2.0833333333333335</v>
      </c>
      <c r="Q2350" s="92"/>
    </row>
    <row r="2351" spans="2:17" ht="23.45" hidden="1" customHeight="1" outlineLevel="1" x14ac:dyDescent="0.25">
      <c r="B2351" s="55" t="s">
        <v>1</v>
      </c>
      <c r="C2351" s="55" t="s">
        <v>371</v>
      </c>
      <c r="D2351" s="55" t="s">
        <v>42</v>
      </c>
      <c r="E2351" s="55" t="s">
        <v>364</v>
      </c>
      <c r="F2351" s="86"/>
      <c r="G2351" s="55" t="s">
        <v>43</v>
      </c>
      <c r="H2351" s="55" t="s">
        <v>787</v>
      </c>
      <c r="I2351" s="55" t="s">
        <v>44</v>
      </c>
      <c r="J2351" s="55" t="s">
        <v>360</v>
      </c>
      <c r="K2351" s="55" t="s">
        <v>359</v>
      </c>
      <c r="L2351" s="55" t="s">
        <v>362</v>
      </c>
      <c r="M2351" s="55" t="s">
        <v>360</v>
      </c>
      <c r="N2351" s="55" t="s">
        <v>359</v>
      </c>
      <c r="O2351" s="55" t="s">
        <v>363</v>
      </c>
      <c r="P2351" s="55" t="s">
        <v>365</v>
      </c>
      <c r="Q2351" s="55" t="s">
        <v>599</v>
      </c>
    </row>
    <row r="2352" spans="2:17" ht="23.45" hidden="1" customHeight="1" outlineLevel="1" x14ac:dyDescent="0.25">
      <c r="B2352" s="123" t="e" vm="18">
        <v>#VALUE!</v>
      </c>
      <c r="C2352" s="35" t="s">
        <v>380</v>
      </c>
      <c r="D2352" s="123" t="e" vm="271">
        <v>#VALUE!</v>
      </c>
      <c r="E2352" s="35" t="s">
        <v>277</v>
      </c>
      <c r="F2352" s="122" t="s">
        <v>701</v>
      </c>
      <c r="G2352" s="35">
        <v>2018</v>
      </c>
      <c r="H2352" s="35">
        <v>2018</v>
      </c>
      <c r="I2352" s="35">
        <v>1</v>
      </c>
      <c r="J2352" s="35">
        <v>36</v>
      </c>
      <c r="K2352" s="35">
        <v>63</v>
      </c>
      <c r="O2352" s="61">
        <f t="shared" ref="O2352:O2358" si="289">IF(AND(L2352="", M2352="", N2352=""), IF(AND(I2352&lt;&gt;0, J2352&lt;&gt;0), K2352/J2352 * I2352^-0.95, 0), IF(OR(L2352=1, L2352=2),(IF(J2352&lt;&gt;0, K2352/J2352 * I2352^-0.95, 0) + IF(AND(M2352&lt;&gt;0, I2352&lt;&gt;0), N2352/M2352 * I2352^-0.95 * IF(L2352=1, 1, 0.913), 0)) / 2,"Fehler: K4 muss 1 oder 2 sein"))</f>
        <v>1.75</v>
      </c>
      <c r="P2352" s="61">
        <f t="array" ref="P2352">((AVERAGE(IF((H2352:INDEX(H:H,MATCH("PointAVG",O2353:O2461,0)+ROW(O2352)-1)&gt;=(MAX(H2352:INDEX(H:H,MATCH("PointAVG",O2353:O2461,0)+ROW(O2352)-1))-4)),O2352:INDEX(O:O,MATCH("PointAVG",O2353:O2461,0)+ROW(O2352)-1)))) * (VLOOKUP(C2352, LeagueRanking[[CCode]:[Total4]], COLUMNS(LeagueRanking[[#All],[CCode]:[Total4]]), FALSE)))</f>
        <v>16.240260960000001</v>
      </c>
      <c r="Q2352" s="91">
        <f>_xlfn.RANK.EQ(P2352, P:P, 0)</f>
        <v>82</v>
      </c>
    </row>
    <row r="2353" spans="2:17" ht="23.45" hidden="1" customHeight="1" outlineLevel="1" x14ac:dyDescent="0.25">
      <c r="B2353" s="123"/>
      <c r="C2353" s="35" t="s">
        <v>380</v>
      </c>
      <c r="D2353" s="123"/>
      <c r="E2353" s="35" t="s">
        <v>277</v>
      </c>
      <c r="F2353" s="122"/>
      <c r="G2353" s="35">
        <v>2019</v>
      </c>
      <c r="H2353" s="35">
        <v>2019</v>
      </c>
      <c r="I2353" s="35">
        <v>1</v>
      </c>
      <c r="J2353" s="35">
        <v>36</v>
      </c>
      <c r="K2353" s="35">
        <v>43</v>
      </c>
      <c r="O2353" s="61">
        <f t="shared" si="289"/>
        <v>1.1944444444444444</v>
      </c>
      <c r="Q2353" s="92"/>
    </row>
    <row r="2354" spans="2:17" ht="23.45" hidden="1" customHeight="1" outlineLevel="1" x14ac:dyDescent="0.25">
      <c r="B2354" s="123"/>
      <c r="C2354" s="35" t="s">
        <v>380</v>
      </c>
      <c r="D2354" s="123"/>
      <c r="E2354" s="35" t="s">
        <v>277</v>
      </c>
      <c r="F2354" s="122"/>
      <c r="G2354" s="35">
        <v>2020</v>
      </c>
      <c r="H2354" s="35">
        <v>2020</v>
      </c>
      <c r="I2354" s="35">
        <v>1</v>
      </c>
      <c r="J2354" s="35">
        <v>18</v>
      </c>
      <c r="K2354" s="35">
        <v>30</v>
      </c>
      <c r="O2354" s="61">
        <f t="shared" si="289"/>
        <v>1.6666666666666667</v>
      </c>
      <c r="Q2354" s="92"/>
    </row>
    <row r="2355" spans="2:17" ht="23.45" hidden="1" customHeight="1" outlineLevel="1" x14ac:dyDescent="0.25">
      <c r="B2355" s="123"/>
      <c r="C2355" s="35" t="s">
        <v>380</v>
      </c>
      <c r="D2355" s="123"/>
      <c r="E2355" s="35" t="s">
        <v>277</v>
      </c>
      <c r="F2355" s="122"/>
      <c r="G2355" s="35">
        <v>2021</v>
      </c>
      <c r="H2355" s="35">
        <v>2021</v>
      </c>
      <c r="I2355" s="35">
        <v>1</v>
      </c>
      <c r="J2355" s="35">
        <v>36</v>
      </c>
      <c r="K2355" s="35">
        <v>61</v>
      </c>
      <c r="O2355" s="61">
        <f t="shared" si="289"/>
        <v>1.6944444444444444</v>
      </c>
      <c r="Q2355" s="92"/>
    </row>
    <row r="2356" spans="2:17" ht="23.45" hidden="1" customHeight="1" outlineLevel="1" x14ac:dyDescent="0.25">
      <c r="B2356" s="123"/>
      <c r="C2356" s="35" t="s">
        <v>380</v>
      </c>
      <c r="D2356" s="123"/>
      <c r="E2356" s="35" t="s">
        <v>277</v>
      </c>
      <c r="F2356" s="122"/>
      <c r="G2356" s="35">
        <v>2022</v>
      </c>
      <c r="H2356" s="35">
        <v>2022</v>
      </c>
      <c r="I2356" s="35">
        <v>1</v>
      </c>
      <c r="J2356" s="35">
        <v>36</v>
      </c>
      <c r="K2356" s="35">
        <v>59</v>
      </c>
      <c r="O2356" s="61">
        <f t="shared" si="289"/>
        <v>1.6388888888888888</v>
      </c>
      <c r="Q2356" s="92"/>
    </row>
    <row r="2357" spans="2:17" ht="23.45" hidden="1" customHeight="1" outlineLevel="1" x14ac:dyDescent="0.25">
      <c r="B2357" s="123"/>
      <c r="C2357" s="35" t="s">
        <v>380</v>
      </c>
      <c r="D2357" s="123"/>
      <c r="E2357" s="35" t="s">
        <v>277</v>
      </c>
      <c r="F2357" s="122"/>
      <c r="G2357" s="35">
        <v>2023</v>
      </c>
      <c r="H2357" s="35">
        <v>2023</v>
      </c>
      <c r="I2357" s="35">
        <v>1</v>
      </c>
      <c r="J2357" s="35">
        <v>36</v>
      </c>
      <c r="K2357" s="35">
        <v>60</v>
      </c>
      <c r="O2357" s="61">
        <f t="shared" si="289"/>
        <v>1.6666666666666667</v>
      </c>
      <c r="Q2357" s="92"/>
    </row>
    <row r="2358" spans="2:17" ht="23.45" hidden="1" customHeight="1" outlineLevel="1" x14ac:dyDescent="0.25">
      <c r="B2358" s="123"/>
      <c r="C2358" s="35" t="s">
        <v>380</v>
      </c>
      <c r="D2358" s="123"/>
      <c r="E2358" s="35" t="s">
        <v>277</v>
      </c>
      <c r="F2358" s="122"/>
      <c r="G2358" s="35">
        <v>2024</v>
      </c>
      <c r="H2358" s="35">
        <v>2024</v>
      </c>
      <c r="I2358" s="35">
        <v>1</v>
      </c>
      <c r="J2358" s="35">
        <v>36</v>
      </c>
      <c r="K2358" s="35">
        <v>68</v>
      </c>
      <c r="O2358" s="61">
        <f t="shared" si="289"/>
        <v>1.8888888888888888</v>
      </c>
      <c r="Q2358" s="92"/>
    </row>
    <row r="2359" spans="2:17" ht="23.45" hidden="1" customHeight="1" outlineLevel="1" x14ac:dyDescent="0.25">
      <c r="B2359" s="55" t="s">
        <v>1</v>
      </c>
      <c r="C2359" s="55" t="s">
        <v>371</v>
      </c>
      <c r="D2359" s="55" t="s">
        <v>42</v>
      </c>
      <c r="E2359" s="55" t="s">
        <v>364</v>
      </c>
      <c r="F2359" s="86"/>
      <c r="G2359" s="55" t="s">
        <v>43</v>
      </c>
      <c r="H2359" s="55" t="s">
        <v>787</v>
      </c>
      <c r="I2359" s="55" t="s">
        <v>44</v>
      </c>
      <c r="J2359" s="55" t="s">
        <v>360</v>
      </c>
      <c r="K2359" s="55" t="s">
        <v>359</v>
      </c>
      <c r="L2359" s="55" t="s">
        <v>362</v>
      </c>
      <c r="M2359" s="55" t="s">
        <v>360</v>
      </c>
      <c r="N2359" s="55" t="s">
        <v>359</v>
      </c>
      <c r="O2359" s="55" t="s">
        <v>363</v>
      </c>
      <c r="P2359" s="55" t="s">
        <v>365</v>
      </c>
      <c r="Q2359" s="55" t="s">
        <v>599</v>
      </c>
    </row>
    <row r="2360" spans="2:17" ht="23.45" hidden="1" customHeight="1" outlineLevel="1" x14ac:dyDescent="0.25">
      <c r="B2360" s="123" t="e" vm="18">
        <v>#VALUE!</v>
      </c>
      <c r="C2360" s="35" t="s">
        <v>380</v>
      </c>
      <c r="D2360" s="123" t="e" vm="272">
        <v>#VALUE!</v>
      </c>
      <c r="E2360" s="35" t="s">
        <v>278</v>
      </c>
      <c r="F2360" s="122" t="s">
        <v>702</v>
      </c>
      <c r="G2360" s="35">
        <v>2018</v>
      </c>
      <c r="H2360" s="35">
        <v>2018</v>
      </c>
      <c r="I2360" s="35">
        <v>1</v>
      </c>
      <c r="J2360" s="35">
        <v>36</v>
      </c>
      <c r="K2360" s="35">
        <v>69</v>
      </c>
      <c r="O2360" s="61">
        <f t="shared" ref="O2360:O2366" si="290">IF(AND(L2360="", M2360="", N2360=""), IF(AND(I2360&lt;&gt;0, J2360&lt;&gt;0), K2360/J2360 * I2360^-0.95, 0), IF(OR(L2360=1, L2360=2),(IF(J2360&lt;&gt;0, K2360/J2360 * I2360^-0.95, 0) + IF(AND(M2360&lt;&gt;0, I2360&lt;&gt;0), N2360/M2360 * I2360^-0.95 * IF(L2360=1, 1, 0.913), 0)) / 2,"Fehler: K4 muss 1 oder 2 sein"))</f>
        <v>1.9166666666666667</v>
      </c>
      <c r="P2360" s="61">
        <f t="array" ref="P2360">((AVERAGE(IF((H2360:INDEX(H:H,MATCH("PointAVG",O2361:O2469,0)+ROW(O2360)-1)&gt;=(MAX(H2360:INDEX(H:H,MATCH("PointAVG",O2361:O2469,0)+ROW(O2360)-1))-4)),O2360:INDEX(O:O,MATCH("PointAVG",O2361:O2469,0)+ROW(O2360)-1)))) * (VLOOKUP(C2360, LeagueRanking[[CCode]:[Total4]], COLUMNS(LeagueRanking[[#All],[CCode]:[Total4]]), FALSE)))</f>
        <v>13.60385496</v>
      </c>
      <c r="Q2360" s="91">
        <f>_xlfn.RANK.EQ(P2360, P:P, 0)</f>
        <v>112</v>
      </c>
    </row>
    <row r="2361" spans="2:17" ht="23.45" hidden="1" customHeight="1" outlineLevel="1" x14ac:dyDescent="0.25">
      <c r="B2361" s="123"/>
      <c r="C2361" s="35" t="s">
        <v>380</v>
      </c>
      <c r="D2361" s="123"/>
      <c r="E2361" s="35" t="s">
        <v>278</v>
      </c>
      <c r="F2361" s="122"/>
      <c r="G2361" s="35">
        <v>2019</v>
      </c>
      <c r="H2361" s="35">
        <v>2019</v>
      </c>
      <c r="I2361" s="35">
        <v>1</v>
      </c>
      <c r="J2361" s="35">
        <v>36</v>
      </c>
      <c r="K2361" s="35">
        <v>44</v>
      </c>
      <c r="O2361" s="61">
        <f t="shared" si="290"/>
        <v>1.2222222222222223</v>
      </c>
      <c r="Q2361" s="92"/>
    </row>
    <row r="2362" spans="2:17" ht="23.45" hidden="1" customHeight="1" outlineLevel="1" x14ac:dyDescent="0.25">
      <c r="B2362" s="123"/>
      <c r="C2362" s="35" t="s">
        <v>380</v>
      </c>
      <c r="D2362" s="123"/>
      <c r="E2362" s="35" t="s">
        <v>278</v>
      </c>
      <c r="F2362" s="122"/>
      <c r="G2362" s="35">
        <v>2020</v>
      </c>
      <c r="H2362" s="35">
        <v>2020</v>
      </c>
      <c r="I2362" s="35">
        <v>1</v>
      </c>
      <c r="J2362" s="35">
        <v>18</v>
      </c>
      <c r="K2362" s="35">
        <v>17</v>
      </c>
      <c r="O2362" s="61">
        <f t="shared" si="290"/>
        <v>0.94444444444444442</v>
      </c>
      <c r="Q2362" s="92"/>
    </row>
    <row r="2363" spans="2:17" ht="23.45" hidden="1" customHeight="1" outlineLevel="1" x14ac:dyDescent="0.25">
      <c r="B2363" s="123"/>
      <c r="C2363" s="35" t="s">
        <v>380</v>
      </c>
      <c r="D2363" s="123"/>
      <c r="E2363" s="35" t="s">
        <v>278</v>
      </c>
      <c r="F2363" s="122"/>
      <c r="G2363" s="35">
        <v>2021</v>
      </c>
      <c r="H2363" s="35">
        <v>2021</v>
      </c>
      <c r="I2363" s="35">
        <v>1</v>
      </c>
      <c r="J2363" s="35">
        <v>36</v>
      </c>
      <c r="K2363" s="35">
        <v>40</v>
      </c>
      <c r="O2363" s="61">
        <f t="shared" si="290"/>
        <v>1.1111111111111112</v>
      </c>
      <c r="Q2363" s="92"/>
    </row>
    <row r="2364" spans="2:17" ht="23.45" hidden="1" customHeight="1" outlineLevel="1" x14ac:dyDescent="0.25">
      <c r="B2364" s="123"/>
      <c r="C2364" s="35" t="s">
        <v>380</v>
      </c>
      <c r="D2364" s="123"/>
      <c r="E2364" s="35" t="s">
        <v>278</v>
      </c>
      <c r="F2364" s="122"/>
      <c r="G2364" s="35">
        <v>2022</v>
      </c>
      <c r="H2364" s="35">
        <v>2022</v>
      </c>
      <c r="I2364" s="35">
        <v>1</v>
      </c>
      <c r="J2364" s="35">
        <v>36</v>
      </c>
      <c r="K2364" s="35">
        <v>54</v>
      </c>
      <c r="O2364" s="61">
        <f t="shared" si="290"/>
        <v>1.5</v>
      </c>
      <c r="Q2364" s="92"/>
    </row>
    <row r="2365" spans="2:17" ht="23.45" hidden="1" customHeight="1" outlineLevel="1" x14ac:dyDescent="0.25">
      <c r="B2365" s="123"/>
      <c r="C2365" s="35" t="s">
        <v>380</v>
      </c>
      <c r="D2365" s="123"/>
      <c r="E2365" s="35" t="s">
        <v>278</v>
      </c>
      <c r="F2365" s="122"/>
      <c r="G2365" s="35">
        <v>2023</v>
      </c>
      <c r="H2365" s="35">
        <v>2023</v>
      </c>
      <c r="I2365" s="35">
        <v>1</v>
      </c>
      <c r="J2365" s="35">
        <v>36</v>
      </c>
      <c r="K2365" s="35">
        <v>60</v>
      </c>
      <c r="O2365" s="61">
        <f t="shared" si="290"/>
        <v>1.6666666666666667</v>
      </c>
      <c r="Q2365" s="92"/>
    </row>
    <row r="2366" spans="2:17" ht="23.45" hidden="1" customHeight="1" outlineLevel="1" x14ac:dyDescent="0.25">
      <c r="B2366" s="123"/>
      <c r="C2366" s="35" t="s">
        <v>380</v>
      </c>
      <c r="D2366" s="123"/>
      <c r="E2366" s="35" t="s">
        <v>278</v>
      </c>
      <c r="F2366" s="122"/>
      <c r="G2366" s="35">
        <v>2024</v>
      </c>
      <c r="H2366" s="35">
        <v>2024</v>
      </c>
      <c r="I2366" s="35">
        <v>1</v>
      </c>
      <c r="J2366" s="35">
        <v>36</v>
      </c>
      <c r="K2366" s="35">
        <v>70</v>
      </c>
      <c r="O2366" s="61">
        <f t="shared" si="290"/>
        <v>1.9444444444444444</v>
      </c>
      <c r="Q2366" s="92"/>
    </row>
    <row r="2367" spans="2:17" ht="23.45" hidden="1" customHeight="1" outlineLevel="1" x14ac:dyDescent="0.25">
      <c r="B2367" s="55" t="s">
        <v>1</v>
      </c>
      <c r="C2367" s="55" t="s">
        <v>371</v>
      </c>
      <c r="D2367" s="55" t="s">
        <v>42</v>
      </c>
      <c r="E2367" s="55" t="s">
        <v>364</v>
      </c>
      <c r="F2367" s="86"/>
      <c r="G2367" s="55" t="s">
        <v>43</v>
      </c>
      <c r="H2367" s="55" t="s">
        <v>787</v>
      </c>
      <c r="I2367" s="55" t="s">
        <v>44</v>
      </c>
      <c r="J2367" s="55" t="s">
        <v>360</v>
      </c>
      <c r="K2367" s="55" t="s">
        <v>359</v>
      </c>
      <c r="L2367" s="55" t="s">
        <v>362</v>
      </c>
      <c r="M2367" s="55" t="s">
        <v>360</v>
      </c>
      <c r="N2367" s="55" t="s">
        <v>359</v>
      </c>
      <c r="O2367" s="55" t="s">
        <v>363</v>
      </c>
      <c r="P2367" s="55" t="s">
        <v>365</v>
      </c>
      <c r="Q2367" s="55" t="s">
        <v>599</v>
      </c>
    </row>
    <row r="2368" spans="2:17" ht="23.45" hidden="1" customHeight="1" outlineLevel="1" x14ac:dyDescent="0.25">
      <c r="B2368" s="123" t="e" vm="18">
        <v>#VALUE!</v>
      </c>
      <c r="C2368" s="35" t="s">
        <v>380</v>
      </c>
      <c r="D2368" s="123" t="e" vm="273">
        <v>#VALUE!</v>
      </c>
      <c r="E2368" s="35" t="s">
        <v>350</v>
      </c>
      <c r="F2368" s="122" t="s">
        <v>703</v>
      </c>
      <c r="G2368" s="35">
        <v>2018</v>
      </c>
      <c r="H2368" s="35">
        <v>2018</v>
      </c>
      <c r="I2368" s="35">
        <v>1</v>
      </c>
      <c r="J2368" s="35">
        <v>36</v>
      </c>
      <c r="K2368" s="35">
        <v>44</v>
      </c>
      <c r="O2368" s="61">
        <f t="shared" ref="O2368:O2374" si="291">IF(AND(L2368="", M2368="", N2368=""), IF(AND(I2368&lt;&gt;0, J2368&lt;&gt;0), K2368/J2368 * I2368^-0.95, 0), IF(OR(L2368=1, L2368=2),(IF(J2368&lt;&gt;0, K2368/J2368 * I2368^-0.95, 0) + IF(AND(M2368&lt;&gt;0, I2368&lt;&gt;0), N2368/M2368 * I2368^-0.95 * IF(L2368=1, 1, 0.913), 0)) / 2,"Fehler: K4 muss 1 oder 2 sein"))</f>
        <v>1.2222222222222223</v>
      </c>
      <c r="P2368" s="61">
        <f t="array" ref="P2368">((AVERAGE(IF((H2368:INDEX(H:H,MATCH("PointAVG",O2369:O2477,0)+ROW(O2368)-1)&gt;=(MAX(H2368:INDEX(H:H,MATCH("PointAVG",O2369:O2477,0)+ROW(O2368)-1))-4)),O2368:INDEX(O:O,MATCH("PointAVG",O2369:O2477,0)+ROW(O2368)-1)))) * (VLOOKUP(C2368, LeagueRanking[[CCode]:[Total4]], COLUMNS(LeagueRanking[[#All],[CCode]:[Total4]]), FALSE)))</f>
        <v>8.7583808576925062</v>
      </c>
      <c r="Q2368" s="91">
        <f>_xlfn.RANK.EQ(P2368, P:P, 0)</f>
        <v>224</v>
      </c>
    </row>
    <row r="2369" spans="2:17" ht="23.45" hidden="1" customHeight="1" outlineLevel="1" x14ac:dyDescent="0.25">
      <c r="B2369" s="123"/>
      <c r="C2369" s="35" t="s">
        <v>380</v>
      </c>
      <c r="D2369" s="123"/>
      <c r="E2369" s="35" t="s">
        <v>350</v>
      </c>
      <c r="F2369" s="122"/>
      <c r="G2369" s="35">
        <v>2019</v>
      </c>
      <c r="H2369" s="35">
        <v>2019</v>
      </c>
      <c r="I2369" s="35">
        <v>1</v>
      </c>
      <c r="J2369" s="35">
        <v>36</v>
      </c>
      <c r="K2369" s="35">
        <v>55</v>
      </c>
      <c r="O2369" s="61">
        <f t="shared" si="291"/>
        <v>1.5277777777777777</v>
      </c>
      <c r="Q2369" s="92"/>
    </row>
    <row r="2370" spans="2:17" ht="23.45" hidden="1" customHeight="1" outlineLevel="1" x14ac:dyDescent="0.25">
      <c r="B2370" s="123"/>
      <c r="C2370" s="35" t="s">
        <v>380</v>
      </c>
      <c r="D2370" s="123"/>
      <c r="E2370" s="35" t="s">
        <v>350</v>
      </c>
      <c r="F2370" s="122"/>
      <c r="G2370" s="35">
        <v>2020</v>
      </c>
      <c r="H2370" s="35">
        <v>2020</v>
      </c>
      <c r="I2370" s="35">
        <v>1</v>
      </c>
      <c r="J2370" s="35">
        <v>18</v>
      </c>
      <c r="K2370" s="35">
        <v>29</v>
      </c>
      <c r="O2370" s="61">
        <f t="shared" si="291"/>
        <v>1.6111111111111112</v>
      </c>
      <c r="Q2370" s="92"/>
    </row>
    <row r="2371" spans="2:17" ht="23.45" hidden="1" customHeight="1" outlineLevel="1" x14ac:dyDescent="0.25">
      <c r="B2371" s="123"/>
      <c r="C2371" s="35" t="s">
        <v>380</v>
      </c>
      <c r="D2371" s="123"/>
      <c r="E2371" s="35" t="s">
        <v>350</v>
      </c>
      <c r="F2371" s="122"/>
      <c r="G2371" s="35">
        <v>2021</v>
      </c>
      <c r="H2371" s="35">
        <v>2021</v>
      </c>
      <c r="I2371" s="35">
        <v>1</v>
      </c>
      <c r="J2371" s="35">
        <v>36</v>
      </c>
      <c r="K2371" s="35">
        <v>53</v>
      </c>
      <c r="O2371" s="61">
        <f t="shared" si="291"/>
        <v>1.4722222222222223</v>
      </c>
      <c r="Q2371" s="92"/>
    </row>
    <row r="2372" spans="2:17" ht="23.45" hidden="1" customHeight="1" outlineLevel="1" x14ac:dyDescent="0.25">
      <c r="B2372" s="123"/>
      <c r="C2372" s="35" t="s">
        <v>380</v>
      </c>
      <c r="D2372" s="123"/>
      <c r="E2372" s="35" t="s">
        <v>350</v>
      </c>
      <c r="F2372" s="122"/>
      <c r="G2372" s="35">
        <v>2022</v>
      </c>
      <c r="H2372" s="35">
        <v>2022</v>
      </c>
      <c r="I2372" s="35">
        <v>1</v>
      </c>
      <c r="J2372" s="35">
        <v>36</v>
      </c>
      <c r="K2372" s="35">
        <v>8</v>
      </c>
      <c r="O2372" s="61">
        <f t="shared" si="291"/>
        <v>0.22222222222222221</v>
      </c>
      <c r="Q2372" s="92"/>
    </row>
    <row r="2373" spans="2:17" ht="23.45" hidden="1" customHeight="1" outlineLevel="1" x14ac:dyDescent="0.25">
      <c r="B2373" s="123"/>
      <c r="C2373" s="35" t="s">
        <v>380</v>
      </c>
      <c r="D2373" s="123"/>
      <c r="E2373" s="35" t="s">
        <v>350</v>
      </c>
      <c r="F2373" s="122"/>
      <c r="G2373" s="35">
        <v>2023</v>
      </c>
      <c r="H2373" s="35">
        <v>2023</v>
      </c>
      <c r="I2373" s="35">
        <v>2</v>
      </c>
      <c r="J2373" s="35">
        <v>36</v>
      </c>
      <c r="K2373" s="35">
        <v>40</v>
      </c>
      <c r="O2373" s="61">
        <f t="shared" si="291"/>
        <v>0.57514717991187647</v>
      </c>
      <c r="Q2373" s="92"/>
    </row>
    <row r="2374" spans="2:17" ht="23.45" hidden="1" customHeight="1" outlineLevel="1" x14ac:dyDescent="0.25">
      <c r="B2374" s="123"/>
      <c r="C2374" s="35" t="s">
        <v>380</v>
      </c>
      <c r="D2374" s="123"/>
      <c r="E2374" s="35" t="s">
        <v>350</v>
      </c>
      <c r="F2374" s="122"/>
      <c r="G2374" s="35">
        <v>2024</v>
      </c>
      <c r="H2374" s="35">
        <v>2024</v>
      </c>
      <c r="I2374" s="35">
        <v>2</v>
      </c>
      <c r="J2374" s="35">
        <v>36</v>
      </c>
      <c r="K2374" s="35">
        <v>51</v>
      </c>
      <c r="O2374" s="61">
        <f t="shared" si="291"/>
        <v>0.73331265438764248</v>
      </c>
      <c r="Q2374" s="92"/>
    </row>
    <row r="2375" spans="2:17" ht="23.45" hidden="1" customHeight="1" outlineLevel="1" x14ac:dyDescent="0.25">
      <c r="B2375" s="55" t="s">
        <v>1</v>
      </c>
      <c r="C2375" s="55" t="s">
        <v>371</v>
      </c>
      <c r="D2375" s="55" t="s">
        <v>42</v>
      </c>
      <c r="E2375" s="55" t="s">
        <v>364</v>
      </c>
      <c r="F2375" s="86"/>
      <c r="G2375" s="55" t="s">
        <v>43</v>
      </c>
      <c r="H2375" s="55" t="s">
        <v>787</v>
      </c>
      <c r="I2375" s="55" t="s">
        <v>44</v>
      </c>
      <c r="J2375" s="55" t="s">
        <v>360</v>
      </c>
      <c r="K2375" s="55" t="s">
        <v>359</v>
      </c>
      <c r="L2375" s="55" t="s">
        <v>362</v>
      </c>
      <c r="M2375" s="55" t="s">
        <v>360</v>
      </c>
      <c r="N2375" s="55" t="s">
        <v>359</v>
      </c>
      <c r="O2375" s="55" t="s">
        <v>363</v>
      </c>
      <c r="P2375" s="55" t="s">
        <v>365</v>
      </c>
      <c r="Q2375" s="55" t="s">
        <v>599</v>
      </c>
    </row>
    <row r="2376" spans="2:17" ht="23.45" hidden="1" customHeight="1" outlineLevel="1" x14ac:dyDescent="0.25">
      <c r="B2376" s="123" t="e" vm="18">
        <v>#VALUE!</v>
      </c>
      <c r="C2376" s="35" t="s">
        <v>380</v>
      </c>
      <c r="D2376" s="123" t="e" vm="274">
        <v>#VALUE!</v>
      </c>
      <c r="E2376" s="35" t="s">
        <v>279</v>
      </c>
      <c r="F2376" s="122" t="s">
        <v>704</v>
      </c>
      <c r="G2376" s="35">
        <v>2018</v>
      </c>
      <c r="H2376" s="35">
        <v>2018</v>
      </c>
      <c r="I2376" s="35">
        <v>2</v>
      </c>
      <c r="J2376" s="35">
        <v>36</v>
      </c>
      <c r="K2376" s="35">
        <v>48</v>
      </c>
      <c r="O2376" s="61">
        <f t="shared" ref="O2376:O2382" si="292">IF(AND(L2376="", M2376="", N2376=""), IF(AND(I2376&lt;&gt;0, J2376&lt;&gt;0), K2376/J2376 * I2376^-0.95, 0), IF(OR(L2376=1, L2376=2),(IF(J2376&lt;&gt;0, K2376/J2376 * I2376^-0.95, 0) + IF(AND(M2376&lt;&gt;0, I2376&lt;&gt;0), N2376/M2376 * I2376^-0.95 * IF(L2376=1, 1, 0.913), 0)) / 2,"Fehler: K4 muss 1 oder 2 sein"))</f>
        <v>0.69017661589425172</v>
      </c>
      <c r="P2376" s="61">
        <f t="array" ref="P2376">((AVERAGE(IF((H2376:INDEX(H:H,MATCH("PointAVG",O2377:O2485,0)+ROW(O2376)-1)&gt;=(MAX(H2376:INDEX(H:H,MATCH("PointAVG",O2377:O2485,0)+ROW(O2376)-1))-4)),O2376:INDEX(O:O,MATCH("PointAVG",O2377:O2485,0)+ROW(O2376)-1)))) * (VLOOKUP(C2376, LeagueRanking[[CCode]:[Total4]], COLUMNS(LeagueRanking[[#All],[CCode]:[Total4]]), FALSE)))</f>
        <v>10.651080240000001</v>
      </c>
      <c r="Q2376" s="91">
        <f>_xlfn.RANK.EQ(P2376, P:P, 0)</f>
        <v>175</v>
      </c>
    </row>
    <row r="2377" spans="2:17" ht="23.45" hidden="1" customHeight="1" outlineLevel="1" x14ac:dyDescent="0.25">
      <c r="B2377" s="123"/>
      <c r="C2377" s="35" t="s">
        <v>380</v>
      </c>
      <c r="D2377" s="123"/>
      <c r="E2377" s="35" t="s">
        <v>279</v>
      </c>
      <c r="F2377" s="122"/>
      <c r="G2377" s="35">
        <v>2019</v>
      </c>
      <c r="H2377" s="35">
        <v>2019</v>
      </c>
      <c r="I2377" s="35">
        <v>2</v>
      </c>
      <c r="J2377" s="35">
        <v>36</v>
      </c>
      <c r="K2377" s="35">
        <v>63</v>
      </c>
      <c r="O2377" s="61">
        <f t="shared" si="292"/>
        <v>0.90585680836120541</v>
      </c>
      <c r="Q2377" s="92"/>
    </row>
    <row r="2378" spans="2:17" ht="23.45" hidden="1" customHeight="1" outlineLevel="1" x14ac:dyDescent="0.25">
      <c r="B2378" s="123"/>
      <c r="C2378" s="35" t="s">
        <v>380</v>
      </c>
      <c r="D2378" s="123"/>
      <c r="E2378" s="35" t="s">
        <v>279</v>
      </c>
      <c r="F2378" s="122"/>
      <c r="G2378" s="35">
        <v>2020</v>
      </c>
      <c r="H2378" s="35">
        <v>2020</v>
      </c>
      <c r="I2378" s="35">
        <v>1</v>
      </c>
      <c r="J2378" s="35">
        <v>18</v>
      </c>
      <c r="K2378" s="35">
        <v>24</v>
      </c>
      <c r="O2378" s="61">
        <f t="shared" si="292"/>
        <v>1.3333333333333333</v>
      </c>
      <c r="Q2378" s="92"/>
    </row>
    <row r="2379" spans="2:17" ht="23.45" hidden="1" customHeight="1" outlineLevel="1" x14ac:dyDescent="0.25">
      <c r="B2379" s="123"/>
      <c r="C2379" s="35" t="s">
        <v>380</v>
      </c>
      <c r="D2379" s="123"/>
      <c r="E2379" s="35" t="s">
        <v>279</v>
      </c>
      <c r="F2379" s="122"/>
      <c r="G2379" s="35">
        <v>2021</v>
      </c>
      <c r="H2379" s="35">
        <v>2021</v>
      </c>
      <c r="I2379" s="35">
        <v>1</v>
      </c>
      <c r="J2379" s="35">
        <v>36</v>
      </c>
      <c r="K2379" s="35">
        <v>44</v>
      </c>
      <c r="O2379" s="61">
        <f t="shared" si="292"/>
        <v>1.2222222222222223</v>
      </c>
      <c r="Q2379" s="92"/>
    </row>
    <row r="2380" spans="2:17" ht="23.45" hidden="1" customHeight="1" outlineLevel="1" x14ac:dyDescent="0.25">
      <c r="B2380" s="123"/>
      <c r="C2380" s="35" t="s">
        <v>380</v>
      </c>
      <c r="D2380" s="123"/>
      <c r="E2380" s="35" t="s">
        <v>279</v>
      </c>
      <c r="F2380" s="122"/>
      <c r="G2380" s="35">
        <v>2022</v>
      </c>
      <c r="H2380" s="35">
        <v>2022</v>
      </c>
      <c r="I2380" s="35">
        <v>1</v>
      </c>
      <c r="J2380" s="35">
        <v>36</v>
      </c>
      <c r="K2380" s="35">
        <v>39</v>
      </c>
      <c r="O2380" s="61">
        <f t="shared" si="292"/>
        <v>1.0833333333333333</v>
      </c>
      <c r="Q2380" s="92"/>
    </row>
    <row r="2381" spans="2:17" ht="23.45" hidden="1" customHeight="1" outlineLevel="1" x14ac:dyDescent="0.25">
      <c r="B2381" s="123"/>
      <c r="C2381" s="35" t="s">
        <v>380</v>
      </c>
      <c r="D2381" s="123"/>
      <c r="E2381" s="35" t="s">
        <v>279</v>
      </c>
      <c r="F2381" s="122"/>
      <c r="G2381" s="35">
        <v>2023</v>
      </c>
      <c r="H2381" s="35">
        <v>2023</v>
      </c>
      <c r="I2381" s="35">
        <v>1</v>
      </c>
      <c r="J2381" s="35">
        <v>36</v>
      </c>
      <c r="K2381" s="35">
        <v>37</v>
      </c>
      <c r="O2381" s="61">
        <f t="shared" si="292"/>
        <v>1.0277777777777777</v>
      </c>
      <c r="Q2381" s="92"/>
    </row>
    <row r="2382" spans="2:17" ht="23.45" hidden="1" customHeight="1" outlineLevel="1" x14ac:dyDescent="0.25">
      <c r="B2382" s="123"/>
      <c r="C2382" s="35" t="s">
        <v>380</v>
      </c>
      <c r="D2382" s="123"/>
      <c r="E2382" s="35" t="s">
        <v>279</v>
      </c>
      <c r="F2382" s="122"/>
      <c r="G2382" s="35">
        <v>2024</v>
      </c>
      <c r="H2382" s="35">
        <v>2024</v>
      </c>
      <c r="I2382" s="35">
        <v>1</v>
      </c>
      <c r="J2382" s="35">
        <v>36</v>
      </c>
      <c r="K2382" s="35">
        <v>34</v>
      </c>
      <c r="O2382" s="61">
        <f t="shared" si="292"/>
        <v>0.94444444444444442</v>
      </c>
      <c r="Q2382" s="92"/>
    </row>
    <row r="2383" spans="2:17" ht="23.45" hidden="1" customHeight="1" outlineLevel="1" x14ac:dyDescent="0.25">
      <c r="B2383" s="55" t="s">
        <v>1</v>
      </c>
      <c r="C2383" s="55" t="s">
        <v>371</v>
      </c>
      <c r="D2383" s="55" t="s">
        <v>42</v>
      </c>
      <c r="E2383" s="55" t="s">
        <v>364</v>
      </c>
      <c r="F2383" s="86"/>
      <c r="G2383" s="55" t="s">
        <v>43</v>
      </c>
      <c r="H2383" s="55" t="s">
        <v>787</v>
      </c>
      <c r="I2383" s="55" t="s">
        <v>44</v>
      </c>
      <c r="J2383" s="55" t="s">
        <v>360</v>
      </c>
      <c r="K2383" s="55" t="s">
        <v>359</v>
      </c>
      <c r="L2383" s="55" t="s">
        <v>362</v>
      </c>
      <c r="M2383" s="55" t="s">
        <v>360</v>
      </c>
      <c r="N2383" s="55" t="s">
        <v>359</v>
      </c>
      <c r="O2383" s="55" t="s">
        <v>363</v>
      </c>
      <c r="P2383" s="55" t="s">
        <v>365</v>
      </c>
      <c r="Q2383" s="55" t="s">
        <v>599</v>
      </c>
    </row>
    <row r="2384" spans="2:17" ht="23.45" hidden="1" customHeight="1" outlineLevel="1" x14ac:dyDescent="0.25">
      <c r="B2384" s="123" t="e" vm="18">
        <v>#VALUE!</v>
      </c>
      <c r="C2384" s="35" t="s">
        <v>380</v>
      </c>
      <c r="D2384" s="123" t="e" vm="275">
        <v>#VALUE!</v>
      </c>
      <c r="E2384" s="35" t="s">
        <v>357</v>
      </c>
      <c r="F2384" s="124" t="s">
        <v>705</v>
      </c>
      <c r="G2384" s="35">
        <v>2018</v>
      </c>
      <c r="H2384" s="35">
        <v>2018</v>
      </c>
      <c r="I2384" s="35">
        <v>2</v>
      </c>
      <c r="J2384" s="35">
        <v>36</v>
      </c>
      <c r="K2384" s="35">
        <v>41</v>
      </c>
      <c r="O2384" s="61">
        <f t="shared" ref="O2384:O2390" si="293">IF(AND(L2384="", M2384="", N2384=""), IF(AND(I2384&lt;&gt;0, J2384&lt;&gt;0), K2384/J2384 * I2384^-0.95, 0), IF(OR(L2384=1, L2384=2),(IF(J2384&lt;&gt;0, K2384/J2384 * I2384^-0.95, 0) + IF(AND(M2384&lt;&gt;0, I2384&lt;&gt;0), N2384/M2384 * I2384^-0.95 * IF(L2384=1, 1, 0.913), 0)) / 2,"Fehler: K4 muss 1 oder 2 sein"))</f>
        <v>0.58952585940967328</v>
      </c>
      <c r="P2384" s="61">
        <f t="array" ref="P2384">((AVERAGE(IF((H2384:INDEX(H:H,MATCH("PointAVG",O2385:O2493,0)+ROW(O2384)-1)&gt;=(MAX(H2384:INDEX(H:H,MATCH("PointAVG",O2385:O2493,0)+ROW(O2384)-1))-4)),O2384:INDEX(O:O,MATCH("PointAVG",O2385:O2493,0)+ROW(O2384)-1)))) * (VLOOKUP(C2384, LeagueRanking[[CCode]:[Total4]], COLUMNS(LeagueRanking[[#All],[CCode]:[Total4]]), FALSE)))</f>
        <v>12.130523074082971</v>
      </c>
      <c r="Q2384" s="91">
        <f>_xlfn.RANK.EQ(P2384, P:P, 0)</f>
        <v>135</v>
      </c>
    </row>
    <row r="2385" spans="2:17" ht="23.45" hidden="1" customHeight="1" outlineLevel="1" x14ac:dyDescent="0.25">
      <c r="B2385" s="123"/>
      <c r="C2385" s="35" t="s">
        <v>380</v>
      </c>
      <c r="D2385" s="123"/>
      <c r="E2385" s="35" t="s">
        <v>357</v>
      </c>
      <c r="F2385" s="124"/>
      <c r="G2385" s="35">
        <v>2019</v>
      </c>
      <c r="H2385" s="35">
        <v>2019</v>
      </c>
      <c r="I2385" s="35">
        <v>3</v>
      </c>
      <c r="J2385" s="35">
        <v>36</v>
      </c>
      <c r="K2385" s="35">
        <v>70</v>
      </c>
      <c r="O2385" s="61">
        <f t="shared" si="293"/>
        <v>0.68474732961544116</v>
      </c>
      <c r="Q2385" s="92"/>
    </row>
    <row r="2386" spans="2:17" ht="23.45" hidden="1" customHeight="1" outlineLevel="1" x14ac:dyDescent="0.25">
      <c r="B2386" s="123"/>
      <c r="C2386" s="35" t="s">
        <v>380</v>
      </c>
      <c r="D2386" s="123"/>
      <c r="E2386" s="35" t="s">
        <v>357</v>
      </c>
      <c r="F2386" s="124"/>
      <c r="G2386" s="35">
        <v>2020</v>
      </c>
      <c r="H2386" s="35">
        <v>2020</v>
      </c>
      <c r="I2386" s="35">
        <v>2</v>
      </c>
      <c r="J2386" s="35">
        <v>18</v>
      </c>
      <c r="K2386" s="35">
        <v>30</v>
      </c>
      <c r="O2386" s="61">
        <f t="shared" si="293"/>
        <v>0.86272076986781465</v>
      </c>
      <c r="Q2386" s="92"/>
    </row>
    <row r="2387" spans="2:17" ht="23.45" hidden="1" customHeight="1" outlineLevel="1" x14ac:dyDescent="0.25">
      <c r="B2387" s="123"/>
      <c r="C2387" s="35" t="s">
        <v>380</v>
      </c>
      <c r="D2387" s="123"/>
      <c r="E2387" s="35" t="s">
        <v>357</v>
      </c>
      <c r="F2387" s="124"/>
      <c r="G2387" s="35">
        <v>2021</v>
      </c>
      <c r="H2387" s="35">
        <v>2021</v>
      </c>
      <c r="I2387" s="35">
        <v>1</v>
      </c>
      <c r="J2387" s="35">
        <v>36</v>
      </c>
      <c r="K2387" s="35">
        <v>41</v>
      </c>
      <c r="O2387" s="61">
        <f t="shared" si="293"/>
        <v>1.1388888888888888</v>
      </c>
      <c r="Q2387" s="92"/>
    </row>
    <row r="2388" spans="2:17" ht="23.45" hidden="1" customHeight="1" outlineLevel="1" x14ac:dyDescent="0.25">
      <c r="B2388" s="123"/>
      <c r="C2388" s="35" t="s">
        <v>380</v>
      </c>
      <c r="D2388" s="123"/>
      <c r="E2388" s="35" t="s">
        <v>357</v>
      </c>
      <c r="F2388" s="124"/>
      <c r="G2388" s="35">
        <v>2022</v>
      </c>
      <c r="H2388" s="35">
        <v>2022</v>
      </c>
      <c r="I2388" s="35">
        <v>1</v>
      </c>
      <c r="J2388" s="35">
        <v>36</v>
      </c>
      <c r="K2388" s="35">
        <v>57</v>
      </c>
      <c r="O2388" s="61">
        <f t="shared" si="293"/>
        <v>1.5833333333333333</v>
      </c>
      <c r="Q2388" s="92"/>
    </row>
    <row r="2389" spans="2:17" ht="23.45" hidden="1" customHeight="1" outlineLevel="1" x14ac:dyDescent="0.25">
      <c r="B2389" s="123"/>
      <c r="C2389" s="35" t="s">
        <v>380</v>
      </c>
      <c r="D2389" s="123"/>
      <c r="E2389" s="35" t="s">
        <v>357</v>
      </c>
      <c r="F2389" s="124"/>
      <c r="G2389" s="35">
        <v>2023</v>
      </c>
      <c r="H2389" s="35">
        <v>2023</v>
      </c>
      <c r="I2389" s="35">
        <v>1</v>
      </c>
      <c r="J2389" s="35">
        <v>36</v>
      </c>
      <c r="K2389" s="35">
        <v>57</v>
      </c>
      <c r="O2389" s="61">
        <f t="shared" si="293"/>
        <v>1.5833333333333333</v>
      </c>
      <c r="Q2389" s="92"/>
    </row>
    <row r="2390" spans="2:17" ht="23.45" hidden="1" customHeight="1" outlineLevel="1" x14ac:dyDescent="0.25">
      <c r="B2390" s="123"/>
      <c r="C2390" s="35" t="s">
        <v>380</v>
      </c>
      <c r="D2390" s="123"/>
      <c r="E2390" s="35" t="s">
        <v>357</v>
      </c>
      <c r="F2390" s="124"/>
      <c r="G2390" s="35">
        <v>2024</v>
      </c>
      <c r="H2390" s="35">
        <v>2024</v>
      </c>
      <c r="I2390" s="35">
        <v>1</v>
      </c>
      <c r="J2390" s="35">
        <v>36</v>
      </c>
      <c r="K2390" s="35">
        <v>44</v>
      </c>
      <c r="O2390" s="61">
        <f t="shared" si="293"/>
        <v>1.2222222222222223</v>
      </c>
      <c r="Q2390" s="92"/>
    </row>
    <row r="2391" spans="2:17" ht="23.45" hidden="1" customHeight="1" outlineLevel="1" x14ac:dyDescent="0.25">
      <c r="B2391" s="55" t="s">
        <v>1</v>
      </c>
      <c r="C2391" s="55" t="s">
        <v>371</v>
      </c>
      <c r="D2391" s="55" t="s">
        <v>42</v>
      </c>
      <c r="E2391" s="55" t="s">
        <v>364</v>
      </c>
      <c r="F2391" s="86"/>
      <c r="G2391" s="55" t="s">
        <v>43</v>
      </c>
      <c r="H2391" s="55" t="s">
        <v>787</v>
      </c>
      <c r="I2391" s="55" t="s">
        <v>44</v>
      </c>
      <c r="J2391" s="55" t="s">
        <v>360</v>
      </c>
      <c r="K2391" s="55" t="s">
        <v>359</v>
      </c>
      <c r="L2391" s="55" t="s">
        <v>362</v>
      </c>
      <c r="M2391" s="55" t="s">
        <v>360</v>
      </c>
      <c r="N2391" s="55" t="s">
        <v>359</v>
      </c>
      <c r="O2391" s="55" t="s">
        <v>363</v>
      </c>
      <c r="P2391" s="55" t="s">
        <v>365</v>
      </c>
      <c r="Q2391" s="55" t="s">
        <v>599</v>
      </c>
    </row>
    <row r="2392" spans="2:17" ht="23.45" hidden="1" customHeight="1" outlineLevel="1" x14ac:dyDescent="0.25">
      <c r="B2392" s="123" t="e" vm="18">
        <v>#VALUE!</v>
      </c>
      <c r="C2392" s="35" t="s">
        <v>380</v>
      </c>
      <c r="D2392" s="123" t="e" vm="276">
        <v>#VALUE!</v>
      </c>
      <c r="E2392" s="35" t="s">
        <v>280</v>
      </c>
      <c r="F2392" s="122" t="s">
        <v>706</v>
      </c>
      <c r="G2392" s="35">
        <v>2018</v>
      </c>
      <c r="H2392" s="35">
        <v>2018</v>
      </c>
      <c r="I2392" s="35">
        <v>1</v>
      </c>
      <c r="J2392" s="35">
        <v>36</v>
      </c>
      <c r="K2392" s="35">
        <v>31</v>
      </c>
      <c r="O2392" s="61">
        <f t="shared" ref="O2392:O2398" si="294">IF(AND(L2392="", M2392="", N2392=""), IF(AND(I2392&lt;&gt;0, J2392&lt;&gt;0), K2392/J2392 * I2392^-0.95, 0), IF(OR(L2392=1, L2392=2),(IF(J2392&lt;&gt;0, K2392/J2392 * I2392^-0.95, 0) + IF(AND(M2392&lt;&gt;0, I2392&lt;&gt;0), N2392/M2392 * I2392^-0.95 * IF(L2392=1, 1, 0.913), 0)) / 2,"Fehler: K4 muss 1 oder 2 sein"))</f>
        <v>0.86111111111111116</v>
      </c>
      <c r="P2392" s="61">
        <f t="array" ref="P2392">((AVERAGE(IF((H2392:INDEX(H:H,MATCH("PointAVG",O2393:O2501,0)+ROW(O2392)-1)&gt;=(MAX(H2392:INDEX(H:H,MATCH("PointAVG",O2393:O2501,0)+ROW(O2392)-1))-4)),O2392:INDEX(O:O,MATCH("PointAVG",O2393:O2501,0)+ROW(O2392)-1)))) * (VLOOKUP(C2392, LeagueRanking[[CCode]:[Total4]], COLUMNS(LeagueRanking[[#All],[CCode]:[Total4]]), FALSE)))</f>
        <v>8.694365175444327</v>
      </c>
      <c r="Q2392" s="91">
        <f>_xlfn.RANK.EQ(P2392, P:P, 0)</f>
        <v>227</v>
      </c>
    </row>
    <row r="2393" spans="2:17" ht="23.45" hidden="1" customHeight="1" outlineLevel="1" x14ac:dyDescent="0.25">
      <c r="B2393" s="123"/>
      <c r="C2393" s="35" t="s">
        <v>380</v>
      </c>
      <c r="D2393" s="123"/>
      <c r="E2393" s="35" t="s">
        <v>280</v>
      </c>
      <c r="F2393" s="122"/>
      <c r="G2393" s="35">
        <v>2019</v>
      </c>
      <c r="H2393" s="35">
        <v>2019</v>
      </c>
      <c r="I2393" s="35">
        <v>1</v>
      </c>
      <c r="J2393" s="35">
        <v>36</v>
      </c>
      <c r="K2393" s="35">
        <v>38</v>
      </c>
      <c r="O2393" s="61">
        <f t="shared" si="294"/>
        <v>1.0555555555555556</v>
      </c>
      <c r="Q2393" s="92"/>
    </row>
    <row r="2394" spans="2:17" ht="23.45" hidden="1" customHeight="1" outlineLevel="1" x14ac:dyDescent="0.25">
      <c r="B2394" s="123"/>
      <c r="C2394" s="35" t="s">
        <v>380</v>
      </c>
      <c r="D2394" s="123"/>
      <c r="E2394" s="35" t="s">
        <v>280</v>
      </c>
      <c r="F2394" s="122"/>
      <c r="G2394" s="35">
        <v>2020</v>
      </c>
      <c r="H2394" s="35">
        <v>2020</v>
      </c>
      <c r="I2394" s="35">
        <v>2</v>
      </c>
      <c r="J2394" s="35">
        <v>18</v>
      </c>
      <c r="K2394" s="35">
        <v>24</v>
      </c>
      <c r="O2394" s="61">
        <f t="shared" si="294"/>
        <v>0.69017661589425172</v>
      </c>
      <c r="Q2394" s="92"/>
    </row>
    <row r="2395" spans="2:17" ht="23.45" hidden="1" customHeight="1" outlineLevel="1" x14ac:dyDescent="0.25">
      <c r="B2395" s="123"/>
      <c r="C2395" s="35" t="s">
        <v>380</v>
      </c>
      <c r="D2395" s="123"/>
      <c r="E2395" s="35" t="s">
        <v>280</v>
      </c>
      <c r="F2395" s="122"/>
      <c r="G2395" s="35">
        <v>2021</v>
      </c>
      <c r="H2395" s="35">
        <v>2021</v>
      </c>
      <c r="I2395" s="35">
        <v>2</v>
      </c>
      <c r="J2395" s="35">
        <v>36</v>
      </c>
      <c r="K2395" s="35">
        <v>81</v>
      </c>
      <c r="O2395" s="61">
        <f t="shared" si="294"/>
        <v>1.1646730393215499</v>
      </c>
      <c r="Q2395" s="92"/>
    </row>
    <row r="2396" spans="2:17" ht="23.45" hidden="1" customHeight="1" outlineLevel="1" x14ac:dyDescent="0.25">
      <c r="B2396" s="123"/>
      <c r="C2396" s="35" t="s">
        <v>380</v>
      </c>
      <c r="D2396" s="123"/>
      <c r="E2396" s="35" t="s">
        <v>280</v>
      </c>
      <c r="F2396" s="122"/>
      <c r="G2396" s="35">
        <v>2022</v>
      </c>
      <c r="H2396" s="35">
        <v>2022</v>
      </c>
      <c r="I2396" s="35">
        <v>1</v>
      </c>
      <c r="J2396" s="35">
        <v>36</v>
      </c>
      <c r="K2396" s="35">
        <v>36</v>
      </c>
      <c r="O2396" s="61">
        <f t="shared" si="294"/>
        <v>1</v>
      </c>
      <c r="Q2396" s="92"/>
    </row>
    <row r="2397" spans="2:17" ht="23.45" hidden="1" customHeight="1" outlineLevel="1" x14ac:dyDescent="0.25">
      <c r="B2397" s="123"/>
      <c r="C2397" s="35" t="s">
        <v>380</v>
      </c>
      <c r="D2397" s="123"/>
      <c r="E2397" s="35" t="s">
        <v>280</v>
      </c>
      <c r="F2397" s="122"/>
      <c r="G2397" s="35">
        <v>2023</v>
      </c>
      <c r="H2397" s="35">
        <v>2023</v>
      </c>
      <c r="I2397" s="35">
        <v>2</v>
      </c>
      <c r="J2397" s="35">
        <v>36</v>
      </c>
      <c r="K2397" s="35">
        <v>59</v>
      </c>
      <c r="O2397" s="61">
        <f t="shared" si="294"/>
        <v>0.84834209037001773</v>
      </c>
      <c r="Q2397" s="92"/>
    </row>
    <row r="2398" spans="2:17" ht="23.45" hidden="1" customHeight="1" outlineLevel="1" x14ac:dyDescent="0.25">
      <c r="B2398" s="123"/>
      <c r="C2398" s="35" t="s">
        <v>380</v>
      </c>
      <c r="D2398" s="123"/>
      <c r="E2398" s="35" t="s">
        <v>280</v>
      </c>
      <c r="F2398" s="122"/>
      <c r="G2398" s="35">
        <v>2024</v>
      </c>
      <c r="H2398" s="35">
        <v>2024</v>
      </c>
      <c r="I2398" s="35">
        <v>2</v>
      </c>
      <c r="J2398" s="35">
        <v>36</v>
      </c>
      <c r="K2398" s="35">
        <v>61</v>
      </c>
      <c r="O2398" s="61">
        <f t="shared" si="294"/>
        <v>0.87709944936561157</v>
      </c>
      <c r="Q2398" s="92"/>
    </row>
    <row r="2399" spans="2:17" ht="23.45" hidden="1" customHeight="1" outlineLevel="1" x14ac:dyDescent="0.25">
      <c r="B2399" s="55" t="s">
        <v>1</v>
      </c>
      <c r="C2399" s="55" t="s">
        <v>371</v>
      </c>
      <c r="D2399" s="55" t="s">
        <v>42</v>
      </c>
      <c r="E2399" s="55" t="s">
        <v>364</v>
      </c>
      <c r="F2399" s="86"/>
      <c r="G2399" s="55" t="s">
        <v>43</v>
      </c>
      <c r="H2399" s="55" t="s">
        <v>787</v>
      </c>
      <c r="I2399" s="55" t="s">
        <v>44</v>
      </c>
      <c r="J2399" s="55" t="s">
        <v>360</v>
      </c>
      <c r="K2399" s="55" t="s">
        <v>359</v>
      </c>
      <c r="L2399" s="55" t="s">
        <v>362</v>
      </c>
      <c r="M2399" s="55" t="s">
        <v>360</v>
      </c>
      <c r="N2399" s="55" t="s">
        <v>359</v>
      </c>
      <c r="O2399" s="55" t="s">
        <v>363</v>
      </c>
      <c r="P2399" s="55" t="s">
        <v>365</v>
      </c>
      <c r="Q2399" s="55" t="s">
        <v>599</v>
      </c>
    </row>
    <row r="2400" spans="2:17" ht="23.45" hidden="1" customHeight="1" outlineLevel="1" x14ac:dyDescent="0.25">
      <c r="B2400" s="123" t="e" vm="18">
        <v>#VALUE!</v>
      </c>
      <c r="C2400" s="35" t="s">
        <v>380</v>
      </c>
      <c r="D2400" s="123" t="e" vm="277">
        <v>#VALUE!</v>
      </c>
      <c r="E2400" s="35" t="s">
        <v>281</v>
      </c>
      <c r="F2400" s="124" t="s">
        <v>707</v>
      </c>
      <c r="G2400" s="35">
        <v>2018</v>
      </c>
      <c r="H2400" s="35">
        <v>2018</v>
      </c>
      <c r="I2400" s="35">
        <v>1</v>
      </c>
      <c r="J2400" s="35">
        <v>36</v>
      </c>
      <c r="K2400" s="35">
        <v>64</v>
      </c>
      <c r="O2400" s="61">
        <f t="shared" ref="O2400:O2406" si="295">IF(AND(L2400="", M2400="", N2400=""), IF(AND(I2400&lt;&gt;0, J2400&lt;&gt;0), K2400/J2400 * I2400^-0.95, 0), IF(OR(L2400=1, L2400=2),(IF(J2400&lt;&gt;0, K2400/J2400 * I2400^-0.95, 0) + IF(AND(M2400&lt;&gt;0, I2400&lt;&gt;0), N2400/M2400 * I2400^-0.95 * IF(L2400=1, 1, 0.913), 0)) / 2,"Fehler: K4 muss 1 oder 2 sein"))</f>
        <v>1.7777777777777777</v>
      </c>
      <c r="P2400" s="61">
        <f t="array" ref="P2400">((AVERAGE(IF((H2400:INDEX(H:H,MATCH("PointAVG",O2401:O2509,0)+ROW(O2400)-1)&gt;=(MAX(H2400:INDEX(H:H,MATCH("PointAVG",O2401:O2509,0)+ROW(O2400)-1))-4)),O2400:INDEX(O:O,MATCH("PointAVG",O2401:O2509,0)+ROW(O2400)-1)))) * (VLOOKUP(C2400, LeagueRanking[[CCode]:[Total4]], COLUMNS(LeagueRanking[[#All],[CCode]:[Total4]]), FALSE)))</f>
        <v>1.9311152829719094</v>
      </c>
      <c r="Q2400" s="91">
        <f>_xlfn.RANK.EQ(P2400, P:P, 0)</f>
        <v>368</v>
      </c>
    </row>
    <row r="2401" spans="2:17" ht="23.45" hidden="1" customHeight="1" outlineLevel="1" x14ac:dyDescent="0.25">
      <c r="B2401" s="123"/>
      <c r="C2401" s="35" t="s">
        <v>380</v>
      </c>
      <c r="D2401" s="123"/>
      <c r="E2401" s="35" t="s">
        <v>281</v>
      </c>
      <c r="F2401" s="124"/>
      <c r="G2401" s="35">
        <v>2019</v>
      </c>
      <c r="H2401" s="35">
        <v>2019</v>
      </c>
      <c r="I2401" s="35">
        <v>1</v>
      </c>
      <c r="J2401" s="35">
        <v>36</v>
      </c>
      <c r="K2401" s="35">
        <v>47</v>
      </c>
      <c r="O2401" s="61">
        <f t="shared" si="295"/>
        <v>1.3055555555555556</v>
      </c>
      <c r="Q2401" s="92"/>
    </row>
    <row r="2402" spans="2:17" ht="23.45" hidden="1" customHeight="1" outlineLevel="1" x14ac:dyDescent="0.25">
      <c r="B2402" s="123"/>
      <c r="C2402" s="35" t="s">
        <v>380</v>
      </c>
      <c r="D2402" s="123"/>
      <c r="E2402" s="35" t="s">
        <v>281</v>
      </c>
      <c r="F2402" s="124"/>
      <c r="G2402" s="35">
        <v>2020</v>
      </c>
      <c r="H2402" s="35">
        <v>2020</v>
      </c>
      <c r="I2402" s="35">
        <v>1</v>
      </c>
      <c r="J2402" s="35">
        <v>18</v>
      </c>
      <c r="K2402" s="35">
        <v>13</v>
      </c>
      <c r="O2402" s="61">
        <f t="shared" si="295"/>
        <v>0.72222222222222221</v>
      </c>
      <c r="Q2402" s="92"/>
    </row>
    <row r="2403" spans="2:17" ht="23.45" hidden="1" customHeight="1" outlineLevel="1" x14ac:dyDescent="0.25">
      <c r="B2403" s="123"/>
      <c r="C2403" s="35" t="s">
        <v>380</v>
      </c>
      <c r="D2403" s="123"/>
      <c r="E2403" s="35" t="s">
        <v>281</v>
      </c>
      <c r="F2403" s="124"/>
      <c r="G2403" s="35">
        <v>2021</v>
      </c>
      <c r="H2403" s="35">
        <v>2021</v>
      </c>
      <c r="I2403" s="35">
        <v>2</v>
      </c>
      <c r="J2403" s="35">
        <v>36</v>
      </c>
      <c r="K2403" s="35">
        <v>10</v>
      </c>
      <c r="O2403" s="61">
        <f t="shared" si="295"/>
        <v>0.14378679497796912</v>
      </c>
      <c r="Q2403" s="92"/>
    </row>
    <row r="2404" spans="2:17" ht="23.45" hidden="1" customHeight="1" outlineLevel="1" x14ac:dyDescent="0.25">
      <c r="B2404" s="123"/>
      <c r="C2404" s="35" t="s">
        <v>380</v>
      </c>
      <c r="D2404" s="123"/>
      <c r="E2404" s="35" t="s">
        <v>281</v>
      </c>
      <c r="F2404" s="124"/>
      <c r="G2404" s="35">
        <v>2022</v>
      </c>
      <c r="H2404" s="35">
        <v>2022</v>
      </c>
      <c r="I2404" s="35">
        <v>3</v>
      </c>
      <c r="J2404" s="35">
        <v>30</v>
      </c>
      <c r="K2404" s="35">
        <v>1</v>
      </c>
      <c r="O2404" s="61">
        <f t="shared" si="295"/>
        <v>1.173852565055042E-2</v>
      </c>
      <c r="Q2404" s="92"/>
    </row>
    <row r="2405" spans="2:17" ht="23.45" hidden="1" customHeight="1" outlineLevel="1" x14ac:dyDescent="0.25">
      <c r="B2405" s="123"/>
      <c r="C2405" s="35" t="s">
        <v>380</v>
      </c>
      <c r="D2405" s="123"/>
      <c r="E2405" s="35" t="s">
        <v>281</v>
      </c>
      <c r="F2405" s="124"/>
      <c r="G2405" s="35">
        <v>2023</v>
      </c>
      <c r="H2405" s="35">
        <v>2023</v>
      </c>
      <c r="I2405" s="35">
        <v>3</v>
      </c>
      <c r="J2405" s="35">
        <v>30</v>
      </c>
      <c r="K2405" s="35">
        <v>7</v>
      </c>
      <c r="O2405" s="61">
        <f t="shared" si="295"/>
        <v>8.2169679553852945E-2</v>
      </c>
      <c r="Q2405" s="92"/>
    </row>
    <row r="2406" spans="2:17" ht="23.45" hidden="1" customHeight="1" outlineLevel="1" x14ac:dyDescent="0.25">
      <c r="B2406" s="123"/>
      <c r="C2406" s="35" t="s">
        <v>380</v>
      </c>
      <c r="D2406" s="123"/>
      <c r="E2406" s="35" t="s">
        <v>281</v>
      </c>
      <c r="F2406" s="124"/>
      <c r="G2406" s="35">
        <v>2024</v>
      </c>
      <c r="H2406" s="35">
        <v>2024</v>
      </c>
      <c r="I2406" s="35">
        <v>4</v>
      </c>
      <c r="J2406" s="35">
        <v>28</v>
      </c>
      <c r="K2406" s="35">
        <v>6</v>
      </c>
      <c r="O2406" s="61">
        <f t="shared" si="295"/>
        <v>5.7416435493015699E-2</v>
      </c>
      <c r="Q2406" s="92"/>
    </row>
    <row r="2407" spans="2:17" ht="23.45" hidden="1" customHeight="1" outlineLevel="1" x14ac:dyDescent="0.25">
      <c r="B2407" s="55" t="s">
        <v>1</v>
      </c>
      <c r="C2407" s="55" t="s">
        <v>371</v>
      </c>
      <c r="D2407" s="55" t="s">
        <v>42</v>
      </c>
      <c r="E2407" s="55" t="s">
        <v>364</v>
      </c>
      <c r="F2407" s="86"/>
      <c r="G2407" s="55" t="s">
        <v>43</v>
      </c>
      <c r="H2407" s="55" t="s">
        <v>787</v>
      </c>
      <c r="I2407" s="55" t="s">
        <v>44</v>
      </c>
      <c r="J2407" s="55" t="s">
        <v>360</v>
      </c>
      <c r="K2407" s="55" t="s">
        <v>359</v>
      </c>
      <c r="L2407" s="55" t="s">
        <v>362</v>
      </c>
      <c r="M2407" s="55" t="s">
        <v>360</v>
      </c>
      <c r="N2407" s="55" t="s">
        <v>359</v>
      </c>
      <c r="O2407" s="55" t="s">
        <v>363</v>
      </c>
      <c r="P2407" s="55" t="s">
        <v>365</v>
      </c>
      <c r="Q2407" s="55" t="s">
        <v>599</v>
      </c>
    </row>
    <row r="2408" spans="2:17" ht="23.45" hidden="1" customHeight="1" outlineLevel="1" x14ac:dyDescent="0.25">
      <c r="B2408" s="123" t="e" vm="18">
        <v>#VALUE!</v>
      </c>
      <c r="C2408" s="35" t="s">
        <v>380</v>
      </c>
      <c r="D2408" s="123" t="e" vm="406">
        <v>#VALUE!</v>
      </c>
      <c r="E2408" s="35" t="s">
        <v>282</v>
      </c>
      <c r="F2408" s="122" t="s">
        <v>708</v>
      </c>
      <c r="G2408" s="35">
        <v>2018</v>
      </c>
      <c r="H2408" s="35">
        <v>2018</v>
      </c>
      <c r="I2408" s="35">
        <v>1</v>
      </c>
      <c r="J2408" s="35">
        <v>36</v>
      </c>
      <c r="K2408" s="35">
        <v>21</v>
      </c>
      <c r="O2408" s="61">
        <f t="shared" ref="O2408:O2414" si="296">IF(AND(L2408="", M2408="", N2408=""), IF(AND(I2408&lt;&gt;0, J2408&lt;&gt;0), K2408/J2408 * I2408^-0.95, 0), IF(OR(L2408=1, L2408=2),(IF(J2408&lt;&gt;0, K2408/J2408 * I2408^-0.95, 0) + IF(AND(M2408&lt;&gt;0, I2408&lt;&gt;0), N2408/M2408 * I2408^-0.95 * IF(L2408=1, 1, 0.913), 0)) / 2,"Fehler: K4 muss 1 oder 2 sein"))</f>
        <v>0.58333333333333337</v>
      </c>
      <c r="P2408" s="61">
        <f t="array" ref="P2408">((AVERAGE(IF((H2408:INDEX(H:H,MATCH("PointAVG",O2409:O2533,0)+ROW(O2408)-1)&gt;=(MAX(H2408:INDEX(H:H,MATCH("PointAVG",O2409:O2533,0)+ROW(O2408)-1))-4)),O2408:INDEX(O:O,MATCH("PointAVG",O2409:O2533,0)+ROW(O2408)-1)))) * (VLOOKUP(C2408, LeagueRanking[[CCode]:[Total4]], COLUMNS(LeagueRanking[[#All],[CCode]:[Total4]]), FALSE)))</f>
        <v>7.9590628224853397</v>
      </c>
      <c r="Q2408" s="91">
        <f>_xlfn.RANK.EQ(P2408, P:P, 0)</f>
        <v>248</v>
      </c>
    </row>
    <row r="2409" spans="2:17" ht="23.45" hidden="1" customHeight="1" outlineLevel="1" x14ac:dyDescent="0.25">
      <c r="B2409" s="123"/>
      <c r="C2409" s="35" t="s">
        <v>380</v>
      </c>
      <c r="D2409" s="123"/>
      <c r="E2409" s="35" t="s">
        <v>282</v>
      </c>
      <c r="F2409" s="122"/>
      <c r="G2409" s="35">
        <v>2019</v>
      </c>
      <c r="H2409" s="35">
        <v>2019</v>
      </c>
      <c r="I2409" s="35">
        <v>2</v>
      </c>
      <c r="J2409" s="35">
        <v>36</v>
      </c>
      <c r="K2409" s="35">
        <v>77</v>
      </c>
      <c r="O2409" s="61">
        <f t="shared" si="296"/>
        <v>1.1071583213303622</v>
      </c>
      <c r="Q2409" s="92"/>
    </row>
    <row r="2410" spans="2:17" ht="23.45" hidden="1" customHeight="1" outlineLevel="1" x14ac:dyDescent="0.25">
      <c r="B2410" s="123"/>
      <c r="C2410" s="35" t="s">
        <v>380</v>
      </c>
      <c r="D2410" s="123"/>
      <c r="E2410" s="35" t="s">
        <v>282</v>
      </c>
      <c r="F2410" s="122"/>
      <c r="G2410" s="35">
        <v>2020</v>
      </c>
      <c r="H2410" s="35">
        <v>2020</v>
      </c>
      <c r="I2410" s="35">
        <v>1</v>
      </c>
      <c r="J2410" s="35">
        <v>18</v>
      </c>
      <c r="K2410" s="35">
        <v>19</v>
      </c>
      <c r="O2410" s="61">
        <f t="shared" si="296"/>
        <v>1.0555555555555556</v>
      </c>
      <c r="Q2410" s="92"/>
    </row>
    <row r="2411" spans="2:17" ht="23.45" hidden="1" customHeight="1" outlineLevel="1" x14ac:dyDescent="0.25">
      <c r="B2411" s="123"/>
      <c r="C2411" s="35" t="s">
        <v>380</v>
      </c>
      <c r="D2411" s="123"/>
      <c r="E2411" s="35" t="s">
        <v>282</v>
      </c>
      <c r="F2411" s="122"/>
      <c r="G2411" s="35">
        <v>2021</v>
      </c>
      <c r="H2411" s="35">
        <v>2021</v>
      </c>
      <c r="I2411" s="35">
        <v>1</v>
      </c>
      <c r="J2411" s="35">
        <v>36</v>
      </c>
      <c r="K2411" s="35">
        <v>21</v>
      </c>
      <c r="O2411" s="61">
        <f t="shared" si="296"/>
        <v>0.58333333333333337</v>
      </c>
      <c r="Q2411" s="92"/>
    </row>
    <row r="2412" spans="2:17" ht="23.45" hidden="1" customHeight="1" outlineLevel="1" x14ac:dyDescent="0.25">
      <c r="B2412" s="123"/>
      <c r="C2412" s="35" t="s">
        <v>380</v>
      </c>
      <c r="D2412" s="123"/>
      <c r="E2412" s="35" t="s">
        <v>282</v>
      </c>
      <c r="F2412" s="122"/>
      <c r="G2412" s="35">
        <v>2022</v>
      </c>
      <c r="H2412" s="35">
        <v>2022</v>
      </c>
      <c r="I2412" s="35">
        <v>2</v>
      </c>
      <c r="J2412" s="35">
        <v>28</v>
      </c>
      <c r="K2412" s="35">
        <v>48</v>
      </c>
      <c r="O2412" s="61">
        <f t="shared" si="296"/>
        <v>0.88736993472118075</v>
      </c>
      <c r="Q2412" s="92"/>
    </row>
    <row r="2413" spans="2:17" ht="23.45" hidden="1" customHeight="1" outlineLevel="1" x14ac:dyDescent="0.25">
      <c r="B2413" s="123"/>
      <c r="C2413" s="35" t="s">
        <v>380</v>
      </c>
      <c r="D2413" s="123"/>
      <c r="E2413" s="35" t="s">
        <v>282</v>
      </c>
      <c r="F2413" s="122"/>
      <c r="G2413" s="35">
        <v>2023</v>
      </c>
      <c r="H2413" s="35">
        <v>2023</v>
      </c>
      <c r="I2413" s="35">
        <v>1</v>
      </c>
      <c r="J2413" s="35">
        <v>36</v>
      </c>
      <c r="K2413" s="35">
        <v>33</v>
      </c>
      <c r="O2413" s="61">
        <f t="shared" si="296"/>
        <v>0.91666666666666663</v>
      </c>
      <c r="Q2413" s="92"/>
    </row>
    <row r="2414" spans="2:17" ht="23.45" hidden="1" customHeight="1" outlineLevel="1" x14ac:dyDescent="0.25">
      <c r="B2414" s="123"/>
      <c r="C2414" s="35" t="s">
        <v>380</v>
      </c>
      <c r="D2414" s="123"/>
      <c r="E2414" s="35" t="s">
        <v>282</v>
      </c>
      <c r="F2414" s="122"/>
      <c r="G2414" s="35">
        <v>2024</v>
      </c>
      <c r="H2414" s="35">
        <v>2024</v>
      </c>
      <c r="I2414" s="35">
        <v>1</v>
      </c>
      <c r="J2414" s="35">
        <v>36</v>
      </c>
      <c r="K2414" s="35">
        <v>27</v>
      </c>
      <c r="O2414" s="61">
        <f t="shared" si="296"/>
        <v>0.75</v>
      </c>
      <c r="Q2414" s="92"/>
    </row>
    <row r="2415" spans="2:17" ht="23.45" hidden="1" customHeight="1" outlineLevel="1" x14ac:dyDescent="0.25">
      <c r="B2415" s="55" t="s">
        <v>1</v>
      </c>
      <c r="C2415" s="55" t="s">
        <v>371</v>
      </c>
      <c r="D2415" s="55" t="s">
        <v>42</v>
      </c>
      <c r="E2415" s="55" t="s">
        <v>364</v>
      </c>
      <c r="F2415" s="86"/>
      <c r="G2415" s="55" t="s">
        <v>43</v>
      </c>
      <c r="H2415" s="55" t="s">
        <v>787</v>
      </c>
      <c r="I2415" s="55" t="s">
        <v>44</v>
      </c>
      <c r="J2415" s="55" t="s">
        <v>360</v>
      </c>
      <c r="K2415" s="55" t="s">
        <v>359</v>
      </c>
      <c r="L2415" s="55" t="s">
        <v>362</v>
      </c>
      <c r="M2415" s="55" t="s">
        <v>360</v>
      </c>
      <c r="N2415" s="55" t="s">
        <v>359</v>
      </c>
      <c r="O2415" s="55" t="s">
        <v>363</v>
      </c>
      <c r="P2415" s="55" t="s">
        <v>365</v>
      </c>
      <c r="Q2415" s="55" t="s">
        <v>599</v>
      </c>
    </row>
    <row r="2416" spans="2:17" ht="23.45" hidden="1" customHeight="1" outlineLevel="1" x14ac:dyDescent="0.25">
      <c r="B2416" s="123" t="e" vm="18">
        <v>#VALUE!</v>
      </c>
      <c r="C2416" s="35" t="s">
        <v>380</v>
      </c>
      <c r="D2416" s="123" t="e" vm="279">
        <v>#VALUE!</v>
      </c>
      <c r="E2416" s="35" t="s">
        <v>283</v>
      </c>
      <c r="F2416" s="122" t="s">
        <v>709</v>
      </c>
      <c r="G2416" s="35">
        <v>2018</v>
      </c>
      <c r="H2416" s="35">
        <v>2018</v>
      </c>
      <c r="I2416" s="35">
        <v>1</v>
      </c>
      <c r="J2416" s="35">
        <v>36</v>
      </c>
      <c r="K2416" s="35">
        <v>37</v>
      </c>
      <c r="O2416" s="61">
        <f t="shared" ref="O2416:O2422" si="297">IF(AND(L2416="", M2416="", N2416=""), IF(AND(I2416&lt;&gt;0, J2416&lt;&gt;0), K2416/J2416 * I2416^-0.95, 0), IF(OR(L2416=1, L2416=2),(IF(J2416&lt;&gt;0, K2416/J2416 * I2416^-0.95, 0) + IF(AND(M2416&lt;&gt;0, I2416&lt;&gt;0), N2416/M2416 * I2416^-0.95 * IF(L2416=1, 1, 0.913), 0)) / 2,"Fehler: K4 muss 1 oder 2 sein"))</f>
        <v>1.0277777777777777</v>
      </c>
      <c r="P2416" s="61">
        <f t="array" ref="P2416">((AVERAGE(IF((H2416:INDEX(H:H,MATCH("PointAVG",O2417:O2541,0)+ROW(O2416)-1)&gt;=(MAX(H2416:INDEX(H:H,MATCH("PointAVG",O2417:O2541,0)+ROW(O2416)-1))-4)),O2416:INDEX(O:O,MATCH("PointAVG",O2417:O2541,0)+ROW(O2416)-1)))) * (VLOOKUP(C2416, LeagueRanking[[CCode]:[Total4]], COLUMNS(LeagueRanking[[#All],[CCode]:[Total4]]), FALSE)))</f>
        <v>6.3890700077739986</v>
      </c>
      <c r="Q2416" s="91">
        <f>_xlfn.RANK.EQ(P2416, P:P, 0)</f>
        <v>304</v>
      </c>
    </row>
    <row r="2417" spans="2:17" ht="23.45" hidden="1" customHeight="1" outlineLevel="1" x14ac:dyDescent="0.25">
      <c r="B2417" s="123"/>
      <c r="C2417" s="35" t="s">
        <v>380</v>
      </c>
      <c r="D2417" s="123"/>
      <c r="E2417" s="35" t="s">
        <v>283</v>
      </c>
      <c r="F2417" s="122"/>
      <c r="G2417" s="35">
        <v>2019</v>
      </c>
      <c r="H2417" s="35">
        <v>2019</v>
      </c>
      <c r="I2417" s="35">
        <v>1</v>
      </c>
      <c r="J2417" s="35">
        <v>36</v>
      </c>
      <c r="K2417" s="35">
        <v>38</v>
      </c>
      <c r="O2417" s="61">
        <f t="shared" si="297"/>
        <v>1.0555555555555556</v>
      </c>
      <c r="Q2417" s="92"/>
    </row>
    <row r="2418" spans="2:17" ht="23.45" hidden="1" customHeight="1" outlineLevel="1" x14ac:dyDescent="0.25">
      <c r="B2418" s="123"/>
      <c r="C2418" s="35" t="s">
        <v>380</v>
      </c>
      <c r="D2418" s="123"/>
      <c r="E2418" s="35" t="s">
        <v>283</v>
      </c>
      <c r="F2418" s="122"/>
      <c r="G2418" s="35">
        <v>2020</v>
      </c>
      <c r="H2418" s="35">
        <v>2020</v>
      </c>
      <c r="I2418" s="35">
        <v>2</v>
      </c>
      <c r="J2418" s="35">
        <v>18</v>
      </c>
      <c r="K2418" s="35">
        <v>26</v>
      </c>
      <c r="O2418" s="61">
        <f t="shared" si="297"/>
        <v>0.7476913338854394</v>
      </c>
      <c r="Q2418" s="92"/>
    </row>
    <row r="2419" spans="2:17" ht="23.45" hidden="1" customHeight="1" outlineLevel="1" x14ac:dyDescent="0.25">
      <c r="B2419" s="123"/>
      <c r="C2419" s="35" t="s">
        <v>380</v>
      </c>
      <c r="D2419" s="123"/>
      <c r="E2419" s="35" t="s">
        <v>283</v>
      </c>
      <c r="F2419" s="122"/>
      <c r="G2419" s="35">
        <v>2021</v>
      </c>
      <c r="H2419" s="35">
        <v>2021</v>
      </c>
      <c r="I2419" s="35">
        <v>2</v>
      </c>
      <c r="J2419" s="35">
        <v>36</v>
      </c>
      <c r="K2419" s="35">
        <v>39</v>
      </c>
      <c r="O2419" s="61">
        <f t="shared" si="297"/>
        <v>0.56076850041407944</v>
      </c>
      <c r="Q2419" s="92"/>
    </row>
    <row r="2420" spans="2:17" ht="23.45" hidden="1" customHeight="1" outlineLevel="1" x14ac:dyDescent="0.25">
      <c r="B2420" s="123"/>
      <c r="C2420" s="35" t="s">
        <v>380</v>
      </c>
      <c r="D2420" s="123"/>
      <c r="E2420" s="35" t="s">
        <v>283</v>
      </c>
      <c r="F2420" s="122"/>
      <c r="G2420" s="35">
        <v>2022</v>
      </c>
      <c r="H2420" s="35">
        <v>2022</v>
      </c>
      <c r="I2420" s="35">
        <v>2</v>
      </c>
      <c r="J2420" s="35">
        <v>28</v>
      </c>
      <c r="K2420" s="35">
        <v>22</v>
      </c>
      <c r="O2420" s="61">
        <f t="shared" si="297"/>
        <v>0.40671122008054117</v>
      </c>
      <c r="Q2420" s="92"/>
    </row>
    <row r="2421" spans="2:17" ht="23.45" hidden="1" customHeight="1" outlineLevel="1" x14ac:dyDescent="0.25">
      <c r="B2421" s="123"/>
      <c r="C2421" s="35" t="s">
        <v>380</v>
      </c>
      <c r="D2421" s="123"/>
      <c r="E2421" s="35" t="s">
        <v>283</v>
      </c>
      <c r="F2421" s="122"/>
      <c r="G2421" s="35">
        <v>2023</v>
      </c>
      <c r="H2421" s="35">
        <v>2023</v>
      </c>
      <c r="I2421" s="35">
        <v>3</v>
      </c>
      <c r="J2421" s="35">
        <v>30</v>
      </c>
      <c r="K2421" s="35">
        <v>61</v>
      </c>
      <c r="O2421" s="61">
        <f t="shared" si="297"/>
        <v>0.71605006468357557</v>
      </c>
      <c r="Q2421" s="92"/>
    </row>
    <row r="2422" spans="2:17" ht="23.45" hidden="1" customHeight="1" outlineLevel="1" x14ac:dyDescent="0.25">
      <c r="B2422" s="123"/>
      <c r="C2422" s="35" t="s">
        <v>380</v>
      </c>
      <c r="D2422" s="123"/>
      <c r="E2422" s="35" t="s">
        <v>283</v>
      </c>
      <c r="F2422" s="122"/>
      <c r="G2422" s="35">
        <v>2024</v>
      </c>
      <c r="H2422" s="35">
        <v>2024</v>
      </c>
      <c r="I2422" s="35">
        <v>2</v>
      </c>
      <c r="J2422" s="35">
        <v>36</v>
      </c>
      <c r="K2422" s="35">
        <v>65</v>
      </c>
      <c r="O2422" s="61">
        <f t="shared" si="297"/>
        <v>0.93461416735679925</v>
      </c>
      <c r="Q2422" s="92"/>
    </row>
    <row r="2423" spans="2:17" ht="23.45" hidden="1" customHeight="1" outlineLevel="1" x14ac:dyDescent="0.25">
      <c r="B2423" s="55" t="s">
        <v>1</v>
      </c>
      <c r="C2423" s="55" t="s">
        <v>371</v>
      </c>
      <c r="D2423" s="55" t="s">
        <v>42</v>
      </c>
      <c r="E2423" s="55" t="s">
        <v>364</v>
      </c>
      <c r="F2423" s="86"/>
      <c r="G2423" s="55" t="s">
        <v>43</v>
      </c>
      <c r="H2423" s="55" t="s">
        <v>787</v>
      </c>
      <c r="I2423" s="55" t="s">
        <v>44</v>
      </c>
      <c r="J2423" s="55" t="s">
        <v>360</v>
      </c>
      <c r="K2423" s="55" t="s">
        <v>359</v>
      </c>
      <c r="L2423" s="55" t="s">
        <v>362</v>
      </c>
      <c r="M2423" s="55" t="s">
        <v>360</v>
      </c>
      <c r="N2423" s="55" t="s">
        <v>359</v>
      </c>
      <c r="O2423" s="55" t="s">
        <v>363</v>
      </c>
      <c r="P2423" s="55" t="s">
        <v>365</v>
      </c>
      <c r="Q2423" s="55" t="s">
        <v>599</v>
      </c>
    </row>
    <row r="2424" spans="2:17" ht="23.45" hidden="1" customHeight="1" outlineLevel="1" x14ac:dyDescent="0.25">
      <c r="B2424" s="123" t="e" vm="18">
        <v>#VALUE!</v>
      </c>
      <c r="C2424" s="35" t="s">
        <v>380</v>
      </c>
      <c r="D2424" s="123" t="e" vm="280">
        <v>#VALUE!</v>
      </c>
      <c r="E2424" s="35" t="s">
        <v>284</v>
      </c>
      <c r="F2424" s="122" t="s">
        <v>710</v>
      </c>
      <c r="G2424" s="35">
        <v>2018</v>
      </c>
      <c r="H2424" s="35">
        <v>2018</v>
      </c>
      <c r="I2424" s="35">
        <v>2</v>
      </c>
      <c r="J2424" s="35">
        <v>36</v>
      </c>
      <c r="K2424" s="35">
        <v>58</v>
      </c>
      <c r="O2424" s="61">
        <f t="shared" ref="O2424:O2430" si="298">IF(AND(L2424="", M2424="", N2424=""), IF(AND(I2424&lt;&gt;0, J2424&lt;&gt;0), K2424/J2424 * I2424^-0.95, 0), IF(OR(L2424=1, L2424=2),(IF(J2424&lt;&gt;0, K2424/J2424 * I2424^-0.95, 0) + IF(AND(M2424&lt;&gt;0, I2424&lt;&gt;0), N2424/M2424 * I2424^-0.95 * IF(L2424=1, 1, 0.913), 0)) / 2,"Fehler: K4 muss 1 oder 2 sein"))</f>
        <v>0.83396341087222081</v>
      </c>
      <c r="P2424" s="61">
        <f t="array" ref="P2424">((AVERAGE(IF((H2424:INDEX(H:H,MATCH("PointAVG",O2425:O2549,0)+ROW(O2424)-1)&gt;=(MAX(H2424:INDEX(H:H,MATCH("PointAVG",O2425:O2549,0)+ROW(O2424)-1))-4)),O2424:INDEX(O:O,MATCH("PointAVG",O2425:O2549,0)+ROW(O2424)-1)))) * (VLOOKUP(C2424, LeagueRanking[[CCode]:[Total4]], COLUMNS(LeagueRanking[[#All],[CCode]:[Total4]]), FALSE)))</f>
        <v>9.5356230535505837</v>
      </c>
      <c r="Q2424" s="91">
        <f>_xlfn.RANK.EQ(P2424, P:P, 0)</f>
        <v>207</v>
      </c>
    </row>
    <row r="2425" spans="2:17" ht="23.45" hidden="1" customHeight="1" outlineLevel="1" x14ac:dyDescent="0.25">
      <c r="B2425" s="123"/>
      <c r="C2425" s="35" t="s">
        <v>380</v>
      </c>
      <c r="D2425" s="123"/>
      <c r="E2425" s="35" t="s">
        <v>284</v>
      </c>
      <c r="F2425" s="122"/>
      <c r="G2425" s="35">
        <v>2019</v>
      </c>
      <c r="H2425" s="35">
        <v>2019</v>
      </c>
      <c r="I2425" s="35">
        <v>2</v>
      </c>
      <c r="J2425" s="35">
        <v>36</v>
      </c>
      <c r="K2425" s="35">
        <v>47</v>
      </c>
      <c r="O2425" s="61">
        <f t="shared" si="298"/>
        <v>0.6757979363964548</v>
      </c>
      <c r="Q2425" s="92"/>
    </row>
    <row r="2426" spans="2:17" ht="23.45" hidden="1" customHeight="1" outlineLevel="1" x14ac:dyDescent="0.25">
      <c r="B2426" s="123"/>
      <c r="C2426" s="35" t="s">
        <v>380</v>
      </c>
      <c r="D2426" s="123"/>
      <c r="E2426" s="35" t="s">
        <v>284</v>
      </c>
      <c r="F2426" s="122"/>
      <c r="G2426" s="35">
        <v>2020</v>
      </c>
      <c r="H2426" s="35">
        <v>2020</v>
      </c>
      <c r="I2426" s="35">
        <v>2</v>
      </c>
      <c r="J2426" s="35">
        <v>18</v>
      </c>
      <c r="K2426" s="35">
        <v>29</v>
      </c>
      <c r="O2426" s="61">
        <f t="shared" si="298"/>
        <v>0.83396341087222081</v>
      </c>
      <c r="Q2426" s="92"/>
    </row>
    <row r="2427" spans="2:17" ht="23.45" hidden="1" customHeight="1" outlineLevel="1" x14ac:dyDescent="0.25">
      <c r="B2427" s="123"/>
      <c r="C2427" s="35" t="s">
        <v>380</v>
      </c>
      <c r="D2427" s="123"/>
      <c r="E2427" s="35" t="s">
        <v>284</v>
      </c>
      <c r="F2427" s="122"/>
      <c r="G2427" s="35">
        <v>2021</v>
      </c>
      <c r="H2427" s="35">
        <v>2021</v>
      </c>
      <c r="I2427" s="35">
        <v>2</v>
      </c>
      <c r="J2427" s="35">
        <v>36</v>
      </c>
      <c r="K2427" s="35">
        <v>75</v>
      </c>
      <c r="O2427" s="61">
        <f t="shared" si="298"/>
        <v>1.0784009623347683</v>
      </c>
      <c r="Q2427" s="92"/>
    </row>
    <row r="2428" spans="2:17" ht="23.45" hidden="1" customHeight="1" outlineLevel="1" x14ac:dyDescent="0.25">
      <c r="B2428" s="123"/>
      <c r="C2428" s="35" t="s">
        <v>380</v>
      </c>
      <c r="D2428" s="123"/>
      <c r="E2428" s="35" t="s">
        <v>284</v>
      </c>
      <c r="F2428" s="122"/>
      <c r="G2428" s="35">
        <v>2022</v>
      </c>
      <c r="H2428" s="35">
        <v>2022</v>
      </c>
      <c r="I2428" s="35">
        <v>1</v>
      </c>
      <c r="J2428" s="35">
        <v>36</v>
      </c>
      <c r="K2428" s="35">
        <v>36</v>
      </c>
      <c r="O2428" s="61">
        <f t="shared" si="298"/>
        <v>1</v>
      </c>
      <c r="Q2428" s="92"/>
    </row>
    <row r="2429" spans="2:17" ht="23.45" hidden="1" customHeight="1" outlineLevel="1" x14ac:dyDescent="0.25">
      <c r="B2429" s="123"/>
      <c r="C2429" s="35" t="s">
        <v>380</v>
      </c>
      <c r="D2429" s="123"/>
      <c r="E2429" s="35" t="s">
        <v>284</v>
      </c>
      <c r="F2429" s="122"/>
      <c r="G2429" s="35">
        <v>2023</v>
      </c>
      <c r="H2429" s="35">
        <v>2023</v>
      </c>
      <c r="I2429" s="35">
        <v>1</v>
      </c>
      <c r="J2429" s="35">
        <v>36</v>
      </c>
      <c r="K2429" s="35">
        <v>38</v>
      </c>
      <c r="O2429" s="61">
        <f t="shared" si="298"/>
        <v>1.0555555555555556</v>
      </c>
      <c r="Q2429" s="92"/>
    </row>
    <row r="2430" spans="2:17" ht="23.45" hidden="1" customHeight="1" outlineLevel="1" x14ac:dyDescent="0.25">
      <c r="B2430" s="123"/>
      <c r="C2430" s="35" t="s">
        <v>380</v>
      </c>
      <c r="D2430" s="123"/>
      <c r="E2430" s="35" t="s">
        <v>284</v>
      </c>
      <c r="F2430" s="122"/>
      <c r="G2430" s="35">
        <v>2024</v>
      </c>
      <c r="H2430" s="35">
        <v>2024</v>
      </c>
      <c r="I2430" s="35">
        <v>1</v>
      </c>
      <c r="J2430" s="35">
        <v>36</v>
      </c>
      <c r="K2430" s="35">
        <v>38</v>
      </c>
      <c r="O2430" s="61">
        <f t="shared" si="298"/>
        <v>1.0555555555555556</v>
      </c>
      <c r="Q2430" s="92"/>
    </row>
    <row r="2431" spans="2:17" ht="23.45" hidden="1" customHeight="1" outlineLevel="1" x14ac:dyDescent="0.25">
      <c r="B2431" s="55" t="s">
        <v>1</v>
      </c>
      <c r="C2431" s="55" t="s">
        <v>371</v>
      </c>
      <c r="D2431" s="55" t="s">
        <v>42</v>
      </c>
      <c r="E2431" s="55" t="s">
        <v>364</v>
      </c>
      <c r="F2431" s="86"/>
      <c r="G2431" s="55" t="s">
        <v>43</v>
      </c>
      <c r="H2431" s="55" t="s">
        <v>787</v>
      </c>
      <c r="I2431" s="55" t="s">
        <v>44</v>
      </c>
      <c r="J2431" s="55" t="s">
        <v>360</v>
      </c>
      <c r="K2431" s="55" t="s">
        <v>359</v>
      </c>
      <c r="L2431" s="55" t="s">
        <v>362</v>
      </c>
      <c r="M2431" s="55" t="s">
        <v>360</v>
      </c>
      <c r="N2431" s="55" t="s">
        <v>359</v>
      </c>
      <c r="O2431" s="55" t="s">
        <v>363</v>
      </c>
      <c r="P2431" s="55" t="s">
        <v>365</v>
      </c>
      <c r="Q2431" s="55" t="s">
        <v>599</v>
      </c>
    </row>
    <row r="2432" spans="2:17" ht="23.45" hidden="1" customHeight="1" outlineLevel="1" x14ac:dyDescent="0.25">
      <c r="B2432" s="123" t="e" vm="18">
        <v>#VALUE!</v>
      </c>
      <c r="C2432" s="35" t="s">
        <v>380</v>
      </c>
      <c r="D2432" s="123" t="e" vm="281">
        <v>#VALUE!</v>
      </c>
      <c r="E2432" s="35" t="s">
        <v>285</v>
      </c>
      <c r="F2432" s="122" t="s">
        <v>711</v>
      </c>
      <c r="G2432" s="35">
        <v>2018</v>
      </c>
      <c r="H2432" s="35">
        <v>2018</v>
      </c>
      <c r="I2432" s="35">
        <v>2</v>
      </c>
      <c r="J2432" s="35">
        <v>36</v>
      </c>
      <c r="K2432" s="35">
        <v>41</v>
      </c>
      <c r="O2432" s="61">
        <f t="shared" ref="O2432:O2438" si="299">IF(AND(L2432="", M2432="", N2432=""), IF(AND(I2432&lt;&gt;0, J2432&lt;&gt;0), K2432/J2432 * I2432^-0.95, 0), IF(OR(L2432=1, L2432=2),(IF(J2432&lt;&gt;0, K2432/J2432 * I2432^-0.95, 0) + IF(AND(M2432&lt;&gt;0, I2432&lt;&gt;0), N2432/M2432 * I2432^-0.95 * IF(L2432=1, 1, 0.913), 0)) / 2,"Fehler: K4 muss 1 oder 2 sein"))</f>
        <v>0.58952585940967328</v>
      </c>
      <c r="P2432" s="61">
        <f t="array" ref="P2432">((AVERAGE(IF((H2432:INDEX(H:H,MATCH("PointAVG",O2433:O2557,0)+ROW(O2432)-1)&gt;=(MAX(H2432:INDEX(H:H,MATCH("PointAVG",O2433:O2557,0)+ROW(O2432)-1))-4)),O2432:INDEX(O:O,MATCH("PointAVG",O2433:O2557,0)+ROW(O2432)-1)))) * (VLOOKUP(C2432, LeagueRanking[[CCode]:[Total4]], COLUMNS(LeagueRanking[[#All],[CCode]:[Total4]]), FALSE)))</f>
        <v>5.8014040053257467</v>
      </c>
      <c r="Q2432" s="91">
        <f>_xlfn.RANK.EQ(P2432, P:P, 0)</f>
        <v>317</v>
      </c>
    </row>
    <row r="2433" spans="2:17" ht="23.45" hidden="1" customHeight="1" outlineLevel="1" x14ac:dyDescent="0.25">
      <c r="B2433" s="123"/>
      <c r="C2433" s="35" t="s">
        <v>380</v>
      </c>
      <c r="D2433" s="123"/>
      <c r="E2433" s="35" t="s">
        <v>285</v>
      </c>
      <c r="F2433" s="122"/>
      <c r="G2433" s="35">
        <v>2019</v>
      </c>
      <c r="H2433" s="35">
        <v>2019</v>
      </c>
      <c r="I2433" s="35">
        <v>2</v>
      </c>
      <c r="J2433" s="35">
        <v>36</v>
      </c>
      <c r="K2433" s="35">
        <v>46</v>
      </c>
      <c r="O2433" s="61">
        <f t="shared" si="299"/>
        <v>0.66141925689865788</v>
      </c>
      <c r="Q2433" s="92"/>
    </row>
    <row r="2434" spans="2:17" ht="23.45" hidden="1" customHeight="1" outlineLevel="1" x14ac:dyDescent="0.25">
      <c r="B2434" s="123"/>
      <c r="C2434" s="35" t="s">
        <v>380</v>
      </c>
      <c r="D2434" s="123"/>
      <c r="E2434" s="35" t="s">
        <v>285</v>
      </c>
      <c r="F2434" s="122"/>
      <c r="G2434" s="35">
        <v>2020</v>
      </c>
      <c r="H2434" s="35">
        <v>2020</v>
      </c>
      <c r="I2434" s="35">
        <v>2</v>
      </c>
      <c r="J2434" s="35">
        <v>18</v>
      </c>
      <c r="K2434" s="35">
        <v>31</v>
      </c>
      <c r="O2434" s="61">
        <f t="shared" si="299"/>
        <v>0.89147812886340849</v>
      </c>
      <c r="Q2434" s="92"/>
    </row>
    <row r="2435" spans="2:17" ht="23.45" hidden="1" customHeight="1" outlineLevel="1" x14ac:dyDescent="0.25">
      <c r="B2435" s="123"/>
      <c r="C2435" s="35" t="s">
        <v>380</v>
      </c>
      <c r="D2435" s="123"/>
      <c r="E2435" s="35" t="s">
        <v>285</v>
      </c>
      <c r="F2435" s="122"/>
      <c r="G2435" s="35">
        <v>2021</v>
      </c>
      <c r="H2435" s="35">
        <v>2021</v>
      </c>
      <c r="I2435" s="35">
        <v>1</v>
      </c>
      <c r="J2435" s="35">
        <v>36</v>
      </c>
      <c r="K2435" s="35">
        <v>27</v>
      </c>
      <c r="O2435" s="61">
        <f t="shared" si="299"/>
        <v>0.75</v>
      </c>
      <c r="Q2435" s="92"/>
    </row>
    <row r="2436" spans="2:17" ht="23.45" hidden="1" customHeight="1" outlineLevel="1" x14ac:dyDescent="0.25">
      <c r="B2436" s="123"/>
      <c r="C2436" s="35" t="s">
        <v>380</v>
      </c>
      <c r="D2436" s="123"/>
      <c r="E2436" s="35" t="s">
        <v>285</v>
      </c>
      <c r="F2436" s="122"/>
      <c r="G2436" s="35">
        <v>2022</v>
      </c>
      <c r="H2436" s="35">
        <v>2022</v>
      </c>
      <c r="I2436" s="35">
        <v>2</v>
      </c>
      <c r="J2436" s="35">
        <v>28</v>
      </c>
      <c r="K2436" s="35">
        <v>60</v>
      </c>
      <c r="O2436" s="61">
        <f t="shared" si="299"/>
        <v>1.109212418401476</v>
      </c>
      <c r="Q2436" s="92"/>
    </row>
    <row r="2437" spans="2:17" ht="23.45" hidden="1" customHeight="1" outlineLevel="1" x14ac:dyDescent="0.25">
      <c r="B2437" s="123"/>
      <c r="C2437" s="35" t="s">
        <v>380</v>
      </c>
      <c r="D2437" s="123"/>
      <c r="E2437" s="35" t="s">
        <v>285</v>
      </c>
      <c r="F2437" s="122"/>
      <c r="G2437" s="35">
        <v>2023</v>
      </c>
      <c r="H2437" s="35">
        <v>2023</v>
      </c>
      <c r="I2437" s="35">
        <v>1</v>
      </c>
      <c r="J2437" s="35">
        <v>36</v>
      </c>
      <c r="K2437" s="35">
        <v>11</v>
      </c>
      <c r="O2437" s="61">
        <f t="shared" si="299"/>
        <v>0.30555555555555558</v>
      </c>
      <c r="Q2437" s="92"/>
    </row>
    <row r="2438" spans="2:17" ht="23.45" hidden="1" customHeight="1" outlineLevel="1" x14ac:dyDescent="0.25">
      <c r="B2438" s="123"/>
      <c r="C2438" s="35" t="s">
        <v>380</v>
      </c>
      <c r="D2438" s="123"/>
      <c r="E2438" s="35" t="s">
        <v>285</v>
      </c>
      <c r="F2438" s="122"/>
      <c r="G2438" s="35">
        <v>2024</v>
      </c>
      <c r="H2438" s="35">
        <v>2024</v>
      </c>
      <c r="O2438" s="61">
        <f t="shared" si="299"/>
        <v>0</v>
      </c>
      <c r="Q2438" s="92"/>
    </row>
    <row r="2439" spans="2:17" ht="23.45" hidden="1" customHeight="1" outlineLevel="1" x14ac:dyDescent="0.25">
      <c r="B2439" s="55" t="s">
        <v>1</v>
      </c>
      <c r="C2439" s="55" t="s">
        <v>371</v>
      </c>
      <c r="D2439" s="55" t="s">
        <v>42</v>
      </c>
      <c r="E2439" s="55" t="s">
        <v>364</v>
      </c>
      <c r="F2439" s="86"/>
      <c r="G2439" s="55" t="s">
        <v>43</v>
      </c>
      <c r="H2439" s="55" t="s">
        <v>787</v>
      </c>
      <c r="I2439" s="55" t="s">
        <v>44</v>
      </c>
      <c r="J2439" s="55" t="s">
        <v>360</v>
      </c>
      <c r="K2439" s="55" t="s">
        <v>359</v>
      </c>
      <c r="L2439" s="55" t="s">
        <v>362</v>
      </c>
      <c r="M2439" s="55" t="s">
        <v>360</v>
      </c>
      <c r="N2439" s="55" t="s">
        <v>359</v>
      </c>
      <c r="O2439" s="55" t="s">
        <v>363</v>
      </c>
      <c r="P2439" s="55" t="s">
        <v>365</v>
      </c>
      <c r="Q2439" s="55" t="s">
        <v>599</v>
      </c>
    </row>
    <row r="2440" spans="2:17" ht="23.45" hidden="1" customHeight="1" outlineLevel="1" x14ac:dyDescent="0.25">
      <c r="B2440" s="123" t="e" vm="18">
        <v>#VALUE!</v>
      </c>
      <c r="C2440" s="35" t="s">
        <v>380</v>
      </c>
      <c r="D2440" s="123" t="e" vm="282">
        <v>#VALUE!</v>
      </c>
      <c r="E2440" s="35" t="s">
        <v>286</v>
      </c>
      <c r="F2440" s="122" t="s">
        <v>712</v>
      </c>
      <c r="G2440" s="35">
        <v>2018</v>
      </c>
      <c r="H2440" s="35">
        <v>2018</v>
      </c>
      <c r="I2440" s="35">
        <v>2</v>
      </c>
      <c r="J2440" s="35">
        <v>36</v>
      </c>
      <c r="K2440" s="35">
        <v>65</v>
      </c>
      <c r="O2440" s="61">
        <f t="shared" ref="O2440:O2446" si="300">IF(AND(L2440="", M2440="", N2440=""), IF(AND(I2440&lt;&gt;0, J2440&lt;&gt;0), K2440/J2440 * I2440^-0.95, 0), IF(OR(L2440=1, L2440=2),(IF(J2440&lt;&gt;0, K2440/J2440 * I2440^-0.95, 0) + IF(AND(M2440&lt;&gt;0, I2440&lt;&gt;0), N2440/M2440 * I2440^-0.95 * IF(L2440=1, 1, 0.913), 0)) / 2,"Fehler: K4 muss 1 oder 2 sein"))</f>
        <v>0.93461416735679925</v>
      </c>
      <c r="P2440" s="61">
        <f t="array" ref="P2440">((AVERAGE(IF((H2440:INDEX(H:H,MATCH("PointAVG",O2441:O2565,0)+ROW(O2440)-1)&gt;=(MAX(H2440:INDEX(H:H,MATCH("PointAVG",O2441:O2565,0)+ROW(O2440)-1))-4)),O2440:INDEX(O:O,MATCH("PointAVG",O2441:O2565,0)+ROW(O2440)-1)))) * (VLOOKUP(C2440, LeagueRanking[[CCode]:[Total4]], COLUMNS(LeagueRanking[[#All],[CCode]:[Total4]]), FALSE)))</f>
        <v>5.5406386733140502</v>
      </c>
      <c r="Q2440" s="91">
        <f>_xlfn.RANK.EQ(P2440, P:P, 0)</f>
        <v>323</v>
      </c>
    </row>
    <row r="2441" spans="2:17" ht="23.45" hidden="1" customHeight="1" outlineLevel="1" x14ac:dyDescent="0.25">
      <c r="B2441" s="123"/>
      <c r="C2441" s="35" t="s">
        <v>380</v>
      </c>
      <c r="D2441" s="123"/>
      <c r="E2441" s="35" t="s">
        <v>286</v>
      </c>
      <c r="F2441" s="122"/>
      <c r="G2441" s="35">
        <v>2019</v>
      </c>
      <c r="H2441" s="35">
        <v>2019</v>
      </c>
      <c r="I2441" s="35">
        <v>1</v>
      </c>
      <c r="J2441" s="35">
        <v>36</v>
      </c>
      <c r="K2441" s="35">
        <v>20</v>
      </c>
      <c r="O2441" s="61">
        <f t="shared" si="300"/>
        <v>0.55555555555555558</v>
      </c>
      <c r="Q2441" s="92"/>
    </row>
    <row r="2442" spans="2:17" ht="23.45" hidden="1" customHeight="1" outlineLevel="1" x14ac:dyDescent="0.25">
      <c r="B2442" s="123"/>
      <c r="C2442" s="35" t="s">
        <v>380</v>
      </c>
      <c r="D2442" s="123"/>
      <c r="E2442" s="35" t="s">
        <v>286</v>
      </c>
      <c r="F2442" s="122"/>
      <c r="G2442" s="35">
        <v>2020</v>
      </c>
      <c r="H2442" s="35">
        <v>2020</v>
      </c>
      <c r="I2442" s="35">
        <v>2</v>
      </c>
      <c r="J2442" s="35">
        <v>18</v>
      </c>
      <c r="K2442" s="35">
        <v>21</v>
      </c>
      <c r="O2442" s="61">
        <f t="shared" si="300"/>
        <v>0.60390453890747031</v>
      </c>
      <c r="Q2442" s="92"/>
    </row>
    <row r="2443" spans="2:17" ht="23.45" hidden="1" customHeight="1" outlineLevel="1" x14ac:dyDescent="0.25">
      <c r="B2443" s="123"/>
      <c r="C2443" s="35" t="s">
        <v>380</v>
      </c>
      <c r="D2443" s="123"/>
      <c r="E2443" s="35" t="s">
        <v>286</v>
      </c>
      <c r="F2443" s="122"/>
      <c r="G2443" s="35">
        <v>2021</v>
      </c>
      <c r="H2443" s="35">
        <v>2021</v>
      </c>
      <c r="I2443" s="35">
        <v>2</v>
      </c>
      <c r="J2443" s="35">
        <v>36</v>
      </c>
      <c r="K2443" s="35">
        <v>45</v>
      </c>
      <c r="O2443" s="61">
        <f t="shared" si="300"/>
        <v>0.64704057740086096</v>
      </c>
      <c r="Q2443" s="92"/>
    </row>
    <row r="2444" spans="2:17" ht="23.45" hidden="1" customHeight="1" outlineLevel="1" x14ac:dyDescent="0.25">
      <c r="B2444" s="123"/>
      <c r="C2444" s="35" t="s">
        <v>380</v>
      </c>
      <c r="D2444" s="123"/>
      <c r="E2444" s="35" t="s">
        <v>286</v>
      </c>
      <c r="F2444" s="122"/>
      <c r="G2444" s="35">
        <v>2022</v>
      </c>
      <c r="H2444" s="35">
        <v>2022</v>
      </c>
      <c r="I2444" s="35">
        <v>2</v>
      </c>
      <c r="J2444" s="35">
        <v>28</v>
      </c>
      <c r="K2444" s="35">
        <v>21</v>
      </c>
      <c r="O2444" s="61">
        <f t="shared" si="300"/>
        <v>0.38822434644051662</v>
      </c>
      <c r="Q2444" s="92"/>
    </row>
    <row r="2445" spans="2:17" ht="23.45" hidden="1" customHeight="1" outlineLevel="1" x14ac:dyDescent="0.25">
      <c r="B2445" s="123"/>
      <c r="C2445" s="35" t="s">
        <v>380</v>
      </c>
      <c r="D2445" s="123"/>
      <c r="E2445" s="35" t="s">
        <v>286</v>
      </c>
      <c r="F2445" s="122"/>
      <c r="G2445" s="35">
        <v>2023</v>
      </c>
      <c r="H2445" s="35">
        <v>2023</v>
      </c>
      <c r="I2445" s="35">
        <v>2</v>
      </c>
      <c r="J2445" s="35">
        <v>36</v>
      </c>
      <c r="K2445" s="35">
        <v>48</v>
      </c>
      <c r="O2445" s="61">
        <f t="shared" si="300"/>
        <v>0.69017661589425172</v>
      </c>
      <c r="Q2445" s="92"/>
    </row>
    <row r="2446" spans="2:17" ht="23.45" hidden="1" customHeight="1" outlineLevel="1" x14ac:dyDescent="0.25">
      <c r="B2446" s="123"/>
      <c r="C2446" s="35" t="s">
        <v>380</v>
      </c>
      <c r="D2446" s="123"/>
      <c r="E2446" s="35" t="s">
        <v>286</v>
      </c>
      <c r="F2446" s="122"/>
      <c r="G2446" s="35">
        <v>2024</v>
      </c>
      <c r="H2446" s="35">
        <v>2024</v>
      </c>
      <c r="I2446" s="35">
        <v>2</v>
      </c>
      <c r="J2446" s="35">
        <v>36</v>
      </c>
      <c r="K2446" s="35">
        <v>41</v>
      </c>
      <c r="O2446" s="61">
        <f t="shared" si="300"/>
        <v>0.58952585940967328</v>
      </c>
      <c r="Q2446" s="92"/>
    </row>
    <row r="2447" spans="2:17" ht="23.45" hidden="1" customHeight="1" outlineLevel="1" x14ac:dyDescent="0.25">
      <c r="B2447" s="55" t="s">
        <v>1</v>
      </c>
      <c r="C2447" s="55" t="s">
        <v>371</v>
      </c>
      <c r="D2447" s="55" t="s">
        <v>42</v>
      </c>
      <c r="E2447" s="55" t="s">
        <v>364</v>
      </c>
      <c r="F2447" s="86"/>
      <c r="G2447" s="55" t="s">
        <v>43</v>
      </c>
      <c r="H2447" s="55" t="s">
        <v>787</v>
      </c>
      <c r="I2447" s="55" t="s">
        <v>44</v>
      </c>
      <c r="J2447" s="55" t="s">
        <v>360</v>
      </c>
      <c r="K2447" s="55" t="s">
        <v>359</v>
      </c>
      <c r="L2447" s="55" t="s">
        <v>362</v>
      </c>
      <c r="M2447" s="55" t="s">
        <v>360</v>
      </c>
      <c r="N2447" s="55" t="s">
        <v>359</v>
      </c>
      <c r="O2447" s="55" t="s">
        <v>363</v>
      </c>
      <c r="P2447" s="55" t="s">
        <v>365</v>
      </c>
      <c r="Q2447" s="55" t="s">
        <v>599</v>
      </c>
    </row>
    <row r="2448" spans="2:17" ht="23.45" hidden="1" customHeight="1" outlineLevel="1" x14ac:dyDescent="0.25">
      <c r="B2448" s="123" t="e" vm="18">
        <v>#VALUE!</v>
      </c>
      <c r="C2448" s="35" t="s">
        <v>380</v>
      </c>
      <c r="D2448" s="123" t="e" vm="283">
        <v>#VALUE!</v>
      </c>
      <c r="E2448" s="35" t="s">
        <v>287</v>
      </c>
      <c r="F2448" s="122" t="s">
        <v>713</v>
      </c>
      <c r="G2448" s="35">
        <v>2018</v>
      </c>
      <c r="H2448" s="35">
        <v>2018</v>
      </c>
      <c r="I2448" s="35">
        <v>2</v>
      </c>
      <c r="J2448" s="35">
        <v>36</v>
      </c>
      <c r="K2448" s="35">
        <v>51</v>
      </c>
      <c r="O2448" s="61">
        <f t="shared" ref="O2448:O2454" si="301">IF(AND(L2448="", M2448="", N2448=""), IF(AND(I2448&lt;&gt;0, J2448&lt;&gt;0), K2448/J2448 * I2448^-0.95, 0), IF(OR(L2448=1, L2448=2),(IF(J2448&lt;&gt;0, K2448/J2448 * I2448^-0.95, 0) + IF(AND(M2448&lt;&gt;0, I2448&lt;&gt;0), N2448/M2448 * I2448^-0.95 * IF(L2448=1, 1, 0.913), 0)) / 2,"Fehler: K4 muss 1 oder 2 sein"))</f>
        <v>0.73331265438764248</v>
      </c>
      <c r="P2448" s="61">
        <f t="array" ref="P2448">((AVERAGE(IF((H2448:INDEX(H:H,MATCH("PointAVG",O2449:O2573,0)+ROW(O2448)-1)&gt;=(MAX(H2448:INDEX(H:H,MATCH("PointAVG",O2449:O2573,0)+ROW(O2448)-1))-4)),O2448:INDEX(O:O,MATCH("PointAVG",O2449:O2573,0)+ROW(O2448)-1)))) * (VLOOKUP(C2448, LeagueRanking[[CCode]:[Total4]], COLUMNS(LeagueRanking[[#All],[CCode]:[Total4]]), FALSE)))</f>
        <v>4.4489220072774351</v>
      </c>
      <c r="Q2448" s="91">
        <f>_xlfn.RANK.EQ(P2448, P:P, 0)</f>
        <v>340</v>
      </c>
    </row>
    <row r="2449" spans="2:17" ht="23.45" hidden="1" customHeight="1" outlineLevel="1" x14ac:dyDescent="0.25">
      <c r="B2449" s="123"/>
      <c r="C2449" s="35" t="s">
        <v>380</v>
      </c>
      <c r="D2449" s="123"/>
      <c r="E2449" s="35" t="s">
        <v>287</v>
      </c>
      <c r="F2449" s="122"/>
      <c r="G2449" s="35">
        <v>2019</v>
      </c>
      <c r="H2449" s="35">
        <v>2019</v>
      </c>
      <c r="I2449" s="35">
        <v>2</v>
      </c>
      <c r="J2449" s="35">
        <v>36</v>
      </c>
      <c r="K2449" s="35">
        <v>81</v>
      </c>
      <c r="O2449" s="61">
        <f t="shared" si="301"/>
        <v>1.1646730393215499</v>
      </c>
      <c r="Q2449" s="92"/>
    </row>
    <row r="2450" spans="2:17" ht="23.45" hidden="1" customHeight="1" outlineLevel="1" x14ac:dyDescent="0.25">
      <c r="B2450" s="123"/>
      <c r="C2450" s="35" t="s">
        <v>380</v>
      </c>
      <c r="D2450" s="123"/>
      <c r="E2450" s="35" t="s">
        <v>287</v>
      </c>
      <c r="F2450" s="122"/>
      <c r="G2450" s="35">
        <v>2020</v>
      </c>
      <c r="H2450" s="35">
        <v>2020</v>
      </c>
      <c r="I2450" s="35">
        <v>1</v>
      </c>
      <c r="J2450" s="35">
        <v>18</v>
      </c>
      <c r="K2450" s="35">
        <v>6</v>
      </c>
      <c r="O2450" s="61">
        <f t="shared" si="301"/>
        <v>0.33333333333333331</v>
      </c>
      <c r="Q2450" s="92"/>
    </row>
    <row r="2451" spans="2:17" ht="23.45" hidden="1" customHeight="1" outlineLevel="1" x14ac:dyDescent="0.25">
      <c r="B2451" s="123"/>
      <c r="C2451" s="35" t="s">
        <v>380</v>
      </c>
      <c r="D2451" s="123"/>
      <c r="E2451" s="35" t="s">
        <v>287</v>
      </c>
      <c r="F2451" s="122"/>
      <c r="G2451" s="35">
        <v>2021</v>
      </c>
      <c r="H2451" s="35">
        <v>2021</v>
      </c>
      <c r="I2451" s="35">
        <v>2</v>
      </c>
      <c r="J2451" s="35">
        <v>36</v>
      </c>
      <c r="K2451" s="35">
        <v>47</v>
      </c>
      <c r="O2451" s="61">
        <f t="shared" si="301"/>
        <v>0.6757979363964548</v>
      </c>
      <c r="Q2451" s="92"/>
    </row>
    <row r="2452" spans="2:17" ht="23.45" hidden="1" customHeight="1" outlineLevel="1" x14ac:dyDescent="0.25">
      <c r="B2452" s="123"/>
      <c r="C2452" s="35" t="s">
        <v>380</v>
      </c>
      <c r="D2452" s="123"/>
      <c r="E2452" s="35" t="s">
        <v>287</v>
      </c>
      <c r="F2452" s="122"/>
      <c r="G2452" s="35">
        <v>2022</v>
      </c>
      <c r="H2452" s="35">
        <v>2022</v>
      </c>
      <c r="I2452" s="35">
        <v>2</v>
      </c>
      <c r="J2452" s="35">
        <v>28</v>
      </c>
      <c r="K2452" s="35">
        <v>34</v>
      </c>
      <c r="O2452" s="61">
        <f t="shared" si="301"/>
        <v>0.6285537037608363</v>
      </c>
      <c r="Q2452" s="92"/>
    </row>
    <row r="2453" spans="2:17" ht="23.45" hidden="1" customHeight="1" outlineLevel="1" x14ac:dyDescent="0.25">
      <c r="B2453" s="123"/>
      <c r="C2453" s="35" t="s">
        <v>380</v>
      </c>
      <c r="D2453" s="123"/>
      <c r="E2453" s="35" t="s">
        <v>287</v>
      </c>
      <c r="F2453" s="122"/>
      <c r="G2453" s="35">
        <v>2023</v>
      </c>
      <c r="H2453" s="35">
        <v>2023</v>
      </c>
      <c r="I2453" s="35">
        <v>2</v>
      </c>
      <c r="J2453" s="35">
        <v>36</v>
      </c>
      <c r="K2453" s="35">
        <v>14</v>
      </c>
      <c r="O2453" s="61">
        <f t="shared" si="301"/>
        <v>0.20130151296915674</v>
      </c>
      <c r="Q2453" s="92"/>
    </row>
    <row r="2454" spans="2:17" ht="23.45" hidden="1" customHeight="1" outlineLevel="1" x14ac:dyDescent="0.25">
      <c r="B2454" s="123"/>
      <c r="C2454" s="35" t="s">
        <v>380</v>
      </c>
      <c r="D2454" s="123"/>
      <c r="E2454" s="35" t="s">
        <v>287</v>
      </c>
      <c r="F2454" s="122"/>
      <c r="G2454" s="35">
        <v>2024</v>
      </c>
      <c r="H2454" s="35">
        <v>2024</v>
      </c>
      <c r="I2454" s="35">
        <v>3</v>
      </c>
      <c r="J2454" s="35">
        <v>30</v>
      </c>
      <c r="K2454" s="35">
        <v>43</v>
      </c>
      <c r="O2454" s="61">
        <f t="shared" si="301"/>
        <v>0.50475660297366809</v>
      </c>
      <c r="Q2454" s="92"/>
    </row>
    <row r="2455" spans="2:17" ht="23.45" hidden="1" customHeight="1" outlineLevel="1" x14ac:dyDescent="0.25">
      <c r="B2455" s="55" t="s">
        <v>1</v>
      </c>
      <c r="C2455" s="55" t="s">
        <v>371</v>
      </c>
      <c r="D2455" s="55" t="s">
        <v>42</v>
      </c>
      <c r="E2455" s="55" t="s">
        <v>364</v>
      </c>
      <c r="F2455" s="86"/>
      <c r="G2455" s="55" t="s">
        <v>43</v>
      </c>
      <c r="H2455" s="55" t="s">
        <v>787</v>
      </c>
      <c r="I2455" s="55" t="s">
        <v>44</v>
      </c>
      <c r="J2455" s="55" t="s">
        <v>360</v>
      </c>
      <c r="K2455" s="55" t="s">
        <v>359</v>
      </c>
      <c r="L2455" s="55" t="s">
        <v>362</v>
      </c>
      <c r="M2455" s="55" t="s">
        <v>360</v>
      </c>
      <c r="N2455" s="55" t="s">
        <v>359</v>
      </c>
      <c r="O2455" s="55" t="s">
        <v>363</v>
      </c>
      <c r="P2455" s="55" t="s">
        <v>365</v>
      </c>
      <c r="Q2455" s="55" t="s">
        <v>599</v>
      </c>
    </row>
    <row r="2456" spans="2:17" ht="23.45" hidden="1" customHeight="1" outlineLevel="1" x14ac:dyDescent="0.25">
      <c r="B2456" s="123" t="e" vm="18">
        <v>#VALUE!</v>
      </c>
      <c r="C2456" s="35" t="s">
        <v>380</v>
      </c>
      <c r="D2456" s="123" t="e" vm="284">
        <v>#VALUE!</v>
      </c>
      <c r="E2456" s="35" t="s">
        <v>288</v>
      </c>
      <c r="F2456" s="122" t="s">
        <v>714</v>
      </c>
      <c r="G2456" s="35">
        <v>2018</v>
      </c>
      <c r="H2456" s="35">
        <v>2018</v>
      </c>
      <c r="I2456" s="35">
        <v>2</v>
      </c>
      <c r="J2456" s="35">
        <v>36</v>
      </c>
      <c r="K2456" s="35">
        <v>36</v>
      </c>
      <c r="O2456" s="61">
        <f t="shared" ref="O2456:O2462" si="302">IF(AND(L2456="", M2456="", N2456=""), IF(AND(I2456&lt;&gt;0, J2456&lt;&gt;0), K2456/J2456 * I2456^-0.95, 0), IF(OR(L2456=1, L2456=2),(IF(J2456&lt;&gt;0, K2456/J2456 * I2456^-0.95, 0) + IF(AND(M2456&lt;&gt;0, I2456&lt;&gt;0), N2456/M2456 * I2456^-0.95 * IF(L2456=1, 1, 0.913), 0)) / 2,"Fehler: K4 muss 1 oder 2 sein"))</f>
        <v>0.51763246192068879</v>
      </c>
      <c r="P2456" s="61">
        <f t="array" ref="P2456">((AVERAGE(IF((H2456:INDEX(H:H,MATCH("PointAVG",O2457:O2581,0)+ROW(O2456)-1)&gt;=(MAX(H2456:INDEX(H:H,MATCH("PointAVG",O2457:O2581,0)+ROW(O2456)-1))-4)),O2456:INDEX(O:O,MATCH("PointAVG",O2457:O2581,0)+ROW(O2456)-1)))) * (VLOOKUP(C2456, LeagueRanking[[CCode]:[Total4]], COLUMNS(LeagueRanking[[#All],[CCode]:[Total4]]), FALSE)))</f>
        <v>6.5327754335591335</v>
      </c>
      <c r="Q2456" s="91">
        <f>_xlfn.RANK.EQ(P2456, P:P, 0)</f>
        <v>297</v>
      </c>
    </row>
    <row r="2457" spans="2:17" ht="23.45" hidden="1" customHeight="1" outlineLevel="1" x14ac:dyDescent="0.25">
      <c r="B2457" s="123"/>
      <c r="C2457" s="35" t="s">
        <v>380</v>
      </c>
      <c r="D2457" s="123"/>
      <c r="E2457" s="35" t="s">
        <v>288</v>
      </c>
      <c r="F2457" s="122"/>
      <c r="G2457" s="35">
        <v>2019</v>
      </c>
      <c r="H2457" s="35">
        <v>2019</v>
      </c>
      <c r="I2457" s="35">
        <v>3</v>
      </c>
      <c r="J2457" s="35">
        <v>36</v>
      </c>
      <c r="K2457" s="35">
        <v>82</v>
      </c>
      <c r="O2457" s="61">
        <f t="shared" si="302"/>
        <v>0.8021325861209454</v>
      </c>
      <c r="Q2457" s="92"/>
    </row>
    <row r="2458" spans="2:17" ht="23.45" hidden="1" customHeight="1" outlineLevel="1" x14ac:dyDescent="0.25">
      <c r="B2458" s="123"/>
      <c r="C2458" s="35" t="s">
        <v>380</v>
      </c>
      <c r="D2458" s="123"/>
      <c r="E2458" s="35" t="s">
        <v>288</v>
      </c>
      <c r="F2458" s="122"/>
      <c r="G2458" s="35">
        <v>2020</v>
      </c>
      <c r="H2458" s="35">
        <v>2020</v>
      </c>
      <c r="I2458" s="35">
        <v>2</v>
      </c>
      <c r="J2458" s="35">
        <v>18</v>
      </c>
      <c r="K2458" s="35">
        <v>24</v>
      </c>
      <c r="O2458" s="61">
        <f t="shared" si="302"/>
        <v>0.69017661589425172</v>
      </c>
      <c r="Q2458" s="92"/>
    </row>
    <row r="2459" spans="2:17" ht="23.45" hidden="1" customHeight="1" outlineLevel="1" x14ac:dyDescent="0.25">
      <c r="B2459" s="123"/>
      <c r="C2459" s="35" t="s">
        <v>380</v>
      </c>
      <c r="D2459" s="123"/>
      <c r="E2459" s="35" t="s">
        <v>288</v>
      </c>
      <c r="F2459" s="122"/>
      <c r="G2459" s="35">
        <v>2021</v>
      </c>
      <c r="H2459" s="35">
        <v>2021</v>
      </c>
      <c r="I2459" s="35">
        <v>2</v>
      </c>
      <c r="J2459" s="35">
        <v>36</v>
      </c>
      <c r="K2459" s="35">
        <v>64</v>
      </c>
      <c r="O2459" s="61">
        <f t="shared" si="302"/>
        <v>0.92023548785900222</v>
      </c>
      <c r="Q2459" s="92"/>
    </row>
    <row r="2460" spans="2:17" ht="23.45" hidden="1" customHeight="1" outlineLevel="1" x14ac:dyDescent="0.25">
      <c r="B2460" s="123"/>
      <c r="C2460" s="35" t="s">
        <v>380</v>
      </c>
      <c r="D2460" s="123"/>
      <c r="E2460" s="35" t="s">
        <v>288</v>
      </c>
      <c r="F2460" s="122"/>
      <c r="G2460" s="35">
        <v>2022</v>
      </c>
      <c r="H2460" s="35">
        <v>2022</v>
      </c>
      <c r="I2460" s="35">
        <v>2</v>
      </c>
      <c r="J2460" s="35">
        <v>28</v>
      </c>
      <c r="K2460" s="35">
        <v>42</v>
      </c>
      <c r="O2460" s="61">
        <f t="shared" si="302"/>
        <v>0.77644869288103324</v>
      </c>
      <c r="Q2460" s="92"/>
    </row>
    <row r="2461" spans="2:17" ht="23.45" hidden="1" customHeight="1" outlineLevel="1" x14ac:dyDescent="0.25">
      <c r="B2461" s="123"/>
      <c r="C2461" s="35" t="s">
        <v>380</v>
      </c>
      <c r="D2461" s="123"/>
      <c r="E2461" s="35" t="s">
        <v>288</v>
      </c>
      <c r="F2461" s="122"/>
      <c r="G2461" s="35">
        <v>2023</v>
      </c>
      <c r="H2461" s="35">
        <v>2023</v>
      </c>
      <c r="I2461" s="35">
        <v>2</v>
      </c>
      <c r="J2461" s="35">
        <v>36</v>
      </c>
      <c r="K2461" s="35">
        <v>26</v>
      </c>
      <c r="O2461" s="61">
        <f t="shared" si="302"/>
        <v>0.3738456669427197</v>
      </c>
      <c r="Q2461" s="92"/>
    </row>
    <row r="2462" spans="2:17" ht="23.45" hidden="1" customHeight="1" outlineLevel="1" x14ac:dyDescent="0.25">
      <c r="B2462" s="123"/>
      <c r="C2462" s="35" t="s">
        <v>380</v>
      </c>
      <c r="D2462" s="123"/>
      <c r="E2462" s="35" t="s">
        <v>288</v>
      </c>
      <c r="F2462" s="122"/>
      <c r="G2462" s="35">
        <v>2024</v>
      </c>
      <c r="H2462" s="35">
        <v>2024</v>
      </c>
      <c r="I2462" s="35">
        <v>3</v>
      </c>
      <c r="J2462" s="35">
        <v>30</v>
      </c>
      <c r="K2462" s="35">
        <v>58</v>
      </c>
      <c r="O2462" s="61">
        <f t="shared" si="302"/>
        <v>0.68083448773192445</v>
      </c>
      <c r="Q2462" s="92"/>
    </row>
    <row r="2463" spans="2:17" ht="23.45" hidden="1" customHeight="1" outlineLevel="1" x14ac:dyDescent="0.25">
      <c r="B2463" s="55" t="s">
        <v>1</v>
      </c>
      <c r="C2463" s="55" t="s">
        <v>371</v>
      </c>
      <c r="D2463" s="55" t="s">
        <v>42</v>
      </c>
      <c r="E2463" s="55" t="s">
        <v>364</v>
      </c>
      <c r="F2463" s="86"/>
      <c r="G2463" s="55" t="s">
        <v>43</v>
      </c>
      <c r="H2463" s="55" t="s">
        <v>787</v>
      </c>
      <c r="I2463" s="55" t="s">
        <v>44</v>
      </c>
      <c r="J2463" s="55" t="s">
        <v>360</v>
      </c>
      <c r="K2463" s="55" t="s">
        <v>359</v>
      </c>
      <c r="L2463" s="55" t="s">
        <v>362</v>
      </c>
      <c r="M2463" s="55" t="s">
        <v>360</v>
      </c>
      <c r="N2463" s="55" t="s">
        <v>359</v>
      </c>
      <c r="O2463" s="55" t="s">
        <v>363</v>
      </c>
      <c r="P2463" s="55" t="s">
        <v>365</v>
      </c>
      <c r="Q2463" s="55" t="s">
        <v>599</v>
      </c>
    </row>
    <row r="2464" spans="2:17" ht="23.45" hidden="1" customHeight="1" outlineLevel="1" x14ac:dyDescent="0.25">
      <c r="B2464" s="123" t="e" vm="18">
        <v>#VALUE!</v>
      </c>
      <c r="C2464" s="35" t="s">
        <v>380</v>
      </c>
      <c r="D2464" s="123" t="e" vm="285">
        <v>#VALUE!</v>
      </c>
      <c r="E2464" s="35" t="s">
        <v>289</v>
      </c>
      <c r="F2464" s="122" t="s">
        <v>715</v>
      </c>
      <c r="G2464" s="35">
        <v>2018</v>
      </c>
      <c r="H2464" s="35">
        <v>2018</v>
      </c>
      <c r="I2464" s="35">
        <v>5</v>
      </c>
      <c r="J2464" s="35">
        <v>20</v>
      </c>
      <c r="K2464" s="35">
        <v>48</v>
      </c>
      <c r="O2464" s="61">
        <f t="shared" ref="O2464:O2470" si="303">IF(AND(L2464="", M2464="", N2464=""), IF(AND(I2464&lt;&gt;0, J2464&lt;&gt;0), K2464/J2464 * I2464^-0.95, 0), IF(OR(L2464=1, L2464=2),(IF(J2464&lt;&gt;0, K2464/J2464 * I2464^-0.95, 0) + IF(AND(M2464&lt;&gt;0, I2464&lt;&gt;0), N2464/M2464 * I2464^-0.95 * IF(L2464=1, 1, 0.913), 0)) / 2,"Fehler: K4 muss 1 oder 2 sein"))</f>
        <v>0.52022322563249679</v>
      </c>
      <c r="P2464" s="61">
        <f t="array" ref="P2464">((AVERAGE(IF((H2464:INDEX(H:H,MATCH("PointAVG",O2465:O2589,0)+ROW(O2464)-1)&gt;=(MAX(H2464:INDEX(H:H,MATCH("PointAVG",O2465:O2589,0)+ROW(O2464)-1))-4)),O2464:INDEX(O:O,MATCH("PointAVG",O2465:O2589,0)+ROW(O2464)-1)))) * (VLOOKUP(C2464, LeagueRanking[[CCode]:[Total4]], COLUMNS(LeagueRanking[[#All],[CCode]:[Total4]]), FALSE)))</f>
        <v>8.1279052184408371</v>
      </c>
      <c r="Q2464" s="91">
        <f>_xlfn.RANK.EQ(P2464, P:P, 0)</f>
        <v>239</v>
      </c>
    </row>
    <row r="2465" spans="2:17" ht="23.45" hidden="1" customHeight="1" outlineLevel="1" x14ac:dyDescent="0.25">
      <c r="B2465" s="123"/>
      <c r="C2465" s="35" t="s">
        <v>380</v>
      </c>
      <c r="D2465" s="123"/>
      <c r="E2465" s="35" t="s">
        <v>289</v>
      </c>
      <c r="F2465" s="122"/>
      <c r="G2465" s="35">
        <v>2019</v>
      </c>
      <c r="H2465" s="35">
        <v>2019</v>
      </c>
      <c r="I2465" s="35">
        <v>4</v>
      </c>
      <c r="J2465" s="35">
        <v>27</v>
      </c>
      <c r="K2465" s="35">
        <v>57</v>
      </c>
      <c r="O2465" s="61">
        <f t="shared" si="303"/>
        <v>0.56565821633859914</v>
      </c>
      <c r="Q2465" s="92"/>
    </row>
    <row r="2466" spans="2:17" ht="23.45" hidden="1" customHeight="1" outlineLevel="1" x14ac:dyDescent="0.25">
      <c r="B2466" s="123"/>
      <c r="C2466" s="35" t="s">
        <v>380</v>
      </c>
      <c r="D2466" s="123"/>
      <c r="E2466" s="35" t="s">
        <v>289</v>
      </c>
      <c r="F2466" s="122"/>
      <c r="G2466" s="35">
        <v>2020</v>
      </c>
      <c r="H2466" s="35">
        <v>2020</v>
      </c>
      <c r="I2466" s="35">
        <v>3</v>
      </c>
      <c r="J2466" s="35">
        <v>18</v>
      </c>
      <c r="K2466" s="35">
        <v>43</v>
      </c>
      <c r="O2466" s="61">
        <f t="shared" si="303"/>
        <v>0.84126100495611345</v>
      </c>
      <c r="Q2466" s="92"/>
    </row>
    <row r="2467" spans="2:17" ht="23.45" hidden="1" customHeight="1" outlineLevel="1" x14ac:dyDescent="0.25">
      <c r="B2467" s="123"/>
      <c r="C2467" s="35" t="s">
        <v>380</v>
      </c>
      <c r="D2467" s="123"/>
      <c r="E2467" s="35" t="s">
        <v>289</v>
      </c>
      <c r="F2467" s="122"/>
      <c r="G2467" s="35">
        <v>2021</v>
      </c>
      <c r="H2467" s="35">
        <v>2021</v>
      </c>
      <c r="I2467" s="35">
        <v>2</v>
      </c>
      <c r="J2467" s="35">
        <v>36</v>
      </c>
      <c r="K2467" s="35">
        <v>50</v>
      </c>
      <c r="O2467" s="61">
        <f t="shared" si="303"/>
        <v>0.71893397488984556</v>
      </c>
      <c r="Q2467" s="92"/>
    </row>
    <row r="2468" spans="2:17" ht="23.45" hidden="1" customHeight="1" outlineLevel="1" x14ac:dyDescent="0.25">
      <c r="B2468" s="123"/>
      <c r="C2468" s="35" t="s">
        <v>380</v>
      </c>
      <c r="D2468" s="123"/>
      <c r="E2468" s="35" t="s">
        <v>289</v>
      </c>
      <c r="F2468" s="122"/>
      <c r="G2468" s="35">
        <v>2022</v>
      </c>
      <c r="H2468" s="35">
        <v>2022</v>
      </c>
      <c r="I2468" s="35">
        <v>2</v>
      </c>
      <c r="J2468" s="35">
        <v>28</v>
      </c>
      <c r="K2468" s="35">
        <v>36</v>
      </c>
      <c r="O2468" s="61">
        <f t="shared" si="303"/>
        <v>0.66552745104088562</v>
      </c>
      <c r="Q2468" s="92"/>
    </row>
    <row r="2469" spans="2:17" ht="23.45" hidden="1" customHeight="1" outlineLevel="1" x14ac:dyDescent="0.25">
      <c r="B2469" s="123"/>
      <c r="C2469" s="35" t="s">
        <v>380</v>
      </c>
      <c r="D2469" s="123"/>
      <c r="E2469" s="35" t="s">
        <v>289</v>
      </c>
      <c r="F2469" s="122"/>
      <c r="G2469" s="35">
        <v>2023</v>
      </c>
      <c r="H2469" s="35">
        <v>2023</v>
      </c>
      <c r="I2469" s="35">
        <v>2</v>
      </c>
      <c r="J2469" s="35">
        <v>36</v>
      </c>
      <c r="K2469" s="35">
        <v>76</v>
      </c>
      <c r="O2469" s="61">
        <f t="shared" si="303"/>
        <v>1.0927796418325653</v>
      </c>
      <c r="Q2469" s="92"/>
    </row>
    <row r="2470" spans="2:17" ht="23.45" hidden="1" customHeight="1" outlineLevel="1" x14ac:dyDescent="0.25">
      <c r="B2470" s="123"/>
      <c r="C2470" s="35" t="s">
        <v>380</v>
      </c>
      <c r="D2470" s="123"/>
      <c r="E2470" s="35" t="s">
        <v>289</v>
      </c>
      <c r="F2470" s="122"/>
      <c r="G2470" s="35">
        <v>2024</v>
      </c>
      <c r="H2470" s="35">
        <v>2024</v>
      </c>
      <c r="I2470" s="35">
        <v>2</v>
      </c>
      <c r="J2470" s="35">
        <v>36</v>
      </c>
      <c r="K2470" s="35">
        <v>67</v>
      </c>
      <c r="O2470" s="61">
        <f t="shared" si="303"/>
        <v>0.96337152635239309</v>
      </c>
      <c r="Q2470" s="92"/>
    </row>
    <row r="2471" spans="2:17" ht="23.45" hidden="1" customHeight="1" outlineLevel="1" x14ac:dyDescent="0.25">
      <c r="B2471" s="55" t="s">
        <v>1</v>
      </c>
      <c r="C2471" s="55" t="s">
        <v>371</v>
      </c>
      <c r="D2471" s="55" t="s">
        <v>42</v>
      </c>
      <c r="E2471" s="55" t="s">
        <v>364</v>
      </c>
      <c r="F2471" s="86"/>
      <c r="G2471" s="55" t="s">
        <v>43</v>
      </c>
      <c r="H2471" s="55" t="s">
        <v>787</v>
      </c>
      <c r="I2471" s="55" t="s">
        <v>44</v>
      </c>
      <c r="J2471" s="55" t="s">
        <v>360</v>
      </c>
      <c r="K2471" s="55" t="s">
        <v>359</v>
      </c>
      <c r="L2471" s="55" t="s">
        <v>362</v>
      </c>
      <c r="M2471" s="55" t="s">
        <v>360</v>
      </c>
      <c r="N2471" s="55" t="s">
        <v>359</v>
      </c>
      <c r="O2471" s="55" t="s">
        <v>363</v>
      </c>
      <c r="P2471" s="55" t="s">
        <v>365</v>
      </c>
      <c r="Q2471" s="55" t="s">
        <v>599</v>
      </c>
    </row>
    <row r="2472" spans="2:17" ht="23.45" hidden="1" customHeight="1" outlineLevel="1" x14ac:dyDescent="0.25">
      <c r="B2472" s="123" t="e" vm="18">
        <v>#VALUE!</v>
      </c>
      <c r="C2472" s="35" t="s">
        <v>380</v>
      </c>
      <c r="D2472" s="123" t="e" vm="286">
        <v>#VALUE!</v>
      </c>
      <c r="E2472" s="35" t="s">
        <v>358</v>
      </c>
      <c r="F2472" s="122" t="s">
        <v>716</v>
      </c>
      <c r="G2472" s="35">
        <v>2018</v>
      </c>
      <c r="H2472" s="35">
        <v>2018</v>
      </c>
      <c r="I2472" s="35">
        <v>3</v>
      </c>
      <c r="J2472" s="35">
        <v>38</v>
      </c>
      <c r="K2472" s="35">
        <v>84</v>
      </c>
      <c r="O2472" s="61">
        <f t="shared" ref="O2472:O2478" si="304">IF(AND(L2472="", M2472="", N2472=""), IF(AND(I2472&lt;&gt;0, J2472&lt;&gt;0), K2472/J2472 * I2472^-0.95, 0), IF(OR(L2472=1, L2472=2),(IF(J2472&lt;&gt;0, K2472/J2472 * I2472^-0.95, 0) + IF(AND(M2472&lt;&gt;0, I2472&lt;&gt;0), N2472/M2472 * I2472^-0.95 * IF(L2472=1, 1, 0.913), 0)) / 2,"Fehler: K4 muss 1 oder 2 sein"))</f>
        <v>0.77844959577334372</v>
      </c>
      <c r="P2472" s="61">
        <f t="array" ref="P2472">((AVERAGE(IF((H2472:INDEX(H:H,MATCH("PointAVG",O2473:O2597,0)+ROW(O2472)-1)&gt;=(MAX(H2472:INDEX(H:H,MATCH("PointAVG",O2473:O2597,0)+ROW(O2472)-1))-4)),O2472:INDEX(O:O,MATCH("PointAVG",O2473:O2597,0)+ROW(O2472)-1)))) * (VLOOKUP(C2472, LeagueRanking[[CCode]:[Total4]], COLUMNS(LeagueRanking[[#All],[CCode]:[Total4]]), FALSE)))</f>
        <v>2.7180137793229187</v>
      </c>
      <c r="Q2472" s="91">
        <f>_xlfn.RANK.EQ(P2472, P:P, 0)</f>
        <v>363</v>
      </c>
    </row>
    <row r="2473" spans="2:17" ht="23.45" hidden="1" customHeight="1" outlineLevel="1" x14ac:dyDescent="0.25">
      <c r="B2473" s="123"/>
      <c r="C2473" s="35" t="s">
        <v>380</v>
      </c>
      <c r="D2473" s="123"/>
      <c r="E2473" s="35" t="s">
        <v>358</v>
      </c>
      <c r="F2473" s="122"/>
      <c r="G2473" s="35">
        <v>2019</v>
      </c>
      <c r="H2473" s="35">
        <v>2019</v>
      </c>
      <c r="I2473" s="35">
        <v>2</v>
      </c>
      <c r="J2473" s="35">
        <v>27</v>
      </c>
      <c r="K2473" s="35">
        <v>40</v>
      </c>
      <c r="O2473" s="61">
        <f t="shared" si="304"/>
        <v>0.76686290654916855</v>
      </c>
      <c r="Q2473" s="92"/>
    </row>
    <row r="2474" spans="2:17" ht="23.45" hidden="1" customHeight="1" outlineLevel="1" x14ac:dyDescent="0.25">
      <c r="B2474" s="123"/>
      <c r="C2474" s="35" t="s">
        <v>380</v>
      </c>
      <c r="D2474" s="123"/>
      <c r="E2474" s="35" t="s">
        <v>358</v>
      </c>
      <c r="F2474" s="122"/>
      <c r="G2474" s="35">
        <v>2020</v>
      </c>
      <c r="H2474" s="35">
        <v>2020</v>
      </c>
      <c r="I2474" s="35">
        <v>2</v>
      </c>
      <c r="J2474" s="35">
        <v>18</v>
      </c>
      <c r="K2474" s="35">
        <v>25</v>
      </c>
      <c r="O2474" s="61">
        <f t="shared" si="304"/>
        <v>0.71893397488984556</v>
      </c>
      <c r="Q2474" s="92"/>
    </row>
    <row r="2475" spans="2:17" ht="23.45" hidden="1" customHeight="1" outlineLevel="1" x14ac:dyDescent="0.25">
      <c r="B2475" s="123"/>
      <c r="C2475" s="35" t="s">
        <v>380</v>
      </c>
      <c r="D2475" s="123"/>
      <c r="E2475" s="35" t="s">
        <v>358</v>
      </c>
      <c r="F2475" s="122"/>
      <c r="G2475" s="35">
        <v>2021</v>
      </c>
      <c r="H2475" s="35">
        <v>2021</v>
      </c>
      <c r="I2475" s="35">
        <v>2</v>
      </c>
      <c r="J2475" s="35">
        <v>36</v>
      </c>
      <c r="K2475" s="35">
        <v>46</v>
      </c>
      <c r="O2475" s="61">
        <f t="shared" si="304"/>
        <v>0.66141925689865788</v>
      </c>
      <c r="Q2475" s="92"/>
    </row>
    <row r="2476" spans="2:17" ht="23.45" hidden="1" customHeight="1" outlineLevel="1" x14ac:dyDescent="0.25">
      <c r="B2476" s="123"/>
      <c r="C2476" s="35" t="s">
        <v>380</v>
      </c>
      <c r="D2476" s="123"/>
      <c r="E2476" s="35" t="s">
        <v>358</v>
      </c>
      <c r="F2476" s="122"/>
      <c r="G2476" s="35">
        <v>2022</v>
      </c>
      <c r="H2476" s="35">
        <v>2022</v>
      </c>
      <c r="I2476" s="35">
        <v>2</v>
      </c>
      <c r="J2476" s="35">
        <v>0</v>
      </c>
      <c r="K2476" s="35">
        <v>0</v>
      </c>
      <c r="O2476" s="61">
        <f t="shared" si="304"/>
        <v>0</v>
      </c>
      <c r="Q2476" s="92"/>
    </row>
    <row r="2477" spans="2:17" ht="23.45" hidden="1" customHeight="1" outlineLevel="1" x14ac:dyDescent="0.25">
      <c r="B2477" s="123"/>
      <c r="C2477" s="35" t="s">
        <v>380</v>
      </c>
      <c r="D2477" s="123"/>
      <c r="E2477" s="35" t="s">
        <v>358</v>
      </c>
      <c r="F2477" s="122"/>
      <c r="G2477" s="35">
        <v>2023</v>
      </c>
      <c r="H2477" s="35">
        <v>2023</v>
      </c>
      <c r="I2477" s="35">
        <v>4</v>
      </c>
      <c r="J2477" s="35">
        <v>26</v>
      </c>
      <c r="K2477" s="35">
        <v>5</v>
      </c>
      <c r="O2477" s="61">
        <f t="shared" si="304"/>
        <v>5.1527570314244868E-2</v>
      </c>
      <c r="Q2477" s="92"/>
    </row>
    <row r="2478" spans="2:17" ht="23.45" hidden="1" customHeight="1" outlineLevel="1" x14ac:dyDescent="0.25">
      <c r="B2478" s="123"/>
      <c r="C2478" s="35" t="s">
        <v>380</v>
      </c>
      <c r="D2478" s="123"/>
      <c r="E2478" s="35" t="s">
        <v>358</v>
      </c>
      <c r="F2478" s="122"/>
      <c r="G2478" s="35">
        <v>2024</v>
      </c>
      <c r="H2478" s="35">
        <v>2024</v>
      </c>
      <c r="O2478" s="61">
        <f t="shared" si="304"/>
        <v>0</v>
      </c>
      <c r="Q2478" s="92"/>
    </row>
    <row r="2479" spans="2:17" ht="23.45" hidden="1" customHeight="1" outlineLevel="1" x14ac:dyDescent="0.25">
      <c r="B2479" s="55" t="s">
        <v>1</v>
      </c>
      <c r="C2479" s="55" t="s">
        <v>371</v>
      </c>
      <c r="D2479" s="55" t="s">
        <v>42</v>
      </c>
      <c r="E2479" s="55" t="s">
        <v>364</v>
      </c>
      <c r="F2479" s="86"/>
      <c r="G2479" s="55" t="s">
        <v>43</v>
      </c>
      <c r="H2479" s="55" t="s">
        <v>787</v>
      </c>
      <c r="I2479" s="55" t="s">
        <v>44</v>
      </c>
      <c r="J2479" s="55" t="s">
        <v>360</v>
      </c>
      <c r="K2479" s="55" t="s">
        <v>359</v>
      </c>
      <c r="L2479" s="55" t="s">
        <v>362</v>
      </c>
      <c r="M2479" s="55" t="s">
        <v>360</v>
      </c>
      <c r="N2479" s="55" t="s">
        <v>359</v>
      </c>
      <c r="O2479" s="55" t="s">
        <v>363</v>
      </c>
      <c r="P2479" s="55" t="s">
        <v>365</v>
      </c>
      <c r="Q2479" s="55" t="s">
        <v>599</v>
      </c>
    </row>
    <row r="2480" spans="2:17" ht="23.45" hidden="1" customHeight="1" outlineLevel="1" x14ac:dyDescent="0.25">
      <c r="B2480" s="123" t="e" vm="18">
        <v>#VALUE!</v>
      </c>
      <c r="C2480" s="35" t="s">
        <v>380</v>
      </c>
      <c r="D2480" s="123" t="e" vm="287">
        <v>#VALUE!</v>
      </c>
      <c r="E2480" s="35" t="s">
        <v>58</v>
      </c>
      <c r="F2480" s="122" t="s">
        <v>717</v>
      </c>
      <c r="G2480" s="35">
        <v>2018</v>
      </c>
      <c r="H2480" s="35">
        <v>2018</v>
      </c>
      <c r="I2480" s="35">
        <v>5</v>
      </c>
      <c r="J2480" s="35">
        <v>20</v>
      </c>
      <c r="K2480" s="35">
        <v>61</v>
      </c>
      <c r="O2480" s="61">
        <f t="shared" ref="O2480:O2486" si="305">IF(AND(L2480="", M2480="", N2480=""), IF(AND(I2480&lt;&gt;0, J2480&lt;&gt;0), K2480/J2480 * I2480^-0.95, 0), IF(OR(L2480=1, L2480=2),(IF(J2480&lt;&gt;0, K2480/J2480 * I2480^-0.95, 0) + IF(AND(M2480&lt;&gt;0, I2480&lt;&gt;0), N2480/M2480 * I2480^-0.95 * IF(L2480=1, 1, 0.913), 0)) / 2,"Fehler: K4 muss 1 oder 2 sein"))</f>
        <v>0.66111701590796457</v>
      </c>
      <c r="P2480" s="61">
        <f t="array" ref="P2480">((AVERAGE(IF((H2480:INDEX(H:H,MATCH("PointAVG",O2481:O2605,0)+ROW(O2480)-1)&gt;=(MAX(H2480:INDEX(H:H,MATCH("PointAVG",O2481:O2605,0)+ROW(O2480)-1))-4)),O2480:INDEX(O:O,MATCH("PointAVG",O2481:O2605,0)+ROW(O2480)-1)))) * (VLOOKUP(C2480, LeagueRanking[[CCode]:[Total4]], COLUMNS(LeagueRanking[[#All],[CCode]:[Total4]]), FALSE)))</f>
        <v>7.7426321089834227</v>
      </c>
      <c r="Q2480" s="91">
        <f>_xlfn.RANK.EQ(P2480, P:P, 0)</f>
        <v>256</v>
      </c>
    </row>
    <row r="2481" spans="2:17" ht="23.45" hidden="1" customHeight="1" outlineLevel="1" x14ac:dyDescent="0.25">
      <c r="B2481" s="123"/>
      <c r="C2481" s="35" t="s">
        <v>380</v>
      </c>
      <c r="D2481" s="123"/>
      <c r="E2481" s="35" t="s">
        <v>58</v>
      </c>
      <c r="F2481" s="122"/>
      <c r="G2481" s="35">
        <v>2019</v>
      </c>
      <c r="H2481" s="35">
        <v>2019</v>
      </c>
      <c r="I2481" s="35">
        <v>4</v>
      </c>
      <c r="J2481" s="35">
        <v>27</v>
      </c>
      <c r="K2481" s="35">
        <v>64</v>
      </c>
      <c r="O2481" s="61">
        <f t="shared" si="305"/>
        <v>0.63512501483632178</v>
      </c>
      <c r="Q2481" s="92"/>
    </row>
    <row r="2482" spans="2:17" ht="23.45" hidden="1" customHeight="1" outlineLevel="1" x14ac:dyDescent="0.25">
      <c r="B2482" s="123"/>
      <c r="C2482" s="35" t="s">
        <v>380</v>
      </c>
      <c r="D2482" s="123"/>
      <c r="E2482" s="35" t="s">
        <v>58</v>
      </c>
      <c r="F2482" s="122"/>
      <c r="G2482" s="35">
        <v>2020</v>
      </c>
      <c r="H2482" s="35">
        <v>2020</v>
      </c>
      <c r="I2482" s="35">
        <v>3</v>
      </c>
      <c r="J2482" s="35">
        <v>18</v>
      </c>
      <c r="K2482" s="35">
        <v>30</v>
      </c>
      <c r="O2482" s="61">
        <f t="shared" si="305"/>
        <v>0.5869262825275211</v>
      </c>
      <c r="Q2482" s="92"/>
    </row>
    <row r="2483" spans="2:17" ht="23.45" hidden="1" customHeight="1" outlineLevel="1" x14ac:dyDescent="0.25">
      <c r="B2483" s="123"/>
      <c r="C2483" s="35" t="s">
        <v>380</v>
      </c>
      <c r="D2483" s="123"/>
      <c r="E2483" s="35" t="s">
        <v>58</v>
      </c>
      <c r="F2483" s="122"/>
      <c r="G2483" s="35">
        <v>2021</v>
      </c>
      <c r="H2483" s="35">
        <v>2021</v>
      </c>
      <c r="I2483" s="35">
        <v>3</v>
      </c>
      <c r="J2483" s="35">
        <v>26</v>
      </c>
      <c r="K2483" s="35">
        <v>64</v>
      </c>
      <c r="O2483" s="61">
        <f t="shared" si="305"/>
        <v>0.86684497111756953</v>
      </c>
      <c r="Q2483" s="92"/>
    </row>
    <row r="2484" spans="2:17" ht="23.45" hidden="1" customHeight="1" outlineLevel="1" x14ac:dyDescent="0.25">
      <c r="B2484" s="123"/>
      <c r="C2484" s="35" t="s">
        <v>380</v>
      </c>
      <c r="D2484" s="123"/>
      <c r="E2484" s="35" t="s">
        <v>58</v>
      </c>
      <c r="F2484" s="122"/>
      <c r="G2484" s="35">
        <v>2022</v>
      </c>
      <c r="H2484" s="35">
        <v>2022</v>
      </c>
      <c r="I2484" s="35">
        <v>2</v>
      </c>
      <c r="J2484" s="35">
        <v>28</v>
      </c>
      <c r="K2484" s="35">
        <v>51</v>
      </c>
      <c r="O2484" s="61">
        <f t="shared" si="305"/>
        <v>0.94283055564125462</v>
      </c>
      <c r="Q2484" s="92"/>
    </row>
    <row r="2485" spans="2:17" ht="23.45" hidden="1" customHeight="1" outlineLevel="1" x14ac:dyDescent="0.25">
      <c r="B2485" s="123"/>
      <c r="C2485" s="35" t="s">
        <v>380</v>
      </c>
      <c r="D2485" s="123"/>
      <c r="E2485" s="35" t="s">
        <v>58</v>
      </c>
      <c r="F2485" s="122"/>
      <c r="G2485" s="35">
        <v>2023</v>
      </c>
      <c r="H2485" s="35">
        <v>2023</v>
      </c>
      <c r="I2485" s="35">
        <v>2</v>
      </c>
      <c r="J2485" s="35">
        <v>36</v>
      </c>
      <c r="K2485" s="35">
        <v>66</v>
      </c>
      <c r="O2485" s="61">
        <f t="shared" si="305"/>
        <v>0.94899284685459606</v>
      </c>
      <c r="Q2485" s="92"/>
    </row>
    <row r="2486" spans="2:17" ht="23.45" hidden="1" customHeight="1" outlineLevel="1" x14ac:dyDescent="0.25">
      <c r="B2486" s="123"/>
      <c r="C2486" s="35" t="s">
        <v>380</v>
      </c>
      <c r="D2486" s="123"/>
      <c r="E2486" s="35" t="s">
        <v>58</v>
      </c>
      <c r="F2486" s="122"/>
      <c r="G2486" s="35">
        <v>2024</v>
      </c>
      <c r="H2486" s="35">
        <v>2024</v>
      </c>
      <c r="I2486" s="35">
        <v>2</v>
      </c>
      <c r="J2486" s="35">
        <v>36</v>
      </c>
      <c r="K2486" s="35">
        <v>51</v>
      </c>
      <c r="O2486" s="61">
        <f t="shared" si="305"/>
        <v>0.73331265438764248</v>
      </c>
      <c r="Q2486" s="92"/>
    </row>
    <row r="2487" spans="2:17" ht="23.45" hidden="1" customHeight="1" outlineLevel="1" x14ac:dyDescent="0.25">
      <c r="B2487" s="55" t="s">
        <v>1</v>
      </c>
      <c r="C2487" s="55" t="s">
        <v>371</v>
      </c>
      <c r="D2487" s="55" t="s">
        <v>42</v>
      </c>
      <c r="E2487" s="55" t="s">
        <v>364</v>
      </c>
      <c r="F2487" s="86"/>
      <c r="G2487" s="55" t="s">
        <v>43</v>
      </c>
      <c r="H2487" s="55" t="s">
        <v>787</v>
      </c>
      <c r="I2487" s="55" t="s">
        <v>44</v>
      </c>
      <c r="J2487" s="55" t="s">
        <v>360</v>
      </c>
      <c r="K2487" s="55" t="s">
        <v>359</v>
      </c>
      <c r="L2487" s="55" t="s">
        <v>362</v>
      </c>
      <c r="M2487" s="55" t="s">
        <v>360</v>
      </c>
      <c r="N2487" s="55" t="s">
        <v>359</v>
      </c>
      <c r="O2487" s="55" t="s">
        <v>363</v>
      </c>
      <c r="P2487" s="55" t="s">
        <v>365</v>
      </c>
      <c r="Q2487" s="55" t="s">
        <v>599</v>
      </c>
    </row>
    <row r="2488" spans="2:17" ht="23.45" hidden="1" customHeight="1" outlineLevel="1" x14ac:dyDescent="0.25">
      <c r="B2488" s="123" t="e" vm="18">
        <v>#VALUE!</v>
      </c>
      <c r="C2488" s="35" t="s">
        <v>380</v>
      </c>
      <c r="D2488" s="123" t="e" vm="288">
        <v>#VALUE!</v>
      </c>
      <c r="E2488" s="35" t="s">
        <v>290</v>
      </c>
      <c r="F2488" s="122" t="s">
        <v>718</v>
      </c>
      <c r="G2488" s="35">
        <v>2018</v>
      </c>
      <c r="H2488" s="35">
        <v>2018</v>
      </c>
      <c r="I2488" s="35">
        <v>1</v>
      </c>
      <c r="J2488" s="35">
        <v>36</v>
      </c>
      <c r="K2488" s="35">
        <v>14</v>
      </c>
      <c r="O2488" s="61">
        <f t="shared" ref="O2488:O2494" si="306">IF(AND(L2488="", M2488="", N2488=""), IF(AND(I2488&lt;&gt;0, J2488&lt;&gt;0), K2488/J2488 * I2488^-0.95, 0), IF(OR(L2488=1, L2488=2),(IF(J2488&lt;&gt;0, K2488/J2488 * I2488^-0.95, 0) + IF(AND(M2488&lt;&gt;0, I2488&lt;&gt;0), N2488/M2488 * I2488^-0.95 * IF(L2488=1, 1, 0.913), 0)) / 2,"Fehler: K4 muss 1 oder 2 sein"))</f>
        <v>0.3888888888888889</v>
      </c>
      <c r="P2488" s="61">
        <f t="array" ref="P2488">((AVERAGE(IF((H2488:INDEX(H:H,MATCH("PointAVG",O2489:O2613,0)+ROW(O2488)-1)&gt;=(MAX(H2488:INDEX(H:H,MATCH("PointAVG",O2489:O2613,0)+ROW(O2488)-1))-4)),O2488:INDEX(O:O,MATCH("PointAVG",O2489:O2613,0)+ROW(O2488)-1)))) * (VLOOKUP(C2488, LeagueRanking[[CCode]:[Total4]], COLUMNS(LeagueRanking[[#All],[CCode]:[Total4]]), FALSE)))</f>
        <v>8.4719562392447028</v>
      </c>
      <c r="Q2488" s="91">
        <f>_xlfn.RANK.EQ(P2488, P:P, 0)</f>
        <v>232</v>
      </c>
    </row>
    <row r="2489" spans="2:17" ht="23.45" hidden="1" customHeight="1" outlineLevel="1" x14ac:dyDescent="0.25">
      <c r="B2489" s="123"/>
      <c r="C2489" s="35" t="s">
        <v>380</v>
      </c>
      <c r="D2489" s="123"/>
      <c r="E2489" s="35" t="s">
        <v>290</v>
      </c>
      <c r="F2489" s="122"/>
      <c r="G2489" s="35">
        <v>2019</v>
      </c>
      <c r="H2489" s="35">
        <v>2019</v>
      </c>
      <c r="I2489" s="35">
        <v>2</v>
      </c>
      <c r="J2489" s="35">
        <v>36</v>
      </c>
      <c r="K2489" s="35">
        <v>28</v>
      </c>
      <c r="O2489" s="61">
        <f t="shared" si="306"/>
        <v>0.40260302593831349</v>
      </c>
      <c r="Q2489" s="92"/>
    </row>
    <row r="2490" spans="2:17" ht="23.45" hidden="1" customHeight="1" outlineLevel="1" x14ac:dyDescent="0.25">
      <c r="B2490" s="123"/>
      <c r="C2490" s="35" t="s">
        <v>380</v>
      </c>
      <c r="D2490" s="123"/>
      <c r="E2490" s="35" t="s">
        <v>290</v>
      </c>
      <c r="F2490" s="122"/>
      <c r="G2490" s="35">
        <v>2020</v>
      </c>
      <c r="H2490" s="35">
        <v>2020</v>
      </c>
      <c r="I2490" s="35">
        <v>3</v>
      </c>
      <c r="J2490" s="35">
        <v>18</v>
      </c>
      <c r="K2490" s="35">
        <v>38</v>
      </c>
      <c r="O2490" s="61">
        <f t="shared" si="306"/>
        <v>0.74343995786819328</v>
      </c>
      <c r="Q2490" s="92"/>
    </row>
    <row r="2491" spans="2:17" ht="23.45" hidden="1" customHeight="1" outlineLevel="1" x14ac:dyDescent="0.25">
      <c r="B2491" s="123"/>
      <c r="C2491" s="35" t="s">
        <v>380</v>
      </c>
      <c r="D2491" s="123"/>
      <c r="E2491" s="35" t="s">
        <v>290</v>
      </c>
      <c r="F2491" s="122"/>
      <c r="G2491" s="35">
        <v>2021</v>
      </c>
      <c r="H2491" s="35">
        <v>2021</v>
      </c>
      <c r="I2491" s="35">
        <v>3</v>
      </c>
      <c r="J2491" s="35">
        <v>26</v>
      </c>
      <c r="K2491" s="35">
        <v>49</v>
      </c>
      <c r="O2491" s="61">
        <f t="shared" si="306"/>
        <v>0.66367818101188913</v>
      </c>
      <c r="Q2491" s="92"/>
    </row>
    <row r="2492" spans="2:17" ht="23.45" hidden="1" customHeight="1" outlineLevel="1" x14ac:dyDescent="0.25">
      <c r="B2492" s="123"/>
      <c r="C2492" s="35" t="s">
        <v>380</v>
      </c>
      <c r="D2492" s="123"/>
      <c r="E2492" s="35" t="s">
        <v>290</v>
      </c>
      <c r="F2492" s="122"/>
      <c r="G2492" s="35">
        <v>2022</v>
      </c>
      <c r="H2492" s="35">
        <v>2022</v>
      </c>
      <c r="I2492" s="35">
        <v>3</v>
      </c>
      <c r="J2492" s="35">
        <v>30</v>
      </c>
      <c r="K2492" s="35">
        <v>69</v>
      </c>
      <c r="O2492" s="61">
        <f t="shared" si="306"/>
        <v>0.80995826988797892</v>
      </c>
      <c r="Q2492" s="92"/>
    </row>
    <row r="2493" spans="2:17" ht="23.45" hidden="1" customHeight="1" outlineLevel="1" x14ac:dyDescent="0.25">
      <c r="B2493" s="123"/>
      <c r="C2493" s="35" t="s">
        <v>380</v>
      </c>
      <c r="D2493" s="123"/>
      <c r="E2493" s="35" t="s">
        <v>290</v>
      </c>
      <c r="F2493" s="122"/>
      <c r="G2493" s="35">
        <v>2023</v>
      </c>
      <c r="H2493" s="35">
        <v>2023</v>
      </c>
      <c r="I2493" s="35">
        <v>2</v>
      </c>
      <c r="J2493" s="35">
        <v>36</v>
      </c>
      <c r="K2493" s="35">
        <v>77</v>
      </c>
      <c r="O2493" s="61">
        <f t="shared" si="306"/>
        <v>1.1071583213303622</v>
      </c>
      <c r="Q2493" s="92"/>
    </row>
    <row r="2494" spans="2:17" ht="23.45" hidden="1" customHeight="1" outlineLevel="1" x14ac:dyDescent="0.25">
      <c r="B2494" s="123"/>
      <c r="C2494" s="35" t="s">
        <v>380</v>
      </c>
      <c r="D2494" s="123"/>
      <c r="E2494" s="35" t="s">
        <v>290</v>
      </c>
      <c r="F2494" s="122"/>
      <c r="G2494" s="35">
        <v>2024</v>
      </c>
      <c r="H2494" s="35">
        <v>2024</v>
      </c>
      <c r="I2494" s="35">
        <v>1</v>
      </c>
      <c r="J2494" s="35">
        <v>36</v>
      </c>
      <c r="K2494" s="35">
        <v>41</v>
      </c>
      <c r="O2494" s="61">
        <f t="shared" si="306"/>
        <v>1.1388888888888888</v>
      </c>
      <c r="Q2494" s="92"/>
    </row>
    <row r="2495" spans="2:17" ht="23.45" hidden="1" customHeight="1" outlineLevel="1" x14ac:dyDescent="0.25">
      <c r="B2495" s="55" t="s">
        <v>1</v>
      </c>
      <c r="C2495" s="55" t="s">
        <v>371</v>
      </c>
      <c r="D2495" s="55" t="s">
        <v>42</v>
      </c>
      <c r="E2495" s="55" t="s">
        <v>364</v>
      </c>
      <c r="F2495" s="86"/>
      <c r="G2495" s="55" t="s">
        <v>43</v>
      </c>
      <c r="H2495" s="55" t="s">
        <v>787</v>
      </c>
      <c r="I2495" s="55" t="s">
        <v>44</v>
      </c>
      <c r="J2495" s="55" t="s">
        <v>360</v>
      </c>
      <c r="K2495" s="55" t="s">
        <v>359</v>
      </c>
      <c r="L2495" s="55" t="s">
        <v>362</v>
      </c>
      <c r="M2495" s="55" t="s">
        <v>360</v>
      </c>
      <c r="N2495" s="55" t="s">
        <v>359</v>
      </c>
      <c r="O2495" s="55" t="s">
        <v>363</v>
      </c>
      <c r="P2495" s="55" t="s">
        <v>365</v>
      </c>
      <c r="Q2495" s="55" t="s">
        <v>599</v>
      </c>
    </row>
    <row r="2496" spans="2:17" ht="23.45" hidden="1" customHeight="1" outlineLevel="1" x14ac:dyDescent="0.25">
      <c r="B2496" s="123" t="e" vm="18">
        <v>#VALUE!</v>
      </c>
      <c r="C2496" s="35" t="s">
        <v>380</v>
      </c>
      <c r="D2496" s="123" t="e" vm="289">
        <v>#VALUE!</v>
      </c>
      <c r="E2496" s="35" t="s">
        <v>291</v>
      </c>
      <c r="F2496" s="122" t="s">
        <v>719</v>
      </c>
      <c r="G2496" s="35">
        <v>2018</v>
      </c>
      <c r="H2496" s="35">
        <v>2018</v>
      </c>
      <c r="I2496" s="35">
        <v>3</v>
      </c>
      <c r="J2496" s="35">
        <v>38</v>
      </c>
      <c r="K2496" s="35">
        <v>73</v>
      </c>
      <c r="O2496" s="61">
        <f t="shared" ref="O2496:O2502" si="307">IF(AND(L2496="", M2496="", N2496=""), IF(AND(I2496&lt;&gt;0, J2496&lt;&gt;0), K2496/J2496 * I2496^-0.95, 0), IF(OR(L2496=1, L2496=2),(IF(J2496&lt;&gt;0, K2496/J2496 * I2496^-0.95, 0) + IF(AND(M2496&lt;&gt;0, I2496&lt;&gt;0), N2496/M2496 * I2496^-0.95 * IF(L2496=1, 1, 0.913), 0)) / 2,"Fehler: K4 muss 1 oder 2 sein"))</f>
        <v>0.67650976775540583</v>
      </c>
      <c r="P2496" s="61">
        <f t="array" ref="P2496">((AVERAGE(IF((H2496:INDEX(H:H,MATCH("PointAVG",O2497:O2621,0)+ROW(O2496)-1)&gt;=(MAX(H2496:INDEX(H:H,MATCH("PointAVG",O2497:O2621,0)+ROW(O2496)-1))-4)),O2496:INDEX(O:O,MATCH("PointAVG",O2497:O2621,0)+ROW(O2496)-1)))) * (VLOOKUP(C2496, LeagueRanking[[CCode]:[Total4]], COLUMNS(LeagueRanking[[#All],[CCode]:[Total4]]), FALSE)))</f>
        <v>3.8725345269150355</v>
      </c>
      <c r="Q2496" s="91">
        <f>_xlfn.RANK.EQ(P2496, P:P, 0)</f>
        <v>350</v>
      </c>
    </row>
    <row r="2497" spans="2:17" ht="23.45" hidden="1" customHeight="1" outlineLevel="1" x14ac:dyDescent="0.25">
      <c r="B2497" s="123"/>
      <c r="C2497" s="35" t="s">
        <v>380</v>
      </c>
      <c r="D2497" s="123"/>
      <c r="E2497" s="35" t="s">
        <v>291</v>
      </c>
      <c r="F2497" s="122"/>
      <c r="G2497" s="35">
        <v>2019</v>
      </c>
      <c r="H2497" s="35">
        <v>2019</v>
      </c>
      <c r="I2497" s="35">
        <v>2</v>
      </c>
      <c r="J2497" s="35">
        <v>36</v>
      </c>
      <c r="K2497" s="35">
        <v>36</v>
      </c>
      <c r="O2497" s="61">
        <f t="shared" si="307"/>
        <v>0.51763246192068879</v>
      </c>
      <c r="Q2497" s="92"/>
    </row>
    <row r="2498" spans="2:17" ht="23.45" hidden="1" customHeight="1" outlineLevel="1" x14ac:dyDescent="0.25">
      <c r="B2498" s="123"/>
      <c r="C2498" s="35" t="s">
        <v>380</v>
      </c>
      <c r="D2498" s="123"/>
      <c r="E2498" s="35" t="s">
        <v>291</v>
      </c>
      <c r="F2498" s="122"/>
      <c r="G2498" s="35">
        <v>2020</v>
      </c>
      <c r="H2498" s="35">
        <v>2020</v>
      </c>
      <c r="I2498" s="35">
        <v>3</v>
      </c>
      <c r="J2498" s="35">
        <v>18</v>
      </c>
      <c r="K2498" s="35">
        <v>26</v>
      </c>
      <c r="O2498" s="61">
        <f t="shared" si="307"/>
        <v>0.5086694448571849</v>
      </c>
      <c r="Q2498" s="92"/>
    </row>
    <row r="2499" spans="2:17" ht="23.45" hidden="1" customHeight="1" outlineLevel="1" x14ac:dyDescent="0.25">
      <c r="B2499" s="123"/>
      <c r="C2499" s="35" t="s">
        <v>380</v>
      </c>
      <c r="D2499" s="123"/>
      <c r="E2499" s="35" t="s">
        <v>291</v>
      </c>
      <c r="F2499" s="122"/>
      <c r="G2499" s="35">
        <v>2021</v>
      </c>
      <c r="H2499" s="35">
        <v>2021</v>
      </c>
      <c r="I2499" s="35">
        <v>3</v>
      </c>
      <c r="J2499" s="35">
        <v>26</v>
      </c>
      <c r="K2499" s="35">
        <v>29</v>
      </c>
      <c r="O2499" s="61">
        <f t="shared" si="307"/>
        <v>0.39278912753764872</v>
      </c>
      <c r="Q2499" s="92"/>
    </row>
    <row r="2500" spans="2:17" ht="23.45" hidden="1" customHeight="1" outlineLevel="1" x14ac:dyDescent="0.25">
      <c r="B2500" s="123"/>
      <c r="C2500" s="35" t="s">
        <v>380</v>
      </c>
      <c r="D2500" s="123"/>
      <c r="E2500" s="35" t="s">
        <v>291</v>
      </c>
      <c r="F2500" s="122"/>
      <c r="G2500" s="35">
        <v>2022</v>
      </c>
      <c r="H2500" s="35">
        <v>2022</v>
      </c>
      <c r="I2500" s="35">
        <v>3</v>
      </c>
      <c r="J2500" s="35">
        <v>30</v>
      </c>
      <c r="K2500" s="35">
        <v>37</v>
      </c>
      <c r="O2500" s="61">
        <f t="shared" si="307"/>
        <v>0.43432544907036558</v>
      </c>
      <c r="Q2500" s="92"/>
    </row>
    <row r="2501" spans="2:17" ht="23.45" hidden="1" customHeight="1" outlineLevel="1" x14ac:dyDescent="0.25">
      <c r="B2501" s="123"/>
      <c r="C2501" s="35" t="s">
        <v>380</v>
      </c>
      <c r="D2501" s="123"/>
      <c r="E2501" s="35" t="s">
        <v>291</v>
      </c>
      <c r="F2501" s="122"/>
      <c r="G2501" s="35">
        <v>2023</v>
      </c>
      <c r="H2501" s="35">
        <v>2023</v>
      </c>
      <c r="I2501" s="35">
        <v>3</v>
      </c>
      <c r="J2501" s="35">
        <v>30</v>
      </c>
      <c r="K2501" s="35">
        <v>39</v>
      </c>
      <c r="O2501" s="61">
        <f t="shared" si="307"/>
        <v>0.45780250037146641</v>
      </c>
      <c r="Q2501" s="92"/>
    </row>
    <row r="2502" spans="2:17" ht="23.45" hidden="1" customHeight="1" outlineLevel="1" x14ac:dyDescent="0.25">
      <c r="B2502" s="123"/>
      <c r="C2502" s="35" t="s">
        <v>380</v>
      </c>
      <c r="D2502" s="123"/>
      <c r="E2502" s="35" t="s">
        <v>291</v>
      </c>
      <c r="F2502" s="122"/>
      <c r="G2502" s="35">
        <v>2024</v>
      </c>
      <c r="H2502" s="35">
        <v>2024</v>
      </c>
      <c r="I2502" s="35">
        <v>3</v>
      </c>
      <c r="J2502" s="35">
        <v>30</v>
      </c>
      <c r="K2502" s="35">
        <v>21</v>
      </c>
      <c r="O2502" s="61">
        <f t="shared" si="307"/>
        <v>0.24650903866155882</v>
      </c>
      <c r="Q2502" s="92"/>
    </row>
    <row r="2503" spans="2:17" ht="23.45" hidden="1" customHeight="1" outlineLevel="1" x14ac:dyDescent="0.25">
      <c r="B2503" s="55" t="s">
        <v>1</v>
      </c>
      <c r="C2503" s="55" t="s">
        <v>371</v>
      </c>
      <c r="D2503" s="55" t="s">
        <v>42</v>
      </c>
      <c r="E2503" s="55" t="s">
        <v>364</v>
      </c>
      <c r="F2503" s="86"/>
      <c r="G2503" s="55" t="s">
        <v>43</v>
      </c>
      <c r="H2503" s="55" t="s">
        <v>787</v>
      </c>
      <c r="I2503" s="55" t="s">
        <v>44</v>
      </c>
      <c r="J2503" s="55" t="s">
        <v>360</v>
      </c>
      <c r="K2503" s="55" t="s">
        <v>359</v>
      </c>
      <c r="L2503" s="55" t="s">
        <v>362</v>
      </c>
      <c r="M2503" s="55" t="s">
        <v>360</v>
      </c>
      <c r="N2503" s="55" t="s">
        <v>359</v>
      </c>
      <c r="O2503" s="55" t="s">
        <v>363</v>
      </c>
      <c r="P2503" s="55" t="s">
        <v>365</v>
      </c>
      <c r="Q2503" s="55" t="s">
        <v>599</v>
      </c>
    </row>
    <row r="2504" spans="2:17" ht="23.45" hidden="1" customHeight="1" outlineLevel="1" x14ac:dyDescent="0.25">
      <c r="B2504" s="123" t="e" vm="18">
        <v>#VALUE!</v>
      </c>
      <c r="C2504" s="35" t="s">
        <v>380</v>
      </c>
      <c r="D2504" s="123" t="e" vm="290">
        <v>#VALUE!</v>
      </c>
      <c r="E2504" s="35" t="s">
        <v>292</v>
      </c>
      <c r="F2504" s="122" t="s">
        <v>720</v>
      </c>
      <c r="G2504" s="35">
        <v>2018</v>
      </c>
      <c r="H2504" s="35">
        <v>2018</v>
      </c>
      <c r="I2504" s="35">
        <v>3</v>
      </c>
      <c r="J2504" s="35">
        <v>38</v>
      </c>
      <c r="K2504" s="35">
        <v>61</v>
      </c>
      <c r="O2504" s="61">
        <f t="shared" ref="O2504:O2510" si="308">IF(AND(L2504="", M2504="", N2504=""), IF(AND(I2504&lt;&gt;0, J2504&lt;&gt;0), K2504/J2504 * I2504^-0.95, 0), IF(OR(L2504=1, L2504=2),(IF(J2504&lt;&gt;0, K2504/J2504 * I2504^-0.95, 0) + IF(AND(M2504&lt;&gt;0, I2504&lt;&gt;0), N2504/M2504 * I2504^-0.95 * IF(L2504=1, 1, 0.913), 0)) / 2,"Fehler: K4 muss 1 oder 2 sein"))</f>
        <v>0.56530268264492822</v>
      </c>
      <c r="P2504" s="61">
        <f t="array" ref="P2504">((AVERAGE(IF((H2504:INDEX(H:H,MATCH("PointAVG",O2505:O2629,0)+ROW(O2504)-1)&gt;=(MAX(H2504:INDEX(H:H,MATCH("PointAVG",O2505:O2629,0)+ROW(O2504)-1))-4)),O2504:INDEX(O:O,MATCH("PointAVG",O2505:O2629,0)+ROW(O2504)-1)))) * (VLOOKUP(C2504, LeagueRanking[[CCode]:[Total4]], COLUMNS(LeagueRanking[[#All],[CCode]:[Total4]]), FALSE)))</f>
        <v>4.618661638516059</v>
      </c>
      <c r="Q2504" s="91">
        <f>_xlfn.RANK.EQ(P2504, P:P, 0)</f>
        <v>337</v>
      </c>
    </row>
    <row r="2505" spans="2:17" ht="23.45" hidden="1" customHeight="1" outlineLevel="1" x14ac:dyDescent="0.25">
      <c r="B2505" s="123"/>
      <c r="C2505" s="35" t="s">
        <v>380</v>
      </c>
      <c r="D2505" s="123"/>
      <c r="E2505" s="35" t="s">
        <v>292</v>
      </c>
      <c r="F2505" s="122"/>
      <c r="G2505" s="35">
        <v>2019</v>
      </c>
      <c r="H2505" s="35">
        <v>2019</v>
      </c>
      <c r="I2505" s="35">
        <v>3</v>
      </c>
      <c r="J2505" s="35">
        <v>36</v>
      </c>
      <c r="K2505" s="35">
        <v>41</v>
      </c>
      <c r="O2505" s="61">
        <f t="shared" si="308"/>
        <v>0.4010662930604727</v>
      </c>
      <c r="Q2505" s="92"/>
    </row>
    <row r="2506" spans="2:17" ht="23.45" hidden="1" customHeight="1" outlineLevel="1" x14ac:dyDescent="0.25">
      <c r="B2506" s="123"/>
      <c r="C2506" s="35" t="s">
        <v>380</v>
      </c>
      <c r="D2506" s="123"/>
      <c r="E2506" s="35" t="s">
        <v>292</v>
      </c>
      <c r="F2506" s="122"/>
      <c r="G2506" s="35">
        <v>2020</v>
      </c>
      <c r="H2506" s="35">
        <v>2020</v>
      </c>
      <c r="I2506" s="35">
        <v>3</v>
      </c>
      <c r="J2506" s="35">
        <v>18</v>
      </c>
      <c r="K2506" s="35">
        <v>22</v>
      </c>
      <c r="O2506" s="61">
        <f t="shared" si="308"/>
        <v>0.43041260718684882</v>
      </c>
      <c r="Q2506" s="92"/>
    </row>
    <row r="2507" spans="2:17" ht="23.45" hidden="1" customHeight="1" outlineLevel="1" x14ac:dyDescent="0.25">
      <c r="B2507" s="123"/>
      <c r="C2507" s="35" t="s">
        <v>380</v>
      </c>
      <c r="D2507" s="123"/>
      <c r="E2507" s="35" t="s">
        <v>292</v>
      </c>
      <c r="F2507" s="122"/>
      <c r="G2507" s="35">
        <v>2021</v>
      </c>
      <c r="H2507" s="35">
        <v>2021</v>
      </c>
      <c r="I2507" s="35">
        <v>3</v>
      </c>
      <c r="J2507" s="35">
        <v>26</v>
      </c>
      <c r="K2507" s="35">
        <v>31</v>
      </c>
      <c r="O2507" s="61">
        <f t="shared" si="308"/>
        <v>0.41987803288507275</v>
      </c>
      <c r="Q2507" s="92"/>
    </row>
    <row r="2508" spans="2:17" ht="23.45" hidden="1" customHeight="1" outlineLevel="1" x14ac:dyDescent="0.25">
      <c r="B2508" s="123"/>
      <c r="C2508" s="35" t="s">
        <v>380</v>
      </c>
      <c r="D2508" s="123"/>
      <c r="E2508" s="35" t="s">
        <v>292</v>
      </c>
      <c r="F2508" s="122"/>
      <c r="G2508" s="35">
        <v>2022</v>
      </c>
      <c r="H2508" s="35">
        <v>2022</v>
      </c>
      <c r="I2508" s="35">
        <v>3</v>
      </c>
      <c r="J2508" s="35">
        <v>30</v>
      </c>
      <c r="K2508" s="35">
        <v>54</v>
      </c>
      <c r="O2508" s="61">
        <f t="shared" si="308"/>
        <v>0.63388038512972278</v>
      </c>
      <c r="Q2508" s="92"/>
    </row>
    <row r="2509" spans="2:17" ht="23.45" hidden="1" customHeight="1" outlineLevel="1" x14ac:dyDescent="0.25">
      <c r="B2509" s="123"/>
      <c r="C2509" s="35" t="s">
        <v>380</v>
      </c>
      <c r="D2509" s="123"/>
      <c r="E2509" s="35" t="s">
        <v>292</v>
      </c>
      <c r="F2509" s="122"/>
      <c r="G2509" s="35">
        <v>2023</v>
      </c>
      <c r="H2509" s="35">
        <v>2023</v>
      </c>
      <c r="I2509" s="35">
        <v>2</v>
      </c>
      <c r="J2509" s="35">
        <v>36</v>
      </c>
      <c r="K2509" s="35">
        <v>46</v>
      </c>
      <c r="O2509" s="61">
        <f t="shared" si="308"/>
        <v>0.66141925689865788</v>
      </c>
      <c r="Q2509" s="92"/>
    </row>
    <row r="2510" spans="2:17" ht="23.45" hidden="1" customHeight="1" outlineLevel="1" x14ac:dyDescent="0.25">
      <c r="B2510" s="123"/>
      <c r="C2510" s="35" t="s">
        <v>380</v>
      </c>
      <c r="D2510" s="123"/>
      <c r="E2510" s="35" t="s">
        <v>292</v>
      </c>
      <c r="F2510" s="122"/>
      <c r="G2510" s="35">
        <v>2024</v>
      </c>
      <c r="H2510" s="35">
        <v>2024</v>
      </c>
      <c r="I2510" s="35">
        <v>2</v>
      </c>
      <c r="J2510" s="35">
        <v>36</v>
      </c>
      <c r="K2510" s="35">
        <v>20</v>
      </c>
      <c r="O2510" s="61">
        <f t="shared" si="308"/>
        <v>0.28757358995593824</v>
      </c>
      <c r="Q2510" s="92"/>
    </row>
    <row r="2511" spans="2:17" ht="23.45" hidden="1" customHeight="1" outlineLevel="1" x14ac:dyDescent="0.25">
      <c r="B2511" s="55" t="s">
        <v>1</v>
      </c>
      <c r="C2511" s="55" t="s">
        <v>371</v>
      </c>
      <c r="D2511" s="55" t="s">
        <v>42</v>
      </c>
      <c r="E2511" s="55" t="s">
        <v>364</v>
      </c>
      <c r="F2511" s="86"/>
      <c r="G2511" s="55" t="s">
        <v>43</v>
      </c>
      <c r="H2511" s="55" t="s">
        <v>787</v>
      </c>
      <c r="I2511" s="55" t="s">
        <v>44</v>
      </c>
      <c r="J2511" s="55" t="s">
        <v>360</v>
      </c>
      <c r="K2511" s="55" t="s">
        <v>359</v>
      </c>
      <c r="L2511" s="55" t="s">
        <v>362</v>
      </c>
      <c r="M2511" s="55" t="s">
        <v>360</v>
      </c>
      <c r="N2511" s="55" t="s">
        <v>359</v>
      </c>
      <c r="O2511" s="55" t="s">
        <v>363</v>
      </c>
      <c r="P2511" s="55" t="s">
        <v>365</v>
      </c>
      <c r="Q2511" s="55" t="s">
        <v>599</v>
      </c>
    </row>
    <row r="2512" spans="2:17" ht="23.45" hidden="1" customHeight="1" outlineLevel="1" x14ac:dyDescent="0.25">
      <c r="B2512" s="123" t="e" vm="18">
        <v>#VALUE!</v>
      </c>
      <c r="C2512" s="35" t="s">
        <v>380</v>
      </c>
      <c r="D2512" s="123" t="e" vm="291">
        <v>#VALUE!</v>
      </c>
      <c r="E2512" s="35" t="s">
        <v>293</v>
      </c>
      <c r="F2512" s="122" t="s">
        <v>721</v>
      </c>
      <c r="G2512" s="35">
        <v>2018</v>
      </c>
      <c r="H2512" s="35">
        <v>2018</v>
      </c>
      <c r="I2512" s="35">
        <v>3</v>
      </c>
      <c r="J2512" s="35">
        <v>38</v>
      </c>
      <c r="K2512" s="35">
        <v>61</v>
      </c>
      <c r="O2512" s="61">
        <f t="shared" ref="O2512:O2518" si="309">IF(AND(L2512="", M2512="", N2512=""), IF(AND(I2512&lt;&gt;0, J2512&lt;&gt;0), K2512/J2512 * I2512^-0.95, 0), IF(OR(L2512=1, L2512=2),(IF(J2512&lt;&gt;0, K2512/J2512 * I2512^-0.95, 0) + IF(AND(M2512&lt;&gt;0, I2512&lt;&gt;0), N2512/M2512 * I2512^-0.95 * IF(L2512=1, 1, 0.913), 0)) / 2,"Fehler: K4 muss 1 oder 2 sein"))</f>
        <v>0.56530268264492822</v>
      </c>
      <c r="P2512" s="61">
        <f t="array" ref="P2512">((AVERAGE(IF((H2512:INDEX(H:H,MATCH("PointAVG",O2513:O2621,0)+ROW(O2512)-1)&gt;=(MAX(H2512:INDEX(H:H,MATCH("PointAVG",O2513:O2621,0)+ROW(O2512)-1))-4)),O2512:INDEX(O:O,MATCH("PointAVG",O2513:O2621,0)+ROW(O2512)-1)))) * (VLOOKUP(C2512, LeagueRanking[[CCode]:[Total4]], COLUMNS(LeagueRanking[[#All],[CCode]:[Total4]]), FALSE)))</f>
        <v>5.5877827553029551</v>
      </c>
      <c r="Q2512" s="91">
        <f>_xlfn.RANK.EQ(P2512, P:P, 0)</f>
        <v>322</v>
      </c>
    </row>
    <row r="2513" spans="2:17" ht="23.45" hidden="1" customHeight="1" outlineLevel="1" x14ac:dyDescent="0.25">
      <c r="B2513" s="123"/>
      <c r="C2513" s="35" t="s">
        <v>380</v>
      </c>
      <c r="D2513" s="123"/>
      <c r="E2513" s="35" t="s">
        <v>293</v>
      </c>
      <c r="F2513" s="122"/>
      <c r="G2513" s="35">
        <v>2019</v>
      </c>
      <c r="H2513" s="35">
        <v>2019</v>
      </c>
      <c r="I2513" s="35">
        <v>3</v>
      </c>
      <c r="J2513" s="35">
        <v>36</v>
      </c>
      <c r="K2513" s="35">
        <v>61</v>
      </c>
      <c r="O2513" s="61">
        <f t="shared" si="309"/>
        <v>0.59670838723631303</v>
      </c>
      <c r="Q2513" s="92"/>
    </row>
    <row r="2514" spans="2:17" ht="23.45" hidden="1" customHeight="1" outlineLevel="1" x14ac:dyDescent="0.25">
      <c r="B2514" s="123"/>
      <c r="C2514" s="35" t="s">
        <v>380</v>
      </c>
      <c r="D2514" s="123"/>
      <c r="E2514" s="35" t="s">
        <v>293</v>
      </c>
      <c r="F2514" s="122"/>
      <c r="G2514" s="35">
        <v>2020</v>
      </c>
      <c r="H2514" s="35">
        <v>2020</v>
      </c>
      <c r="I2514" s="35">
        <v>2</v>
      </c>
      <c r="J2514" s="35">
        <v>18</v>
      </c>
      <c r="K2514" s="35">
        <v>8</v>
      </c>
      <c r="O2514" s="61">
        <f t="shared" si="309"/>
        <v>0.23005887196475056</v>
      </c>
      <c r="Q2514" s="92"/>
    </row>
    <row r="2515" spans="2:17" ht="23.45" hidden="1" customHeight="1" outlineLevel="1" x14ac:dyDescent="0.25">
      <c r="B2515" s="123"/>
      <c r="C2515" s="35" t="s">
        <v>380</v>
      </c>
      <c r="D2515" s="123"/>
      <c r="E2515" s="35" t="s">
        <v>293</v>
      </c>
      <c r="F2515" s="122"/>
      <c r="G2515" s="35">
        <v>2021</v>
      </c>
      <c r="H2515" s="35">
        <v>2021</v>
      </c>
      <c r="I2515" s="35">
        <v>3</v>
      </c>
      <c r="J2515" s="35">
        <v>26</v>
      </c>
      <c r="K2515" s="35">
        <v>40</v>
      </c>
      <c r="O2515" s="61">
        <f t="shared" si="309"/>
        <v>0.54177810694848094</v>
      </c>
      <c r="Q2515" s="92"/>
    </row>
    <row r="2516" spans="2:17" ht="23.45" hidden="1" customHeight="1" outlineLevel="1" x14ac:dyDescent="0.25">
      <c r="B2516" s="123"/>
      <c r="C2516" s="35" t="s">
        <v>380</v>
      </c>
      <c r="D2516" s="123"/>
      <c r="E2516" s="35" t="s">
        <v>293</v>
      </c>
      <c r="F2516" s="122"/>
      <c r="G2516" s="35">
        <v>2022</v>
      </c>
      <c r="H2516" s="35">
        <v>2022</v>
      </c>
      <c r="I2516" s="35">
        <v>3</v>
      </c>
      <c r="J2516" s="35">
        <v>30</v>
      </c>
      <c r="K2516" s="35">
        <v>57</v>
      </c>
      <c r="O2516" s="61">
        <f t="shared" si="309"/>
        <v>0.6690959620813739</v>
      </c>
      <c r="Q2516" s="92"/>
    </row>
    <row r="2517" spans="2:17" ht="23.45" hidden="1" customHeight="1" outlineLevel="1" x14ac:dyDescent="0.25">
      <c r="B2517" s="123"/>
      <c r="C2517" s="35" t="s">
        <v>380</v>
      </c>
      <c r="D2517" s="123"/>
      <c r="E2517" s="35" t="s">
        <v>293</v>
      </c>
      <c r="F2517" s="122"/>
      <c r="G2517" s="35">
        <v>2023</v>
      </c>
      <c r="H2517" s="35">
        <v>2023</v>
      </c>
      <c r="I2517" s="35">
        <v>3</v>
      </c>
      <c r="J2517" s="35">
        <v>30</v>
      </c>
      <c r="K2517" s="35">
        <v>68</v>
      </c>
      <c r="O2517" s="61">
        <f t="shared" si="309"/>
        <v>0.79821974423742859</v>
      </c>
      <c r="Q2517" s="92"/>
    </row>
    <row r="2518" spans="2:17" ht="23.45" hidden="1" customHeight="1" outlineLevel="1" x14ac:dyDescent="0.25">
      <c r="B2518" s="123"/>
      <c r="C2518" s="35" t="s">
        <v>380</v>
      </c>
      <c r="D2518" s="123"/>
      <c r="E2518" s="35" t="s">
        <v>293</v>
      </c>
      <c r="F2518" s="122"/>
      <c r="G2518" s="35">
        <v>2024</v>
      </c>
      <c r="H2518" s="35">
        <v>2024</v>
      </c>
      <c r="I2518" s="35">
        <v>2</v>
      </c>
      <c r="J2518" s="35">
        <v>36</v>
      </c>
      <c r="K2518" s="35">
        <v>49</v>
      </c>
      <c r="O2518" s="61">
        <f t="shared" si="309"/>
        <v>0.70455529539204864</v>
      </c>
      <c r="Q2518" s="92"/>
    </row>
    <row r="2519" spans="2:17" ht="23.45" hidden="1" customHeight="1" outlineLevel="1" x14ac:dyDescent="0.25">
      <c r="B2519" s="55" t="s">
        <v>1</v>
      </c>
      <c r="C2519" s="55" t="s">
        <v>371</v>
      </c>
      <c r="D2519" s="55" t="s">
        <v>42</v>
      </c>
      <c r="E2519" s="55" t="s">
        <v>364</v>
      </c>
      <c r="F2519" s="86"/>
      <c r="G2519" s="55" t="s">
        <v>43</v>
      </c>
      <c r="H2519" s="55" t="s">
        <v>787</v>
      </c>
      <c r="I2519" s="55" t="s">
        <v>44</v>
      </c>
      <c r="J2519" s="55" t="s">
        <v>360</v>
      </c>
      <c r="K2519" s="55" t="s">
        <v>359</v>
      </c>
      <c r="L2519" s="55" t="s">
        <v>362</v>
      </c>
      <c r="M2519" s="55" t="s">
        <v>360</v>
      </c>
      <c r="N2519" s="55" t="s">
        <v>359</v>
      </c>
      <c r="O2519" s="55" t="s">
        <v>363</v>
      </c>
      <c r="P2519" s="55" t="s">
        <v>365</v>
      </c>
      <c r="Q2519" s="55" t="s">
        <v>599</v>
      </c>
    </row>
    <row r="2520" spans="2:17" ht="23.45" hidden="1" customHeight="1" outlineLevel="1" x14ac:dyDescent="0.25">
      <c r="B2520" s="123" t="e" vm="18">
        <v>#VALUE!</v>
      </c>
      <c r="C2520" s="35" t="s">
        <v>380</v>
      </c>
      <c r="D2520" s="123" t="e" vm="407">
        <v>#VALUE!</v>
      </c>
      <c r="E2520" s="35" t="s">
        <v>427</v>
      </c>
      <c r="F2520" s="122" t="s">
        <v>722</v>
      </c>
      <c r="G2520" s="35">
        <v>2018</v>
      </c>
      <c r="H2520" s="35">
        <v>2018</v>
      </c>
      <c r="O2520" s="61">
        <f t="shared" ref="O2520:O2526" si="310">IF(AND(L2520="", M2520="", N2520=""), IF(AND(I2520&lt;&gt;0, J2520&lt;&gt;0), K2520/J2520 * I2520^-0.95, 0), IF(OR(L2520=1, L2520=2),(IF(J2520&lt;&gt;0, K2520/J2520 * I2520^-0.95, 0) + IF(AND(M2520&lt;&gt;0, I2520&lt;&gt;0), N2520/M2520 * I2520^-0.95 * IF(L2520=1, 1, 0.913), 0)) / 2,"Fehler: K4 muss 1 oder 2 sein"))</f>
        <v>0</v>
      </c>
      <c r="P2520" s="61">
        <f t="array" ref="P2520">((AVERAGE(IF((H2520:INDEX(H:H,MATCH("PointAVG",O2521:O2629,0)+ROW(O2520)-1)&gt;=(MAX(H2520:INDEX(H:H,MATCH("PointAVG",O2521:O2629,0)+ROW(O2520)-1))-4)),O2520:INDEX(O:O,MATCH("PointAVG",O2521:O2629,0)+ROW(O2520)-1)))) * (VLOOKUP(C2520, LeagueRanking[[CCode]:[Total4]], COLUMNS(LeagueRanking[[#All],[CCode]:[Total4]]), FALSE)))</f>
        <v>5.8111779045102443</v>
      </c>
      <c r="Q2520" s="91">
        <f>_xlfn.RANK.EQ(P2520, P:P, 0)</f>
        <v>316</v>
      </c>
    </row>
    <row r="2521" spans="2:17" ht="23.45" hidden="1" customHeight="1" outlineLevel="1" x14ac:dyDescent="0.25">
      <c r="B2521" s="123"/>
      <c r="C2521" s="35" t="s">
        <v>380</v>
      </c>
      <c r="D2521" s="123"/>
      <c r="E2521" s="35" t="s">
        <v>427</v>
      </c>
      <c r="F2521" s="122"/>
      <c r="G2521" s="35">
        <v>2019</v>
      </c>
      <c r="H2521" s="35">
        <v>2019</v>
      </c>
      <c r="O2521" s="61">
        <f t="shared" si="310"/>
        <v>0</v>
      </c>
      <c r="Q2521" s="92"/>
    </row>
    <row r="2522" spans="2:17" ht="23.45" hidden="1" customHeight="1" outlineLevel="1" x14ac:dyDescent="0.25">
      <c r="B2522" s="123"/>
      <c r="C2522" s="35" t="s">
        <v>380</v>
      </c>
      <c r="D2522" s="123"/>
      <c r="E2522" s="35" t="s">
        <v>427</v>
      </c>
      <c r="F2522" s="122"/>
      <c r="G2522" s="35">
        <v>2020</v>
      </c>
      <c r="H2522" s="35">
        <v>2020</v>
      </c>
      <c r="I2522" s="35">
        <v>5</v>
      </c>
      <c r="J2522" s="35">
        <v>13</v>
      </c>
      <c r="K2522" s="35">
        <v>40</v>
      </c>
      <c r="O2522" s="61">
        <f t="shared" si="310"/>
        <v>0.66695285337499588</v>
      </c>
      <c r="Q2522" s="92"/>
    </row>
    <row r="2523" spans="2:17" ht="23.45" hidden="1" customHeight="1" outlineLevel="1" x14ac:dyDescent="0.25">
      <c r="B2523" s="123"/>
      <c r="C2523" s="35" t="s">
        <v>380</v>
      </c>
      <c r="D2523" s="123"/>
      <c r="E2523" s="35" t="s">
        <v>427</v>
      </c>
      <c r="F2523" s="122"/>
      <c r="G2523" s="35">
        <v>2021</v>
      </c>
      <c r="H2523" s="35">
        <v>2021</v>
      </c>
      <c r="I2523" s="35">
        <v>4</v>
      </c>
      <c r="J2523" s="35">
        <v>18</v>
      </c>
      <c r="K2523" s="35">
        <v>17</v>
      </c>
      <c r="L2523" s="35">
        <v>2</v>
      </c>
      <c r="M2523" s="35">
        <v>18</v>
      </c>
      <c r="N2523" s="35">
        <v>33</v>
      </c>
      <c r="O2523" s="61">
        <f t="shared" si="310"/>
        <v>0.35077507997134</v>
      </c>
      <c r="Q2523" s="92"/>
    </row>
    <row r="2524" spans="2:17" ht="23.45" hidden="1" customHeight="1" outlineLevel="1" x14ac:dyDescent="0.25">
      <c r="B2524" s="123"/>
      <c r="C2524" s="35" t="s">
        <v>380</v>
      </c>
      <c r="D2524" s="123"/>
      <c r="E2524" s="35" t="s">
        <v>427</v>
      </c>
      <c r="F2524" s="122"/>
      <c r="G2524" s="35">
        <v>2022</v>
      </c>
      <c r="H2524" s="35">
        <v>2022</v>
      </c>
      <c r="I2524" s="35">
        <v>4</v>
      </c>
      <c r="J2524" s="35">
        <v>30</v>
      </c>
      <c r="K2524" s="35">
        <v>67</v>
      </c>
      <c r="O2524" s="61">
        <f t="shared" si="310"/>
        <v>0.59840684991609705</v>
      </c>
      <c r="Q2524" s="92"/>
    </row>
    <row r="2525" spans="2:17" ht="23.45" hidden="1" customHeight="1" outlineLevel="1" x14ac:dyDescent="0.25">
      <c r="B2525" s="123"/>
      <c r="C2525" s="35" t="s">
        <v>380</v>
      </c>
      <c r="D2525" s="123"/>
      <c r="E2525" s="35" t="s">
        <v>427</v>
      </c>
      <c r="F2525" s="122"/>
      <c r="G2525" s="35">
        <v>2023</v>
      </c>
      <c r="H2525" s="35">
        <v>2023</v>
      </c>
      <c r="I2525" s="35">
        <v>3</v>
      </c>
      <c r="J2525" s="35">
        <v>30</v>
      </c>
      <c r="K2525" s="35">
        <v>68</v>
      </c>
      <c r="O2525" s="61">
        <f t="shared" si="310"/>
        <v>0.79821974423742859</v>
      </c>
      <c r="Q2525" s="92"/>
    </row>
    <row r="2526" spans="2:17" ht="23.45" hidden="1" customHeight="1" outlineLevel="1" x14ac:dyDescent="0.25">
      <c r="B2526" s="123"/>
      <c r="C2526" s="35" t="s">
        <v>380</v>
      </c>
      <c r="D2526" s="123"/>
      <c r="E2526" s="35" t="s">
        <v>427</v>
      </c>
      <c r="F2526" s="122"/>
      <c r="G2526" s="35">
        <v>2024</v>
      </c>
      <c r="H2526" s="35">
        <v>2024</v>
      </c>
      <c r="I2526" s="35">
        <v>2</v>
      </c>
      <c r="J2526" s="35">
        <v>36</v>
      </c>
      <c r="K2526" s="35">
        <v>45</v>
      </c>
      <c r="O2526" s="61">
        <f t="shared" si="310"/>
        <v>0.64704057740086096</v>
      </c>
      <c r="Q2526" s="92"/>
    </row>
    <row r="2527" spans="2:17" ht="23.45" hidden="1" customHeight="1" outlineLevel="1" x14ac:dyDescent="0.25">
      <c r="B2527" s="55" t="s">
        <v>1</v>
      </c>
      <c r="C2527" s="55" t="s">
        <v>371</v>
      </c>
      <c r="D2527" s="55" t="s">
        <v>42</v>
      </c>
      <c r="E2527" s="55" t="s">
        <v>364</v>
      </c>
      <c r="F2527" s="86"/>
      <c r="G2527" s="55" t="s">
        <v>43</v>
      </c>
      <c r="H2527" s="55" t="s">
        <v>787</v>
      </c>
      <c r="I2527" s="55" t="s">
        <v>44</v>
      </c>
      <c r="J2527" s="55" t="s">
        <v>360</v>
      </c>
      <c r="K2527" s="55" t="s">
        <v>359</v>
      </c>
      <c r="L2527" s="55" t="s">
        <v>362</v>
      </c>
      <c r="M2527" s="55" t="s">
        <v>360</v>
      </c>
      <c r="N2527" s="55" t="s">
        <v>359</v>
      </c>
      <c r="O2527" s="55" t="s">
        <v>363</v>
      </c>
      <c r="P2527" s="55" t="s">
        <v>365</v>
      </c>
      <c r="Q2527" s="55" t="s">
        <v>599</v>
      </c>
    </row>
    <row r="2528" spans="2:17" ht="23.45" hidden="1" customHeight="1" outlineLevel="1" x14ac:dyDescent="0.25">
      <c r="B2528" s="123" t="e" vm="18">
        <v>#VALUE!</v>
      </c>
      <c r="C2528" s="35" t="s">
        <v>380</v>
      </c>
      <c r="D2528" s="123" t="e" vm="408">
        <v>#VALUE!</v>
      </c>
      <c r="E2528" s="35" t="s">
        <v>820</v>
      </c>
      <c r="F2528" s="122" t="s">
        <v>819</v>
      </c>
      <c r="G2528" s="35">
        <v>2018</v>
      </c>
      <c r="H2528" s="35">
        <v>2018</v>
      </c>
      <c r="O2528" s="61">
        <f t="shared" ref="O2528:O2534" si="311">IF(AND(L2528="", M2528="", N2528=""), IF(AND(I2528&lt;&gt;0, J2528&lt;&gt;0), K2528/J2528 * I2528^-0.95, 0), IF(OR(L2528=1, L2528=2),(IF(J2528&lt;&gt;0, K2528/J2528 * I2528^-0.95, 0) + IF(AND(M2528&lt;&gt;0, I2528&lt;&gt;0), N2528/M2528 * I2528^-0.95 * IF(L2528=1, 1, 0.913), 0)) / 2,"Fehler: K4 muss 1 oder 2 sein"))</f>
        <v>0</v>
      </c>
      <c r="P2528" s="61">
        <f t="array" ref="P2528">((AVERAGE(IF((H2528:INDEX(H:H,MATCH("PointAVG",O2529:O2637,0)+ROW(O2528)-1)&gt;=(MAX(H2528:INDEX(H:H,MATCH("PointAVG",O2529:O2637,0)+ROW(O2528)-1))-4)),O2528:INDEX(O:O,MATCH("PointAVG",O2529:O2637,0)+ROW(O2528)-1)))) * (VLOOKUP(C2528, LeagueRanking[[CCode]:[Total4]], COLUMNS(LeagueRanking[[#All],[CCode]:[Total4]]), FALSE)))</f>
        <v>4.4271172464945554</v>
      </c>
      <c r="Q2528" s="91">
        <f>_xlfn.RANK.EQ(P2528, P:P, 0)</f>
        <v>341</v>
      </c>
    </row>
    <row r="2529" spans="2:17" ht="23.45" hidden="1" customHeight="1" outlineLevel="1" x14ac:dyDescent="0.25">
      <c r="B2529" s="123"/>
      <c r="C2529" s="35" t="s">
        <v>380</v>
      </c>
      <c r="D2529" s="123"/>
      <c r="E2529" s="35" t="s">
        <v>820</v>
      </c>
      <c r="F2529" s="122"/>
      <c r="G2529" s="35">
        <v>2019</v>
      </c>
      <c r="H2529" s="35">
        <v>2019</v>
      </c>
      <c r="O2529" s="61">
        <f t="shared" si="311"/>
        <v>0</v>
      </c>
      <c r="Q2529" s="92"/>
    </row>
    <row r="2530" spans="2:17" ht="23.45" hidden="1" customHeight="1" outlineLevel="1" x14ac:dyDescent="0.25">
      <c r="B2530" s="123"/>
      <c r="C2530" s="35" t="s">
        <v>380</v>
      </c>
      <c r="D2530" s="123"/>
      <c r="E2530" s="35" t="s">
        <v>820</v>
      </c>
      <c r="F2530" s="122"/>
      <c r="G2530" s="35">
        <v>2020</v>
      </c>
      <c r="H2530" s="35">
        <v>2020</v>
      </c>
      <c r="O2530" s="61">
        <f t="shared" si="311"/>
        <v>0</v>
      </c>
      <c r="Q2530" s="92"/>
    </row>
    <row r="2531" spans="2:17" ht="23.45" hidden="1" customHeight="1" outlineLevel="1" x14ac:dyDescent="0.25">
      <c r="B2531" s="123"/>
      <c r="C2531" s="35" t="s">
        <v>380</v>
      </c>
      <c r="D2531" s="123"/>
      <c r="E2531" s="35" t="s">
        <v>820</v>
      </c>
      <c r="F2531" s="122"/>
      <c r="G2531" s="35">
        <v>2021</v>
      </c>
      <c r="H2531" s="35">
        <v>2021</v>
      </c>
      <c r="I2531" s="35">
        <v>5</v>
      </c>
      <c r="J2531" s="35">
        <v>24</v>
      </c>
      <c r="K2531" s="35">
        <v>41</v>
      </c>
      <c r="O2531" s="61">
        <f t="shared" si="311"/>
        <v>0.37029778213424247</v>
      </c>
      <c r="Q2531" s="92"/>
    </row>
    <row r="2532" spans="2:17" ht="23.45" hidden="1" customHeight="1" outlineLevel="1" x14ac:dyDescent="0.25">
      <c r="B2532" s="123"/>
      <c r="C2532" s="35" t="s">
        <v>380</v>
      </c>
      <c r="D2532" s="123"/>
      <c r="E2532" s="35" t="s">
        <v>820</v>
      </c>
      <c r="F2532" s="122"/>
      <c r="G2532" s="35">
        <v>2022</v>
      </c>
      <c r="H2532" s="35">
        <v>2022</v>
      </c>
      <c r="I2532" s="35">
        <v>5</v>
      </c>
      <c r="J2532" s="35">
        <v>20</v>
      </c>
      <c r="K2532" s="35">
        <v>48</v>
      </c>
      <c r="O2532" s="61">
        <f t="shared" si="311"/>
        <v>0.52022322563249679</v>
      </c>
      <c r="Q2532" s="92"/>
    </row>
    <row r="2533" spans="2:17" ht="23.45" hidden="1" customHeight="1" outlineLevel="1" x14ac:dyDescent="0.25">
      <c r="B2533" s="123"/>
      <c r="C2533" s="35" t="s">
        <v>380</v>
      </c>
      <c r="D2533" s="123"/>
      <c r="E2533" s="35" t="s">
        <v>820</v>
      </c>
      <c r="F2533" s="122"/>
      <c r="G2533" s="35">
        <v>2023</v>
      </c>
      <c r="H2533" s="35">
        <v>2023</v>
      </c>
      <c r="I2533" s="35">
        <v>4</v>
      </c>
      <c r="J2533" s="35">
        <v>26</v>
      </c>
      <c r="K2533" s="35">
        <v>67</v>
      </c>
      <c r="O2533" s="61">
        <f t="shared" si="311"/>
        <v>0.69046944221088125</v>
      </c>
      <c r="Q2533" s="92"/>
    </row>
    <row r="2534" spans="2:17" ht="23.45" hidden="1" customHeight="1" outlineLevel="1" x14ac:dyDescent="0.25">
      <c r="B2534" s="123"/>
      <c r="C2534" s="35" t="s">
        <v>380</v>
      </c>
      <c r="D2534" s="123"/>
      <c r="E2534" s="35" t="s">
        <v>820</v>
      </c>
      <c r="F2534" s="122"/>
      <c r="G2534" s="35">
        <v>2024</v>
      </c>
      <c r="H2534" s="35">
        <v>2024</v>
      </c>
      <c r="I2534" s="35">
        <v>3</v>
      </c>
      <c r="J2534" s="35">
        <v>30</v>
      </c>
      <c r="K2534" s="35">
        <v>64</v>
      </c>
      <c r="O2534" s="61">
        <f t="shared" si="311"/>
        <v>0.75126564163522691</v>
      </c>
      <c r="Q2534" s="92"/>
    </row>
    <row r="2535" spans="2:17" ht="23.45" hidden="1" customHeight="1" outlineLevel="1" x14ac:dyDescent="0.25">
      <c r="B2535" s="55" t="s">
        <v>1</v>
      </c>
      <c r="C2535" s="55" t="s">
        <v>371</v>
      </c>
      <c r="D2535" s="55" t="s">
        <v>42</v>
      </c>
      <c r="E2535" s="55" t="s">
        <v>364</v>
      </c>
      <c r="F2535" s="86"/>
      <c r="G2535" s="55" t="s">
        <v>43</v>
      </c>
      <c r="H2535" s="55" t="s">
        <v>787</v>
      </c>
      <c r="I2535" s="55" t="s">
        <v>44</v>
      </c>
      <c r="J2535" s="55" t="s">
        <v>360</v>
      </c>
      <c r="K2535" s="55" t="s">
        <v>359</v>
      </c>
      <c r="L2535" s="55" t="s">
        <v>362</v>
      </c>
      <c r="M2535" s="55" t="s">
        <v>360</v>
      </c>
      <c r="N2535" s="55" t="s">
        <v>359</v>
      </c>
      <c r="O2535" s="55" t="s">
        <v>363</v>
      </c>
      <c r="P2535" s="55" t="s">
        <v>365</v>
      </c>
      <c r="Q2535" s="55" t="s">
        <v>599</v>
      </c>
    </row>
    <row r="2536" spans="2:17" ht="23.45" hidden="1" customHeight="1" outlineLevel="1" x14ac:dyDescent="0.25">
      <c r="B2536" s="123" t="e" vm="18">
        <v>#VALUE!</v>
      </c>
      <c r="C2536" s="35" t="s">
        <v>380</v>
      </c>
      <c r="D2536" s="123" t="e" vm="409">
        <v>#VALUE!</v>
      </c>
      <c r="E2536" s="35" t="s">
        <v>822</v>
      </c>
      <c r="F2536" s="122" t="s">
        <v>821</v>
      </c>
      <c r="G2536" s="35">
        <v>2018</v>
      </c>
      <c r="H2536" s="35">
        <v>2018</v>
      </c>
      <c r="I2536" s="35">
        <v>3</v>
      </c>
      <c r="J2536" s="35">
        <v>38</v>
      </c>
      <c r="K2536" s="35">
        <v>57</v>
      </c>
      <c r="O2536" s="61">
        <f t="shared" ref="O2536:O2542" si="312">IF(AND(L2536="", M2536="", N2536=""), IF(AND(I2536&lt;&gt;0, J2536&lt;&gt;0), K2536/J2536 * I2536^-0.95, 0), IF(OR(L2536=1, L2536=2),(IF(J2536&lt;&gt;0, K2536/J2536 * I2536^-0.95, 0) + IF(AND(M2536&lt;&gt;0, I2536&lt;&gt;0), N2536/M2536 * I2536^-0.95 * IF(L2536=1, 1, 0.913), 0)) / 2,"Fehler: K4 muss 1 oder 2 sein"))</f>
        <v>0.52823365427476898</v>
      </c>
      <c r="P2536" s="61">
        <f t="array" ref="P2536">((AVERAGE(IF((H2536:INDEX(H:H,MATCH("PointAVG",O2537:O2645,0)+ROW(O2536)-1)&gt;=(MAX(H2536:INDEX(H:H,MATCH("PointAVG",O2537:O2645,0)+ROW(O2536)-1))-4)),O2536:INDEX(O:O,MATCH("PointAVG",O2537:O2645,0)+ROW(O2536)-1)))) * (VLOOKUP(C2536, LeagueRanking[[CCode]:[Total4]], COLUMNS(LeagueRanking[[#All],[CCode]:[Total4]]), FALSE)))</f>
        <v>4.3364616493486441</v>
      </c>
      <c r="Q2536" s="91">
        <f>_xlfn.RANK.EQ(P2536, P:P, 0)</f>
        <v>344</v>
      </c>
    </row>
    <row r="2537" spans="2:17" ht="23.45" hidden="1" customHeight="1" outlineLevel="1" x14ac:dyDescent="0.25">
      <c r="B2537" s="123"/>
      <c r="C2537" s="35" t="s">
        <v>380</v>
      </c>
      <c r="D2537" s="123"/>
      <c r="E2537" s="35" t="s">
        <v>822</v>
      </c>
      <c r="F2537" s="122"/>
      <c r="G2537" s="35">
        <v>2019</v>
      </c>
      <c r="H2537" s="35">
        <v>2019</v>
      </c>
      <c r="I2537" s="35">
        <v>3</v>
      </c>
      <c r="J2537" s="35">
        <v>36</v>
      </c>
      <c r="K2537" s="35">
        <v>39</v>
      </c>
      <c r="O2537" s="61">
        <f t="shared" si="312"/>
        <v>0.38150208364288862</v>
      </c>
      <c r="Q2537" s="92"/>
    </row>
    <row r="2538" spans="2:17" ht="23.45" hidden="1" customHeight="1" outlineLevel="1" x14ac:dyDescent="0.25">
      <c r="B2538" s="123"/>
      <c r="C2538" s="35" t="s">
        <v>380</v>
      </c>
      <c r="D2538" s="123"/>
      <c r="E2538" s="35" t="s">
        <v>822</v>
      </c>
      <c r="F2538" s="122"/>
      <c r="G2538" s="35">
        <v>2020</v>
      </c>
      <c r="H2538" s="35">
        <v>2020</v>
      </c>
      <c r="I2538" s="35">
        <v>3</v>
      </c>
      <c r="J2538" s="35">
        <v>18</v>
      </c>
      <c r="K2538" s="35">
        <v>6</v>
      </c>
      <c r="O2538" s="61">
        <f t="shared" si="312"/>
        <v>0.1173852565055042</v>
      </c>
      <c r="Q2538" s="92"/>
    </row>
    <row r="2539" spans="2:17" ht="23.45" hidden="1" customHeight="1" outlineLevel="1" x14ac:dyDescent="0.25">
      <c r="B2539" s="123"/>
      <c r="C2539" s="35" t="s">
        <v>380</v>
      </c>
      <c r="D2539" s="123"/>
      <c r="E2539" s="35" t="s">
        <v>822</v>
      </c>
      <c r="F2539" s="122"/>
      <c r="G2539" s="35">
        <v>2021</v>
      </c>
      <c r="H2539" s="35">
        <v>2021</v>
      </c>
      <c r="I2539" s="35">
        <v>3</v>
      </c>
      <c r="J2539" s="35">
        <v>26</v>
      </c>
      <c r="K2539" s="35">
        <v>30</v>
      </c>
      <c r="O2539" s="61">
        <f t="shared" si="312"/>
        <v>0.40633358021136068</v>
      </c>
      <c r="Q2539" s="92"/>
    </row>
    <row r="2540" spans="2:17" ht="23.45" hidden="1" customHeight="1" outlineLevel="1" x14ac:dyDescent="0.25">
      <c r="B2540" s="123"/>
      <c r="C2540" s="35" t="s">
        <v>380</v>
      </c>
      <c r="D2540" s="123"/>
      <c r="E2540" s="35" t="s">
        <v>822</v>
      </c>
      <c r="F2540" s="122"/>
      <c r="G2540" s="35">
        <v>2022</v>
      </c>
      <c r="H2540" s="35">
        <v>2022</v>
      </c>
      <c r="I2540" s="35">
        <v>3</v>
      </c>
      <c r="J2540" s="35">
        <v>30</v>
      </c>
      <c r="K2540" s="35">
        <v>35</v>
      </c>
      <c r="O2540" s="61">
        <f t="shared" si="312"/>
        <v>0.41084839776926474</v>
      </c>
      <c r="Q2540" s="92"/>
    </row>
    <row r="2541" spans="2:17" ht="23.45" hidden="1" customHeight="1" outlineLevel="1" x14ac:dyDescent="0.25">
      <c r="B2541" s="123"/>
      <c r="C2541" s="35" t="s">
        <v>380</v>
      </c>
      <c r="D2541" s="123"/>
      <c r="E2541" s="35" t="s">
        <v>822</v>
      </c>
      <c r="F2541" s="122"/>
      <c r="G2541" s="35">
        <v>2023</v>
      </c>
      <c r="H2541" s="35">
        <v>2023</v>
      </c>
      <c r="I2541" s="35">
        <v>3</v>
      </c>
      <c r="J2541" s="35">
        <v>30</v>
      </c>
      <c r="K2541" s="35">
        <v>55</v>
      </c>
      <c r="O2541" s="61">
        <f t="shared" si="312"/>
        <v>0.64561891078027311</v>
      </c>
      <c r="Q2541" s="92"/>
    </row>
    <row r="2542" spans="2:17" ht="23.45" hidden="1" customHeight="1" outlineLevel="1" x14ac:dyDescent="0.25">
      <c r="B2542" s="123"/>
      <c r="C2542" s="35" t="s">
        <v>380</v>
      </c>
      <c r="D2542" s="123"/>
      <c r="E2542" s="35" t="s">
        <v>822</v>
      </c>
      <c r="F2542" s="122"/>
      <c r="G2542" s="35">
        <v>2024</v>
      </c>
      <c r="H2542" s="35">
        <v>2024</v>
      </c>
      <c r="I2542" s="35">
        <v>3</v>
      </c>
      <c r="J2542" s="35">
        <v>30</v>
      </c>
      <c r="K2542" s="35">
        <v>60</v>
      </c>
      <c r="O2542" s="61">
        <f t="shared" si="312"/>
        <v>0.70431153903302524</v>
      </c>
      <c r="Q2542" s="92"/>
    </row>
    <row r="2543" spans="2:17" ht="23.45" customHeight="1" x14ac:dyDescent="0.25">
      <c r="B2543" s="123" t="e" vm="22">
        <v>#VALUE!</v>
      </c>
      <c r="C2543" s="123"/>
      <c r="D2543" s="123" t="e" vm="21">
        <v>#VALUE!</v>
      </c>
      <c r="E2543" s="123"/>
      <c r="G2543" s="62"/>
      <c r="H2543" s="62"/>
      <c r="O2543" s="61"/>
      <c r="Q2543" s="92"/>
    </row>
    <row r="2544" spans="2:17" ht="23.45" customHeight="1" collapsed="1" x14ac:dyDescent="0.25">
      <c r="B2544" s="123"/>
      <c r="C2544" s="123"/>
      <c r="D2544" s="123"/>
      <c r="E2544" s="123"/>
      <c r="G2544" s="62"/>
      <c r="H2544" s="62"/>
      <c r="O2544" s="61"/>
      <c r="Q2544" s="92"/>
    </row>
    <row r="2545" spans="2:17" ht="23.45" hidden="1" customHeight="1" outlineLevel="1" x14ac:dyDescent="0.25">
      <c r="B2545" s="56" t="s">
        <v>1</v>
      </c>
      <c r="C2545" s="56" t="s">
        <v>371</v>
      </c>
      <c r="D2545" s="56" t="s">
        <v>42</v>
      </c>
      <c r="E2545" s="56" t="s">
        <v>364</v>
      </c>
      <c r="F2545" s="87"/>
      <c r="G2545" s="56" t="s">
        <v>43</v>
      </c>
      <c r="H2545" s="56" t="s">
        <v>787</v>
      </c>
      <c r="I2545" s="56" t="s">
        <v>44</v>
      </c>
      <c r="J2545" s="56" t="s">
        <v>360</v>
      </c>
      <c r="K2545" s="56" t="s">
        <v>359</v>
      </c>
      <c r="L2545" s="56" t="s">
        <v>362</v>
      </c>
      <c r="M2545" s="56" t="s">
        <v>360</v>
      </c>
      <c r="N2545" s="56" t="s">
        <v>359</v>
      </c>
      <c r="O2545" s="56" t="s">
        <v>363</v>
      </c>
      <c r="P2545" s="56" t="s">
        <v>365</v>
      </c>
      <c r="Q2545" s="56" t="s">
        <v>599</v>
      </c>
    </row>
    <row r="2546" spans="2:17" ht="23.45" hidden="1" customHeight="1" outlineLevel="1" x14ac:dyDescent="0.25">
      <c r="B2546" s="123" t="e" vm="22">
        <v>#VALUE!</v>
      </c>
      <c r="C2546" s="35" t="s">
        <v>381</v>
      </c>
      <c r="D2546" s="123" t="e" vm="292">
        <v>#VALUE!</v>
      </c>
      <c r="E2546" s="35" t="s">
        <v>294</v>
      </c>
      <c r="F2546" s="122" t="s">
        <v>723</v>
      </c>
      <c r="G2546" s="35">
        <v>2018</v>
      </c>
      <c r="H2546" s="35">
        <v>2018</v>
      </c>
      <c r="I2546" s="35">
        <v>1</v>
      </c>
      <c r="J2546" s="35">
        <v>36</v>
      </c>
      <c r="K2546" s="35">
        <v>83</v>
      </c>
      <c r="O2546" s="61">
        <f t="shared" ref="O2546:O2552" si="313">IF(AND(L2546="", M2546="", N2546=""), IF(AND(I2546&lt;&gt;0, J2546&lt;&gt;0), K2546/J2546 * I2546^-0.95, 0), IF(OR(L2546=1, L2546=2),(IF(J2546&lt;&gt;0, K2546/J2546 * I2546^-0.95, 0) + IF(AND(M2546&lt;&gt;0, I2546&lt;&gt;0), N2546/M2546 * I2546^-0.95 * IF(L2546=1, 1, 0.913), 0)) / 2,"Fehler: K4 muss 1 oder 2 sein"))</f>
        <v>2.3055555555555554</v>
      </c>
      <c r="P2546" s="61">
        <f t="array" ref="P2546">((AVERAGE(IF((H2546:INDEX(H:H,MATCH("PointAVG",O2547:O2655,0)+ROW(O2546)-1)&gt;=(MAX(H2546:INDEX(H:H,MATCH("PointAVG",O2547:O2655,0)+ROW(O2546)-1))-4)),O2546:INDEX(O:O,MATCH("PointAVG",O2547:O2655,0)+ROW(O2546)-1)))) * (VLOOKUP(C2546, LeagueRanking[[CCode]:[Total4]], COLUMNS(LeagueRanking[[#All],[CCode]:[Total4]]), FALSE)))</f>
        <v>22.031423778879311</v>
      </c>
      <c r="Q2546" s="91">
        <f>_xlfn.RANK.EQ(P2546, P:P, 0)</f>
        <v>36</v>
      </c>
    </row>
    <row r="2547" spans="2:17" ht="23.45" hidden="1" customHeight="1" outlineLevel="1" x14ac:dyDescent="0.25">
      <c r="B2547" s="123"/>
      <c r="C2547" s="35" t="s">
        <v>381</v>
      </c>
      <c r="D2547" s="123"/>
      <c r="E2547" s="35" t="s">
        <v>294</v>
      </c>
      <c r="F2547" s="122"/>
      <c r="G2547" s="35">
        <v>2019</v>
      </c>
      <c r="H2547" s="35">
        <v>2019</v>
      </c>
      <c r="I2547" s="35">
        <v>1</v>
      </c>
      <c r="J2547" s="35">
        <v>36</v>
      </c>
      <c r="K2547" s="35">
        <v>90</v>
      </c>
      <c r="O2547" s="61">
        <f t="shared" si="313"/>
        <v>2.5</v>
      </c>
      <c r="Q2547" s="92"/>
    </row>
    <row r="2548" spans="2:17" ht="23.45" hidden="1" customHeight="1" outlineLevel="1" x14ac:dyDescent="0.25">
      <c r="B2548" s="123"/>
      <c r="C2548" s="35" t="s">
        <v>381</v>
      </c>
      <c r="D2548" s="123"/>
      <c r="E2548" s="35" t="s">
        <v>294</v>
      </c>
      <c r="F2548" s="122"/>
      <c r="G2548" s="35">
        <v>2020</v>
      </c>
      <c r="H2548" s="35">
        <v>2020</v>
      </c>
      <c r="I2548" s="35">
        <v>1</v>
      </c>
      <c r="J2548" s="35">
        <v>29</v>
      </c>
      <c r="K2548" s="35">
        <v>80</v>
      </c>
      <c r="O2548" s="61">
        <f t="shared" si="313"/>
        <v>2.7586206896551726</v>
      </c>
      <c r="Q2548" s="92"/>
    </row>
    <row r="2549" spans="2:17" ht="23.45" hidden="1" customHeight="1" outlineLevel="1" x14ac:dyDescent="0.25">
      <c r="B2549" s="123"/>
      <c r="C2549" s="35" t="s">
        <v>381</v>
      </c>
      <c r="D2549" s="123"/>
      <c r="E2549" s="35" t="s">
        <v>294</v>
      </c>
      <c r="F2549" s="122"/>
      <c r="G2549" s="35">
        <v>2021</v>
      </c>
      <c r="H2549" s="35">
        <v>2021</v>
      </c>
      <c r="I2549" s="35">
        <v>1</v>
      </c>
      <c r="J2549" s="35">
        <v>32</v>
      </c>
      <c r="K2549" s="35">
        <v>77</v>
      </c>
      <c r="O2549" s="61">
        <f t="shared" si="313"/>
        <v>2.40625</v>
      </c>
      <c r="Q2549" s="92"/>
    </row>
    <row r="2550" spans="2:17" ht="23.45" hidden="1" customHeight="1" outlineLevel="1" x14ac:dyDescent="0.25">
      <c r="B2550" s="123"/>
      <c r="C2550" s="35" t="s">
        <v>381</v>
      </c>
      <c r="D2550" s="123"/>
      <c r="E2550" s="35" t="s">
        <v>294</v>
      </c>
      <c r="F2550" s="122"/>
      <c r="G2550" s="35">
        <v>2022</v>
      </c>
      <c r="H2550" s="35">
        <v>2022</v>
      </c>
      <c r="I2550" s="35">
        <v>1</v>
      </c>
      <c r="J2550" s="35">
        <v>36</v>
      </c>
      <c r="K2550" s="35">
        <v>97</v>
      </c>
      <c r="O2550" s="61">
        <f t="shared" si="313"/>
        <v>2.6944444444444446</v>
      </c>
      <c r="Q2550" s="92"/>
    </row>
    <row r="2551" spans="2:17" ht="23.45" hidden="1" customHeight="1" outlineLevel="1" x14ac:dyDescent="0.25">
      <c r="B2551" s="123"/>
      <c r="C2551" s="35" t="s">
        <v>381</v>
      </c>
      <c r="D2551" s="123"/>
      <c r="E2551" s="35" t="s">
        <v>294</v>
      </c>
      <c r="F2551" s="122"/>
      <c r="G2551" s="35">
        <v>2023</v>
      </c>
      <c r="H2551" s="35">
        <v>2023</v>
      </c>
      <c r="I2551" s="35">
        <v>1</v>
      </c>
      <c r="J2551" s="35">
        <v>36</v>
      </c>
      <c r="K2551" s="35">
        <v>79</v>
      </c>
      <c r="O2551" s="61">
        <f t="shared" si="313"/>
        <v>2.1944444444444446</v>
      </c>
      <c r="Q2551" s="92"/>
    </row>
    <row r="2552" spans="2:17" ht="23.45" hidden="1" customHeight="1" outlineLevel="1" x14ac:dyDescent="0.25">
      <c r="B2552" s="123"/>
      <c r="C2552" s="35" t="s">
        <v>381</v>
      </c>
      <c r="D2552" s="123"/>
      <c r="E2552" s="35" t="s">
        <v>294</v>
      </c>
      <c r="F2552" s="122"/>
      <c r="G2552" s="35">
        <v>2024</v>
      </c>
      <c r="H2552" s="35">
        <v>2024</v>
      </c>
      <c r="I2552" s="35">
        <v>1</v>
      </c>
      <c r="J2552" s="35">
        <v>36</v>
      </c>
      <c r="K2552" s="35">
        <v>70</v>
      </c>
      <c r="O2552" s="61">
        <f t="shared" si="313"/>
        <v>1.9444444444444444</v>
      </c>
      <c r="Q2552" s="92"/>
    </row>
    <row r="2553" spans="2:17" ht="23.45" hidden="1" customHeight="1" outlineLevel="1" x14ac:dyDescent="0.25">
      <c r="B2553" s="56" t="s">
        <v>1</v>
      </c>
      <c r="C2553" s="56" t="s">
        <v>371</v>
      </c>
      <c r="D2553" s="56" t="s">
        <v>42</v>
      </c>
      <c r="E2553" s="56" t="s">
        <v>364</v>
      </c>
      <c r="F2553" s="87"/>
      <c r="G2553" s="56" t="s">
        <v>43</v>
      </c>
      <c r="H2553" s="56" t="s">
        <v>787</v>
      </c>
      <c r="I2553" s="56" t="s">
        <v>44</v>
      </c>
      <c r="J2553" s="56" t="s">
        <v>360</v>
      </c>
      <c r="K2553" s="56" t="s">
        <v>359</v>
      </c>
      <c r="L2553" s="56" t="s">
        <v>362</v>
      </c>
      <c r="M2553" s="56" t="s">
        <v>360</v>
      </c>
      <c r="N2553" s="56" t="s">
        <v>359</v>
      </c>
      <c r="O2553" s="56" t="s">
        <v>363</v>
      </c>
      <c r="P2553" s="56" t="s">
        <v>365</v>
      </c>
      <c r="Q2553" s="56" t="s">
        <v>599</v>
      </c>
    </row>
    <row r="2554" spans="2:17" ht="23.45" hidden="1" customHeight="1" outlineLevel="1" x14ac:dyDescent="0.25">
      <c r="B2554" s="123" t="e" vm="22">
        <v>#VALUE!</v>
      </c>
      <c r="C2554" s="35" t="s">
        <v>381</v>
      </c>
      <c r="D2554" s="123" t="e" vm="293">
        <v>#VALUE!</v>
      </c>
      <c r="E2554" s="35" t="s">
        <v>295</v>
      </c>
      <c r="F2554" s="122" t="s">
        <v>724</v>
      </c>
      <c r="G2554" s="35">
        <v>2018</v>
      </c>
      <c r="H2554" s="35">
        <v>2018</v>
      </c>
      <c r="I2554" s="35">
        <v>1</v>
      </c>
      <c r="J2554" s="35">
        <v>36</v>
      </c>
      <c r="K2554" s="35">
        <v>84</v>
      </c>
      <c r="O2554" s="61">
        <f t="shared" ref="O2554:O2560" si="314">IF(AND(L2554="", M2554="", N2554=""), IF(AND(I2554&lt;&gt;0, J2554&lt;&gt;0), K2554/J2554 * I2554^-0.95, 0), IF(OR(L2554=1, L2554=2),(IF(J2554&lt;&gt;0, K2554/J2554 * I2554^-0.95, 0) + IF(AND(M2554&lt;&gt;0, I2554&lt;&gt;0), N2554/M2554 * I2554^-0.95 * IF(L2554=1, 1, 0.913), 0)) / 2,"Fehler: K4 muss 1 oder 2 sein"))</f>
        <v>2.3333333333333335</v>
      </c>
      <c r="P2554" s="61">
        <f t="array" ref="P2554">((AVERAGE(IF((H2554:INDEX(H:H,MATCH("PointAVG",O2555:O2663,0)+ROW(O2554)-1)&gt;=(MAX(H2554:INDEX(H:H,MATCH("PointAVG",O2555:O2663,0)+ROW(O2554)-1))-4)),O2554:INDEX(O:O,MATCH("PointAVG",O2555:O2663,0)+ROW(O2554)-1)))) * (VLOOKUP(C2554, LeagueRanking[[CCode]:[Total4]], COLUMNS(LeagueRanking[[#All],[CCode]:[Total4]]), FALSE)))</f>
        <v>20.479469159482758</v>
      </c>
      <c r="Q2554" s="91">
        <f>_xlfn.RANK.EQ(P2554, P:P, 0)</f>
        <v>45</v>
      </c>
    </row>
    <row r="2555" spans="2:17" ht="23.45" hidden="1" customHeight="1" outlineLevel="1" x14ac:dyDescent="0.25">
      <c r="B2555" s="123"/>
      <c r="C2555" s="35" t="s">
        <v>381</v>
      </c>
      <c r="D2555" s="123"/>
      <c r="E2555" s="35" t="s">
        <v>295</v>
      </c>
      <c r="F2555" s="122"/>
      <c r="G2555" s="35">
        <v>2019</v>
      </c>
      <c r="H2555" s="35">
        <v>2019</v>
      </c>
      <c r="I2555" s="35">
        <v>1</v>
      </c>
      <c r="J2555" s="35">
        <v>36</v>
      </c>
      <c r="K2555" s="35">
        <v>78</v>
      </c>
      <c r="O2555" s="61">
        <f t="shared" si="314"/>
        <v>2.1666666666666665</v>
      </c>
      <c r="Q2555" s="92"/>
    </row>
    <row r="2556" spans="2:17" ht="23.45" hidden="1" customHeight="1" outlineLevel="1" x14ac:dyDescent="0.25">
      <c r="B2556" s="123"/>
      <c r="C2556" s="35" t="s">
        <v>381</v>
      </c>
      <c r="D2556" s="123"/>
      <c r="E2556" s="35" t="s">
        <v>295</v>
      </c>
      <c r="F2556" s="122"/>
      <c r="G2556" s="35">
        <v>2020</v>
      </c>
      <c r="H2556" s="35">
        <v>2020</v>
      </c>
      <c r="I2556" s="35">
        <v>1</v>
      </c>
      <c r="J2556" s="35">
        <v>29</v>
      </c>
      <c r="K2556" s="35">
        <v>57</v>
      </c>
      <c r="O2556" s="61">
        <f t="shared" si="314"/>
        <v>1.9655172413793103</v>
      </c>
      <c r="Q2556" s="92"/>
    </row>
    <row r="2557" spans="2:17" ht="23.45" hidden="1" customHeight="1" outlineLevel="1" x14ac:dyDescent="0.25">
      <c r="B2557" s="123"/>
      <c r="C2557" s="35" t="s">
        <v>381</v>
      </c>
      <c r="D2557" s="123"/>
      <c r="E2557" s="35" t="s">
        <v>295</v>
      </c>
      <c r="F2557" s="122"/>
      <c r="G2557" s="35">
        <v>2021</v>
      </c>
      <c r="H2557" s="35">
        <v>2021</v>
      </c>
      <c r="I2557" s="35">
        <v>1</v>
      </c>
      <c r="J2557" s="35">
        <v>32</v>
      </c>
      <c r="K2557" s="35">
        <v>78</v>
      </c>
      <c r="O2557" s="61">
        <f t="shared" si="314"/>
        <v>2.4375</v>
      </c>
      <c r="Q2557" s="92"/>
    </row>
    <row r="2558" spans="2:17" ht="23.45" hidden="1" customHeight="1" outlineLevel="1" x14ac:dyDescent="0.25">
      <c r="B2558" s="123"/>
      <c r="C2558" s="35" t="s">
        <v>381</v>
      </c>
      <c r="D2558" s="123"/>
      <c r="E2558" s="35" t="s">
        <v>295</v>
      </c>
      <c r="F2558" s="122"/>
      <c r="G2558" s="35">
        <v>2022</v>
      </c>
      <c r="H2558" s="35">
        <v>2022</v>
      </c>
      <c r="I2558" s="35">
        <v>1</v>
      </c>
      <c r="J2558" s="35">
        <v>36</v>
      </c>
      <c r="K2558" s="35">
        <v>79</v>
      </c>
      <c r="O2558" s="61">
        <f t="shared" si="314"/>
        <v>2.1944444444444446</v>
      </c>
      <c r="Q2558" s="92"/>
    </row>
    <row r="2559" spans="2:17" ht="23.45" hidden="1" customHeight="1" outlineLevel="1" x14ac:dyDescent="0.25">
      <c r="B2559" s="123"/>
      <c r="C2559" s="35" t="s">
        <v>381</v>
      </c>
      <c r="D2559" s="123"/>
      <c r="E2559" s="35" t="s">
        <v>295</v>
      </c>
      <c r="F2559" s="122"/>
      <c r="G2559" s="35">
        <v>2023</v>
      </c>
      <c r="H2559" s="35">
        <v>2023</v>
      </c>
      <c r="I2559" s="35">
        <v>1</v>
      </c>
      <c r="J2559" s="35">
        <v>36</v>
      </c>
      <c r="K2559" s="35">
        <v>77</v>
      </c>
      <c r="O2559" s="61">
        <f t="shared" si="314"/>
        <v>2.1388888888888888</v>
      </c>
      <c r="Q2559" s="92"/>
    </row>
    <row r="2560" spans="2:17" ht="23.45" hidden="1" customHeight="1" outlineLevel="1" x14ac:dyDescent="0.25">
      <c r="B2560" s="123"/>
      <c r="C2560" s="35" t="s">
        <v>381</v>
      </c>
      <c r="D2560" s="123"/>
      <c r="E2560" s="35" t="s">
        <v>295</v>
      </c>
      <c r="F2560" s="122"/>
      <c r="G2560" s="35">
        <v>2024</v>
      </c>
      <c r="H2560" s="35">
        <v>2024</v>
      </c>
      <c r="I2560" s="35">
        <v>1</v>
      </c>
      <c r="J2560" s="35">
        <v>36</v>
      </c>
      <c r="K2560" s="35">
        <v>87</v>
      </c>
      <c r="O2560" s="61">
        <f t="shared" si="314"/>
        <v>2.4166666666666665</v>
      </c>
      <c r="Q2560" s="92"/>
    </row>
    <row r="2561" spans="2:17" ht="23.45" hidden="1" customHeight="1" outlineLevel="1" x14ac:dyDescent="0.25">
      <c r="B2561" s="56" t="s">
        <v>1</v>
      </c>
      <c r="C2561" s="56" t="s">
        <v>371</v>
      </c>
      <c r="D2561" s="56" t="s">
        <v>42</v>
      </c>
      <c r="E2561" s="56" t="s">
        <v>364</v>
      </c>
      <c r="F2561" s="87"/>
      <c r="G2561" s="56" t="s">
        <v>43</v>
      </c>
      <c r="H2561" s="56" t="s">
        <v>787</v>
      </c>
      <c r="I2561" s="56" t="s">
        <v>44</v>
      </c>
      <c r="J2561" s="56" t="s">
        <v>360</v>
      </c>
      <c r="K2561" s="56" t="s">
        <v>359</v>
      </c>
      <c r="L2561" s="56" t="s">
        <v>362</v>
      </c>
      <c r="M2561" s="56" t="s">
        <v>360</v>
      </c>
      <c r="N2561" s="56" t="s">
        <v>359</v>
      </c>
      <c r="O2561" s="56" t="s">
        <v>363</v>
      </c>
      <c r="P2561" s="56" t="s">
        <v>365</v>
      </c>
      <c r="Q2561" s="56" t="s">
        <v>599</v>
      </c>
    </row>
    <row r="2562" spans="2:17" ht="23.45" hidden="1" customHeight="1" outlineLevel="1" x14ac:dyDescent="0.25">
      <c r="B2562" s="123" t="e" vm="22">
        <v>#VALUE!</v>
      </c>
      <c r="C2562" s="35" t="s">
        <v>381</v>
      </c>
      <c r="D2562" s="123" t="e" vm="294">
        <v>#VALUE!</v>
      </c>
      <c r="E2562" s="35" t="s">
        <v>296</v>
      </c>
      <c r="F2562" s="124" t="s">
        <v>823</v>
      </c>
      <c r="G2562" s="35">
        <v>2018</v>
      </c>
      <c r="H2562" s="35">
        <v>2018</v>
      </c>
      <c r="I2562" s="35">
        <v>1</v>
      </c>
      <c r="J2562" s="35">
        <v>36</v>
      </c>
      <c r="K2562" s="35">
        <v>51</v>
      </c>
      <c r="O2562" s="61">
        <f t="shared" ref="O2562:O2568" si="315">IF(AND(L2562="", M2562="", N2562=""), IF(AND(I2562&lt;&gt;0, J2562&lt;&gt;0), K2562/J2562 * I2562^-0.95, 0), IF(OR(L2562=1, L2562=2),(IF(J2562&lt;&gt;0, K2562/J2562 * I2562^-0.95, 0) + IF(AND(M2562&lt;&gt;0, I2562&lt;&gt;0), N2562/M2562 * I2562^-0.95 * IF(L2562=1, 1, 0.913), 0)) / 2,"Fehler: K4 muss 1 oder 2 sein"))</f>
        <v>1.4166666666666667</v>
      </c>
      <c r="P2562" s="61">
        <f t="array" ref="P2562">((AVERAGE(IF((H2562:INDEX(H:H,MATCH("PointAVG",O2563:O2671,0)+ROW(O2562)-1)&gt;=(MAX(H2562:INDEX(H:H,MATCH("PointAVG",O2563:O2671,0)+ROW(O2562)-1))-4)),O2562:INDEX(O:O,MATCH("PointAVG",O2563:O2671,0)+ROW(O2562)-1)))) * (VLOOKUP(C2562, LeagueRanking[[CCode]:[Total4]], COLUMNS(LeagueRanking[[#All],[CCode]:[Total4]]), FALSE)))</f>
        <v>17.166170265000002</v>
      </c>
      <c r="Q2562" s="91">
        <f>_xlfn.RANK.EQ(P2562, P:P, 0)</f>
        <v>73</v>
      </c>
    </row>
    <row r="2563" spans="2:17" ht="23.45" hidden="1" customHeight="1" outlineLevel="1" x14ac:dyDescent="0.25">
      <c r="B2563" s="123"/>
      <c r="C2563" s="35" t="s">
        <v>381</v>
      </c>
      <c r="D2563" s="123"/>
      <c r="E2563" s="35" t="s">
        <v>296</v>
      </c>
      <c r="F2563" s="124"/>
      <c r="G2563" s="35">
        <v>2019</v>
      </c>
      <c r="H2563" s="35">
        <v>2019</v>
      </c>
      <c r="I2563" s="35">
        <v>1</v>
      </c>
      <c r="J2563" s="35">
        <v>36</v>
      </c>
      <c r="K2563" s="35">
        <v>74</v>
      </c>
      <c r="O2563" s="61">
        <f t="shared" si="315"/>
        <v>2.0555555555555554</v>
      </c>
      <c r="Q2563" s="92"/>
    </row>
    <row r="2564" spans="2:17" ht="23.45" hidden="1" customHeight="1" outlineLevel="1" x14ac:dyDescent="0.25">
      <c r="B2564" s="123"/>
      <c r="C2564" s="35" t="s">
        <v>381</v>
      </c>
      <c r="D2564" s="123"/>
      <c r="E2564" s="35" t="s">
        <v>296</v>
      </c>
      <c r="F2564" s="124"/>
      <c r="G2564" s="35">
        <v>2020</v>
      </c>
      <c r="H2564" s="35">
        <v>2020</v>
      </c>
      <c r="I2564" s="35">
        <v>1</v>
      </c>
      <c r="J2564" s="35">
        <v>30</v>
      </c>
      <c r="K2564" s="35">
        <v>64</v>
      </c>
      <c r="O2564" s="61">
        <f t="shared" si="315"/>
        <v>2.1333333333333333</v>
      </c>
      <c r="Q2564" s="92"/>
    </row>
    <row r="2565" spans="2:17" ht="23.45" hidden="1" customHeight="1" outlineLevel="1" x14ac:dyDescent="0.25">
      <c r="B2565" s="123"/>
      <c r="C2565" s="35" t="s">
        <v>381</v>
      </c>
      <c r="D2565" s="123"/>
      <c r="E2565" s="35" t="s">
        <v>296</v>
      </c>
      <c r="F2565" s="124"/>
      <c r="G2565" s="35">
        <v>2021</v>
      </c>
      <c r="H2565" s="35">
        <v>2021</v>
      </c>
      <c r="I2565" s="35">
        <v>1</v>
      </c>
      <c r="J2565" s="35">
        <v>32</v>
      </c>
      <c r="K2565" s="35">
        <v>62</v>
      </c>
      <c r="O2565" s="61">
        <f t="shared" si="315"/>
        <v>1.9375</v>
      </c>
      <c r="Q2565" s="92"/>
    </row>
    <row r="2566" spans="2:17" ht="23.45" hidden="1" customHeight="1" outlineLevel="1" x14ac:dyDescent="0.25">
      <c r="B2566" s="123"/>
      <c r="C2566" s="35" t="s">
        <v>381</v>
      </c>
      <c r="D2566" s="123"/>
      <c r="E2566" s="35" t="s">
        <v>296</v>
      </c>
      <c r="F2566" s="124"/>
      <c r="G2566" s="35">
        <v>2022</v>
      </c>
      <c r="H2566" s="35">
        <v>2022</v>
      </c>
      <c r="I2566" s="35">
        <v>1</v>
      </c>
      <c r="J2566" s="35">
        <v>36</v>
      </c>
      <c r="K2566" s="35">
        <v>65</v>
      </c>
      <c r="O2566" s="61">
        <f t="shared" si="315"/>
        <v>1.8055555555555556</v>
      </c>
      <c r="Q2566" s="92"/>
    </row>
    <row r="2567" spans="2:17" ht="23.45" hidden="1" customHeight="1" outlineLevel="1" x14ac:dyDescent="0.25">
      <c r="B2567" s="123"/>
      <c r="C2567" s="35" t="s">
        <v>381</v>
      </c>
      <c r="D2567" s="123"/>
      <c r="E2567" s="35" t="s">
        <v>296</v>
      </c>
      <c r="F2567" s="124"/>
      <c r="G2567" s="35">
        <v>2023</v>
      </c>
      <c r="H2567" s="35">
        <v>2023</v>
      </c>
      <c r="I2567" s="35">
        <v>1</v>
      </c>
      <c r="J2567" s="35">
        <v>36</v>
      </c>
      <c r="K2567" s="35">
        <v>53</v>
      </c>
      <c r="O2567" s="61">
        <f t="shared" si="315"/>
        <v>1.4722222222222223</v>
      </c>
      <c r="Q2567" s="92"/>
    </row>
    <row r="2568" spans="2:17" ht="23.45" hidden="1" customHeight="1" outlineLevel="1" x14ac:dyDescent="0.25">
      <c r="B2568" s="123"/>
      <c r="C2568" s="35" t="s">
        <v>381</v>
      </c>
      <c r="D2568" s="123"/>
      <c r="E2568" s="35" t="s">
        <v>296</v>
      </c>
      <c r="F2568" s="124"/>
      <c r="G2568" s="35">
        <v>2024</v>
      </c>
      <c r="H2568" s="35">
        <v>2024</v>
      </c>
      <c r="I2568" s="35">
        <v>1</v>
      </c>
      <c r="J2568" s="35">
        <v>36</v>
      </c>
      <c r="K2568" s="35">
        <v>72</v>
      </c>
      <c r="O2568" s="61">
        <f t="shared" si="315"/>
        <v>2</v>
      </c>
      <c r="Q2568" s="92"/>
    </row>
    <row r="2569" spans="2:17" ht="23.45" hidden="1" customHeight="1" outlineLevel="1" x14ac:dyDescent="0.25">
      <c r="B2569" s="56" t="s">
        <v>1</v>
      </c>
      <c r="C2569" s="56" t="s">
        <v>371</v>
      </c>
      <c r="D2569" s="56" t="s">
        <v>42</v>
      </c>
      <c r="E2569" s="56" t="s">
        <v>364</v>
      </c>
      <c r="F2569" s="87"/>
      <c r="G2569" s="56" t="s">
        <v>43</v>
      </c>
      <c r="H2569" s="56" t="s">
        <v>787</v>
      </c>
      <c r="I2569" s="56" t="s">
        <v>44</v>
      </c>
      <c r="J2569" s="56" t="s">
        <v>360</v>
      </c>
      <c r="K2569" s="56" t="s">
        <v>359</v>
      </c>
      <c r="L2569" s="56" t="s">
        <v>362</v>
      </c>
      <c r="M2569" s="56" t="s">
        <v>360</v>
      </c>
      <c r="N2569" s="56" t="s">
        <v>359</v>
      </c>
      <c r="O2569" s="56" t="s">
        <v>363</v>
      </c>
      <c r="P2569" s="56" t="s">
        <v>365</v>
      </c>
      <c r="Q2569" s="56" t="s">
        <v>599</v>
      </c>
    </row>
    <row r="2570" spans="2:17" ht="23.45" hidden="1" customHeight="1" outlineLevel="1" x14ac:dyDescent="0.25">
      <c r="B2570" s="123" t="e" vm="22">
        <v>#VALUE!</v>
      </c>
      <c r="C2570" s="35" t="s">
        <v>381</v>
      </c>
      <c r="D2570" s="123" t="e" vm="295">
        <v>#VALUE!</v>
      </c>
      <c r="E2570" s="35" t="s">
        <v>297</v>
      </c>
      <c r="F2570" s="122" t="s">
        <v>725</v>
      </c>
      <c r="G2570" s="35">
        <v>2018</v>
      </c>
      <c r="H2570" s="35">
        <v>2018</v>
      </c>
      <c r="I2570" s="35">
        <v>1</v>
      </c>
      <c r="J2570" s="35">
        <v>36</v>
      </c>
      <c r="K2570" s="35">
        <v>86</v>
      </c>
      <c r="O2570" s="61">
        <f t="shared" ref="O2570:O2576" si="316">IF(AND(L2570="", M2570="", N2570=""), IF(AND(I2570&lt;&gt;0, J2570&lt;&gt;0), K2570/J2570 * I2570^-0.95, 0), IF(OR(L2570=1, L2570=2),(IF(J2570&lt;&gt;0, K2570/J2570 * I2570^-0.95, 0) + IF(AND(M2570&lt;&gt;0, I2570&lt;&gt;0), N2570/M2570 * I2570^-0.95 * IF(L2570=1, 1, 0.913), 0)) / 2,"Fehler: K4 muss 1 oder 2 sein"))</f>
        <v>2.3888888888888888</v>
      </c>
      <c r="P2570" s="61">
        <f t="array" ref="P2570">((AVERAGE(IF((H2570:INDEX(H:H,MATCH("PointAVG",O2571:O2679,0)+ROW(O2570)-1)&gt;=(MAX(H2570:INDEX(H:H,MATCH("PointAVG",O2571:O2679,0)+ROW(O2570)-1))-4)),O2570:INDEX(O:O,MATCH("PointAVG",O2571:O2679,0)+ROW(O2570)-1)))) * (VLOOKUP(C2570, LeagueRanking[[CCode]:[Total4]], COLUMNS(LeagueRanking[[#All],[CCode]:[Total4]]), FALSE)))</f>
        <v>15.0685361775</v>
      </c>
      <c r="Q2570" s="91">
        <f>_xlfn.RANK.EQ(P2570, P:P, 0)</f>
        <v>92</v>
      </c>
    </row>
    <row r="2571" spans="2:17" ht="23.45" hidden="1" customHeight="1" outlineLevel="1" x14ac:dyDescent="0.25">
      <c r="B2571" s="123"/>
      <c r="C2571" s="35" t="s">
        <v>381</v>
      </c>
      <c r="D2571" s="123"/>
      <c r="E2571" s="35" t="s">
        <v>297</v>
      </c>
      <c r="F2571" s="122"/>
      <c r="G2571" s="35">
        <v>2019</v>
      </c>
      <c r="H2571" s="35">
        <v>2019</v>
      </c>
      <c r="I2571" s="35">
        <v>1</v>
      </c>
      <c r="J2571" s="35">
        <v>36</v>
      </c>
      <c r="K2571" s="35">
        <v>77</v>
      </c>
      <c r="O2571" s="61">
        <f t="shared" si="316"/>
        <v>2.1388888888888888</v>
      </c>
      <c r="Q2571" s="92"/>
    </row>
    <row r="2572" spans="2:17" ht="23.45" hidden="1" customHeight="1" outlineLevel="1" x14ac:dyDescent="0.25">
      <c r="B2572" s="123"/>
      <c r="C2572" s="35" t="s">
        <v>381</v>
      </c>
      <c r="D2572" s="123"/>
      <c r="E2572" s="35" t="s">
        <v>297</v>
      </c>
      <c r="F2572" s="122"/>
      <c r="G2572" s="35">
        <v>2020</v>
      </c>
      <c r="H2572" s="35">
        <v>2020</v>
      </c>
      <c r="I2572" s="35">
        <v>1</v>
      </c>
      <c r="J2572" s="35">
        <v>30</v>
      </c>
      <c r="K2572" s="35">
        <v>49</v>
      </c>
      <c r="O2572" s="61">
        <f t="shared" si="316"/>
        <v>1.6333333333333333</v>
      </c>
      <c r="Q2572" s="92"/>
    </row>
    <row r="2573" spans="2:17" ht="23.45" hidden="1" customHeight="1" outlineLevel="1" x14ac:dyDescent="0.25">
      <c r="B2573" s="123"/>
      <c r="C2573" s="35" t="s">
        <v>381</v>
      </c>
      <c r="D2573" s="123"/>
      <c r="E2573" s="35" t="s">
        <v>297</v>
      </c>
      <c r="F2573" s="122"/>
      <c r="G2573" s="35">
        <v>2021</v>
      </c>
      <c r="H2573" s="35">
        <v>2021</v>
      </c>
      <c r="I2573" s="35">
        <v>1</v>
      </c>
      <c r="J2573" s="35">
        <v>32</v>
      </c>
      <c r="K2573" s="35">
        <v>45</v>
      </c>
      <c r="O2573" s="61">
        <f t="shared" si="316"/>
        <v>1.40625</v>
      </c>
      <c r="Q2573" s="92"/>
    </row>
    <row r="2574" spans="2:17" ht="23.45" hidden="1" customHeight="1" outlineLevel="1" x14ac:dyDescent="0.25">
      <c r="B2574" s="123"/>
      <c r="C2574" s="35" t="s">
        <v>381</v>
      </c>
      <c r="D2574" s="123"/>
      <c r="E2574" s="35" t="s">
        <v>297</v>
      </c>
      <c r="F2574" s="122"/>
      <c r="G2574" s="35">
        <v>2022</v>
      </c>
      <c r="H2574" s="35">
        <v>2022</v>
      </c>
      <c r="I2574" s="35">
        <v>1</v>
      </c>
      <c r="J2574" s="35">
        <v>36</v>
      </c>
      <c r="K2574" s="35">
        <v>65</v>
      </c>
      <c r="O2574" s="61">
        <f t="shared" si="316"/>
        <v>1.8055555555555556</v>
      </c>
      <c r="Q2574" s="92"/>
    </row>
    <row r="2575" spans="2:17" ht="23.45" hidden="1" customHeight="1" outlineLevel="1" x14ac:dyDescent="0.25">
      <c r="B2575" s="123"/>
      <c r="C2575" s="35" t="s">
        <v>381</v>
      </c>
      <c r="D2575" s="123"/>
      <c r="E2575" s="35" t="s">
        <v>297</v>
      </c>
      <c r="F2575" s="122"/>
      <c r="G2575" s="35">
        <v>2023</v>
      </c>
      <c r="H2575" s="35">
        <v>2023</v>
      </c>
      <c r="I2575" s="35">
        <v>1</v>
      </c>
      <c r="J2575" s="35">
        <v>36</v>
      </c>
      <c r="K2575" s="35">
        <v>49</v>
      </c>
      <c r="O2575" s="61">
        <f t="shared" si="316"/>
        <v>1.3611111111111112</v>
      </c>
      <c r="Q2575" s="92"/>
    </row>
    <row r="2576" spans="2:17" ht="23.45" hidden="1" customHeight="1" outlineLevel="1" x14ac:dyDescent="0.25">
      <c r="B2576" s="123"/>
      <c r="C2576" s="35" t="s">
        <v>381</v>
      </c>
      <c r="D2576" s="123"/>
      <c r="E2576" s="35" t="s">
        <v>297</v>
      </c>
      <c r="F2576" s="122"/>
      <c r="G2576" s="35">
        <v>2024</v>
      </c>
      <c r="H2576" s="35">
        <v>2024</v>
      </c>
      <c r="I2576" s="35">
        <v>1</v>
      </c>
      <c r="J2576" s="35">
        <v>36</v>
      </c>
      <c r="K2576" s="35">
        <v>72</v>
      </c>
      <c r="O2576" s="61">
        <f t="shared" si="316"/>
        <v>2</v>
      </c>
      <c r="Q2576" s="92"/>
    </row>
    <row r="2577" spans="2:17" ht="23.45" hidden="1" customHeight="1" outlineLevel="1" x14ac:dyDescent="0.25">
      <c r="B2577" s="56" t="s">
        <v>1</v>
      </c>
      <c r="C2577" s="56" t="s">
        <v>371</v>
      </c>
      <c r="D2577" s="56" t="s">
        <v>42</v>
      </c>
      <c r="E2577" s="56" t="s">
        <v>364</v>
      </c>
      <c r="F2577" s="87"/>
      <c r="G2577" s="56" t="s">
        <v>43</v>
      </c>
      <c r="H2577" s="56" t="s">
        <v>787</v>
      </c>
      <c r="I2577" s="56" t="s">
        <v>44</v>
      </c>
      <c r="J2577" s="56" t="s">
        <v>360</v>
      </c>
      <c r="K2577" s="56" t="s">
        <v>359</v>
      </c>
      <c r="L2577" s="56" t="s">
        <v>362</v>
      </c>
      <c r="M2577" s="56" t="s">
        <v>360</v>
      </c>
      <c r="N2577" s="56" t="s">
        <v>359</v>
      </c>
      <c r="O2577" s="56" t="s">
        <v>363</v>
      </c>
      <c r="P2577" s="56" t="s">
        <v>365</v>
      </c>
      <c r="Q2577" s="56" t="s">
        <v>599</v>
      </c>
    </row>
    <row r="2578" spans="2:17" ht="23.45" hidden="1" customHeight="1" outlineLevel="1" x14ac:dyDescent="0.25">
      <c r="B2578" s="123" t="e" vm="22">
        <v>#VALUE!</v>
      </c>
      <c r="C2578" s="35" t="s">
        <v>381</v>
      </c>
      <c r="D2578" s="123" t="e" vm="296">
        <v>#VALUE!</v>
      </c>
      <c r="E2578" s="35" t="s">
        <v>298</v>
      </c>
      <c r="F2578" s="122" t="s">
        <v>726</v>
      </c>
      <c r="G2578" s="35">
        <v>2018</v>
      </c>
      <c r="H2578" s="35">
        <v>2018</v>
      </c>
      <c r="I2578" s="35">
        <v>1</v>
      </c>
      <c r="J2578" s="35">
        <v>36</v>
      </c>
      <c r="K2578" s="35">
        <v>61</v>
      </c>
      <c r="O2578" s="61">
        <f t="shared" ref="O2578:O2584" si="317">IF(AND(L2578="", M2578="", N2578=""), IF(AND(I2578&lt;&gt;0, J2578&lt;&gt;0), K2578/J2578 * I2578^-0.95, 0), IF(OR(L2578=1, L2578=2),(IF(J2578&lt;&gt;0, K2578/J2578 * I2578^-0.95, 0) + IF(AND(M2578&lt;&gt;0, I2578&lt;&gt;0), N2578/M2578 * I2578^-0.95 * IF(L2578=1, 1, 0.913), 0)) / 2,"Fehler: K4 muss 1 oder 2 sein"))</f>
        <v>1.6944444444444444</v>
      </c>
      <c r="P2578" s="61">
        <f t="array" ref="P2578">((AVERAGE(IF((H2578:INDEX(H:H,MATCH("PointAVG",O2579:O2687,0)+ROW(O2578)-1)&gt;=(MAX(H2578:INDEX(H:H,MATCH("PointAVG",O2579:O2687,0)+ROW(O2578)-1))-4)),O2578:INDEX(O:O,MATCH("PointAVG",O2579:O2687,0)+ROW(O2578)-1)))) * (VLOOKUP(C2578, LeagueRanking[[CCode]:[Total4]], COLUMNS(LeagueRanking[[#All],[CCode]:[Total4]]), FALSE)))</f>
        <v>9.442541287500001</v>
      </c>
      <c r="Q2578" s="91">
        <f>_xlfn.RANK.EQ(P2578, P:P, 0)</f>
        <v>209</v>
      </c>
    </row>
    <row r="2579" spans="2:17" ht="23.45" hidden="1" customHeight="1" outlineLevel="1" x14ac:dyDescent="0.25">
      <c r="B2579" s="123"/>
      <c r="C2579" s="35" t="s">
        <v>381</v>
      </c>
      <c r="D2579" s="123"/>
      <c r="E2579" s="35" t="s">
        <v>298</v>
      </c>
      <c r="F2579" s="122"/>
      <c r="G2579" s="35">
        <v>2019</v>
      </c>
      <c r="H2579" s="35">
        <v>2019</v>
      </c>
      <c r="I2579" s="35">
        <v>1</v>
      </c>
      <c r="J2579" s="35">
        <v>36</v>
      </c>
      <c r="K2579" s="35">
        <v>48</v>
      </c>
      <c r="O2579" s="61">
        <f t="shared" si="317"/>
        <v>1.3333333333333333</v>
      </c>
      <c r="Q2579" s="92"/>
    </row>
    <row r="2580" spans="2:17" ht="23.45" hidden="1" customHeight="1" outlineLevel="1" x14ac:dyDescent="0.25">
      <c r="B2580" s="123"/>
      <c r="C2580" s="35" t="s">
        <v>381</v>
      </c>
      <c r="D2580" s="123"/>
      <c r="E2580" s="35" t="s">
        <v>298</v>
      </c>
      <c r="F2580" s="122"/>
      <c r="G2580" s="35">
        <v>2020</v>
      </c>
      <c r="H2580" s="35">
        <v>2020</v>
      </c>
      <c r="I2580" s="35">
        <v>1</v>
      </c>
      <c r="J2580" s="35">
        <v>30</v>
      </c>
      <c r="K2580" s="35">
        <v>25</v>
      </c>
      <c r="O2580" s="61">
        <f t="shared" si="317"/>
        <v>0.83333333333333337</v>
      </c>
      <c r="Q2580" s="92"/>
    </row>
    <row r="2581" spans="2:17" ht="23.45" hidden="1" customHeight="1" outlineLevel="1" x14ac:dyDescent="0.25">
      <c r="B2581" s="123"/>
      <c r="C2581" s="35" t="s">
        <v>381</v>
      </c>
      <c r="D2581" s="123"/>
      <c r="E2581" s="35" t="s">
        <v>298</v>
      </c>
      <c r="F2581" s="122"/>
      <c r="G2581" s="35">
        <v>2021</v>
      </c>
      <c r="H2581" s="35">
        <v>2021</v>
      </c>
      <c r="I2581" s="35">
        <v>1</v>
      </c>
      <c r="J2581" s="35">
        <v>32</v>
      </c>
      <c r="K2581" s="35">
        <v>33</v>
      </c>
      <c r="O2581" s="61">
        <f t="shared" si="317"/>
        <v>1.03125</v>
      </c>
      <c r="Q2581" s="92"/>
    </row>
    <row r="2582" spans="2:17" ht="23.45" hidden="1" customHeight="1" outlineLevel="1" x14ac:dyDescent="0.25">
      <c r="B2582" s="123"/>
      <c r="C2582" s="35" t="s">
        <v>381</v>
      </c>
      <c r="D2582" s="123"/>
      <c r="E2582" s="35" t="s">
        <v>298</v>
      </c>
      <c r="F2582" s="122"/>
      <c r="G2582" s="35">
        <v>2022</v>
      </c>
      <c r="H2582" s="35">
        <v>2022</v>
      </c>
      <c r="I2582" s="35">
        <v>1</v>
      </c>
      <c r="J2582" s="35">
        <v>36</v>
      </c>
      <c r="K2582" s="35">
        <v>38</v>
      </c>
      <c r="O2582" s="61">
        <f t="shared" si="317"/>
        <v>1.0555555555555556</v>
      </c>
      <c r="Q2582" s="92"/>
    </row>
    <row r="2583" spans="2:17" ht="23.45" hidden="1" customHeight="1" outlineLevel="1" x14ac:dyDescent="0.25">
      <c r="B2583" s="123"/>
      <c r="C2583" s="35" t="s">
        <v>381</v>
      </c>
      <c r="D2583" s="123"/>
      <c r="E2583" s="35" t="s">
        <v>298</v>
      </c>
      <c r="F2583" s="122"/>
      <c r="G2583" s="35">
        <v>2023</v>
      </c>
      <c r="H2583" s="35">
        <v>2023</v>
      </c>
      <c r="I2583" s="35">
        <v>1</v>
      </c>
      <c r="J2583" s="35">
        <v>36</v>
      </c>
      <c r="K2583" s="35">
        <v>38</v>
      </c>
      <c r="O2583" s="61">
        <f t="shared" si="317"/>
        <v>1.0555555555555556</v>
      </c>
      <c r="Q2583" s="92"/>
    </row>
    <row r="2584" spans="2:17" ht="23.45" hidden="1" customHeight="1" outlineLevel="1" x14ac:dyDescent="0.25">
      <c r="B2584" s="123"/>
      <c r="C2584" s="35" t="s">
        <v>381</v>
      </c>
      <c r="D2584" s="123"/>
      <c r="E2584" s="35" t="s">
        <v>298</v>
      </c>
      <c r="F2584" s="122"/>
      <c r="G2584" s="35">
        <v>2024</v>
      </c>
      <c r="H2584" s="35">
        <v>2024</v>
      </c>
      <c r="I2584" s="35">
        <v>1</v>
      </c>
      <c r="J2584" s="35">
        <v>36</v>
      </c>
      <c r="K2584" s="35">
        <v>42</v>
      </c>
      <c r="O2584" s="61">
        <f t="shared" si="317"/>
        <v>1.1666666666666667</v>
      </c>
      <c r="Q2584" s="92"/>
    </row>
    <row r="2585" spans="2:17" ht="23.45" hidden="1" customHeight="1" outlineLevel="1" x14ac:dyDescent="0.25">
      <c r="B2585" s="56" t="s">
        <v>1</v>
      </c>
      <c r="C2585" s="56" t="s">
        <v>371</v>
      </c>
      <c r="D2585" s="56" t="s">
        <v>42</v>
      </c>
      <c r="E2585" s="56" t="s">
        <v>364</v>
      </c>
      <c r="F2585" s="87"/>
      <c r="G2585" s="56" t="s">
        <v>43</v>
      </c>
      <c r="H2585" s="56" t="s">
        <v>787</v>
      </c>
      <c r="I2585" s="56" t="s">
        <v>44</v>
      </c>
      <c r="J2585" s="56" t="s">
        <v>360</v>
      </c>
      <c r="K2585" s="56" t="s">
        <v>359</v>
      </c>
      <c r="L2585" s="56" t="s">
        <v>362</v>
      </c>
      <c r="M2585" s="56" t="s">
        <v>360</v>
      </c>
      <c r="N2585" s="56" t="s">
        <v>359</v>
      </c>
      <c r="O2585" s="56" t="s">
        <v>363</v>
      </c>
      <c r="P2585" s="56" t="s">
        <v>365</v>
      </c>
      <c r="Q2585" s="56" t="s">
        <v>599</v>
      </c>
    </row>
    <row r="2586" spans="2:17" ht="23.45" hidden="1" customHeight="1" outlineLevel="1" x14ac:dyDescent="0.25">
      <c r="B2586" s="123" t="e" vm="22">
        <v>#VALUE!</v>
      </c>
      <c r="C2586" s="35" t="s">
        <v>381</v>
      </c>
      <c r="D2586" s="123" t="e" vm="297">
        <v>#VALUE!</v>
      </c>
      <c r="E2586" s="35" t="s">
        <v>299</v>
      </c>
      <c r="F2586" s="122" t="s">
        <v>727</v>
      </c>
      <c r="G2586" s="35">
        <v>2018</v>
      </c>
      <c r="H2586" s="35">
        <v>2018</v>
      </c>
      <c r="I2586" s="35">
        <v>1</v>
      </c>
      <c r="J2586" s="35">
        <v>36</v>
      </c>
      <c r="K2586" s="35">
        <v>21</v>
      </c>
      <c r="O2586" s="61">
        <f t="shared" ref="O2586:O2592" si="318">IF(AND(L2586="", M2586="", N2586=""), IF(AND(I2586&lt;&gt;0, J2586&lt;&gt;0), K2586/J2586 * I2586^-0.95, 0), IF(OR(L2586=1, L2586=2),(IF(J2586&lt;&gt;0, K2586/J2586 * I2586^-0.95, 0) + IF(AND(M2586&lt;&gt;0, I2586&lt;&gt;0), N2586/M2586 * I2586^-0.95 * IF(L2586=1, 1, 0.913), 0)) / 2,"Fehler: K4 muss 1 oder 2 sein"))</f>
        <v>0.58333333333333337</v>
      </c>
      <c r="P2586" s="61">
        <f t="array" ref="P2586">((AVERAGE(IF((H2586:INDEX(H:H,MATCH("PointAVG",O2587:O2695,0)+ROW(O2586)-1)&gt;=(MAX(H2586:INDEX(H:H,MATCH("PointAVG",O2587:O2695,0)+ROW(O2586)-1))-4)),O2586:INDEX(O:O,MATCH("PointAVG",O2587:O2695,0)+ROW(O2586)-1)))) * (VLOOKUP(C2586, LeagueRanking[[CCode]:[Total4]], COLUMNS(LeagueRanking[[#All],[CCode]:[Total4]]), FALSE)))</f>
        <v>10.027838579999999</v>
      </c>
      <c r="Q2586" s="91">
        <f>_xlfn.RANK.EQ(P2586, P:P, 0)</f>
        <v>194</v>
      </c>
    </row>
    <row r="2587" spans="2:17" ht="23.45" hidden="1" customHeight="1" outlineLevel="1" x14ac:dyDescent="0.25">
      <c r="B2587" s="123"/>
      <c r="C2587" s="35" t="s">
        <v>381</v>
      </c>
      <c r="D2587" s="123"/>
      <c r="E2587" s="35" t="s">
        <v>299</v>
      </c>
      <c r="F2587" s="122"/>
      <c r="G2587" s="35">
        <v>2019</v>
      </c>
      <c r="H2587" s="35">
        <v>2019</v>
      </c>
      <c r="I2587" s="35">
        <v>1</v>
      </c>
      <c r="J2587" s="35">
        <v>36</v>
      </c>
      <c r="K2587" s="35">
        <v>23</v>
      </c>
      <c r="O2587" s="61">
        <f t="shared" si="318"/>
        <v>0.63888888888888884</v>
      </c>
      <c r="Q2587" s="92"/>
    </row>
    <row r="2588" spans="2:17" ht="23.45" hidden="1" customHeight="1" outlineLevel="1" x14ac:dyDescent="0.25">
      <c r="B2588" s="123"/>
      <c r="C2588" s="35" t="s">
        <v>381</v>
      </c>
      <c r="D2588" s="123"/>
      <c r="E2588" s="35" t="s">
        <v>299</v>
      </c>
      <c r="F2588" s="122"/>
      <c r="G2588" s="35">
        <v>2020</v>
      </c>
      <c r="H2588" s="35">
        <v>2020</v>
      </c>
      <c r="I2588" s="35">
        <v>1</v>
      </c>
      <c r="J2588" s="35">
        <v>30</v>
      </c>
      <c r="K2588" s="35">
        <v>24</v>
      </c>
      <c r="O2588" s="61">
        <f t="shared" si="318"/>
        <v>0.8</v>
      </c>
      <c r="Q2588" s="92"/>
    </row>
    <row r="2589" spans="2:17" ht="23.45" hidden="1" customHeight="1" outlineLevel="1" x14ac:dyDescent="0.25">
      <c r="B2589" s="123"/>
      <c r="C2589" s="35" t="s">
        <v>381</v>
      </c>
      <c r="D2589" s="123"/>
      <c r="E2589" s="35" t="s">
        <v>299</v>
      </c>
      <c r="F2589" s="122"/>
      <c r="G2589" s="35">
        <v>2021</v>
      </c>
      <c r="H2589" s="35">
        <v>2021</v>
      </c>
      <c r="I2589" s="35">
        <v>1</v>
      </c>
      <c r="J2589" s="35">
        <v>30</v>
      </c>
      <c r="K2589" s="35">
        <v>34</v>
      </c>
      <c r="O2589" s="61">
        <f t="shared" si="318"/>
        <v>1.1333333333333333</v>
      </c>
      <c r="Q2589" s="92"/>
    </row>
    <row r="2590" spans="2:17" ht="23.45" hidden="1" customHeight="1" outlineLevel="1" x14ac:dyDescent="0.25">
      <c r="B2590" s="123"/>
      <c r="C2590" s="35" t="s">
        <v>381</v>
      </c>
      <c r="D2590" s="123"/>
      <c r="E2590" s="35" t="s">
        <v>299</v>
      </c>
      <c r="F2590" s="122"/>
      <c r="G2590" s="35">
        <v>2022</v>
      </c>
      <c r="H2590" s="35">
        <v>2022</v>
      </c>
      <c r="I2590" s="35">
        <v>1</v>
      </c>
      <c r="J2590" s="35">
        <v>36</v>
      </c>
      <c r="K2590" s="35">
        <v>50</v>
      </c>
      <c r="O2590" s="61">
        <f t="shared" si="318"/>
        <v>1.3888888888888888</v>
      </c>
      <c r="Q2590" s="92"/>
    </row>
    <row r="2591" spans="2:17" ht="23.45" hidden="1" customHeight="1" outlineLevel="1" x14ac:dyDescent="0.25">
      <c r="B2591" s="123"/>
      <c r="C2591" s="35" t="s">
        <v>381</v>
      </c>
      <c r="D2591" s="123"/>
      <c r="E2591" s="35" t="s">
        <v>299</v>
      </c>
      <c r="F2591" s="122"/>
      <c r="G2591" s="35">
        <v>2023</v>
      </c>
      <c r="H2591" s="35">
        <v>2023</v>
      </c>
      <c r="I2591" s="35">
        <v>1</v>
      </c>
      <c r="J2591" s="35">
        <v>36</v>
      </c>
      <c r="K2591" s="35">
        <v>43</v>
      </c>
      <c r="O2591" s="61">
        <f t="shared" si="318"/>
        <v>1.1944444444444444</v>
      </c>
      <c r="Q2591" s="92"/>
    </row>
    <row r="2592" spans="2:17" ht="23.45" hidden="1" customHeight="1" outlineLevel="1" x14ac:dyDescent="0.25">
      <c r="B2592" s="123"/>
      <c r="C2592" s="35" t="s">
        <v>381</v>
      </c>
      <c r="D2592" s="123"/>
      <c r="E2592" s="35" t="s">
        <v>299</v>
      </c>
      <c r="F2592" s="122"/>
      <c r="G2592" s="35">
        <v>2024</v>
      </c>
      <c r="H2592" s="35">
        <v>2024</v>
      </c>
      <c r="I2592" s="35">
        <v>1</v>
      </c>
      <c r="J2592" s="35">
        <v>36</v>
      </c>
      <c r="K2592" s="35">
        <v>34</v>
      </c>
      <c r="O2592" s="61">
        <f t="shared" si="318"/>
        <v>0.94444444444444442</v>
      </c>
      <c r="Q2592" s="92"/>
    </row>
    <row r="2593" spans="2:17" ht="23.45" hidden="1" customHeight="1" outlineLevel="1" x14ac:dyDescent="0.25">
      <c r="B2593" s="56" t="s">
        <v>1</v>
      </c>
      <c r="C2593" s="56" t="s">
        <v>371</v>
      </c>
      <c r="D2593" s="56" t="s">
        <v>42</v>
      </c>
      <c r="E2593" s="56" t="s">
        <v>364</v>
      </c>
      <c r="F2593" s="87"/>
      <c r="G2593" s="56" t="s">
        <v>43</v>
      </c>
      <c r="H2593" s="56" t="s">
        <v>787</v>
      </c>
      <c r="I2593" s="56" t="s">
        <v>44</v>
      </c>
      <c r="J2593" s="56" t="s">
        <v>360</v>
      </c>
      <c r="K2593" s="56" t="s">
        <v>359</v>
      </c>
      <c r="L2593" s="56" t="s">
        <v>362</v>
      </c>
      <c r="M2593" s="56" t="s">
        <v>360</v>
      </c>
      <c r="N2593" s="56" t="s">
        <v>359</v>
      </c>
      <c r="O2593" s="56" t="s">
        <v>363</v>
      </c>
      <c r="P2593" s="56" t="s">
        <v>365</v>
      </c>
      <c r="Q2593" s="56" t="s">
        <v>599</v>
      </c>
    </row>
    <row r="2594" spans="2:17" ht="23.45" hidden="1" customHeight="1" outlineLevel="1" x14ac:dyDescent="0.25">
      <c r="B2594" s="123" t="e" vm="22">
        <v>#VALUE!</v>
      </c>
      <c r="C2594" s="35" t="s">
        <v>381</v>
      </c>
      <c r="D2594" s="123" t="e" vm="298">
        <v>#VALUE!</v>
      </c>
      <c r="E2594" s="35" t="s">
        <v>300</v>
      </c>
      <c r="F2594" s="122" t="s">
        <v>728</v>
      </c>
      <c r="G2594" s="35">
        <v>2018</v>
      </c>
      <c r="H2594" s="35">
        <v>2018</v>
      </c>
      <c r="I2594" s="35">
        <v>1</v>
      </c>
      <c r="J2594" s="35">
        <v>36</v>
      </c>
      <c r="K2594" s="35">
        <v>49</v>
      </c>
      <c r="O2594" s="61">
        <f t="shared" ref="O2594:O2600" si="319">IF(AND(L2594="", M2594="", N2594=""), IF(AND(I2594&lt;&gt;0, J2594&lt;&gt;0), K2594/J2594 * I2594^-0.95, 0), IF(OR(L2594=1, L2594=2),(IF(J2594&lt;&gt;0, K2594/J2594 * I2594^-0.95, 0) + IF(AND(M2594&lt;&gt;0, I2594&lt;&gt;0), N2594/M2594 * I2594^-0.95 * IF(L2594=1, 1, 0.913), 0)) / 2,"Fehler: K4 muss 1 oder 2 sein"))</f>
        <v>1.3611111111111112</v>
      </c>
      <c r="P2594" s="61">
        <f t="array" ref="P2594">((AVERAGE(IF((H2594:INDEX(H:H,MATCH("PointAVG",O2595:O2703,0)+ROW(O2594)-1)&gt;=(MAX(H2594:INDEX(H:H,MATCH("PointAVG",O2595:O2703,0)+ROW(O2594)-1))-4)),O2594:INDEX(O:O,MATCH("PointAVG",O2595:O2703,0)+ROW(O2594)-1)))) * (VLOOKUP(C2594, LeagueRanking[[CCode]:[Total4]], COLUMNS(LeagueRanking[[#All],[CCode]:[Total4]]), FALSE)))</f>
        <v>9.1374143142857154</v>
      </c>
      <c r="Q2594" s="91">
        <f>_xlfn.RANK.EQ(P2594, P:P, 0)</f>
        <v>216</v>
      </c>
    </row>
    <row r="2595" spans="2:17" ht="23.45" hidden="1" customHeight="1" outlineLevel="1" x14ac:dyDescent="0.25">
      <c r="B2595" s="123"/>
      <c r="C2595" s="35" t="s">
        <v>381</v>
      </c>
      <c r="D2595" s="123"/>
      <c r="E2595" s="35" t="s">
        <v>300</v>
      </c>
      <c r="F2595" s="122"/>
      <c r="G2595" s="35">
        <v>2019</v>
      </c>
      <c r="H2595" s="35">
        <v>2019</v>
      </c>
      <c r="I2595" s="35">
        <v>1</v>
      </c>
      <c r="J2595" s="35">
        <v>36</v>
      </c>
      <c r="K2595" s="35">
        <v>49</v>
      </c>
      <c r="O2595" s="61">
        <f t="shared" si="319"/>
        <v>1.3611111111111112</v>
      </c>
      <c r="Q2595" s="92"/>
    </row>
    <row r="2596" spans="2:17" ht="23.45" hidden="1" customHeight="1" outlineLevel="1" x14ac:dyDescent="0.25">
      <c r="B2596" s="123"/>
      <c r="C2596" s="35" t="s">
        <v>381</v>
      </c>
      <c r="D2596" s="123"/>
      <c r="E2596" s="35" t="s">
        <v>300</v>
      </c>
      <c r="F2596" s="122"/>
      <c r="G2596" s="35">
        <v>2020</v>
      </c>
      <c r="H2596" s="35">
        <v>2020</v>
      </c>
      <c r="I2596" s="35">
        <v>1</v>
      </c>
      <c r="J2596" s="35">
        <v>28</v>
      </c>
      <c r="K2596" s="35">
        <v>32</v>
      </c>
      <c r="O2596" s="61">
        <f t="shared" si="319"/>
        <v>1.1428571428571428</v>
      </c>
      <c r="Q2596" s="92"/>
    </row>
    <row r="2597" spans="2:17" ht="23.45" hidden="1" customHeight="1" outlineLevel="1" x14ac:dyDescent="0.25">
      <c r="B2597" s="123"/>
      <c r="C2597" s="35" t="s">
        <v>381</v>
      </c>
      <c r="D2597" s="123"/>
      <c r="E2597" s="35" t="s">
        <v>300</v>
      </c>
      <c r="F2597" s="122"/>
      <c r="G2597" s="35">
        <v>2021</v>
      </c>
      <c r="H2597" s="35">
        <v>2021</v>
      </c>
      <c r="I2597" s="35">
        <v>1</v>
      </c>
      <c r="J2597" s="35">
        <v>30</v>
      </c>
      <c r="K2597" s="35">
        <v>25</v>
      </c>
      <c r="O2597" s="61">
        <f t="shared" si="319"/>
        <v>0.83333333333333337</v>
      </c>
      <c r="Q2597" s="92"/>
    </row>
    <row r="2598" spans="2:17" ht="23.45" hidden="1" customHeight="1" outlineLevel="1" x14ac:dyDescent="0.25">
      <c r="B2598" s="123"/>
      <c r="C2598" s="35" t="s">
        <v>381</v>
      </c>
      <c r="D2598" s="123"/>
      <c r="E2598" s="35" t="s">
        <v>300</v>
      </c>
      <c r="F2598" s="122"/>
      <c r="G2598" s="35">
        <v>2022</v>
      </c>
      <c r="H2598" s="35">
        <v>2022</v>
      </c>
      <c r="I2598" s="35">
        <v>1</v>
      </c>
      <c r="J2598" s="35">
        <v>36</v>
      </c>
      <c r="K2598" s="35">
        <v>39</v>
      </c>
      <c r="O2598" s="61">
        <f t="shared" si="319"/>
        <v>1.0833333333333333</v>
      </c>
      <c r="Q2598" s="92"/>
    </row>
    <row r="2599" spans="2:17" ht="23.45" hidden="1" customHeight="1" outlineLevel="1" x14ac:dyDescent="0.25">
      <c r="B2599" s="123"/>
      <c r="C2599" s="35" t="s">
        <v>381</v>
      </c>
      <c r="D2599" s="123"/>
      <c r="E2599" s="35" t="s">
        <v>300</v>
      </c>
      <c r="F2599" s="122"/>
      <c r="G2599" s="35">
        <v>2023</v>
      </c>
      <c r="H2599" s="35">
        <v>2023</v>
      </c>
      <c r="I2599" s="35">
        <v>1</v>
      </c>
      <c r="J2599" s="35">
        <v>36</v>
      </c>
      <c r="K2599" s="35">
        <v>27</v>
      </c>
      <c r="O2599" s="61">
        <f t="shared" si="319"/>
        <v>0.75</v>
      </c>
      <c r="Q2599" s="92"/>
    </row>
    <row r="2600" spans="2:17" ht="23.45" hidden="1" customHeight="1" outlineLevel="1" x14ac:dyDescent="0.25">
      <c r="B2600" s="123"/>
      <c r="C2600" s="35" t="s">
        <v>381</v>
      </c>
      <c r="D2600" s="123"/>
      <c r="E2600" s="35" t="s">
        <v>300</v>
      </c>
      <c r="F2600" s="122"/>
      <c r="G2600" s="35">
        <v>2024</v>
      </c>
      <c r="H2600" s="35">
        <v>2024</v>
      </c>
      <c r="I2600" s="35">
        <v>1</v>
      </c>
      <c r="J2600" s="35">
        <v>36</v>
      </c>
      <c r="K2600" s="35">
        <v>42</v>
      </c>
      <c r="O2600" s="61">
        <f t="shared" si="319"/>
        <v>1.1666666666666667</v>
      </c>
      <c r="Q2600" s="92"/>
    </row>
    <row r="2601" spans="2:17" ht="23.45" hidden="1" customHeight="1" outlineLevel="1" x14ac:dyDescent="0.25">
      <c r="B2601" s="56" t="s">
        <v>1</v>
      </c>
      <c r="C2601" s="56" t="s">
        <v>371</v>
      </c>
      <c r="D2601" s="56" t="s">
        <v>42</v>
      </c>
      <c r="E2601" s="56" t="s">
        <v>364</v>
      </c>
      <c r="F2601" s="87"/>
      <c r="G2601" s="56" t="s">
        <v>43</v>
      </c>
      <c r="H2601" s="56" t="s">
        <v>787</v>
      </c>
      <c r="I2601" s="56" t="s">
        <v>44</v>
      </c>
      <c r="J2601" s="56" t="s">
        <v>360</v>
      </c>
      <c r="K2601" s="56" t="s">
        <v>359</v>
      </c>
      <c r="L2601" s="56" t="s">
        <v>362</v>
      </c>
      <c r="M2601" s="56" t="s">
        <v>360</v>
      </c>
      <c r="N2601" s="56" t="s">
        <v>359</v>
      </c>
      <c r="O2601" s="56" t="s">
        <v>363</v>
      </c>
      <c r="P2601" s="56" t="s">
        <v>365</v>
      </c>
      <c r="Q2601" s="56" t="s">
        <v>599</v>
      </c>
    </row>
    <row r="2602" spans="2:17" ht="23.45" hidden="1" customHeight="1" outlineLevel="1" x14ac:dyDescent="0.25">
      <c r="B2602" s="123" t="e" vm="22">
        <v>#VALUE!</v>
      </c>
      <c r="C2602" s="35" t="s">
        <v>381</v>
      </c>
      <c r="D2602" s="123" t="e" vm="299">
        <v>#VALUE!</v>
      </c>
      <c r="E2602" s="35" t="s">
        <v>301</v>
      </c>
      <c r="F2602" s="122" t="s">
        <v>729</v>
      </c>
      <c r="G2602" s="35">
        <v>2018</v>
      </c>
      <c r="H2602" s="35">
        <v>2018</v>
      </c>
      <c r="I2602" s="35">
        <v>1</v>
      </c>
      <c r="J2602" s="35">
        <v>36</v>
      </c>
      <c r="K2602" s="35">
        <v>28</v>
      </c>
      <c r="O2602" s="61">
        <f t="shared" ref="O2602:O2608" si="320">IF(AND(L2602="", M2602="", N2602=""), IF(AND(I2602&lt;&gt;0, J2602&lt;&gt;0), K2602/J2602 * I2602^-0.95, 0), IF(OR(L2602=1, L2602=2),(IF(J2602&lt;&gt;0, K2602/J2602 * I2602^-0.95, 0) + IF(AND(M2602&lt;&gt;0, I2602&lt;&gt;0), N2602/M2602 * I2602^-0.95 * IF(L2602=1, 1, 0.913), 0)) / 2,"Fehler: K4 muss 1 oder 2 sein"))</f>
        <v>0.77777777777777779</v>
      </c>
      <c r="P2602" s="61">
        <f t="array" ref="P2602">((AVERAGE(IF((H2602:INDEX(H:H,MATCH("PointAVG",O2603:O2711,0)+ROW(O2602)-1)&gt;=(MAX(H2602:INDEX(H:H,MATCH("PointAVG",O2603:O2711,0)+ROW(O2602)-1))-4)),O2602:INDEX(O:O,MATCH("PointAVG",O2603:O2711,0)+ROW(O2602)-1)))) * (VLOOKUP(C2602, LeagueRanking[[CCode]:[Total4]], COLUMNS(LeagueRanking[[#All],[CCode]:[Total4]]), FALSE)))</f>
        <v>9.5433953179380389</v>
      </c>
      <c r="Q2602" s="91">
        <f>_xlfn.RANK.EQ(P2602, P:P, 0)</f>
        <v>206</v>
      </c>
    </row>
    <row r="2603" spans="2:17" ht="23.45" hidden="1" customHeight="1" outlineLevel="1" x14ac:dyDescent="0.25">
      <c r="B2603" s="123"/>
      <c r="C2603" s="35" t="s">
        <v>381</v>
      </c>
      <c r="D2603" s="123"/>
      <c r="E2603" s="35" t="s">
        <v>301</v>
      </c>
      <c r="F2603" s="122"/>
      <c r="G2603" s="35">
        <v>2019</v>
      </c>
      <c r="H2603" s="35">
        <v>2019</v>
      </c>
      <c r="I2603" s="35">
        <v>1</v>
      </c>
      <c r="J2603" s="35">
        <v>36</v>
      </c>
      <c r="K2603" s="35">
        <v>24</v>
      </c>
      <c r="O2603" s="61">
        <f t="shared" si="320"/>
        <v>0.66666666666666663</v>
      </c>
      <c r="Q2603" s="92"/>
    </row>
    <row r="2604" spans="2:17" ht="23.45" hidden="1" customHeight="1" outlineLevel="1" x14ac:dyDescent="0.25">
      <c r="B2604" s="123"/>
      <c r="C2604" s="35" t="s">
        <v>381</v>
      </c>
      <c r="D2604" s="123"/>
      <c r="E2604" s="35" t="s">
        <v>301</v>
      </c>
      <c r="F2604" s="122"/>
      <c r="G2604" s="35">
        <v>2020</v>
      </c>
      <c r="H2604" s="35">
        <v>2020</v>
      </c>
      <c r="I2604" s="35">
        <v>1</v>
      </c>
      <c r="J2604" s="35">
        <v>30</v>
      </c>
      <c r="K2604" s="35">
        <v>20</v>
      </c>
      <c r="O2604" s="61">
        <f t="shared" si="320"/>
        <v>0.66666666666666663</v>
      </c>
      <c r="Q2604" s="92"/>
    </row>
    <row r="2605" spans="2:17" ht="23.45" hidden="1" customHeight="1" outlineLevel="1" x14ac:dyDescent="0.25">
      <c r="B2605" s="123"/>
      <c r="C2605" s="35" t="s">
        <v>381</v>
      </c>
      <c r="D2605" s="123"/>
      <c r="E2605" s="35" t="s">
        <v>301</v>
      </c>
      <c r="F2605" s="122"/>
      <c r="G2605" s="35">
        <v>2021</v>
      </c>
      <c r="H2605" s="35">
        <v>2021</v>
      </c>
      <c r="I2605" s="35">
        <v>2</v>
      </c>
      <c r="J2605" s="35">
        <v>30</v>
      </c>
      <c r="K2605" s="35">
        <v>71</v>
      </c>
      <c r="O2605" s="61">
        <f t="shared" si="320"/>
        <v>1.2250634932122968</v>
      </c>
      <c r="Q2605" s="92"/>
    </row>
    <row r="2606" spans="2:17" ht="23.45" hidden="1" customHeight="1" outlineLevel="1" x14ac:dyDescent="0.25">
      <c r="B2606" s="123"/>
      <c r="C2606" s="35" t="s">
        <v>381</v>
      </c>
      <c r="D2606" s="123"/>
      <c r="E2606" s="35" t="s">
        <v>301</v>
      </c>
      <c r="F2606" s="122"/>
      <c r="G2606" s="35">
        <v>2022</v>
      </c>
      <c r="H2606" s="35">
        <v>2022</v>
      </c>
      <c r="I2606" s="35">
        <v>1</v>
      </c>
      <c r="J2606" s="35">
        <v>36</v>
      </c>
      <c r="K2606" s="35">
        <v>35</v>
      </c>
      <c r="O2606" s="61">
        <f t="shared" si="320"/>
        <v>0.97222222222222221</v>
      </c>
      <c r="Q2606" s="92"/>
    </row>
    <row r="2607" spans="2:17" ht="23.45" hidden="1" customHeight="1" outlineLevel="1" x14ac:dyDescent="0.25">
      <c r="B2607" s="123"/>
      <c r="C2607" s="35" t="s">
        <v>381</v>
      </c>
      <c r="D2607" s="123"/>
      <c r="E2607" s="35" t="s">
        <v>301</v>
      </c>
      <c r="F2607" s="122"/>
      <c r="G2607" s="35">
        <v>2023</v>
      </c>
      <c r="H2607" s="35">
        <v>2023</v>
      </c>
      <c r="I2607" s="35">
        <v>1</v>
      </c>
      <c r="J2607" s="35">
        <v>36</v>
      </c>
      <c r="K2607" s="35">
        <v>53</v>
      </c>
      <c r="O2607" s="61">
        <f t="shared" si="320"/>
        <v>1.4722222222222223</v>
      </c>
      <c r="Q2607" s="92"/>
    </row>
    <row r="2608" spans="2:17" ht="23.45" hidden="1" customHeight="1" outlineLevel="1" x14ac:dyDescent="0.25">
      <c r="B2608" s="123"/>
      <c r="C2608" s="35" t="s">
        <v>381</v>
      </c>
      <c r="D2608" s="123"/>
      <c r="E2608" s="35" t="s">
        <v>301</v>
      </c>
      <c r="F2608" s="122"/>
      <c r="G2608" s="35">
        <v>2024</v>
      </c>
      <c r="H2608" s="35">
        <v>2024</v>
      </c>
      <c r="I2608" s="35">
        <v>1</v>
      </c>
      <c r="J2608" s="35">
        <v>36</v>
      </c>
      <c r="K2608" s="35">
        <v>31</v>
      </c>
      <c r="O2608" s="61">
        <f t="shared" si="320"/>
        <v>0.86111111111111116</v>
      </c>
      <c r="Q2608" s="92"/>
    </row>
    <row r="2609" spans="2:17" ht="23.45" hidden="1" customHeight="1" outlineLevel="1" x14ac:dyDescent="0.25">
      <c r="B2609" s="56" t="s">
        <v>1</v>
      </c>
      <c r="C2609" s="56" t="s">
        <v>371</v>
      </c>
      <c r="D2609" s="56" t="s">
        <v>42</v>
      </c>
      <c r="E2609" s="56" t="s">
        <v>364</v>
      </c>
      <c r="F2609" s="87"/>
      <c r="G2609" s="56" t="s">
        <v>43</v>
      </c>
      <c r="H2609" s="56" t="s">
        <v>787</v>
      </c>
      <c r="I2609" s="56" t="s">
        <v>44</v>
      </c>
      <c r="J2609" s="56" t="s">
        <v>360</v>
      </c>
      <c r="K2609" s="56" t="s">
        <v>359</v>
      </c>
      <c r="L2609" s="56" t="s">
        <v>362</v>
      </c>
      <c r="M2609" s="56" t="s">
        <v>360</v>
      </c>
      <c r="N2609" s="56" t="s">
        <v>359</v>
      </c>
      <c r="O2609" s="56" t="s">
        <v>363</v>
      </c>
      <c r="P2609" s="56" t="s">
        <v>365</v>
      </c>
      <c r="Q2609" s="56" t="s">
        <v>599</v>
      </c>
    </row>
    <row r="2610" spans="2:17" ht="23.45" hidden="1" customHeight="1" outlineLevel="1" x14ac:dyDescent="0.25">
      <c r="B2610" s="123" t="e" vm="22">
        <v>#VALUE!</v>
      </c>
      <c r="C2610" s="35" t="s">
        <v>381</v>
      </c>
      <c r="D2610" s="123" t="e" vm="300">
        <v>#VALUE!</v>
      </c>
      <c r="E2610" s="35" t="s">
        <v>302</v>
      </c>
      <c r="F2610" s="122" t="s">
        <v>730</v>
      </c>
      <c r="G2610" s="35">
        <v>2018</v>
      </c>
      <c r="H2610" s="35">
        <v>2018</v>
      </c>
      <c r="I2610" s="35">
        <v>3</v>
      </c>
      <c r="J2610" s="35">
        <v>36</v>
      </c>
      <c r="K2610" s="35">
        <v>98</v>
      </c>
      <c r="O2610" s="61">
        <f t="shared" ref="O2610:O2616" si="321">IF(AND(L2610="", M2610="", N2610=""), IF(AND(I2610&lt;&gt;0, J2610&lt;&gt;0), K2610/J2610 * I2610^-0.95, 0), IF(OR(L2610=1, L2610=2),(IF(J2610&lt;&gt;0, K2610/J2610 * I2610^-0.95, 0) + IF(AND(M2610&lt;&gt;0, I2610&lt;&gt;0), N2610/M2610 * I2610^-0.95 * IF(L2610=1, 1, 0.913), 0)) / 2,"Fehler: K4 muss 1 oder 2 sein"))</f>
        <v>0.95864626146161769</v>
      </c>
      <c r="P2610" s="61">
        <f t="array" ref="P2610">((AVERAGE(IF((H2610:INDEX(H:H,MATCH("PointAVG",O2611:O2719,0)+ROW(O2610)-1)&gt;=(MAX(H2610:INDEX(H:H,MATCH("PointAVG",O2611:O2719,0)+ROW(O2610)-1))-4)),O2610:INDEX(O:O,MATCH("PointAVG",O2611:O2719,0)+ROW(O2610)-1)))) * (VLOOKUP(C2610, LeagueRanking[[CCode]:[Total4]], COLUMNS(LeagueRanking[[#All],[CCode]:[Total4]]), FALSE)))</f>
        <v>6.9111147534397963</v>
      </c>
      <c r="Q2610" s="91">
        <f>_xlfn.RANK.EQ(P2610, P:P, 0)</f>
        <v>285</v>
      </c>
    </row>
    <row r="2611" spans="2:17" ht="23.45" hidden="1" customHeight="1" outlineLevel="1" x14ac:dyDescent="0.25">
      <c r="B2611" s="123"/>
      <c r="C2611" s="35" t="s">
        <v>381</v>
      </c>
      <c r="D2611" s="123"/>
      <c r="E2611" s="35" t="s">
        <v>302</v>
      </c>
      <c r="F2611" s="122"/>
      <c r="G2611" s="35">
        <v>2019</v>
      </c>
      <c r="H2611" s="35">
        <v>2019</v>
      </c>
      <c r="I2611" s="35">
        <v>2</v>
      </c>
      <c r="J2611" s="35">
        <v>36</v>
      </c>
      <c r="K2611" s="35">
        <v>89</v>
      </c>
      <c r="O2611" s="61">
        <f t="shared" si="321"/>
        <v>1.2797024753039252</v>
      </c>
      <c r="Q2611" s="92"/>
    </row>
    <row r="2612" spans="2:17" ht="23.45" hidden="1" customHeight="1" outlineLevel="1" x14ac:dyDescent="0.25">
      <c r="B2612" s="123"/>
      <c r="C2612" s="35" t="s">
        <v>381</v>
      </c>
      <c r="D2612" s="123"/>
      <c r="E2612" s="35" t="s">
        <v>302</v>
      </c>
      <c r="F2612" s="122"/>
      <c r="G2612" s="35">
        <v>2020</v>
      </c>
      <c r="H2612" s="35">
        <v>2020</v>
      </c>
      <c r="I2612" s="35">
        <v>1</v>
      </c>
      <c r="J2612" s="35">
        <v>30</v>
      </c>
      <c r="K2612" s="35">
        <v>31</v>
      </c>
      <c r="O2612" s="61">
        <f t="shared" si="321"/>
        <v>1.0333333333333334</v>
      </c>
      <c r="Q2612" s="92"/>
    </row>
    <row r="2613" spans="2:17" ht="23.45" hidden="1" customHeight="1" outlineLevel="1" x14ac:dyDescent="0.25">
      <c r="B2613" s="123"/>
      <c r="C2613" s="35" t="s">
        <v>381</v>
      </c>
      <c r="D2613" s="123"/>
      <c r="E2613" s="35" t="s">
        <v>302</v>
      </c>
      <c r="F2613" s="122"/>
      <c r="G2613" s="35">
        <v>2021</v>
      </c>
      <c r="H2613" s="35">
        <v>2021</v>
      </c>
      <c r="I2613" s="35">
        <v>1</v>
      </c>
      <c r="J2613" s="35">
        <v>32</v>
      </c>
      <c r="K2613" s="35">
        <v>40</v>
      </c>
      <c r="O2613" s="61">
        <f t="shared" si="321"/>
        <v>1.25</v>
      </c>
      <c r="Q2613" s="92"/>
    </row>
    <row r="2614" spans="2:17" ht="23.45" hidden="1" customHeight="1" outlineLevel="1" x14ac:dyDescent="0.25">
      <c r="B2614" s="123"/>
      <c r="C2614" s="35" t="s">
        <v>381</v>
      </c>
      <c r="D2614" s="123"/>
      <c r="E2614" s="35" t="s">
        <v>302</v>
      </c>
      <c r="F2614" s="122"/>
      <c r="G2614" s="35">
        <v>2022</v>
      </c>
      <c r="H2614" s="35">
        <v>2022</v>
      </c>
      <c r="I2614" s="35">
        <v>1</v>
      </c>
      <c r="J2614" s="35">
        <v>36</v>
      </c>
      <c r="K2614" s="35">
        <v>22</v>
      </c>
      <c r="O2614" s="61">
        <f t="shared" si="321"/>
        <v>0.61111111111111116</v>
      </c>
      <c r="Q2614" s="92"/>
    </row>
    <row r="2615" spans="2:17" ht="23.45" hidden="1" customHeight="1" outlineLevel="1" x14ac:dyDescent="0.25">
      <c r="B2615" s="123"/>
      <c r="C2615" s="35" t="s">
        <v>381</v>
      </c>
      <c r="D2615" s="123"/>
      <c r="E2615" s="35" t="s">
        <v>302</v>
      </c>
      <c r="F2615" s="122"/>
      <c r="G2615" s="35">
        <v>2023</v>
      </c>
      <c r="H2615" s="35">
        <v>2023</v>
      </c>
      <c r="I2615" s="35">
        <v>2</v>
      </c>
      <c r="J2615" s="35">
        <v>36</v>
      </c>
      <c r="K2615" s="35">
        <v>21</v>
      </c>
      <c r="O2615" s="61">
        <f t="shared" si="321"/>
        <v>0.30195226945373516</v>
      </c>
      <c r="Q2615" s="92"/>
    </row>
    <row r="2616" spans="2:17" ht="23.45" hidden="1" customHeight="1" outlineLevel="1" x14ac:dyDescent="0.25">
      <c r="B2616" s="123"/>
      <c r="C2616" s="35" t="s">
        <v>381</v>
      </c>
      <c r="D2616" s="123"/>
      <c r="E2616" s="35" t="s">
        <v>302</v>
      </c>
      <c r="F2616" s="122"/>
      <c r="G2616" s="35">
        <v>2024</v>
      </c>
      <c r="H2616" s="35">
        <v>2024</v>
      </c>
      <c r="I2616" s="35">
        <v>3</v>
      </c>
      <c r="J2616" s="35">
        <v>36</v>
      </c>
      <c r="K2616" s="35">
        <v>58</v>
      </c>
      <c r="O2616" s="61">
        <f t="shared" si="321"/>
        <v>0.56736207310993703</v>
      </c>
      <c r="Q2616" s="92"/>
    </row>
    <row r="2617" spans="2:17" ht="23.45" hidden="1" customHeight="1" outlineLevel="1" x14ac:dyDescent="0.25">
      <c r="B2617" s="56" t="s">
        <v>1</v>
      </c>
      <c r="C2617" s="56" t="s">
        <v>371</v>
      </c>
      <c r="D2617" s="56" t="s">
        <v>42</v>
      </c>
      <c r="E2617" s="56" t="s">
        <v>364</v>
      </c>
      <c r="F2617" s="87"/>
      <c r="G2617" s="56" t="s">
        <v>43</v>
      </c>
      <c r="H2617" s="56" t="s">
        <v>787</v>
      </c>
      <c r="I2617" s="56" t="s">
        <v>44</v>
      </c>
      <c r="J2617" s="56" t="s">
        <v>360</v>
      </c>
      <c r="K2617" s="56" t="s">
        <v>359</v>
      </c>
      <c r="L2617" s="56" t="s">
        <v>362</v>
      </c>
      <c r="M2617" s="56" t="s">
        <v>360</v>
      </c>
      <c r="N2617" s="56" t="s">
        <v>359</v>
      </c>
      <c r="O2617" s="56" t="s">
        <v>363</v>
      </c>
      <c r="P2617" s="56" t="s">
        <v>365</v>
      </c>
      <c r="Q2617" s="56" t="s">
        <v>599</v>
      </c>
    </row>
    <row r="2618" spans="2:17" ht="23.45" hidden="1" customHeight="1" outlineLevel="1" x14ac:dyDescent="0.25">
      <c r="B2618" s="123" t="e" vm="22">
        <v>#VALUE!</v>
      </c>
      <c r="C2618" s="35" t="s">
        <v>381</v>
      </c>
      <c r="D2618" s="123" t="e" vm="301">
        <v>#VALUE!</v>
      </c>
      <c r="E2618" s="35" t="s">
        <v>303</v>
      </c>
      <c r="F2618" s="122" t="s">
        <v>731</v>
      </c>
      <c r="G2618" s="35">
        <v>2018</v>
      </c>
      <c r="H2618" s="35">
        <v>2018</v>
      </c>
      <c r="I2618" s="35">
        <v>1</v>
      </c>
      <c r="J2618" s="35">
        <v>36</v>
      </c>
      <c r="K2618" s="35">
        <v>29</v>
      </c>
      <c r="O2618" s="61">
        <f t="shared" ref="O2618:O2624" si="322">IF(AND(L2618="", M2618="", N2618=""), IF(AND(I2618&lt;&gt;0, J2618&lt;&gt;0), K2618/J2618 * I2618^-0.95, 0), IF(OR(L2618=1, L2618=2),(IF(J2618&lt;&gt;0, K2618/J2618 * I2618^-0.95, 0) + IF(AND(M2618&lt;&gt;0, I2618&lt;&gt;0), N2618/M2618 * I2618^-0.95 * IF(L2618=1, 1, 0.913), 0)) / 2,"Fehler: K4 muss 1 oder 2 sein"))</f>
        <v>0.80555555555555558</v>
      </c>
      <c r="P2618" s="61">
        <f t="array" ref="P2618">((AVERAGE(IF((H2618:INDEX(H:H,MATCH("PointAVG",O2619:O2727,0)+ROW(O2618)-1)&gt;=(MAX(H2618:INDEX(H:H,MATCH("PointAVG",O2619:O2727,0)+ROW(O2618)-1))-4)),O2618:INDEX(O:O,MATCH("PointAVG",O2619:O2727,0)+ROW(O2618)-1)))) * (VLOOKUP(C2618, LeagueRanking[[CCode]:[Total4]], COLUMNS(LeagueRanking[[#All],[CCode]:[Total4]]), FALSE)))</f>
        <v>6.0930447228930955</v>
      </c>
      <c r="Q2618" s="91">
        <f>_xlfn.RANK.EQ(P2618, P:P, 0)</f>
        <v>311</v>
      </c>
    </row>
    <row r="2619" spans="2:17" ht="23.45" hidden="1" customHeight="1" outlineLevel="1" x14ac:dyDescent="0.25">
      <c r="B2619" s="123"/>
      <c r="C2619" s="35" t="s">
        <v>381</v>
      </c>
      <c r="D2619" s="123"/>
      <c r="E2619" s="35" t="s">
        <v>303</v>
      </c>
      <c r="F2619" s="122"/>
      <c r="G2619" s="35">
        <v>2019</v>
      </c>
      <c r="H2619" s="35">
        <v>2019</v>
      </c>
      <c r="I2619" s="35">
        <v>1</v>
      </c>
      <c r="J2619" s="35">
        <v>36</v>
      </c>
      <c r="K2619" s="35">
        <v>28</v>
      </c>
      <c r="O2619" s="61">
        <f t="shared" si="322"/>
        <v>0.77777777777777779</v>
      </c>
      <c r="Q2619" s="92"/>
    </row>
    <row r="2620" spans="2:17" ht="23.45" hidden="1" customHeight="1" outlineLevel="1" x14ac:dyDescent="0.25">
      <c r="B2620" s="123"/>
      <c r="C2620" s="35" t="s">
        <v>381</v>
      </c>
      <c r="D2620" s="123"/>
      <c r="E2620" s="35" t="s">
        <v>303</v>
      </c>
      <c r="F2620" s="122"/>
      <c r="G2620" s="35">
        <v>2020</v>
      </c>
      <c r="H2620" s="35">
        <v>2020</v>
      </c>
      <c r="I2620" s="35">
        <v>1</v>
      </c>
      <c r="J2620" s="35">
        <v>28</v>
      </c>
      <c r="K2620" s="35">
        <v>31</v>
      </c>
      <c r="O2620" s="61">
        <f t="shared" si="322"/>
        <v>1.1071428571428572</v>
      </c>
      <c r="Q2620" s="92"/>
    </row>
    <row r="2621" spans="2:17" ht="23.45" hidden="1" customHeight="1" outlineLevel="1" x14ac:dyDescent="0.25">
      <c r="B2621" s="123"/>
      <c r="C2621" s="35" t="s">
        <v>381</v>
      </c>
      <c r="D2621" s="123"/>
      <c r="E2621" s="35" t="s">
        <v>303</v>
      </c>
      <c r="F2621" s="122"/>
      <c r="G2621" s="35">
        <v>2021</v>
      </c>
      <c r="H2621" s="35">
        <v>2021</v>
      </c>
      <c r="I2621" s="35">
        <v>1</v>
      </c>
      <c r="J2621" s="35">
        <v>30</v>
      </c>
      <c r="K2621" s="35">
        <v>30</v>
      </c>
      <c r="O2621" s="61">
        <f t="shared" si="322"/>
        <v>1</v>
      </c>
      <c r="Q2621" s="92"/>
    </row>
    <row r="2622" spans="2:17" ht="23.45" hidden="1" customHeight="1" outlineLevel="1" x14ac:dyDescent="0.25">
      <c r="B2622" s="123"/>
      <c r="C2622" s="35" t="s">
        <v>381</v>
      </c>
      <c r="D2622" s="123"/>
      <c r="E2622" s="35" t="s">
        <v>303</v>
      </c>
      <c r="F2622" s="122"/>
      <c r="G2622" s="35">
        <v>2022</v>
      </c>
      <c r="H2622" s="35">
        <v>2022</v>
      </c>
      <c r="I2622" s="35">
        <v>2</v>
      </c>
      <c r="J2622" s="35">
        <v>36</v>
      </c>
      <c r="K2622" s="35">
        <v>23</v>
      </c>
      <c r="O2622" s="61">
        <f t="shared" si="322"/>
        <v>0.33070962844932894</v>
      </c>
      <c r="Q2622" s="92"/>
    </row>
    <row r="2623" spans="2:17" ht="23.45" hidden="1" customHeight="1" outlineLevel="1" x14ac:dyDescent="0.25">
      <c r="B2623" s="123"/>
      <c r="C2623" s="35" t="s">
        <v>381</v>
      </c>
      <c r="D2623" s="123"/>
      <c r="E2623" s="35" t="s">
        <v>303</v>
      </c>
      <c r="F2623" s="122"/>
      <c r="G2623" s="35">
        <v>2023</v>
      </c>
      <c r="H2623" s="35">
        <v>2023</v>
      </c>
      <c r="I2623" s="35">
        <v>3</v>
      </c>
      <c r="J2623" s="35">
        <v>36</v>
      </c>
      <c r="K2623" s="35">
        <v>55</v>
      </c>
      <c r="O2623" s="61">
        <f t="shared" si="322"/>
        <v>0.53801575898356091</v>
      </c>
      <c r="Q2623" s="92"/>
    </row>
    <row r="2624" spans="2:17" ht="23.45" hidden="1" customHeight="1" outlineLevel="1" x14ac:dyDescent="0.25">
      <c r="B2624" s="123"/>
      <c r="C2624" s="35" t="s">
        <v>381</v>
      </c>
      <c r="D2624" s="123"/>
      <c r="E2624" s="35" t="s">
        <v>303</v>
      </c>
      <c r="F2624" s="122"/>
      <c r="G2624" s="35">
        <v>2024</v>
      </c>
      <c r="H2624" s="35">
        <v>2024</v>
      </c>
      <c r="I2624" s="35">
        <v>3</v>
      </c>
      <c r="J2624" s="35">
        <v>36</v>
      </c>
      <c r="K2624" s="35">
        <v>35</v>
      </c>
      <c r="O2624" s="61">
        <f t="shared" si="322"/>
        <v>0.34237366480772058</v>
      </c>
      <c r="Q2624" s="92"/>
    </row>
    <row r="2625" spans="2:17" ht="23.45" hidden="1" customHeight="1" outlineLevel="1" x14ac:dyDescent="0.25">
      <c r="B2625" s="56" t="s">
        <v>1</v>
      </c>
      <c r="C2625" s="56" t="s">
        <v>371</v>
      </c>
      <c r="D2625" s="56" t="s">
        <v>42</v>
      </c>
      <c r="E2625" s="56" t="s">
        <v>364</v>
      </c>
      <c r="F2625" s="87"/>
      <c r="G2625" s="56" t="s">
        <v>43</v>
      </c>
      <c r="H2625" s="56" t="s">
        <v>787</v>
      </c>
      <c r="I2625" s="56" t="s">
        <v>44</v>
      </c>
      <c r="J2625" s="56" t="s">
        <v>360</v>
      </c>
      <c r="K2625" s="56" t="s">
        <v>359</v>
      </c>
      <c r="L2625" s="56" t="s">
        <v>362</v>
      </c>
      <c r="M2625" s="56" t="s">
        <v>360</v>
      </c>
      <c r="N2625" s="56" t="s">
        <v>359</v>
      </c>
      <c r="O2625" s="56" t="s">
        <v>363</v>
      </c>
      <c r="P2625" s="56" t="s">
        <v>365</v>
      </c>
      <c r="Q2625" s="56" t="s">
        <v>599</v>
      </c>
    </row>
    <row r="2626" spans="2:17" ht="23.45" hidden="1" customHeight="1" outlineLevel="1" x14ac:dyDescent="0.25">
      <c r="B2626" s="123" t="e" vm="22">
        <v>#VALUE!</v>
      </c>
      <c r="C2626" s="35" t="s">
        <v>381</v>
      </c>
      <c r="D2626" s="123" t="e" vm="302">
        <v>#VALUE!</v>
      </c>
      <c r="E2626" s="35" t="s">
        <v>304</v>
      </c>
      <c r="F2626" s="122" t="s">
        <v>732</v>
      </c>
      <c r="G2626" s="35">
        <v>2018</v>
      </c>
      <c r="H2626" s="35">
        <v>2018</v>
      </c>
      <c r="I2626" s="35">
        <v>1</v>
      </c>
      <c r="J2626" s="35">
        <v>36</v>
      </c>
      <c r="K2626" s="35">
        <v>13</v>
      </c>
      <c r="O2626" s="61">
        <f t="shared" ref="O2626:O2632" si="323">IF(AND(L2626="", M2626="", N2626=""), IF(AND(I2626&lt;&gt;0, J2626&lt;&gt;0), K2626/J2626 * I2626^-0.95, 0), IF(OR(L2626=1, L2626=2),(IF(J2626&lt;&gt;0, K2626/J2626 * I2626^-0.95, 0) + IF(AND(M2626&lt;&gt;0, I2626&lt;&gt;0), N2626/M2626 * I2626^-0.95 * IF(L2626=1, 1, 0.913), 0)) / 2,"Fehler: K4 muss 1 oder 2 sein"))</f>
        <v>0.3611111111111111</v>
      </c>
      <c r="P2626" s="61">
        <f t="array" ref="P2626">((AVERAGE(IF((H2626:INDEX(H:H,MATCH("PointAVG",O2627:O2735,0)+ROW(O2626)-1)&gt;=(MAX(H2626:INDEX(H:H,MATCH("PointAVG",O2627:O2735,0)+ROW(O2626)-1))-4)),O2626:INDEX(O:O,MATCH("PointAVG",O2627:O2735,0)+ROW(O2626)-1)))) * (VLOOKUP(C2626, LeagueRanking[[CCode]:[Total4]], COLUMNS(LeagueRanking[[#All],[CCode]:[Total4]]), FALSE)))</f>
        <v>7.8270123094802697</v>
      </c>
      <c r="Q2626" s="91">
        <f>_xlfn.RANK.EQ(P2626, P:P, 0)</f>
        <v>251</v>
      </c>
    </row>
    <row r="2627" spans="2:17" ht="23.45" hidden="1" customHeight="1" outlineLevel="1" x14ac:dyDescent="0.25">
      <c r="B2627" s="123"/>
      <c r="C2627" s="35" t="s">
        <v>381</v>
      </c>
      <c r="D2627" s="123"/>
      <c r="E2627" s="35" t="s">
        <v>304</v>
      </c>
      <c r="F2627" s="122"/>
      <c r="G2627" s="35">
        <v>2019</v>
      </c>
      <c r="H2627" s="35">
        <v>2019</v>
      </c>
      <c r="I2627" s="35">
        <v>2</v>
      </c>
      <c r="J2627" s="35">
        <v>36</v>
      </c>
      <c r="K2627" s="35">
        <v>67</v>
      </c>
      <c r="O2627" s="61">
        <f t="shared" si="323"/>
        <v>0.96337152635239309</v>
      </c>
      <c r="Q2627" s="92"/>
    </row>
    <row r="2628" spans="2:17" ht="23.45" hidden="1" customHeight="1" outlineLevel="1" x14ac:dyDescent="0.25">
      <c r="B2628" s="123"/>
      <c r="C2628" s="35" t="s">
        <v>381</v>
      </c>
      <c r="D2628" s="123"/>
      <c r="E2628" s="35" t="s">
        <v>304</v>
      </c>
      <c r="F2628" s="122"/>
      <c r="G2628" s="35">
        <v>2020</v>
      </c>
      <c r="H2628" s="35">
        <v>2020</v>
      </c>
      <c r="I2628" s="35">
        <v>2</v>
      </c>
      <c r="J2628" s="35">
        <v>32</v>
      </c>
      <c r="K2628" s="35">
        <v>65</v>
      </c>
      <c r="O2628" s="61">
        <f t="shared" si="323"/>
        <v>1.0514409382763992</v>
      </c>
      <c r="Q2628" s="92"/>
    </row>
    <row r="2629" spans="2:17" ht="23.45" hidden="1" customHeight="1" outlineLevel="1" x14ac:dyDescent="0.25">
      <c r="B2629" s="123"/>
      <c r="C2629" s="35" t="s">
        <v>381</v>
      </c>
      <c r="D2629" s="123"/>
      <c r="E2629" s="35" t="s">
        <v>304</v>
      </c>
      <c r="F2629" s="122"/>
      <c r="G2629" s="35">
        <v>2021</v>
      </c>
      <c r="H2629" s="35">
        <v>2021</v>
      </c>
      <c r="I2629" s="35">
        <v>1</v>
      </c>
      <c r="J2629" s="35">
        <v>30</v>
      </c>
      <c r="K2629" s="35">
        <v>18</v>
      </c>
      <c r="O2629" s="61">
        <f t="shared" si="323"/>
        <v>0.6</v>
      </c>
      <c r="Q2629" s="92"/>
    </row>
    <row r="2630" spans="2:17" ht="23.45" hidden="1" customHeight="1" outlineLevel="1" x14ac:dyDescent="0.25">
      <c r="B2630" s="123"/>
      <c r="C2630" s="35" t="s">
        <v>381</v>
      </c>
      <c r="D2630" s="123"/>
      <c r="E2630" s="35" t="s">
        <v>304</v>
      </c>
      <c r="F2630" s="122"/>
      <c r="G2630" s="35">
        <v>2022</v>
      </c>
      <c r="H2630" s="35">
        <v>2022</v>
      </c>
      <c r="I2630" s="35">
        <v>1</v>
      </c>
      <c r="J2630" s="35">
        <v>36</v>
      </c>
      <c r="K2630" s="35">
        <v>11</v>
      </c>
      <c r="O2630" s="61">
        <f t="shared" si="323"/>
        <v>0.30555555555555558</v>
      </c>
      <c r="Q2630" s="92"/>
    </row>
    <row r="2631" spans="2:17" ht="23.45" hidden="1" customHeight="1" outlineLevel="1" x14ac:dyDescent="0.25">
      <c r="B2631" s="123"/>
      <c r="C2631" s="35" t="s">
        <v>381</v>
      </c>
      <c r="D2631" s="123"/>
      <c r="E2631" s="35" t="s">
        <v>304</v>
      </c>
      <c r="F2631" s="122"/>
      <c r="G2631" s="35">
        <v>2023</v>
      </c>
      <c r="H2631" s="35">
        <v>2023</v>
      </c>
      <c r="I2631" s="35">
        <v>1</v>
      </c>
      <c r="J2631" s="35">
        <v>36</v>
      </c>
      <c r="K2631" s="35">
        <v>48</v>
      </c>
      <c r="O2631" s="61">
        <f t="shared" si="323"/>
        <v>1.3333333333333333</v>
      </c>
      <c r="Q2631" s="92"/>
    </row>
    <row r="2632" spans="2:17" ht="23.45" hidden="1" customHeight="1" outlineLevel="1" x14ac:dyDescent="0.25">
      <c r="B2632" s="123"/>
      <c r="C2632" s="35" t="s">
        <v>381</v>
      </c>
      <c r="D2632" s="123"/>
      <c r="E2632" s="35" t="s">
        <v>304</v>
      </c>
      <c r="F2632" s="122"/>
      <c r="G2632" s="35">
        <v>2024</v>
      </c>
      <c r="H2632" s="35">
        <v>2024</v>
      </c>
      <c r="I2632" s="35">
        <v>1</v>
      </c>
      <c r="J2632" s="35">
        <v>36</v>
      </c>
      <c r="K2632" s="35">
        <v>35</v>
      </c>
      <c r="O2632" s="61">
        <f t="shared" si="323"/>
        <v>0.97222222222222221</v>
      </c>
      <c r="Q2632" s="92"/>
    </row>
    <row r="2633" spans="2:17" ht="23.45" hidden="1" customHeight="1" outlineLevel="1" x14ac:dyDescent="0.25">
      <c r="B2633" s="56" t="s">
        <v>1</v>
      </c>
      <c r="C2633" s="56" t="s">
        <v>371</v>
      </c>
      <c r="D2633" s="56" t="s">
        <v>42</v>
      </c>
      <c r="E2633" s="56" t="s">
        <v>364</v>
      </c>
      <c r="F2633" s="87"/>
      <c r="G2633" s="56" t="s">
        <v>43</v>
      </c>
      <c r="H2633" s="56" t="s">
        <v>787</v>
      </c>
      <c r="I2633" s="56" t="s">
        <v>44</v>
      </c>
      <c r="J2633" s="56" t="s">
        <v>360</v>
      </c>
      <c r="K2633" s="56" t="s">
        <v>359</v>
      </c>
      <c r="L2633" s="56" t="s">
        <v>362</v>
      </c>
      <c r="M2633" s="56" t="s">
        <v>360</v>
      </c>
      <c r="N2633" s="56" t="s">
        <v>359</v>
      </c>
      <c r="O2633" s="56" t="s">
        <v>363</v>
      </c>
      <c r="P2633" s="56" t="s">
        <v>365</v>
      </c>
      <c r="Q2633" s="56" t="s">
        <v>599</v>
      </c>
    </row>
    <row r="2634" spans="2:17" ht="23.45" hidden="1" customHeight="1" outlineLevel="1" x14ac:dyDescent="0.25">
      <c r="B2634" s="123" t="e" vm="22">
        <v>#VALUE!</v>
      </c>
      <c r="C2634" s="35" t="s">
        <v>381</v>
      </c>
      <c r="D2634" s="123" t="e" vm="303">
        <v>#VALUE!</v>
      </c>
      <c r="E2634" s="35" t="s">
        <v>305</v>
      </c>
      <c r="F2634" s="122" t="s">
        <v>733</v>
      </c>
      <c r="G2634" s="35">
        <v>2018</v>
      </c>
      <c r="H2634" s="35">
        <v>2018</v>
      </c>
      <c r="I2634" s="35">
        <v>5</v>
      </c>
      <c r="J2634" s="35">
        <v>22</v>
      </c>
      <c r="K2634" s="35">
        <v>41</v>
      </c>
      <c r="O2634" s="61">
        <f t="shared" ref="O2634:O2640" si="324">IF(AND(L2634="", M2634="", N2634=""), IF(AND(I2634&lt;&gt;0, J2634&lt;&gt;0), K2634/J2634 * I2634^-0.95, 0), IF(OR(L2634=1, L2634=2),(IF(J2634&lt;&gt;0, K2634/J2634 * I2634^-0.95, 0) + IF(AND(M2634&lt;&gt;0, I2634&lt;&gt;0), N2634/M2634 * I2634^-0.95 * IF(L2634=1, 1, 0.913), 0)) / 2,"Fehler: K4 muss 1 oder 2 sein"))</f>
        <v>0.40396121687371905</v>
      </c>
      <c r="P2634" s="61">
        <f t="array" ref="P2634">((AVERAGE(IF((H2634:INDEX(H:H,MATCH("PointAVG",O2635:O2743,0)+ROW(O2634)-1)&gt;=(MAX(H2634:INDEX(H:H,MATCH("PointAVG",O2635:O2743,0)+ROW(O2634)-1))-4)),O2634:INDEX(O:O,MATCH("PointAVG",O2635:O2743,0)+ROW(O2634)-1)))) * (VLOOKUP(C2634, LeagueRanking[[CCode]:[Total4]], COLUMNS(LeagueRanking[[#All],[CCode]:[Total4]]), FALSE)))</f>
        <v>7.628673158770134</v>
      </c>
      <c r="Q2634" s="91">
        <f>_xlfn.RANK.EQ(P2634, P:P, 0)</f>
        <v>261</v>
      </c>
    </row>
    <row r="2635" spans="2:17" ht="23.45" hidden="1" customHeight="1" outlineLevel="1" x14ac:dyDescent="0.25">
      <c r="B2635" s="123"/>
      <c r="C2635" s="35" t="s">
        <v>381</v>
      </c>
      <c r="D2635" s="123"/>
      <c r="E2635" s="35" t="s">
        <v>305</v>
      </c>
      <c r="F2635" s="122"/>
      <c r="G2635" s="35">
        <v>2019</v>
      </c>
      <c r="H2635" s="35">
        <v>2019</v>
      </c>
      <c r="I2635" s="35">
        <v>5</v>
      </c>
      <c r="J2635" s="35">
        <v>22</v>
      </c>
      <c r="K2635" s="35">
        <v>54</v>
      </c>
      <c r="O2635" s="61">
        <f t="shared" si="324"/>
        <v>0.53204648076050809</v>
      </c>
      <c r="Q2635" s="92"/>
    </row>
    <row r="2636" spans="2:17" ht="23.45" hidden="1" customHeight="1" outlineLevel="1" x14ac:dyDescent="0.25">
      <c r="B2636" s="123"/>
      <c r="C2636" s="35" t="s">
        <v>381</v>
      </c>
      <c r="D2636" s="123"/>
      <c r="E2636" s="35" t="s">
        <v>305</v>
      </c>
      <c r="F2636" s="122"/>
      <c r="G2636" s="35">
        <v>2020</v>
      </c>
      <c r="H2636" s="35">
        <v>2020</v>
      </c>
      <c r="I2636" s="35">
        <v>4</v>
      </c>
      <c r="J2636" s="35">
        <v>26</v>
      </c>
      <c r="K2636" s="35">
        <v>59</v>
      </c>
      <c r="O2636" s="61">
        <f t="shared" si="324"/>
        <v>0.60802532970808931</v>
      </c>
      <c r="Q2636" s="92"/>
    </row>
    <row r="2637" spans="2:17" ht="23.45" hidden="1" customHeight="1" outlineLevel="1" x14ac:dyDescent="0.25">
      <c r="B2637" s="123"/>
      <c r="C2637" s="35" t="s">
        <v>381</v>
      </c>
      <c r="D2637" s="123"/>
      <c r="E2637" s="35" t="s">
        <v>305</v>
      </c>
      <c r="F2637" s="122"/>
      <c r="G2637" s="35">
        <v>2021</v>
      </c>
      <c r="H2637" s="35">
        <v>2021</v>
      </c>
      <c r="I2637" s="35">
        <v>3</v>
      </c>
      <c r="J2637" s="35">
        <v>32</v>
      </c>
      <c r="K2637" s="35">
        <v>63</v>
      </c>
      <c r="O2637" s="61">
        <f t="shared" si="324"/>
        <v>0.69330667123563416</v>
      </c>
      <c r="Q2637" s="92"/>
    </row>
    <row r="2638" spans="2:17" ht="23.45" hidden="1" customHeight="1" outlineLevel="1" x14ac:dyDescent="0.25">
      <c r="B2638" s="123"/>
      <c r="C2638" s="35" t="s">
        <v>381</v>
      </c>
      <c r="D2638" s="123"/>
      <c r="E2638" s="35" t="s">
        <v>305</v>
      </c>
      <c r="F2638" s="122"/>
      <c r="G2638" s="35">
        <v>2022</v>
      </c>
      <c r="H2638" s="35">
        <v>2022</v>
      </c>
      <c r="I2638" s="35">
        <v>2</v>
      </c>
      <c r="J2638" s="35">
        <v>36</v>
      </c>
      <c r="K2638" s="35">
        <v>76</v>
      </c>
      <c r="O2638" s="61">
        <f t="shared" si="324"/>
        <v>1.0927796418325653</v>
      </c>
      <c r="Q2638" s="92"/>
    </row>
    <row r="2639" spans="2:17" ht="23.45" hidden="1" customHeight="1" outlineLevel="1" x14ac:dyDescent="0.25">
      <c r="B2639" s="123"/>
      <c r="C2639" s="35" t="s">
        <v>381</v>
      </c>
      <c r="D2639" s="123"/>
      <c r="E2639" s="35" t="s">
        <v>305</v>
      </c>
      <c r="F2639" s="122"/>
      <c r="G2639" s="35">
        <v>2023</v>
      </c>
      <c r="H2639" s="35">
        <v>2023</v>
      </c>
      <c r="I2639" s="35">
        <v>1</v>
      </c>
      <c r="J2639" s="35">
        <v>36</v>
      </c>
      <c r="K2639" s="35">
        <v>23</v>
      </c>
      <c r="O2639" s="61">
        <f t="shared" si="324"/>
        <v>0.63888888888888884</v>
      </c>
      <c r="Q2639" s="92"/>
    </row>
    <row r="2640" spans="2:17" ht="23.45" hidden="1" customHeight="1" outlineLevel="1" x14ac:dyDescent="0.25">
      <c r="B2640" s="123"/>
      <c r="C2640" s="35" t="s">
        <v>381</v>
      </c>
      <c r="D2640" s="123"/>
      <c r="E2640" s="35" t="s">
        <v>305</v>
      </c>
      <c r="F2640" s="122"/>
      <c r="G2640" s="35">
        <v>2024</v>
      </c>
      <c r="H2640" s="35">
        <v>2024</v>
      </c>
      <c r="I2640" s="35">
        <v>2</v>
      </c>
      <c r="J2640" s="35">
        <v>36</v>
      </c>
      <c r="K2640" s="35">
        <v>78</v>
      </c>
      <c r="O2640" s="61">
        <f t="shared" si="324"/>
        <v>1.1215370008281589</v>
      </c>
      <c r="Q2640" s="92"/>
    </row>
    <row r="2641" spans="2:17" ht="23.45" hidden="1" customHeight="1" outlineLevel="1" x14ac:dyDescent="0.25">
      <c r="B2641" s="56" t="s">
        <v>1</v>
      </c>
      <c r="C2641" s="56" t="s">
        <v>371</v>
      </c>
      <c r="D2641" s="56" t="s">
        <v>42</v>
      </c>
      <c r="E2641" s="56" t="s">
        <v>364</v>
      </c>
      <c r="F2641" s="87"/>
      <c r="G2641" s="56" t="s">
        <v>43</v>
      </c>
      <c r="H2641" s="56" t="s">
        <v>787</v>
      </c>
      <c r="I2641" s="56" t="s">
        <v>44</v>
      </c>
      <c r="J2641" s="56" t="s">
        <v>360</v>
      </c>
      <c r="K2641" s="56" t="s">
        <v>359</v>
      </c>
      <c r="L2641" s="56" t="s">
        <v>362</v>
      </c>
      <c r="M2641" s="56" t="s">
        <v>360</v>
      </c>
      <c r="N2641" s="56" t="s">
        <v>359</v>
      </c>
      <c r="O2641" s="56" t="s">
        <v>363</v>
      </c>
      <c r="P2641" s="56" t="s">
        <v>365</v>
      </c>
      <c r="Q2641" s="56" t="s">
        <v>599</v>
      </c>
    </row>
    <row r="2642" spans="2:17" ht="23.45" hidden="1" customHeight="1" outlineLevel="1" x14ac:dyDescent="0.25">
      <c r="B2642" s="123" t="e" vm="22">
        <v>#VALUE!</v>
      </c>
      <c r="C2642" s="35" t="s">
        <v>381</v>
      </c>
      <c r="D2642" s="123" t="e" vm="304">
        <v>#VALUE!</v>
      </c>
      <c r="E2642" s="35" t="s">
        <v>306</v>
      </c>
      <c r="F2642" s="124" t="s">
        <v>734</v>
      </c>
      <c r="G2642" s="35">
        <v>2018</v>
      </c>
      <c r="H2642" s="35">
        <v>2018</v>
      </c>
      <c r="I2642" s="35">
        <v>2</v>
      </c>
      <c r="J2642" s="35">
        <v>36</v>
      </c>
      <c r="K2642" s="35">
        <v>88</v>
      </c>
      <c r="O2642" s="61">
        <f t="shared" ref="O2642:O2648" si="325">IF(AND(L2642="", M2642="", N2642=""), IF(AND(I2642&lt;&gt;0, J2642&lt;&gt;0), K2642/J2642 * I2642^-0.95, 0), IF(OR(L2642=1, L2642=2),(IF(J2642&lt;&gt;0, K2642/J2642 * I2642^-0.95, 0) + IF(AND(M2642&lt;&gt;0, I2642&lt;&gt;0), N2642/M2642 * I2642^-0.95 * IF(L2642=1, 1, 0.913), 0)) / 2,"Fehler: K4 muss 1 oder 2 sein"))</f>
        <v>1.2653237958061283</v>
      </c>
      <c r="P2642" s="61">
        <f t="array" ref="P2642">((AVERAGE(IF((H2642:INDEX(H:H,MATCH("PointAVG",O2643:O2751,0)+ROW(O2642)-1)&gt;=(MAX(H2642:INDEX(H:H,MATCH("PointAVG",O2643:O2751,0)+ROW(O2642)-1))-4)),O2642:INDEX(O:O,MATCH("PointAVG",O2643:O2751,0)+ROW(O2642)-1)))) * (VLOOKUP(C2642, LeagueRanking[[CCode]:[Total4]], COLUMNS(LeagueRanking[[#All],[CCode]:[Total4]]), FALSE)))</f>
        <v>7.8092612670336816</v>
      </c>
      <c r="Q2642" s="91">
        <f>_xlfn.RANK.EQ(P2642, P:P, 0)</f>
        <v>253</v>
      </c>
    </row>
    <row r="2643" spans="2:17" ht="23.45" hidden="1" customHeight="1" outlineLevel="1" x14ac:dyDescent="0.25">
      <c r="B2643" s="123"/>
      <c r="C2643" s="35" t="s">
        <v>381</v>
      </c>
      <c r="D2643" s="123"/>
      <c r="E2643" s="35" t="s">
        <v>306</v>
      </c>
      <c r="F2643" s="124"/>
      <c r="G2643" s="35">
        <v>2019</v>
      </c>
      <c r="H2643" s="35">
        <v>2019</v>
      </c>
      <c r="I2643" s="35">
        <v>1</v>
      </c>
      <c r="J2643" s="35">
        <v>36</v>
      </c>
      <c r="K2643" s="35">
        <v>17</v>
      </c>
      <c r="O2643" s="61">
        <f t="shared" si="325"/>
        <v>0.47222222222222221</v>
      </c>
      <c r="Q2643" s="92"/>
    </row>
    <row r="2644" spans="2:17" ht="23.45" hidden="1" customHeight="1" outlineLevel="1" x14ac:dyDescent="0.25">
      <c r="B2644" s="123"/>
      <c r="C2644" s="35" t="s">
        <v>381</v>
      </c>
      <c r="D2644" s="123"/>
      <c r="E2644" s="35" t="s">
        <v>306</v>
      </c>
      <c r="F2644" s="124"/>
      <c r="G2644" s="35">
        <v>2020</v>
      </c>
      <c r="H2644" s="35">
        <v>2020</v>
      </c>
      <c r="I2644" s="35">
        <v>2</v>
      </c>
      <c r="J2644" s="35">
        <v>32</v>
      </c>
      <c r="K2644" s="35">
        <v>64</v>
      </c>
      <c r="O2644" s="61">
        <f t="shared" si="325"/>
        <v>1.0352649238413776</v>
      </c>
      <c r="Q2644" s="92"/>
    </row>
    <row r="2645" spans="2:17" ht="23.45" hidden="1" customHeight="1" outlineLevel="1" x14ac:dyDescent="0.25">
      <c r="B2645" s="123"/>
      <c r="C2645" s="35" t="s">
        <v>381</v>
      </c>
      <c r="D2645" s="123"/>
      <c r="E2645" s="35" t="s">
        <v>306</v>
      </c>
      <c r="F2645" s="124"/>
      <c r="G2645" s="35">
        <v>2021</v>
      </c>
      <c r="H2645" s="35">
        <v>2021</v>
      </c>
      <c r="I2645" s="35">
        <v>2</v>
      </c>
      <c r="J2645" s="35">
        <v>30</v>
      </c>
      <c r="K2645" s="35">
        <v>73</v>
      </c>
      <c r="O2645" s="61">
        <f t="shared" si="325"/>
        <v>1.2595723240070094</v>
      </c>
      <c r="Q2645" s="92"/>
    </row>
    <row r="2646" spans="2:17" ht="23.45" hidden="1" customHeight="1" outlineLevel="1" x14ac:dyDescent="0.25">
      <c r="B2646" s="123"/>
      <c r="C2646" s="35" t="s">
        <v>381</v>
      </c>
      <c r="D2646" s="123"/>
      <c r="E2646" s="35" t="s">
        <v>306</v>
      </c>
      <c r="F2646" s="124"/>
      <c r="G2646" s="35">
        <v>2022</v>
      </c>
      <c r="H2646" s="35">
        <v>2022</v>
      </c>
      <c r="I2646" s="35">
        <v>4</v>
      </c>
      <c r="J2646" s="35">
        <v>26</v>
      </c>
      <c r="K2646" s="35">
        <v>49</v>
      </c>
      <c r="O2646" s="61">
        <f t="shared" si="325"/>
        <v>0.50497018907959967</v>
      </c>
      <c r="Q2646" s="92"/>
    </row>
    <row r="2647" spans="2:17" ht="23.45" hidden="1" customHeight="1" outlineLevel="1" x14ac:dyDescent="0.25">
      <c r="B2647" s="123"/>
      <c r="C2647" s="35" t="s">
        <v>381</v>
      </c>
      <c r="D2647" s="123"/>
      <c r="E2647" s="35" t="s">
        <v>306</v>
      </c>
      <c r="F2647" s="124"/>
      <c r="G2647" s="35">
        <v>2023</v>
      </c>
      <c r="H2647" s="35">
        <v>2023</v>
      </c>
      <c r="I2647" s="35">
        <v>4</v>
      </c>
      <c r="J2647" s="35">
        <v>26</v>
      </c>
      <c r="K2647" s="35">
        <v>69</v>
      </c>
      <c r="O2647" s="61">
        <f t="shared" si="325"/>
        <v>0.71108047033657906</v>
      </c>
      <c r="Q2647" s="92"/>
    </row>
    <row r="2648" spans="2:17" ht="23.45" hidden="1" customHeight="1" outlineLevel="1" x14ac:dyDescent="0.25">
      <c r="B2648" s="123"/>
      <c r="C2648" s="35" t="s">
        <v>381</v>
      </c>
      <c r="D2648" s="123"/>
      <c r="E2648" s="35" t="s">
        <v>306</v>
      </c>
      <c r="F2648" s="124"/>
      <c r="G2648" s="35">
        <v>2024</v>
      </c>
      <c r="H2648" s="35">
        <v>2024</v>
      </c>
      <c r="I2648" s="35">
        <v>4</v>
      </c>
      <c r="J2648" s="35">
        <v>26</v>
      </c>
      <c r="K2648" s="35">
        <v>72</v>
      </c>
      <c r="O2648" s="61">
        <f t="shared" si="325"/>
        <v>0.74199701252512595</v>
      </c>
      <c r="Q2648" s="92"/>
    </row>
    <row r="2649" spans="2:17" ht="23.45" hidden="1" customHeight="1" outlineLevel="1" x14ac:dyDescent="0.25">
      <c r="B2649" s="56" t="s">
        <v>1</v>
      </c>
      <c r="C2649" s="56" t="s">
        <v>371</v>
      </c>
      <c r="D2649" s="56" t="s">
        <v>42</v>
      </c>
      <c r="E2649" s="56" t="s">
        <v>364</v>
      </c>
      <c r="F2649" s="87"/>
      <c r="G2649" s="56" t="s">
        <v>43</v>
      </c>
      <c r="H2649" s="56" t="s">
        <v>787</v>
      </c>
      <c r="I2649" s="56" t="s">
        <v>44</v>
      </c>
      <c r="J2649" s="56" t="s">
        <v>360</v>
      </c>
      <c r="K2649" s="56" t="s">
        <v>359</v>
      </c>
      <c r="L2649" s="56" t="s">
        <v>362</v>
      </c>
      <c r="M2649" s="56" t="s">
        <v>360</v>
      </c>
      <c r="N2649" s="56" t="s">
        <v>359</v>
      </c>
      <c r="O2649" s="56" t="s">
        <v>363</v>
      </c>
      <c r="P2649" s="56" t="s">
        <v>365</v>
      </c>
      <c r="Q2649" s="56" t="s">
        <v>599</v>
      </c>
    </row>
    <row r="2650" spans="2:17" ht="23.45" hidden="1" customHeight="1" outlineLevel="1" x14ac:dyDescent="0.25">
      <c r="B2650" s="123" t="e" vm="22">
        <v>#VALUE!</v>
      </c>
      <c r="C2650" s="35" t="s">
        <v>381</v>
      </c>
      <c r="D2650" s="123" t="e" vm="305">
        <v>#VALUE!</v>
      </c>
      <c r="E2650" s="35" t="s">
        <v>307</v>
      </c>
      <c r="F2650" s="122" t="s">
        <v>735</v>
      </c>
      <c r="G2650" s="35">
        <v>2018</v>
      </c>
      <c r="H2650" s="35">
        <v>2018</v>
      </c>
      <c r="I2650" s="35">
        <v>3</v>
      </c>
      <c r="J2650" s="35">
        <v>36</v>
      </c>
      <c r="K2650" s="35">
        <v>60</v>
      </c>
      <c r="O2650" s="61">
        <f t="shared" ref="O2650:O2656" si="326">IF(AND(L2650="", M2650="", N2650=""), IF(AND(I2650&lt;&gt;0, J2650&lt;&gt;0), K2650/J2650 * I2650^-0.95, 0), IF(OR(L2650=1, L2650=2),(IF(J2650&lt;&gt;0, K2650/J2650 * I2650^-0.95, 0) + IF(AND(M2650&lt;&gt;0, I2650&lt;&gt;0), N2650/M2650 * I2650^-0.95 * IF(L2650=1, 1, 0.913), 0)) / 2,"Fehler: K4 muss 1 oder 2 sein"))</f>
        <v>0.5869262825275211</v>
      </c>
      <c r="P2650" s="61">
        <f t="array" ref="P2650">((AVERAGE(IF((H2650:INDEX(H:H,MATCH("PointAVG",O2651:O2759,0)+ROW(O2650)-1)&gt;=(MAX(H2650:INDEX(H:H,MATCH("PointAVG",O2651:O2759,0)+ROW(O2650)-1))-4)),O2650:INDEX(O:O,MATCH("PointAVG",O2651:O2759,0)+ROW(O2650)-1)))) * (VLOOKUP(C2650, LeagueRanking[[CCode]:[Total4]], COLUMNS(LeagueRanking[[#All],[CCode]:[Total4]]), FALSE)))</f>
        <v>7.658131532431609</v>
      </c>
      <c r="Q2650" s="91">
        <f>_xlfn.RANK.EQ(P2650, P:P, 0)</f>
        <v>258</v>
      </c>
    </row>
    <row r="2651" spans="2:17" ht="23.45" hidden="1" customHeight="1" outlineLevel="1" x14ac:dyDescent="0.25">
      <c r="B2651" s="123"/>
      <c r="C2651" s="35" t="s">
        <v>381</v>
      </c>
      <c r="D2651" s="123"/>
      <c r="E2651" s="35" t="s">
        <v>307</v>
      </c>
      <c r="F2651" s="122"/>
      <c r="G2651" s="35">
        <v>2019</v>
      </c>
      <c r="H2651" s="35">
        <v>2019</v>
      </c>
      <c r="I2651" s="35">
        <v>3</v>
      </c>
      <c r="J2651" s="35">
        <v>36</v>
      </c>
      <c r="K2651" s="35">
        <v>85</v>
      </c>
      <c r="O2651" s="61">
        <f t="shared" si="326"/>
        <v>0.83147890024732152</v>
      </c>
      <c r="Q2651" s="92"/>
    </row>
    <row r="2652" spans="2:17" ht="23.45" hidden="1" customHeight="1" outlineLevel="1" x14ac:dyDescent="0.25">
      <c r="B2652" s="123"/>
      <c r="C2652" s="35" t="s">
        <v>381</v>
      </c>
      <c r="D2652" s="123"/>
      <c r="E2652" s="35" t="s">
        <v>307</v>
      </c>
      <c r="F2652" s="122"/>
      <c r="G2652" s="35">
        <v>2020</v>
      </c>
      <c r="H2652" s="35">
        <v>2020</v>
      </c>
      <c r="I2652" s="35">
        <v>2</v>
      </c>
      <c r="J2652" s="35">
        <v>32</v>
      </c>
      <c r="K2652" s="35">
        <v>55</v>
      </c>
      <c r="O2652" s="61">
        <f t="shared" si="326"/>
        <v>0.88968079392618382</v>
      </c>
      <c r="Q2652" s="92"/>
    </row>
    <row r="2653" spans="2:17" ht="23.45" hidden="1" customHeight="1" outlineLevel="1" x14ac:dyDescent="0.25">
      <c r="B2653" s="123"/>
      <c r="C2653" s="35" t="s">
        <v>381</v>
      </c>
      <c r="D2653" s="123"/>
      <c r="E2653" s="35" t="s">
        <v>307</v>
      </c>
      <c r="F2653" s="122"/>
      <c r="G2653" s="35">
        <v>2021</v>
      </c>
      <c r="H2653" s="35">
        <v>2021</v>
      </c>
      <c r="I2653" s="35">
        <v>2</v>
      </c>
      <c r="J2653" s="35">
        <v>30</v>
      </c>
      <c r="K2653" s="35">
        <v>41</v>
      </c>
      <c r="O2653" s="61">
        <f t="shared" si="326"/>
        <v>0.707431031291608</v>
      </c>
      <c r="Q2653" s="92"/>
    </row>
    <row r="2654" spans="2:17" ht="23.45" hidden="1" customHeight="1" outlineLevel="1" x14ac:dyDescent="0.25">
      <c r="B2654" s="123"/>
      <c r="C2654" s="35" t="s">
        <v>381</v>
      </c>
      <c r="D2654" s="123"/>
      <c r="E2654" s="35" t="s">
        <v>307</v>
      </c>
      <c r="F2654" s="122"/>
      <c r="G2654" s="35">
        <v>2022</v>
      </c>
      <c r="H2654" s="35">
        <v>2022</v>
      </c>
      <c r="I2654" s="35">
        <v>2</v>
      </c>
      <c r="J2654" s="35">
        <v>36</v>
      </c>
      <c r="K2654" s="35">
        <v>60</v>
      </c>
      <c r="O2654" s="61">
        <f t="shared" si="326"/>
        <v>0.86272076986781465</v>
      </c>
      <c r="Q2654" s="92"/>
    </row>
    <row r="2655" spans="2:17" ht="23.45" hidden="1" customHeight="1" outlineLevel="1" x14ac:dyDescent="0.25">
      <c r="B2655" s="123"/>
      <c r="C2655" s="35" t="s">
        <v>381</v>
      </c>
      <c r="D2655" s="123"/>
      <c r="E2655" s="35" t="s">
        <v>307</v>
      </c>
      <c r="F2655" s="122"/>
      <c r="G2655" s="35">
        <v>2023</v>
      </c>
      <c r="H2655" s="35">
        <v>2023</v>
      </c>
      <c r="I2655" s="35">
        <v>2</v>
      </c>
      <c r="J2655" s="35">
        <v>36</v>
      </c>
      <c r="K2655" s="35">
        <v>90</v>
      </c>
      <c r="O2655" s="61">
        <f t="shared" si="326"/>
        <v>1.2940811548017219</v>
      </c>
      <c r="Q2655" s="92"/>
    </row>
    <row r="2656" spans="2:17" ht="23.45" hidden="1" customHeight="1" outlineLevel="1" x14ac:dyDescent="0.25">
      <c r="B2656" s="123"/>
      <c r="C2656" s="35" t="s">
        <v>381</v>
      </c>
      <c r="D2656" s="123"/>
      <c r="E2656" s="35" t="s">
        <v>307</v>
      </c>
      <c r="F2656" s="122"/>
      <c r="G2656" s="35">
        <v>2024</v>
      </c>
      <c r="H2656" s="35">
        <v>2024</v>
      </c>
      <c r="I2656" s="35">
        <v>1</v>
      </c>
      <c r="J2656" s="35">
        <v>36</v>
      </c>
      <c r="K2656" s="35">
        <v>15</v>
      </c>
      <c r="O2656" s="61">
        <f t="shared" si="326"/>
        <v>0.41666666666666669</v>
      </c>
      <c r="Q2656" s="92"/>
    </row>
    <row r="2657" spans="2:17" ht="23.45" hidden="1" customHeight="1" outlineLevel="1" x14ac:dyDescent="0.25">
      <c r="B2657" s="56" t="s">
        <v>1</v>
      </c>
      <c r="C2657" s="56" t="s">
        <v>371</v>
      </c>
      <c r="D2657" s="56" t="s">
        <v>42</v>
      </c>
      <c r="E2657" s="56" t="s">
        <v>364</v>
      </c>
      <c r="F2657" s="87"/>
      <c r="G2657" s="56" t="s">
        <v>43</v>
      </c>
      <c r="H2657" s="56" t="s">
        <v>787</v>
      </c>
      <c r="I2657" s="56" t="s">
        <v>44</v>
      </c>
      <c r="J2657" s="56" t="s">
        <v>360</v>
      </c>
      <c r="K2657" s="56" t="s">
        <v>359</v>
      </c>
      <c r="L2657" s="56" t="s">
        <v>362</v>
      </c>
      <c r="M2657" s="56" t="s">
        <v>360</v>
      </c>
      <c r="N2657" s="56" t="s">
        <v>359</v>
      </c>
      <c r="O2657" s="56" t="s">
        <v>363</v>
      </c>
      <c r="P2657" s="56" t="s">
        <v>365</v>
      </c>
      <c r="Q2657" s="56" t="s">
        <v>599</v>
      </c>
    </row>
    <row r="2658" spans="2:17" ht="23.45" hidden="1" customHeight="1" outlineLevel="1" x14ac:dyDescent="0.25">
      <c r="B2658" s="123" t="e" vm="22">
        <v>#VALUE!</v>
      </c>
      <c r="C2658" s="35" t="s">
        <v>381</v>
      </c>
      <c r="D2658" s="123" t="e" vm="306">
        <v>#VALUE!</v>
      </c>
      <c r="E2658" s="35" t="s">
        <v>308</v>
      </c>
      <c r="F2658" s="122" t="s">
        <v>736</v>
      </c>
      <c r="G2658" s="35">
        <v>2018</v>
      </c>
      <c r="H2658" s="35">
        <v>2018</v>
      </c>
      <c r="I2658" s="35">
        <v>2</v>
      </c>
      <c r="J2658" s="35">
        <v>36</v>
      </c>
      <c r="K2658" s="35">
        <v>55</v>
      </c>
      <c r="O2658" s="61">
        <f t="shared" ref="O2658:O2664" si="327">IF(AND(L2658="", M2658="", N2658=""), IF(AND(I2658&lt;&gt;0, J2658&lt;&gt;0), K2658/J2658 * I2658^-0.95, 0), IF(OR(L2658=1, L2658=2),(IF(J2658&lt;&gt;0, K2658/J2658 * I2658^-0.95, 0) + IF(AND(M2658&lt;&gt;0, I2658&lt;&gt;0), N2658/M2658 * I2658^-0.95 * IF(L2658=1, 1, 0.913), 0)) / 2,"Fehler: K4 muss 1 oder 2 sein"))</f>
        <v>0.79082737237883005</v>
      </c>
      <c r="P2658" s="61">
        <f t="array" ref="P2658">((AVERAGE(IF((H2658:INDEX(H:H,MATCH("PointAVG",O2659:O2767,0)+ROW(O2658)-1)&gt;=(MAX(H2658:INDEX(H:H,MATCH("PointAVG",O2659:O2767,0)+ROW(O2658)-1))-4)),O2658:INDEX(O:O,MATCH("PointAVG",O2659:O2767,0)+ROW(O2658)-1)))) * (VLOOKUP(C2658, LeagueRanking[[CCode]:[Total4]], COLUMNS(LeagueRanking[[#All],[CCode]:[Total4]]), FALSE)))</f>
        <v>6.3575059865336074</v>
      </c>
      <c r="Q2658" s="91">
        <f>_xlfn.RANK.EQ(P2658, P:P, 0)</f>
        <v>307</v>
      </c>
    </row>
    <row r="2659" spans="2:17" ht="23.45" hidden="1" customHeight="1" outlineLevel="1" x14ac:dyDescent="0.25">
      <c r="B2659" s="123"/>
      <c r="C2659" s="35" t="s">
        <v>381</v>
      </c>
      <c r="D2659" s="123"/>
      <c r="E2659" s="35" t="s">
        <v>308</v>
      </c>
      <c r="F2659" s="122"/>
      <c r="G2659" s="35">
        <v>2019</v>
      </c>
      <c r="H2659" s="35">
        <v>2019</v>
      </c>
      <c r="I2659" s="35">
        <v>2</v>
      </c>
      <c r="J2659" s="35">
        <v>36</v>
      </c>
      <c r="K2659" s="35">
        <v>56</v>
      </c>
      <c r="O2659" s="61">
        <f t="shared" si="327"/>
        <v>0.80520605187662697</v>
      </c>
      <c r="Q2659" s="92"/>
    </row>
    <row r="2660" spans="2:17" ht="23.45" hidden="1" customHeight="1" outlineLevel="1" x14ac:dyDescent="0.25">
      <c r="B2660" s="123"/>
      <c r="C2660" s="35" t="s">
        <v>381</v>
      </c>
      <c r="D2660" s="123"/>
      <c r="E2660" s="35" t="s">
        <v>308</v>
      </c>
      <c r="F2660" s="122"/>
      <c r="G2660" s="35">
        <v>2020</v>
      </c>
      <c r="H2660" s="35">
        <v>2020</v>
      </c>
      <c r="I2660" s="35">
        <v>2</v>
      </c>
      <c r="J2660" s="35">
        <v>32</v>
      </c>
      <c r="K2660" s="35">
        <v>49</v>
      </c>
      <c r="O2660" s="61">
        <f t="shared" si="327"/>
        <v>0.79262470731605472</v>
      </c>
      <c r="Q2660" s="92"/>
    </row>
    <row r="2661" spans="2:17" ht="23.45" hidden="1" customHeight="1" outlineLevel="1" x14ac:dyDescent="0.25">
      <c r="B2661" s="123"/>
      <c r="C2661" s="35" t="s">
        <v>381</v>
      </c>
      <c r="D2661" s="123"/>
      <c r="E2661" s="35" t="s">
        <v>308</v>
      </c>
      <c r="F2661" s="122"/>
      <c r="G2661" s="35">
        <v>2021</v>
      </c>
      <c r="H2661" s="35">
        <v>2021</v>
      </c>
      <c r="I2661" s="35">
        <v>2</v>
      </c>
      <c r="J2661" s="35">
        <v>27</v>
      </c>
      <c r="K2661" s="35">
        <v>29</v>
      </c>
      <c r="O2661" s="61">
        <f t="shared" si="327"/>
        <v>0.55597560724814732</v>
      </c>
      <c r="Q2661" s="92"/>
    </row>
    <row r="2662" spans="2:17" ht="23.45" hidden="1" customHeight="1" outlineLevel="1" x14ac:dyDescent="0.25">
      <c r="B2662" s="123"/>
      <c r="C2662" s="35" t="s">
        <v>381</v>
      </c>
      <c r="D2662" s="123"/>
      <c r="E2662" s="35" t="s">
        <v>308</v>
      </c>
      <c r="F2662" s="122"/>
      <c r="G2662" s="35">
        <v>2022</v>
      </c>
      <c r="H2662" s="35">
        <v>2022</v>
      </c>
      <c r="I2662" s="35">
        <v>2</v>
      </c>
      <c r="J2662" s="35">
        <v>36</v>
      </c>
      <c r="K2662" s="35">
        <v>66</v>
      </c>
      <c r="O2662" s="61">
        <f t="shared" si="327"/>
        <v>0.94899284685459606</v>
      </c>
      <c r="Q2662" s="92"/>
    </row>
    <row r="2663" spans="2:17" ht="23.45" hidden="1" customHeight="1" outlineLevel="1" x14ac:dyDescent="0.25">
      <c r="B2663" s="123"/>
      <c r="C2663" s="35" t="s">
        <v>381</v>
      </c>
      <c r="D2663" s="123"/>
      <c r="E2663" s="35" t="s">
        <v>308</v>
      </c>
      <c r="F2663" s="122"/>
      <c r="G2663" s="35">
        <v>2023</v>
      </c>
      <c r="H2663" s="35">
        <v>2023</v>
      </c>
      <c r="I2663" s="35">
        <v>2</v>
      </c>
      <c r="J2663" s="35">
        <v>36</v>
      </c>
      <c r="K2663" s="35">
        <v>40</v>
      </c>
      <c r="O2663" s="61">
        <f t="shared" si="327"/>
        <v>0.57514717991187647</v>
      </c>
      <c r="Q2663" s="92"/>
    </row>
    <row r="2664" spans="2:17" ht="23.45" hidden="1" customHeight="1" outlineLevel="1" x14ac:dyDescent="0.25">
      <c r="B2664" s="123"/>
      <c r="C2664" s="35" t="s">
        <v>381</v>
      </c>
      <c r="D2664" s="123"/>
      <c r="E2664" s="35" t="s">
        <v>308</v>
      </c>
      <c r="F2664" s="122"/>
      <c r="G2664" s="35">
        <v>2024</v>
      </c>
      <c r="H2664" s="35">
        <v>2024</v>
      </c>
      <c r="I2664" s="35">
        <v>2</v>
      </c>
      <c r="J2664" s="35">
        <v>36</v>
      </c>
      <c r="K2664" s="35">
        <v>41</v>
      </c>
      <c r="O2664" s="61">
        <f t="shared" si="327"/>
        <v>0.58952585940967328</v>
      </c>
      <c r="Q2664" s="92"/>
    </row>
    <row r="2665" spans="2:17" ht="23.45" hidden="1" customHeight="1" outlineLevel="1" x14ac:dyDescent="0.25">
      <c r="B2665" s="56" t="s">
        <v>1</v>
      </c>
      <c r="C2665" s="56" t="s">
        <v>371</v>
      </c>
      <c r="D2665" s="56" t="s">
        <v>42</v>
      </c>
      <c r="E2665" s="56" t="s">
        <v>364</v>
      </c>
      <c r="F2665" s="87"/>
      <c r="G2665" s="56" t="s">
        <v>43</v>
      </c>
      <c r="H2665" s="56" t="s">
        <v>787</v>
      </c>
      <c r="I2665" s="56" t="s">
        <v>44</v>
      </c>
      <c r="J2665" s="56" t="s">
        <v>360</v>
      </c>
      <c r="K2665" s="56" t="s">
        <v>359</v>
      </c>
      <c r="L2665" s="56" t="s">
        <v>362</v>
      </c>
      <c r="M2665" s="56" t="s">
        <v>360</v>
      </c>
      <c r="N2665" s="56" t="s">
        <v>359</v>
      </c>
      <c r="O2665" s="56" t="s">
        <v>363</v>
      </c>
      <c r="P2665" s="56" t="s">
        <v>365</v>
      </c>
      <c r="Q2665" s="56" t="s">
        <v>599</v>
      </c>
    </row>
    <row r="2666" spans="2:17" ht="23.45" hidden="1" customHeight="1" outlineLevel="1" x14ac:dyDescent="0.25">
      <c r="B2666" s="123" t="e" vm="22">
        <v>#VALUE!</v>
      </c>
      <c r="C2666" s="35" t="s">
        <v>381</v>
      </c>
      <c r="D2666" s="123" t="e" vm="307">
        <v>#VALUE!</v>
      </c>
      <c r="E2666" s="35" t="s">
        <v>309</v>
      </c>
      <c r="F2666" s="122" t="s">
        <v>737</v>
      </c>
      <c r="G2666" s="35">
        <v>2018</v>
      </c>
      <c r="H2666" s="35">
        <v>2018</v>
      </c>
      <c r="I2666" s="35">
        <v>4</v>
      </c>
      <c r="J2666" s="35">
        <v>26</v>
      </c>
      <c r="K2666" s="35">
        <v>65</v>
      </c>
      <c r="O2666" s="61">
        <f t="shared" ref="O2666:O2672" si="328">IF(AND(L2666="", M2666="", N2666=""), IF(AND(I2666&lt;&gt;0, J2666&lt;&gt;0), K2666/J2666 * I2666^-0.95, 0), IF(OR(L2666=1, L2666=2),(IF(J2666&lt;&gt;0, K2666/J2666 * I2666^-0.95, 0) + IF(AND(M2666&lt;&gt;0, I2666&lt;&gt;0), N2666/M2666 * I2666^-0.95 * IF(L2666=1, 1, 0.913), 0)) / 2,"Fehler: K4 muss 1 oder 2 sein"))</f>
        <v>0.66985841408518321</v>
      </c>
      <c r="P2666" s="61">
        <f t="array" ref="P2666">((AVERAGE(IF((H2666:INDEX(H:H,MATCH("PointAVG",O2667:O2775,0)+ROW(O2666)-1)&gt;=(MAX(H2666:INDEX(H:H,MATCH("PointAVG",O2667:O2775,0)+ROW(O2666)-1))-4)),O2666:INDEX(O:O,MATCH("PointAVG",O2667:O2775,0)+ROW(O2666)-1)))) * (VLOOKUP(C2666, LeagueRanking[[CCode]:[Total4]], COLUMNS(LeagueRanking[[#All],[CCode]:[Total4]]), FALSE)))</f>
        <v>7.6399064621780024</v>
      </c>
      <c r="Q2666" s="91">
        <f>_xlfn.RANK.EQ(P2666, P:P, 0)</f>
        <v>260</v>
      </c>
    </row>
    <row r="2667" spans="2:17" ht="23.45" hidden="1" customHeight="1" outlineLevel="1" x14ac:dyDescent="0.25">
      <c r="B2667" s="123"/>
      <c r="C2667" s="35" t="s">
        <v>381</v>
      </c>
      <c r="D2667" s="123"/>
      <c r="E2667" s="35" t="s">
        <v>309</v>
      </c>
      <c r="F2667" s="122"/>
      <c r="G2667" s="35">
        <v>2019</v>
      </c>
      <c r="H2667" s="35">
        <v>2019</v>
      </c>
      <c r="I2667" s="35">
        <v>3</v>
      </c>
      <c r="J2667" s="35">
        <v>36</v>
      </c>
      <c r="K2667" s="35">
        <v>52</v>
      </c>
      <c r="O2667" s="61">
        <f t="shared" si="328"/>
        <v>0.5086694448571849</v>
      </c>
      <c r="Q2667" s="92"/>
    </row>
    <row r="2668" spans="2:17" ht="23.45" hidden="1" customHeight="1" outlineLevel="1" x14ac:dyDescent="0.25">
      <c r="B2668" s="123"/>
      <c r="C2668" s="35" t="s">
        <v>381</v>
      </c>
      <c r="D2668" s="123"/>
      <c r="E2668" s="35" t="s">
        <v>309</v>
      </c>
      <c r="F2668" s="122"/>
      <c r="G2668" s="35">
        <v>2020</v>
      </c>
      <c r="H2668" s="35">
        <v>2020</v>
      </c>
      <c r="I2668" s="35">
        <v>3</v>
      </c>
      <c r="J2668" s="35">
        <v>32</v>
      </c>
      <c r="K2668" s="35">
        <v>41</v>
      </c>
      <c r="O2668" s="61">
        <f t="shared" si="328"/>
        <v>0.45119957969303182</v>
      </c>
      <c r="Q2668" s="92"/>
    </row>
    <row r="2669" spans="2:17" ht="23.45" hidden="1" customHeight="1" outlineLevel="1" x14ac:dyDescent="0.25">
      <c r="B2669" s="123"/>
      <c r="C2669" s="35" t="s">
        <v>381</v>
      </c>
      <c r="D2669" s="123"/>
      <c r="E2669" s="35" t="s">
        <v>309</v>
      </c>
      <c r="F2669" s="122"/>
      <c r="G2669" s="35">
        <v>2021</v>
      </c>
      <c r="H2669" s="35">
        <v>2021</v>
      </c>
      <c r="I2669" s="35">
        <v>3</v>
      </c>
      <c r="J2669" s="35">
        <v>32</v>
      </c>
      <c r="K2669" s="35">
        <v>64</v>
      </c>
      <c r="O2669" s="61">
        <f t="shared" si="328"/>
        <v>0.70431153903302524</v>
      </c>
      <c r="Q2669" s="92"/>
    </row>
    <row r="2670" spans="2:17" ht="23.45" hidden="1" customHeight="1" outlineLevel="1" x14ac:dyDescent="0.25">
      <c r="B2670" s="123"/>
      <c r="C2670" s="35" t="s">
        <v>381</v>
      </c>
      <c r="D2670" s="123"/>
      <c r="E2670" s="35" t="s">
        <v>309</v>
      </c>
      <c r="F2670" s="122"/>
      <c r="G2670" s="35">
        <v>2022</v>
      </c>
      <c r="H2670" s="35">
        <v>2022</v>
      </c>
      <c r="I2670" s="35">
        <v>2</v>
      </c>
      <c r="J2670" s="35">
        <v>36</v>
      </c>
      <c r="K2670" s="35">
        <v>63</v>
      </c>
      <c r="O2670" s="61">
        <f t="shared" si="328"/>
        <v>0.90585680836120541</v>
      </c>
      <c r="Q2670" s="92"/>
    </row>
    <row r="2671" spans="2:17" ht="23.45" hidden="1" customHeight="1" outlineLevel="1" x14ac:dyDescent="0.25">
      <c r="B2671" s="123"/>
      <c r="C2671" s="35" t="s">
        <v>381</v>
      </c>
      <c r="D2671" s="123"/>
      <c r="E2671" s="35" t="s">
        <v>309</v>
      </c>
      <c r="F2671" s="122"/>
      <c r="G2671" s="35">
        <v>2023</v>
      </c>
      <c r="H2671" s="35">
        <v>2023</v>
      </c>
      <c r="I2671" s="35">
        <v>2</v>
      </c>
      <c r="J2671" s="35">
        <v>36</v>
      </c>
      <c r="K2671" s="35">
        <v>71</v>
      </c>
      <c r="O2671" s="61">
        <f t="shared" si="328"/>
        <v>1.0208862443435807</v>
      </c>
      <c r="Q2671" s="92"/>
    </row>
    <row r="2672" spans="2:17" ht="23.45" hidden="1" customHeight="1" outlineLevel="1" x14ac:dyDescent="0.25">
      <c r="B2672" s="123"/>
      <c r="C2672" s="35" t="s">
        <v>381</v>
      </c>
      <c r="D2672" s="123"/>
      <c r="E2672" s="35" t="s">
        <v>309</v>
      </c>
      <c r="F2672" s="122"/>
      <c r="G2672" s="35">
        <v>2024</v>
      </c>
      <c r="H2672" s="35">
        <v>2024</v>
      </c>
      <c r="I2672" s="35">
        <v>2</v>
      </c>
      <c r="J2672" s="35">
        <v>36</v>
      </c>
      <c r="K2672" s="35">
        <v>75</v>
      </c>
      <c r="O2672" s="61">
        <f t="shared" si="328"/>
        <v>1.0784009623347683</v>
      </c>
      <c r="Q2672" s="92"/>
    </row>
    <row r="2673" spans="2:17" ht="23.45" hidden="1" customHeight="1" outlineLevel="1" x14ac:dyDescent="0.25">
      <c r="B2673" s="56" t="s">
        <v>1</v>
      </c>
      <c r="C2673" s="56" t="s">
        <v>371</v>
      </c>
      <c r="D2673" s="56" t="s">
        <v>42</v>
      </c>
      <c r="E2673" s="56" t="s">
        <v>364</v>
      </c>
      <c r="F2673" s="87"/>
      <c r="G2673" s="56" t="s">
        <v>43</v>
      </c>
      <c r="H2673" s="56" t="s">
        <v>787</v>
      </c>
      <c r="I2673" s="56" t="s">
        <v>44</v>
      </c>
      <c r="J2673" s="56" t="s">
        <v>360</v>
      </c>
      <c r="K2673" s="56" t="s">
        <v>359</v>
      </c>
      <c r="L2673" s="56" t="s">
        <v>362</v>
      </c>
      <c r="M2673" s="56" t="s">
        <v>360</v>
      </c>
      <c r="N2673" s="56" t="s">
        <v>359</v>
      </c>
      <c r="O2673" s="56" t="s">
        <v>363</v>
      </c>
      <c r="P2673" s="56" t="s">
        <v>365</v>
      </c>
      <c r="Q2673" s="56" t="s">
        <v>599</v>
      </c>
    </row>
    <row r="2674" spans="2:17" ht="23.45" hidden="1" customHeight="1" outlineLevel="1" x14ac:dyDescent="0.25">
      <c r="B2674" s="123" t="e" vm="22">
        <v>#VALUE!</v>
      </c>
      <c r="C2674" s="35" t="s">
        <v>381</v>
      </c>
      <c r="D2674" s="123" t="e" vm="308">
        <v>#VALUE!</v>
      </c>
      <c r="E2674" s="35" t="s">
        <v>310</v>
      </c>
      <c r="F2674" s="122" t="s">
        <v>738</v>
      </c>
      <c r="G2674" s="35">
        <v>2018</v>
      </c>
      <c r="H2674" s="35">
        <v>2018</v>
      </c>
      <c r="I2674" s="35">
        <v>3</v>
      </c>
      <c r="J2674" s="35">
        <v>36</v>
      </c>
      <c r="K2674" s="35">
        <v>61</v>
      </c>
      <c r="O2674" s="61">
        <f t="shared" ref="O2674:O2680" si="329">IF(AND(L2674="", M2674="", N2674=""), IF(AND(I2674&lt;&gt;0, J2674&lt;&gt;0), K2674/J2674 * I2674^-0.95, 0), IF(OR(L2674=1, L2674=2),(IF(J2674&lt;&gt;0, K2674/J2674 * I2674^-0.95, 0) + IF(AND(M2674&lt;&gt;0, I2674&lt;&gt;0), N2674/M2674 * I2674^-0.95 * IF(L2674=1, 1, 0.913), 0)) / 2,"Fehler: K4 muss 1 oder 2 sein"))</f>
        <v>0.59670838723631303</v>
      </c>
      <c r="P2674" s="61">
        <f t="array" ref="P2674">((AVERAGE(IF((H2674:INDEX(H:H,MATCH("PointAVG",O2675:O2783,0)+ROW(O2674)-1)&gt;=(MAX(H2674:INDEX(H:H,MATCH("PointAVG",O2675:O2783,0)+ROW(O2674)-1))-4)),O2674:INDEX(O:O,MATCH("PointAVG",O2675:O2783,0)+ROW(O2674)-1)))) * (VLOOKUP(C2674, LeagueRanking[[CCode]:[Total4]], COLUMNS(LeagueRanking[[#All],[CCode]:[Total4]]), FALSE)))</f>
        <v>3.4865517123930996</v>
      </c>
      <c r="Q2674" s="91">
        <f>_xlfn.RANK.EQ(P2674, P:P, 0)</f>
        <v>358</v>
      </c>
    </row>
    <row r="2675" spans="2:17" ht="23.45" hidden="1" customHeight="1" outlineLevel="1" x14ac:dyDescent="0.25">
      <c r="B2675" s="123"/>
      <c r="C2675" s="35" t="s">
        <v>381</v>
      </c>
      <c r="D2675" s="123"/>
      <c r="E2675" s="35" t="s">
        <v>310</v>
      </c>
      <c r="F2675" s="122"/>
      <c r="G2675" s="35">
        <v>2019</v>
      </c>
      <c r="H2675" s="35">
        <v>2019</v>
      </c>
      <c r="I2675" s="35">
        <v>3</v>
      </c>
      <c r="J2675" s="35">
        <v>36</v>
      </c>
      <c r="K2675" s="35">
        <v>62</v>
      </c>
      <c r="O2675" s="61">
        <f t="shared" si="329"/>
        <v>0.60649049194510507</v>
      </c>
      <c r="Q2675" s="92"/>
    </row>
    <row r="2676" spans="2:17" ht="23.45" hidden="1" customHeight="1" outlineLevel="1" x14ac:dyDescent="0.25">
      <c r="B2676" s="123"/>
      <c r="C2676" s="35" t="s">
        <v>381</v>
      </c>
      <c r="D2676" s="123"/>
      <c r="E2676" s="35" t="s">
        <v>310</v>
      </c>
      <c r="F2676" s="122"/>
      <c r="G2676" s="35">
        <v>2020</v>
      </c>
      <c r="H2676" s="35">
        <v>2020</v>
      </c>
      <c r="I2676" s="35">
        <v>2</v>
      </c>
      <c r="J2676" s="35">
        <v>30</v>
      </c>
      <c r="K2676" s="35">
        <v>40</v>
      </c>
      <c r="O2676" s="61">
        <f t="shared" si="329"/>
        <v>0.69017661589425172</v>
      </c>
      <c r="Q2676" s="92"/>
    </row>
    <row r="2677" spans="2:17" ht="23.45" hidden="1" customHeight="1" outlineLevel="1" x14ac:dyDescent="0.25">
      <c r="B2677" s="123"/>
      <c r="C2677" s="35" t="s">
        <v>381</v>
      </c>
      <c r="D2677" s="123"/>
      <c r="E2677" s="35" t="s">
        <v>310</v>
      </c>
      <c r="F2677" s="122"/>
      <c r="G2677" s="35">
        <v>2021</v>
      </c>
      <c r="H2677" s="35">
        <v>2021</v>
      </c>
      <c r="I2677" s="35">
        <v>2</v>
      </c>
      <c r="J2677" s="35">
        <v>30</v>
      </c>
      <c r="K2677" s="35">
        <v>29</v>
      </c>
      <c r="O2677" s="61">
        <f t="shared" si="329"/>
        <v>0.50037804652333251</v>
      </c>
      <c r="Q2677" s="92"/>
    </row>
    <row r="2678" spans="2:17" ht="23.45" hidden="1" customHeight="1" outlineLevel="1" x14ac:dyDescent="0.25">
      <c r="B2678" s="123"/>
      <c r="C2678" s="35" t="s">
        <v>381</v>
      </c>
      <c r="D2678" s="123"/>
      <c r="E2678" s="35" t="s">
        <v>310</v>
      </c>
      <c r="F2678" s="122"/>
      <c r="G2678" s="35">
        <v>2022</v>
      </c>
      <c r="H2678" s="35">
        <v>2022</v>
      </c>
      <c r="I2678" s="35">
        <v>2</v>
      </c>
      <c r="J2678" s="35">
        <v>36</v>
      </c>
      <c r="K2678" s="35">
        <v>20</v>
      </c>
      <c r="O2678" s="61">
        <f t="shared" si="329"/>
        <v>0.28757358995593824</v>
      </c>
      <c r="Q2678" s="92"/>
    </row>
    <row r="2679" spans="2:17" ht="23.45" hidden="1" customHeight="1" outlineLevel="1" x14ac:dyDescent="0.25">
      <c r="B2679" s="123"/>
      <c r="C2679" s="35" t="s">
        <v>381</v>
      </c>
      <c r="D2679" s="123"/>
      <c r="E2679" s="35" t="s">
        <v>310</v>
      </c>
      <c r="F2679" s="122"/>
      <c r="G2679" s="35">
        <v>2023</v>
      </c>
      <c r="H2679" s="35">
        <v>2023</v>
      </c>
      <c r="I2679" s="35">
        <v>3</v>
      </c>
      <c r="J2679" s="35">
        <v>36</v>
      </c>
      <c r="K2679" s="35">
        <v>14</v>
      </c>
      <c r="O2679" s="61">
        <f t="shared" si="329"/>
        <v>0.13694946592308824</v>
      </c>
      <c r="Q2679" s="92"/>
    </row>
    <row r="2680" spans="2:17" ht="23.45" hidden="1" customHeight="1" outlineLevel="1" x14ac:dyDescent="0.25">
      <c r="B2680" s="123"/>
      <c r="C2680" s="35" t="s">
        <v>381</v>
      </c>
      <c r="D2680" s="123"/>
      <c r="E2680" s="35" t="s">
        <v>310</v>
      </c>
      <c r="F2680" s="122"/>
      <c r="G2680" s="35">
        <v>2024</v>
      </c>
      <c r="H2680" s="35">
        <v>2024</v>
      </c>
      <c r="I2680" s="35">
        <v>3</v>
      </c>
      <c r="J2680" s="35">
        <v>36</v>
      </c>
      <c r="K2680" s="35">
        <v>29</v>
      </c>
      <c r="O2680" s="61">
        <f t="shared" si="329"/>
        <v>0.28368103655496851</v>
      </c>
      <c r="Q2680" s="92"/>
    </row>
    <row r="2681" spans="2:17" ht="23.45" hidden="1" customHeight="1" outlineLevel="1" x14ac:dyDescent="0.25">
      <c r="B2681" s="56" t="s">
        <v>1</v>
      </c>
      <c r="C2681" s="56" t="s">
        <v>371</v>
      </c>
      <c r="D2681" s="56" t="s">
        <v>42</v>
      </c>
      <c r="E2681" s="56" t="s">
        <v>364</v>
      </c>
      <c r="F2681" s="87"/>
      <c r="G2681" s="56" t="s">
        <v>43</v>
      </c>
      <c r="H2681" s="56" t="s">
        <v>787</v>
      </c>
      <c r="I2681" s="56" t="s">
        <v>44</v>
      </c>
      <c r="J2681" s="56" t="s">
        <v>360</v>
      </c>
      <c r="K2681" s="56" t="s">
        <v>359</v>
      </c>
      <c r="L2681" s="56" t="s">
        <v>362</v>
      </c>
      <c r="M2681" s="56" t="s">
        <v>360</v>
      </c>
      <c r="N2681" s="56" t="s">
        <v>359</v>
      </c>
      <c r="O2681" s="56" t="s">
        <v>363</v>
      </c>
      <c r="P2681" s="56" t="s">
        <v>365</v>
      </c>
      <c r="Q2681" s="56" t="s">
        <v>599</v>
      </c>
    </row>
    <row r="2682" spans="2:17" ht="23.45" hidden="1" customHeight="1" outlineLevel="1" x14ac:dyDescent="0.25">
      <c r="B2682" s="123" t="e" vm="22">
        <v>#VALUE!</v>
      </c>
      <c r="C2682" s="35" t="s">
        <v>381</v>
      </c>
      <c r="D2682" s="123" t="e" vm="309">
        <v>#VALUE!</v>
      </c>
      <c r="E2682" s="35" t="s">
        <v>311</v>
      </c>
      <c r="F2682" s="122" t="s">
        <v>739</v>
      </c>
      <c r="G2682" s="35">
        <v>2018</v>
      </c>
      <c r="H2682" s="35">
        <v>2018</v>
      </c>
      <c r="I2682" s="35">
        <v>4</v>
      </c>
      <c r="J2682" s="35">
        <v>26</v>
      </c>
      <c r="K2682" s="35">
        <v>54</v>
      </c>
      <c r="O2682" s="61">
        <f t="shared" ref="O2682:O2688" si="330">IF(AND(L2682="", M2682="", N2682=""), IF(AND(I2682&lt;&gt;0, J2682&lt;&gt;0), K2682/J2682 * I2682^-0.95, 0), IF(OR(L2682=1, L2682=2),(IF(J2682&lt;&gt;0, K2682/J2682 * I2682^-0.95, 0) + IF(AND(M2682&lt;&gt;0, I2682&lt;&gt;0), N2682/M2682 * I2682^-0.95 * IF(L2682=1, 1, 0.913), 0)) / 2,"Fehler: K4 muss 1 oder 2 sein"))</f>
        <v>0.5564977593938446</v>
      </c>
      <c r="P2682" s="61">
        <f t="array" ref="P2682">((AVERAGE(IF((H2682:INDEX(H:H,MATCH("PointAVG",O2683:O2791,0)+ROW(O2682)-1)&gt;=(MAX(H2682:INDEX(H:H,MATCH("PointAVG",O2683:O2791,0)+ROW(O2682)-1))-4)),O2682:INDEX(O:O,MATCH("PointAVG",O2683:O2791,0)+ROW(O2682)-1)))) * (VLOOKUP(C2682, LeagueRanking[[CCode]:[Total4]], COLUMNS(LeagueRanking[[#All],[CCode]:[Total4]]), FALSE)))</f>
        <v>5.2213786702980638</v>
      </c>
      <c r="Q2682" s="91">
        <f>_xlfn.RANK.EQ(P2682, P:P, 0)</f>
        <v>331</v>
      </c>
    </row>
    <row r="2683" spans="2:17" ht="23.45" hidden="1" customHeight="1" outlineLevel="1" x14ac:dyDescent="0.25">
      <c r="B2683" s="123"/>
      <c r="C2683" s="35" t="s">
        <v>381</v>
      </c>
      <c r="D2683" s="123"/>
      <c r="E2683" s="35" t="s">
        <v>311</v>
      </c>
      <c r="F2683" s="122"/>
      <c r="G2683" s="35">
        <v>2019</v>
      </c>
      <c r="H2683" s="35">
        <v>2019</v>
      </c>
      <c r="I2683" s="35">
        <v>3</v>
      </c>
      <c r="J2683" s="35">
        <v>36</v>
      </c>
      <c r="K2683" s="35">
        <v>43</v>
      </c>
      <c r="O2683" s="61">
        <f t="shared" si="330"/>
        <v>0.42063050247805672</v>
      </c>
      <c r="Q2683" s="92"/>
    </row>
    <row r="2684" spans="2:17" ht="23.45" hidden="1" customHeight="1" outlineLevel="1" x14ac:dyDescent="0.25">
      <c r="B2684" s="123"/>
      <c r="C2684" s="35" t="s">
        <v>381</v>
      </c>
      <c r="D2684" s="123"/>
      <c r="E2684" s="35" t="s">
        <v>311</v>
      </c>
      <c r="F2684" s="122"/>
      <c r="G2684" s="35">
        <v>2020</v>
      </c>
      <c r="H2684" s="35">
        <v>2020</v>
      </c>
      <c r="I2684" s="35">
        <v>3</v>
      </c>
      <c r="J2684" s="35">
        <v>30</v>
      </c>
      <c r="K2684" s="35">
        <v>51</v>
      </c>
      <c r="O2684" s="61">
        <f t="shared" si="330"/>
        <v>0.59866480817807144</v>
      </c>
      <c r="Q2684" s="92"/>
    </row>
    <row r="2685" spans="2:17" ht="23.45" hidden="1" customHeight="1" outlineLevel="1" x14ac:dyDescent="0.25">
      <c r="B2685" s="123"/>
      <c r="C2685" s="35" t="s">
        <v>381</v>
      </c>
      <c r="D2685" s="123"/>
      <c r="E2685" s="35" t="s">
        <v>311</v>
      </c>
      <c r="F2685" s="122"/>
      <c r="G2685" s="35">
        <v>2021</v>
      </c>
      <c r="H2685" s="35">
        <v>2021</v>
      </c>
      <c r="I2685" s="35">
        <v>3</v>
      </c>
      <c r="J2685" s="35">
        <v>32</v>
      </c>
      <c r="K2685" s="35">
        <v>41</v>
      </c>
      <c r="O2685" s="61">
        <f t="shared" si="330"/>
        <v>0.45119957969303182</v>
      </c>
      <c r="Q2685" s="92"/>
    </row>
    <row r="2686" spans="2:17" ht="23.45" hidden="1" customHeight="1" outlineLevel="1" x14ac:dyDescent="0.25">
      <c r="B2686" s="123"/>
      <c r="C2686" s="35" t="s">
        <v>381</v>
      </c>
      <c r="D2686" s="123"/>
      <c r="E2686" s="35" t="s">
        <v>311</v>
      </c>
      <c r="F2686" s="122"/>
      <c r="G2686" s="35">
        <v>2022</v>
      </c>
      <c r="H2686" s="35">
        <v>2022</v>
      </c>
      <c r="I2686" s="35">
        <v>3</v>
      </c>
      <c r="J2686" s="35">
        <v>36</v>
      </c>
      <c r="K2686" s="35">
        <v>79</v>
      </c>
      <c r="O2686" s="61">
        <f t="shared" si="330"/>
        <v>0.7727862719945694</v>
      </c>
      <c r="Q2686" s="92"/>
    </row>
    <row r="2687" spans="2:17" ht="23.45" hidden="1" customHeight="1" outlineLevel="1" x14ac:dyDescent="0.25">
      <c r="B2687" s="123"/>
      <c r="C2687" s="35" t="s">
        <v>381</v>
      </c>
      <c r="D2687" s="123"/>
      <c r="E2687" s="35" t="s">
        <v>311</v>
      </c>
      <c r="F2687" s="122"/>
      <c r="G2687" s="35">
        <v>2023</v>
      </c>
      <c r="H2687" s="35">
        <v>2023</v>
      </c>
      <c r="I2687" s="35">
        <v>2</v>
      </c>
      <c r="J2687" s="35">
        <v>36</v>
      </c>
      <c r="K2687" s="35">
        <v>55</v>
      </c>
      <c r="O2687" s="61">
        <f t="shared" si="330"/>
        <v>0.79082737237883005</v>
      </c>
      <c r="Q2687" s="92"/>
    </row>
    <row r="2688" spans="2:17" ht="23.45" hidden="1" customHeight="1" outlineLevel="1" x14ac:dyDescent="0.25">
      <c r="B2688" s="123"/>
      <c r="C2688" s="35" t="s">
        <v>381</v>
      </c>
      <c r="D2688" s="123"/>
      <c r="E2688" s="35" t="s">
        <v>311</v>
      </c>
      <c r="F2688" s="122"/>
      <c r="G2688" s="35">
        <v>2024</v>
      </c>
      <c r="H2688" s="35">
        <v>2024</v>
      </c>
      <c r="I2688" s="35">
        <v>2</v>
      </c>
      <c r="J2688" s="35">
        <v>36</v>
      </c>
      <c r="K2688" s="35">
        <v>16</v>
      </c>
      <c r="O2688" s="61">
        <f t="shared" si="330"/>
        <v>0.23005887196475056</v>
      </c>
      <c r="Q2688" s="92"/>
    </row>
    <row r="2689" spans="2:17" ht="23.45" hidden="1" customHeight="1" outlineLevel="1" x14ac:dyDescent="0.25">
      <c r="B2689" s="56" t="s">
        <v>1</v>
      </c>
      <c r="C2689" s="56" t="s">
        <v>371</v>
      </c>
      <c r="D2689" s="56" t="s">
        <v>42</v>
      </c>
      <c r="E2689" s="56" t="s">
        <v>364</v>
      </c>
      <c r="F2689" s="87"/>
      <c r="G2689" s="56" t="s">
        <v>43</v>
      </c>
      <c r="H2689" s="56" t="s">
        <v>787</v>
      </c>
      <c r="I2689" s="56" t="s">
        <v>44</v>
      </c>
      <c r="J2689" s="56" t="s">
        <v>360</v>
      </c>
      <c r="K2689" s="56" t="s">
        <v>359</v>
      </c>
      <c r="L2689" s="56" t="s">
        <v>362</v>
      </c>
      <c r="M2689" s="56" t="s">
        <v>360</v>
      </c>
      <c r="N2689" s="56" t="s">
        <v>359</v>
      </c>
      <c r="O2689" s="56" t="s">
        <v>363</v>
      </c>
      <c r="P2689" s="56" t="s">
        <v>365</v>
      </c>
      <c r="Q2689" s="56" t="s">
        <v>599</v>
      </c>
    </row>
    <row r="2690" spans="2:17" ht="23.45" hidden="1" customHeight="1" outlineLevel="1" x14ac:dyDescent="0.25">
      <c r="B2690" s="123" t="e" vm="22">
        <v>#VALUE!</v>
      </c>
      <c r="C2690" s="35" t="s">
        <v>381</v>
      </c>
      <c r="D2690" s="123" t="e" vm="310">
        <v>#VALUE!</v>
      </c>
      <c r="E2690" s="35" t="s">
        <v>312</v>
      </c>
      <c r="F2690" s="122" t="s">
        <v>740</v>
      </c>
      <c r="G2690" s="35">
        <v>2018</v>
      </c>
      <c r="H2690" s="35">
        <v>2018</v>
      </c>
      <c r="I2690" s="35">
        <v>6</v>
      </c>
      <c r="J2690" s="35">
        <v>21</v>
      </c>
      <c r="K2690" s="35">
        <v>43</v>
      </c>
      <c r="O2690" s="61">
        <f t="shared" ref="O2690:O2696" si="331">IF(AND(L2690="", M2690="", N2690=""), IF(AND(I2690&lt;&gt;0, J2690&lt;&gt;0), K2690/J2690 * I2690^-0.95, 0), IF(OR(L2690=1, L2690=2),(IF(J2690&lt;&gt;0, K2690/J2690 * I2690^-0.95, 0) + IF(AND(M2690&lt;&gt;0, I2690&lt;&gt;0), N2690/M2690 * I2690^-0.95 * IF(L2690=1, 1, 0.913), 0)) / 2,"Fehler: K4 muss 1 oder 2 sein"))</f>
        <v>0.37325486152569065</v>
      </c>
      <c r="P2690" s="61">
        <f t="array" ref="P2690">((AVERAGE(IF((H2690:INDEX(H:H,MATCH("PointAVG",O2691:O2799,0)+ROW(O2690)-1)&gt;=(MAX(H2690:INDEX(H:H,MATCH("PointAVG",O2691:O2799,0)+ROW(O2690)-1))-4)),O2690:INDEX(O:O,MATCH("PointAVG",O2691:O2799,0)+ROW(O2690)-1)))) * (VLOOKUP(C2690, LeagueRanking[[CCode]:[Total4]], COLUMNS(LeagueRanking[[#All],[CCode]:[Total4]]), FALSE)))</f>
        <v>6.3729667620208756</v>
      </c>
      <c r="Q2690" s="91">
        <f>_xlfn.RANK.EQ(P2690, P:P, 0)</f>
        <v>305</v>
      </c>
    </row>
    <row r="2691" spans="2:17" ht="23.45" hidden="1" customHeight="1" outlineLevel="1" x14ac:dyDescent="0.25">
      <c r="B2691" s="123"/>
      <c r="C2691" s="35" t="s">
        <v>381</v>
      </c>
      <c r="D2691" s="123"/>
      <c r="E2691" s="35" t="s">
        <v>312</v>
      </c>
      <c r="F2691" s="122"/>
      <c r="G2691" s="35">
        <v>2019</v>
      </c>
      <c r="H2691" s="35">
        <v>2019</v>
      </c>
      <c r="I2691" s="35">
        <v>5</v>
      </c>
      <c r="J2691" s="35">
        <v>22</v>
      </c>
      <c r="K2691" s="35">
        <v>58</v>
      </c>
      <c r="O2691" s="61">
        <f t="shared" si="331"/>
        <v>0.57145733118721231</v>
      </c>
      <c r="Q2691" s="92"/>
    </row>
    <row r="2692" spans="2:17" ht="23.45" hidden="1" customHeight="1" outlineLevel="1" x14ac:dyDescent="0.25">
      <c r="B2692" s="123"/>
      <c r="C2692" s="35" t="s">
        <v>381</v>
      </c>
      <c r="D2692" s="123"/>
      <c r="E2692" s="35" t="s">
        <v>312</v>
      </c>
      <c r="F2692" s="122"/>
      <c r="G2692" s="35">
        <v>2020</v>
      </c>
      <c r="H2692" s="35">
        <v>2020</v>
      </c>
      <c r="I2692" s="35">
        <v>4</v>
      </c>
      <c r="J2692" s="35">
        <v>26</v>
      </c>
      <c r="K2692" s="35">
        <v>60</v>
      </c>
      <c r="O2692" s="61">
        <f t="shared" si="331"/>
        <v>0.61833084377093828</v>
      </c>
      <c r="Q2692" s="92"/>
    </row>
    <row r="2693" spans="2:17" ht="23.45" hidden="1" customHeight="1" outlineLevel="1" x14ac:dyDescent="0.25">
      <c r="B2693" s="123"/>
      <c r="C2693" s="35" t="s">
        <v>381</v>
      </c>
      <c r="D2693" s="123"/>
      <c r="E2693" s="35" t="s">
        <v>312</v>
      </c>
      <c r="F2693" s="122"/>
      <c r="G2693" s="35">
        <v>2021</v>
      </c>
      <c r="H2693" s="35">
        <v>2021</v>
      </c>
      <c r="I2693" s="35">
        <v>3</v>
      </c>
      <c r="J2693" s="35">
        <v>32</v>
      </c>
      <c r="K2693" s="35">
        <v>50</v>
      </c>
      <c r="O2693" s="61">
        <f t="shared" si="331"/>
        <v>0.55024338986955101</v>
      </c>
      <c r="Q2693" s="92"/>
    </row>
    <row r="2694" spans="2:17" ht="23.45" hidden="1" customHeight="1" outlineLevel="1" x14ac:dyDescent="0.25">
      <c r="B2694" s="123"/>
      <c r="C2694" s="35" t="s">
        <v>381</v>
      </c>
      <c r="D2694" s="123"/>
      <c r="E2694" s="35" t="s">
        <v>312</v>
      </c>
      <c r="F2694" s="122"/>
      <c r="G2694" s="35">
        <v>2022</v>
      </c>
      <c r="H2694" s="35">
        <v>2022</v>
      </c>
      <c r="I2694" s="35">
        <v>3</v>
      </c>
      <c r="J2694" s="35">
        <v>36</v>
      </c>
      <c r="K2694" s="35">
        <v>81</v>
      </c>
      <c r="O2694" s="61">
        <f t="shared" si="331"/>
        <v>0.79235048141215336</v>
      </c>
      <c r="Q2694" s="92"/>
    </row>
    <row r="2695" spans="2:17" ht="23.45" hidden="1" customHeight="1" outlineLevel="1" x14ac:dyDescent="0.25">
      <c r="B2695" s="123"/>
      <c r="C2695" s="35" t="s">
        <v>381</v>
      </c>
      <c r="D2695" s="123"/>
      <c r="E2695" s="35" t="s">
        <v>312</v>
      </c>
      <c r="F2695" s="122"/>
      <c r="G2695" s="35">
        <v>2023</v>
      </c>
      <c r="H2695" s="35">
        <v>2023</v>
      </c>
      <c r="I2695" s="35">
        <v>2</v>
      </c>
      <c r="J2695" s="35">
        <v>36</v>
      </c>
      <c r="K2695" s="35">
        <v>52</v>
      </c>
      <c r="O2695" s="61">
        <f t="shared" si="331"/>
        <v>0.7476913338854394</v>
      </c>
      <c r="Q2695" s="92"/>
    </row>
    <row r="2696" spans="2:17" ht="23.45" hidden="1" customHeight="1" outlineLevel="1" x14ac:dyDescent="0.25">
      <c r="B2696" s="123"/>
      <c r="C2696" s="35" t="s">
        <v>381</v>
      </c>
      <c r="D2696" s="123"/>
      <c r="E2696" s="35" t="s">
        <v>312</v>
      </c>
      <c r="F2696" s="122"/>
      <c r="G2696" s="35">
        <v>2024</v>
      </c>
      <c r="H2696" s="35">
        <v>2024</v>
      </c>
      <c r="I2696" s="35">
        <v>2</v>
      </c>
      <c r="J2696" s="35">
        <v>36</v>
      </c>
      <c r="K2696" s="35">
        <v>53</v>
      </c>
      <c r="O2696" s="61">
        <f t="shared" si="331"/>
        <v>0.76207001338323632</v>
      </c>
      <c r="Q2696" s="92"/>
    </row>
    <row r="2697" spans="2:17" ht="23.45" hidden="1" customHeight="1" outlineLevel="1" x14ac:dyDescent="0.25">
      <c r="B2697" s="56" t="s">
        <v>1</v>
      </c>
      <c r="C2697" s="56" t="s">
        <v>371</v>
      </c>
      <c r="D2697" s="56" t="s">
        <v>42</v>
      </c>
      <c r="E2697" s="56" t="s">
        <v>364</v>
      </c>
      <c r="F2697" s="87"/>
      <c r="G2697" s="56" t="s">
        <v>43</v>
      </c>
      <c r="H2697" s="56" t="s">
        <v>787</v>
      </c>
      <c r="I2697" s="56" t="s">
        <v>44</v>
      </c>
      <c r="J2697" s="56" t="s">
        <v>360</v>
      </c>
      <c r="K2697" s="56" t="s">
        <v>359</v>
      </c>
      <c r="L2697" s="56" t="s">
        <v>362</v>
      </c>
      <c r="M2697" s="56" t="s">
        <v>360</v>
      </c>
      <c r="N2697" s="56" t="s">
        <v>359</v>
      </c>
      <c r="O2697" s="56" t="s">
        <v>363</v>
      </c>
      <c r="P2697" s="56" t="s">
        <v>365</v>
      </c>
      <c r="Q2697" s="56" t="s">
        <v>599</v>
      </c>
    </row>
    <row r="2698" spans="2:17" ht="23.45" hidden="1" customHeight="1" outlineLevel="1" x14ac:dyDescent="0.25">
      <c r="B2698" s="123" t="e" vm="22">
        <v>#VALUE!</v>
      </c>
      <c r="C2698" s="35" t="s">
        <v>381</v>
      </c>
      <c r="D2698" s="123" t="e" vm="410">
        <v>#VALUE!</v>
      </c>
      <c r="E2698" s="35" t="s">
        <v>313</v>
      </c>
      <c r="F2698" s="124" t="s">
        <v>824</v>
      </c>
      <c r="G2698" s="35">
        <v>2018</v>
      </c>
      <c r="H2698" s="35">
        <v>2018</v>
      </c>
      <c r="I2698" s="35">
        <v>3</v>
      </c>
      <c r="J2698" s="35">
        <v>36</v>
      </c>
      <c r="K2698" s="35">
        <v>69</v>
      </c>
      <c r="O2698" s="61">
        <f t="shared" ref="O2698:O2704" si="332">IF(AND(L2698="", M2698="", N2698=""), IF(AND(I2698&lt;&gt;0, J2698&lt;&gt;0), K2698/J2698 * I2698^-0.95, 0), IF(OR(L2698=1, L2698=2),(IF(J2698&lt;&gt;0, K2698/J2698 * I2698^-0.95, 0) + IF(AND(M2698&lt;&gt;0, I2698&lt;&gt;0), N2698/M2698 * I2698^-0.95 * IF(L2698=1, 1, 0.913), 0)) / 2,"Fehler: K4 muss 1 oder 2 sein"))</f>
        <v>0.67496522490664923</v>
      </c>
      <c r="P2698" s="61">
        <f t="array" ref="P2698">((AVERAGE(IF((H2698:INDEX(H:H,MATCH("PointAVG",O2699:O2807,0)+ROW(O2698)-1)&gt;=(MAX(H2698:INDEX(H:H,MATCH("PointAVG",O2699:O2807,0)+ROW(O2698)-1))-4)),O2698:INDEX(O:O,MATCH("PointAVG",O2699:O2807,0)+ROW(O2698)-1)))) * (VLOOKUP(C2698, LeagueRanking[[CCode]:[Total4]], COLUMNS(LeagueRanking[[#All],[CCode]:[Total4]]), FALSE)))</f>
        <v>2.5263672792612422</v>
      </c>
      <c r="Q2698" s="91">
        <f>_xlfn.RANK.EQ(P2698, P:P, 0)</f>
        <v>365</v>
      </c>
    </row>
    <row r="2699" spans="2:17" ht="23.45" hidden="1" customHeight="1" outlineLevel="1" x14ac:dyDescent="0.25">
      <c r="B2699" s="123"/>
      <c r="C2699" s="35" t="s">
        <v>381</v>
      </c>
      <c r="D2699" s="123"/>
      <c r="E2699" s="35" t="s">
        <v>313</v>
      </c>
      <c r="F2699" s="124"/>
      <c r="G2699" s="35">
        <v>2019</v>
      </c>
      <c r="H2699" s="35">
        <v>2019</v>
      </c>
      <c r="I2699" s="35">
        <v>2</v>
      </c>
      <c r="J2699" s="35">
        <v>36</v>
      </c>
      <c r="K2699" s="35">
        <v>40</v>
      </c>
      <c r="O2699" s="61">
        <f t="shared" si="332"/>
        <v>0.57514717991187647</v>
      </c>
      <c r="Q2699" s="92"/>
    </row>
    <row r="2700" spans="2:17" ht="23.45" hidden="1" customHeight="1" outlineLevel="1" x14ac:dyDescent="0.25">
      <c r="B2700" s="123"/>
      <c r="C2700" s="35" t="s">
        <v>381</v>
      </c>
      <c r="D2700" s="123"/>
      <c r="E2700" s="35" t="s">
        <v>313</v>
      </c>
      <c r="F2700" s="124"/>
      <c r="G2700" s="35">
        <v>2020</v>
      </c>
      <c r="H2700" s="35">
        <v>2020</v>
      </c>
      <c r="I2700" s="35">
        <v>2</v>
      </c>
      <c r="J2700" s="35">
        <v>30</v>
      </c>
      <c r="K2700" s="35">
        <v>3</v>
      </c>
      <c r="O2700" s="61">
        <f t="shared" si="332"/>
        <v>5.1763246192068881E-2</v>
      </c>
      <c r="Q2700" s="92"/>
    </row>
    <row r="2701" spans="2:17" ht="23.45" hidden="1" customHeight="1" outlineLevel="1" x14ac:dyDescent="0.25">
      <c r="B2701" s="123"/>
      <c r="C2701" s="35" t="s">
        <v>381</v>
      </c>
      <c r="D2701" s="123"/>
      <c r="E2701" s="35" t="s">
        <v>313</v>
      </c>
      <c r="F2701" s="124"/>
      <c r="G2701" s="35">
        <v>2021</v>
      </c>
      <c r="H2701" s="35">
        <v>2021</v>
      </c>
      <c r="I2701" s="35">
        <v>3</v>
      </c>
      <c r="J2701" s="35">
        <v>32</v>
      </c>
      <c r="K2701" s="35">
        <v>53</v>
      </c>
      <c r="O2701" s="61">
        <f t="shared" si="332"/>
        <v>0.58325799326172401</v>
      </c>
      <c r="Q2701" s="92"/>
    </row>
    <row r="2702" spans="2:17" ht="23.45" hidden="1" customHeight="1" outlineLevel="1" x14ac:dyDescent="0.25">
      <c r="B2702" s="123"/>
      <c r="C2702" s="35" t="s">
        <v>381</v>
      </c>
      <c r="D2702" s="123"/>
      <c r="E2702" s="35" t="s">
        <v>313</v>
      </c>
      <c r="F2702" s="124"/>
      <c r="G2702" s="35">
        <v>2022</v>
      </c>
      <c r="H2702" s="35">
        <v>2022</v>
      </c>
      <c r="I2702" s="35">
        <v>2</v>
      </c>
      <c r="J2702" s="35">
        <v>36</v>
      </c>
      <c r="K2702" s="35">
        <v>27</v>
      </c>
      <c r="O2702" s="61">
        <f t="shared" si="332"/>
        <v>0.38822434644051662</v>
      </c>
      <c r="Q2702" s="92"/>
    </row>
    <row r="2703" spans="2:17" ht="23.45" hidden="1" customHeight="1" outlineLevel="1" x14ac:dyDescent="0.25">
      <c r="B2703" s="123"/>
      <c r="C2703" s="35" t="s">
        <v>381</v>
      </c>
      <c r="D2703" s="123"/>
      <c r="E2703" s="35" t="s">
        <v>313</v>
      </c>
      <c r="F2703" s="124"/>
      <c r="G2703" s="35">
        <v>2023</v>
      </c>
      <c r="H2703" s="35">
        <v>2023</v>
      </c>
      <c r="I2703" s="35">
        <v>2</v>
      </c>
      <c r="J2703" s="35">
        <v>36</v>
      </c>
      <c r="K2703" s="35">
        <v>20</v>
      </c>
      <c r="O2703" s="61">
        <f t="shared" si="332"/>
        <v>0.28757358995593824</v>
      </c>
      <c r="Q2703" s="92"/>
    </row>
    <row r="2704" spans="2:17" ht="23.45" hidden="1" customHeight="1" outlineLevel="1" x14ac:dyDescent="0.25">
      <c r="B2704" s="123"/>
      <c r="D2704" s="123"/>
      <c r="F2704" s="124"/>
      <c r="G2704" s="35">
        <v>2024</v>
      </c>
      <c r="H2704" s="35">
        <v>2024</v>
      </c>
      <c r="I2704" s="35">
        <v>5</v>
      </c>
      <c r="J2704" s="35">
        <v>20</v>
      </c>
      <c r="K2704" s="35">
        <v>6</v>
      </c>
      <c r="O2704" s="61">
        <f t="shared" si="332"/>
        <v>6.5027903204062099E-2</v>
      </c>
      <c r="Q2704" s="92"/>
    </row>
    <row r="2705" spans="2:17" ht="23.45" hidden="1" customHeight="1" outlineLevel="1" x14ac:dyDescent="0.25">
      <c r="B2705" s="56" t="s">
        <v>1</v>
      </c>
      <c r="C2705" s="56" t="s">
        <v>371</v>
      </c>
      <c r="D2705" s="56" t="s">
        <v>42</v>
      </c>
      <c r="E2705" s="56" t="s">
        <v>364</v>
      </c>
      <c r="F2705" s="87"/>
      <c r="G2705" s="56" t="s">
        <v>43</v>
      </c>
      <c r="H2705" s="56" t="s">
        <v>787</v>
      </c>
      <c r="I2705" s="56" t="s">
        <v>44</v>
      </c>
      <c r="J2705" s="56" t="s">
        <v>360</v>
      </c>
      <c r="K2705" s="56" t="s">
        <v>359</v>
      </c>
      <c r="L2705" s="56" t="s">
        <v>362</v>
      </c>
      <c r="M2705" s="56" t="s">
        <v>360</v>
      </c>
      <c r="N2705" s="56" t="s">
        <v>359</v>
      </c>
      <c r="O2705" s="56" t="s">
        <v>363</v>
      </c>
      <c r="P2705" s="56" t="s">
        <v>365</v>
      </c>
      <c r="Q2705" s="56" t="s">
        <v>599</v>
      </c>
    </row>
    <row r="2706" spans="2:17" ht="23.45" hidden="1" customHeight="1" outlineLevel="1" x14ac:dyDescent="0.25">
      <c r="B2706" s="123" t="e" vm="22">
        <v>#VALUE!</v>
      </c>
      <c r="C2706" s="35" t="s">
        <v>381</v>
      </c>
      <c r="D2706" s="123" t="e" vm="312">
        <v>#VALUE!</v>
      </c>
      <c r="E2706" s="35" t="s">
        <v>314</v>
      </c>
      <c r="F2706" s="122" t="s">
        <v>741</v>
      </c>
      <c r="G2706" s="35">
        <v>2018</v>
      </c>
      <c r="H2706" s="35">
        <v>2018</v>
      </c>
      <c r="I2706" s="35">
        <v>2</v>
      </c>
      <c r="J2706" s="35">
        <v>36</v>
      </c>
      <c r="K2706" s="35">
        <v>42</v>
      </c>
      <c r="O2706" s="61">
        <f t="shared" ref="O2706:O2712" si="333">IF(AND(L2706="", M2706="", N2706=""), IF(AND(I2706&lt;&gt;0, J2706&lt;&gt;0), K2706/J2706 * I2706^-0.95, 0), IF(OR(L2706=1, L2706=2),(IF(J2706&lt;&gt;0, K2706/J2706 * I2706^-0.95, 0) + IF(AND(M2706&lt;&gt;0, I2706&lt;&gt;0), N2706/M2706 * I2706^-0.95 * IF(L2706=1, 1, 0.913), 0)) / 2,"Fehler: K4 muss 1 oder 2 sein"))</f>
        <v>0.60390453890747031</v>
      </c>
      <c r="P2706" s="61">
        <f t="array" ref="P2706">((AVERAGE(IF((H2706:INDEX(H:H,MATCH("PointAVG",O2707:O2815,0)+ROW(O2706)-1)&gt;=(MAX(H2706:INDEX(H:H,MATCH("PointAVG",O2707:O2815,0)+ROW(O2706)-1))-4)),O2706:INDEX(O:O,MATCH("PointAVG",O2707:O2815,0)+ROW(O2706)-1)))) * (VLOOKUP(C2706, LeagueRanking[[CCode]:[Total4]], COLUMNS(LeagueRanking[[#All],[CCode]:[Total4]]), FALSE)))</f>
        <v>5.9790882938759857</v>
      </c>
      <c r="Q2706" s="91">
        <f>_xlfn.RANK.EQ(P2706, P:P, 0)</f>
        <v>313</v>
      </c>
    </row>
    <row r="2707" spans="2:17" ht="23.45" hidden="1" customHeight="1" outlineLevel="1" x14ac:dyDescent="0.25">
      <c r="B2707" s="123"/>
      <c r="C2707" s="35" t="s">
        <v>381</v>
      </c>
      <c r="D2707" s="123"/>
      <c r="E2707" s="35" t="s">
        <v>314</v>
      </c>
      <c r="F2707" s="122"/>
      <c r="G2707" s="35">
        <v>2019</v>
      </c>
      <c r="H2707" s="35">
        <v>2019</v>
      </c>
      <c r="I2707" s="35">
        <v>2</v>
      </c>
      <c r="J2707" s="35">
        <v>36</v>
      </c>
      <c r="K2707" s="35">
        <v>24</v>
      </c>
      <c r="O2707" s="61">
        <f t="shared" si="333"/>
        <v>0.34508830794712586</v>
      </c>
      <c r="Q2707" s="92"/>
    </row>
    <row r="2708" spans="2:17" ht="23.45" hidden="1" customHeight="1" outlineLevel="1" x14ac:dyDescent="0.25">
      <c r="B2708" s="123"/>
      <c r="C2708" s="35" t="s">
        <v>381</v>
      </c>
      <c r="D2708" s="123"/>
      <c r="E2708" s="35" t="s">
        <v>314</v>
      </c>
      <c r="F2708" s="122"/>
      <c r="G2708" s="35">
        <v>2020</v>
      </c>
      <c r="H2708" s="35">
        <v>2020</v>
      </c>
      <c r="I2708" s="35">
        <v>3</v>
      </c>
      <c r="J2708" s="35">
        <v>30</v>
      </c>
      <c r="K2708" s="35">
        <v>62</v>
      </c>
      <c r="O2708" s="61">
        <f t="shared" si="333"/>
        <v>0.72778859033412613</v>
      </c>
      <c r="Q2708" s="92"/>
    </row>
    <row r="2709" spans="2:17" ht="23.45" hidden="1" customHeight="1" outlineLevel="1" x14ac:dyDescent="0.25">
      <c r="B2709" s="123"/>
      <c r="C2709" s="35" t="s">
        <v>381</v>
      </c>
      <c r="D2709" s="123"/>
      <c r="E2709" s="35" t="s">
        <v>314</v>
      </c>
      <c r="F2709" s="122"/>
      <c r="G2709" s="35">
        <v>2021</v>
      </c>
      <c r="H2709" s="35">
        <v>2021</v>
      </c>
      <c r="I2709" s="35">
        <v>2</v>
      </c>
      <c r="J2709" s="35">
        <v>30</v>
      </c>
      <c r="K2709" s="35">
        <v>20</v>
      </c>
      <c r="O2709" s="61">
        <f t="shared" si="333"/>
        <v>0.34508830794712586</v>
      </c>
      <c r="Q2709" s="92"/>
    </row>
    <row r="2710" spans="2:17" ht="23.45" hidden="1" customHeight="1" outlineLevel="1" x14ac:dyDescent="0.25">
      <c r="B2710" s="123"/>
      <c r="C2710" s="35" t="s">
        <v>381</v>
      </c>
      <c r="D2710" s="123"/>
      <c r="E2710" s="35" t="s">
        <v>314</v>
      </c>
      <c r="F2710" s="122"/>
      <c r="G2710" s="35">
        <v>2022</v>
      </c>
      <c r="H2710" s="35">
        <v>2022</v>
      </c>
      <c r="I2710" s="35">
        <v>3</v>
      </c>
      <c r="J2710" s="35">
        <v>36</v>
      </c>
      <c r="K2710" s="35">
        <v>61</v>
      </c>
      <c r="O2710" s="61">
        <f t="shared" si="333"/>
        <v>0.59670838723631303</v>
      </c>
      <c r="Q2710" s="92"/>
    </row>
    <row r="2711" spans="2:17" ht="23.45" hidden="1" customHeight="1" outlineLevel="1" x14ac:dyDescent="0.25">
      <c r="B2711" s="123"/>
      <c r="C2711" s="35" t="s">
        <v>381</v>
      </c>
      <c r="D2711" s="123"/>
      <c r="E2711" s="35" t="s">
        <v>314</v>
      </c>
      <c r="F2711" s="122"/>
      <c r="G2711" s="35">
        <v>2023</v>
      </c>
      <c r="H2711" s="35">
        <v>2023</v>
      </c>
      <c r="I2711" s="35">
        <v>3</v>
      </c>
      <c r="J2711" s="35">
        <v>36</v>
      </c>
      <c r="K2711" s="35">
        <v>74</v>
      </c>
      <c r="O2711" s="61">
        <f t="shared" si="333"/>
        <v>0.7238757484506092</v>
      </c>
      <c r="Q2711" s="92"/>
    </row>
    <row r="2712" spans="2:17" ht="23.45" hidden="1" customHeight="1" outlineLevel="1" x14ac:dyDescent="0.25">
      <c r="B2712" s="123"/>
      <c r="C2712" s="35" t="s">
        <v>381</v>
      </c>
      <c r="D2712" s="123"/>
      <c r="E2712" s="35" t="s">
        <v>314</v>
      </c>
      <c r="F2712" s="122"/>
      <c r="G2712" s="35">
        <v>2024</v>
      </c>
      <c r="H2712" s="35">
        <v>2024</v>
      </c>
      <c r="I2712" s="35">
        <v>2</v>
      </c>
      <c r="J2712" s="35">
        <v>36</v>
      </c>
      <c r="K2712" s="35">
        <v>60</v>
      </c>
      <c r="O2712" s="61">
        <f t="shared" si="333"/>
        <v>0.86272076986781465</v>
      </c>
      <c r="Q2712" s="92"/>
    </row>
    <row r="2713" spans="2:17" ht="23.45" hidden="1" customHeight="1" outlineLevel="1" x14ac:dyDescent="0.25">
      <c r="B2713" s="56" t="s">
        <v>1</v>
      </c>
      <c r="C2713" s="56" t="s">
        <v>371</v>
      </c>
      <c r="D2713" s="56" t="s">
        <v>42</v>
      </c>
      <c r="E2713" s="56" t="s">
        <v>364</v>
      </c>
      <c r="F2713" s="87"/>
      <c r="G2713" s="56" t="s">
        <v>43</v>
      </c>
      <c r="H2713" s="56" t="s">
        <v>787</v>
      </c>
      <c r="I2713" s="56" t="s">
        <v>44</v>
      </c>
      <c r="J2713" s="56" t="s">
        <v>360</v>
      </c>
      <c r="K2713" s="56" t="s">
        <v>359</v>
      </c>
      <c r="L2713" s="56" t="s">
        <v>362</v>
      </c>
      <c r="M2713" s="56" t="s">
        <v>360</v>
      </c>
      <c r="N2713" s="56" t="s">
        <v>359</v>
      </c>
      <c r="O2713" s="56" t="s">
        <v>363</v>
      </c>
      <c r="P2713" s="56" t="s">
        <v>365</v>
      </c>
      <c r="Q2713" s="56" t="s">
        <v>599</v>
      </c>
    </row>
    <row r="2714" spans="2:17" ht="23.45" hidden="1" customHeight="1" outlineLevel="1" x14ac:dyDescent="0.25">
      <c r="B2714" s="123" t="e" vm="22">
        <v>#VALUE!</v>
      </c>
      <c r="C2714" s="35" t="s">
        <v>381</v>
      </c>
      <c r="D2714" s="123" t="e" vm="411">
        <v>#VALUE!</v>
      </c>
      <c r="E2714" s="35" t="s">
        <v>315</v>
      </c>
      <c r="F2714" s="122" t="s">
        <v>742</v>
      </c>
      <c r="G2714" s="35">
        <v>2018</v>
      </c>
      <c r="H2714" s="35">
        <v>2018</v>
      </c>
      <c r="I2714" s="35">
        <v>3</v>
      </c>
      <c r="J2714" s="35">
        <v>36</v>
      </c>
      <c r="K2714" s="35">
        <v>38</v>
      </c>
      <c r="O2714" s="61">
        <f t="shared" ref="O2714:O2720" si="334">IF(AND(L2714="", M2714="", N2714=""), IF(AND(I2714&lt;&gt;0, J2714&lt;&gt;0), K2714/J2714 * I2714^-0.95, 0), IF(OR(L2714=1, L2714=2),(IF(J2714&lt;&gt;0, K2714/J2714 * I2714^-0.95, 0) + IF(AND(M2714&lt;&gt;0, I2714&lt;&gt;0), N2714/M2714 * I2714^-0.95 * IF(L2714=1, 1, 0.913), 0)) / 2,"Fehler: K4 muss 1 oder 2 sein"))</f>
        <v>0.37171997893409664</v>
      </c>
      <c r="P2714" s="61">
        <f t="array" ref="P2714">((AVERAGE(IF((H2714:INDEX(H:H,MATCH("PointAVG",O2715:O2823,0)+ROW(O2714)-1)&gt;=(MAX(H2714:INDEX(H:H,MATCH("PointAVG",O2715:O2823,0)+ROW(O2714)-1))-4)),O2714:INDEX(O:O,MATCH("PointAVG",O2715:O2823,0)+ROW(O2714)-1)))) * (VLOOKUP(C2714, LeagueRanking[[CCode]:[Total4]], COLUMNS(LeagueRanking[[#All],[CCode]:[Total4]]), FALSE)))</f>
        <v>3.820377601651296</v>
      </c>
      <c r="Q2714" s="91">
        <f>_xlfn.RANK.EQ(P2714, P:P, 0)</f>
        <v>352</v>
      </c>
    </row>
    <row r="2715" spans="2:17" ht="23.45" hidden="1" customHeight="1" outlineLevel="1" x14ac:dyDescent="0.25">
      <c r="B2715" s="123"/>
      <c r="C2715" s="35" t="s">
        <v>381</v>
      </c>
      <c r="D2715" s="123"/>
      <c r="E2715" s="35" t="s">
        <v>315</v>
      </c>
      <c r="F2715" s="122"/>
      <c r="G2715" s="35">
        <v>2019</v>
      </c>
      <c r="H2715" s="35">
        <v>2019</v>
      </c>
      <c r="I2715" s="35">
        <v>3</v>
      </c>
      <c r="J2715" s="35">
        <v>36</v>
      </c>
      <c r="K2715" s="35">
        <v>68</v>
      </c>
      <c r="O2715" s="61">
        <f t="shared" si="334"/>
        <v>0.66518312019785719</v>
      </c>
      <c r="Q2715" s="92"/>
    </row>
    <row r="2716" spans="2:17" ht="23.45" hidden="1" customHeight="1" outlineLevel="1" x14ac:dyDescent="0.25">
      <c r="B2716" s="123"/>
      <c r="C2716" s="35" t="s">
        <v>381</v>
      </c>
      <c r="D2716" s="123"/>
      <c r="E2716" s="35" t="s">
        <v>315</v>
      </c>
      <c r="F2716" s="122"/>
      <c r="G2716" s="35">
        <v>2020</v>
      </c>
      <c r="H2716" s="35">
        <v>2020</v>
      </c>
      <c r="I2716" s="35">
        <v>2</v>
      </c>
      <c r="J2716" s="35">
        <v>30</v>
      </c>
      <c r="K2716" s="35">
        <v>32</v>
      </c>
      <c r="O2716" s="61">
        <f t="shared" si="334"/>
        <v>0.55214129271540136</v>
      </c>
      <c r="Q2716" s="92"/>
    </row>
    <row r="2717" spans="2:17" ht="23.45" hidden="1" customHeight="1" outlineLevel="1" x14ac:dyDescent="0.25">
      <c r="B2717" s="123"/>
      <c r="C2717" s="35" t="s">
        <v>381</v>
      </c>
      <c r="D2717" s="123"/>
      <c r="E2717" s="35" t="s">
        <v>315</v>
      </c>
      <c r="F2717" s="122"/>
      <c r="G2717" s="35">
        <v>2021</v>
      </c>
      <c r="H2717" s="35">
        <v>2021</v>
      </c>
      <c r="I2717" s="35">
        <v>3</v>
      </c>
      <c r="J2717" s="35">
        <v>30</v>
      </c>
      <c r="K2717" s="35">
        <v>31</v>
      </c>
      <c r="O2717" s="61">
        <f t="shared" si="334"/>
        <v>0.36389429516706306</v>
      </c>
      <c r="Q2717" s="92"/>
    </row>
    <row r="2718" spans="2:17" ht="23.45" hidden="1" customHeight="1" outlineLevel="1" x14ac:dyDescent="0.25">
      <c r="B2718" s="123"/>
      <c r="C2718" s="35" t="s">
        <v>381</v>
      </c>
      <c r="D2718" s="123"/>
      <c r="E2718" s="35" t="s">
        <v>315</v>
      </c>
      <c r="F2718" s="122"/>
      <c r="G2718" s="35">
        <v>2022</v>
      </c>
      <c r="H2718" s="35">
        <v>2022</v>
      </c>
      <c r="I2718" s="35">
        <v>4</v>
      </c>
      <c r="J2718" s="35">
        <v>26</v>
      </c>
      <c r="K2718" s="35">
        <v>40</v>
      </c>
      <c r="O2718" s="61">
        <f t="shared" si="334"/>
        <v>0.41222056251395894</v>
      </c>
      <c r="Q2718" s="92"/>
    </row>
    <row r="2719" spans="2:17" ht="23.45" hidden="1" customHeight="1" outlineLevel="1" x14ac:dyDescent="0.25">
      <c r="B2719" s="123"/>
      <c r="C2719" s="35" t="s">
        <v>381</v>
      </c>
      <c r="D2719" s="123"/>
      <c r="E2719" s="35" t="s">
        <v>315</v>
      </c>
      <c r="F2719" s="122"/>
      <c r="G2719" s="35">
        <v>2023</v>
      </c>
      <c r="H2719" s="35">
        <v>2023</v>
      </c>
      <c r="I2719" s="35">
        <v>4</v>
      </c>
      <c r="J2719" s="35">
        <v>26</v>
      </c>
      <c r="K2719" s="35">
        <v>35</v>
      </c>
      <c r="O2719" s="61">
        <f t="shared" si="334"/>
        <v>0.36069299219971407</v>
      </c>
      <c r="Q2719" s="92"/>
    </row>
    <row r="2720" spans="2:17" ht="23.45" hidden="1" customHeight="1" outlineLevel="1" x14ac:dyDescent="0.25">
      <c r="B2720" s="123"/>
      <c r="C2720" s="35" t="s">
        <v>381</v>
      </c>
      <c r="D2720" s="123"/>
      <c r="E2720" s="35" t="s">
        <v>315</v>
      </c>
      <c r="F2720" s="122"/>
      <c r="G2720" s="35">
        <v>2024</v>
      </c>
      <c r="H2720" s="35">
        <v>2024</v>
      </c>
      <c r="I2720" s="35">
        <v>4</v>
      </c>
      <c r="J2720" s="35">
        <v>26</v>
      </c>
      <c r="K2720" s="35">
        <v>38</v>
      </c>
      <c r="O2720" s="61">
        <f t="shared" si="334"/>
        <v>0.3916095343882609</v>
      </c>
      <c r="Q2720" s="92"/>
    </row>
    <row r="2721" spans="2:17" ht="23.45" hidden="1" customHeight="1" outlineLevel="1" x14ac:dyDescent="0.25">
      <c r="B2721" s="56" t="s">
        <v>1</v>
      </c>
      <c r="C2721" s="56" t="s">
        <v>371</v>
      </c>
      <c r="D2721" s="56" t="s">
        <v>42</v>
      </c>
      <c r="E2721" s="56" t="s">
        <v>364</v>
      </c>
      <c r="F2721" s="87"/>
      <c r="G2721" s="56" t="s">
        <v>43</v>
      </c>
      <c r="H2721" s="56" t="s">
        <v>787</v>
      </c>
      <c r="I2721" s="56" t="s">
        <v>44</v>
      </c>
      <c r="J2721" s="56" t="s">
        <v>360</v>
      </c>
      <c r="K2721" s="56" t="s">
        <v>359</v>
      </c>
      <c r="L2721" s="56" t="s">
        <v>362</v>
      </c>
      <c r="M2721" s="56" t="s">
        <v>360</v>
      </c>
      <c r="N2721" s="56" t="s">
        <v>359</v>
      </c>
      <c r="O2721" s="56" t="s">
        <v>363</v>
      </c>
      <c r="P2721" s="56" t="s">
        <v>365</v>
      </c>
      <c r="Q2721" s="56" t="s">
        <v>599</v>
      </c>
    </row>
    <row r="2722" spans="2:17" ht="23.45" hidden="1" customHeight="1" outlineLevel="1" x14ac:dyDescent="0.25">
      <c r="B2722" s="123" t="e" vm="22">
        <v>#VALUE!</v>
      </c>
      <c r="C2722" s="35" t="s">
        <v>381</v>
      </c>
      <c r="D2722" s="123" t="e" vm="314">
        <v>#VALUE!</v>
      </c>
      <c r="E2722" s="35" t="s">
        <v>316</v>
      </c>
      <c r="F2722" s="122" t="s">
        <v>743</v>
      </c>
      <c r="G2722" s="35">
        <v>2018</v>
      </c>
      <c r="H2722" s="35">
        <v>2018</v>
      </c>
      <c r="I2722" s="35">
        <v>2</v>
      </c>
      <c r="J2722" s="35">
        <v>36</v>
      </c>
      <c r="K2722" s="35">
        <v>52</v>
      </c>
      <c r="O2722" s="61">
        <f t="shared" ref="O2722:O2728" si="335">IF(AND(L2722="", M2722="", N2722=""), IF(AND(I2722&lt;&gt;0, J2722&lt;&gt;0), K2722/J2722 * I2722^-0.95, 0), IF(OR(L2722=1, L2722=2),(IF(J2722&lt;&gt;0, K2722/J2722 * I2722^-0.95, 0) + IF(AND(M2722&lt;&gt;0, I2722&lt;&gt;0), N2722/M2722 * I2722^-0.95 * IF(L2722=1, 1, 0.913), 0)) / 2,"Fehler: K4 muss 1 oder 2 sein"))</f>
        <v>0.7476913338854394</v>
      </c>
      <c r="P2722" s="61">
        <f t="array" ref="P2722">((AVERAGE(IF((H2722:INDEX(H:H,MATCH("PointAVG",O2723:O2831,0)+ROW(O2722)-1)&gt;=(MAX(H2722:INDEX(H:H,MATCH("PointAVG",O2723:O2831,0)+ROW(O2722)-1))-4)),O2722:INDEX(O:O,MATCH("PointAVG",O2723:O2831,0)+ROW(O2722)-1)))) * (VLOOKUP(C2722, LeagueRanking[[CCode]:[Total4]], COLUMNS(LeagueRanking[[#All],[CCode]:[Total4]]), FALSE)))</f>
        <v>4.0289944428228068</v>
      </c>
      <c r="Q2722" s="91">
        <f>_xlfn.RANK.EQ(P2722, P:P, 0)</f>
        <v>349</v>
      </c>
    </row>
    <row r="2723" spans="2:17" ht="23.45" hidden="1" customHeight="1" outlineLevel="1" x14ac:dyDescent="0.25">
      <c r="B2723" s="123"/>
      <c r="C2723" s="35" t="s">
        <v>381</v>
      </c>
      <c r="D2723" s="123"/>
      <c r="E2723" s="35" t="s">
        <v>316</v>
      </c>
      <c r="F2723" s="122"/>
      <c r="G2723" s="35">
        <v>2019</v>
      </c>
      <c r="H2723" s="35">
        <v>2019</v>
      </c>
      <c r="I2723" s="35">
        <v>2</v>
      </c>
      <c r="J2723" s="35">
        <v>36</v>
      </c>
      <c r="K2723" s="35">
        <v>28</v>
      </c>
      <c r="O2723" s="61">
        <f t="shared" si="335"/>
        <v>0.40260302593831349</v>
      </c>
      <c r="Q2723" s="92"/>
    </row>
    <row r="2724" spans="2:17" ht="23.45" hidden="1" customHeight="1" outlineLevel="1" x14ac:dyDescent="0.25">
      <c r="B2724" s="123"/>
      <c r="C2724" s="35" t="s">
        <v>381</v>
      </c>
      <c r="D2724" s="123"/>
      <c r="E2724" s="35" t="s">
        <v>316</v>
      </c>
      <c r="F2724" s="122"/>
      <c r="G2724" s="35">
        <v>2020</v>
      </c>
      <c r="H2724" s="35">
        <v>2020</v>
      </c>
      <c r="I2724" s="35">
        <v>3</v>
      </c>
      <c r="J2724" s="35">
        <v>30</v>
      </c>
      <c r="K2724" s="35">
        <v>10</v>
      </c>
      <c r="O2724" s="61">
        <f t="shared" si="335"/>
        <v>0.1173852565055042</v>
      </c>
      <c r="Q2724" s="92"/>
    </row>
    <row r="2725" spans="2:17" ht="23.45" hidden="1" customHeight="1" outlineLevel="1" x14ac:dyDescent="0.25">
      <c r="B2725" s="123"/>
      <c r="C2725" s="35" t="s">
        <v>381</v>
      </c>
      <c r="D2725" s="123"/>
      <c r="E2725" s="35" t="s">
        <v>316</v>
      </c>
      <c r="F2725" s="122"/>
      <c r="G2725" s="35">
        <v>2021</v>
      </c>
      <c r="H2725" s="35">
        <v>2021</v>
      </c>
      <c r="I2725" s="35">
        <v>4</v>
      </c>
      <c r="J2725" s="35">
        <v>23</v>
      </c>
      <c r="K2725" s="35">
        <v>27</v>
      </c>
      <c r="O2725" s="61">
        <f t="shared" si="335"/>
        <v>0.31454221183130343</v>
      </c>
      <c r="Q2725" s="92"/>
    </row>
    <row r="2726" spans="2:17" ht="23.45" hidden="1" customHeight="1" outlineLevel="1" x14ac:dyDescent="0.25">
      <c r="B2726" s="123"/>
      <c r="C2726" s="35" t="s">
        <v>381</v>
      </c>
      <c r="D2726" s="123"/>
      <c r="E2726" s="35" t="s">
        <v>316</v>
      </c>
      <c r="F2726" s="122"/>
      <c r="G2726" s="35">
        <v>2022</v>
      </c>
      <c r="H2726" s="35">
        <v>2022</v>
      </c>
      <c r="I2726" s="35">
        <v>4</v>
      </c>
      <c r="J2726" s="35">
        <v>26</v>
      </c>
      <c r="K2726" s="35">
        <v>58</v>
      </c>
      <c r="O2726" s="61">
        <f t="shared" si="335"/>
        <v>0.59771981564524046</v>
      </c>
      <c r="Q2726" s="92"/>
    </row>
    <row r="2727" spans="2:17" ht="23.45" hidden="1" customHeight="1" outlineLevel="1" x14ac:dyDescent="0.25">
      <c r="B2727" s="123"/>
      <c r="C2727" s="35" t="s">
        <v>381</v>
      </c>
      <c r="D2727" s="123"/>
      <c r="E2727" s="35" t="s">
        <v>316</v>
      </c>
      <c r="F2727" s="122"/>
      <c r="G2727" s="35">
        <v>2023</v>
      </c>
      <c r="H2727" s="35">
        <v>2023</v>
      </c>
      <c r="I2727" s="35">
        <v>4</v>
      </c>
      <c r="J2727" s="35">
        <v>26</v>
      </c>
      <c r="K2727" s="35">
        <v>58</v>
      </c>
      <c r="O2727" s="61">
        <f t="shared" si="335"/>
        <v>0.59771981564524046</v>
      </c>
      <c r="Q2727" s="92"/>
    </row>
    <row r="2728" spans="2:17" ht="23.45" hidden="1" customHeight="1" outlineLevel="1" x14ac:dyDescent="0.25">
      <c r="B2728" s="123"/>
      <c r="C2728" s="35" t="s">
        <v>381</v>
      </c>
      <c r="D2728" s="123"/>
      <c r="E2728" s="35" t="s">
        <v>316</v>
      </c>
      <c r="F2728" s="122"/>
      <c r="G2728" s="35">
        <v>2024</v>
      </c>
      <c r="H2728" s="35">
        <v>2024</v>
      </c>
      <c r="I2728" s="35">
        <v>4</v>
      </c>
      <c r="J2728" s="35">
        <v>26</v>
      </c>
      <c r="K2728" s="35">
        <v>55</v>
      </c>
      <c r="O2728" s="61">
        <f t="shared" si="335"/>
        <v>0.56680327345669346</v>
      </c>
      <c r="Q2728" s="92"/>
    </row>
    <row r="2729" spans="2:17" ht="23.45" customHeight="1" x14ac:dyDescent="0.25">
      <c r="B2729" s="123" t="e" vm="28">
        <v>#VALUE!</v>
      </c>
      <c r="C2729" s="123"/>
      <c r="D2729" s="123" t="e" vm="27">
        <v>#VALUE!</v>
      </c>
      <c r="E2729" s="123"/>
      <c r="G2729" s="62"/>
      <c r="H2729" s="62"/>
      <c r="O2729" s="61"/>
      <c r="Q2729" s="92"/>
    </row>
    <row r="2730" spans="2:17" ht="23.45" customHeight="1" collapsed="1" x14ac:dyDescent="0.25">
      <c r="B2730" s="123"/>
      <c r="C2730" s="123"/>
      <c r="D2730" s="123"/>
      <c r="E2730" s="123"/>
      <c r="G2730" s="62"/>
      <c r="H2730" s="62"/>
      <c r="O2730" s="61"/>
      <c r="Q2730" s="92"/>
    </row>
    <row r="2731" spans="2:17" ht="23.45" hidden="1" customHeight="1" outlineLevel="1" x14ac:dyDescent="0.25">
      <c r="B2731" s="68" t="s">
        <v>1</v>
      </c>
      <c r="C2731" s="68" t="s">
        <v>371</v>
      </c>
      <c r="D2731" s="68" t="s">
        <v>42</v>
      </c>
      <c r="E2731" s="68" t="s">
        <v>364</v>
      </c>
      <c r="F2731" s="88"/>
      <c r="G2731" s="68" t="s">
        <v>43</v>
      </c>
      <c r="H2731" s="68" t="s">
        <v>787</v>
      </c>
      <c r="I2731" s="68" t="s">
        <v>44</v>
      </c>
      <c r="J2731" s="68" t="s">
        <v>360</v>
      </c>
      <c r="K2731" s="68" t="s">
        <v>359</v>
      </c>
      <c r="L2731" s="68" t="s">
        <v>362</v>
      </c>
      <c r="M2731" s="68" t="s">
        <v>360</v>
      </c>
      <c r="N2731" s="68" t="s">
        <v>359</v>
      </c>
      <c r="O2731" s="68" t="s">
        <v>363</v>
      </c>
      <c r="P2731" s="68" t="s">
        <v>365</v>
      </c>
      <c r="Q2731" s="68" t="s">
        <v>599</v>
      </c>
    </row>
    <row r="2732" spans="2:17" ht="23.45" hidden="1" customHeight="1" outlineLevel="1" x14ac:dyDescent="0.25">
      <c r="B2732" s="123" t="e" vm="28">
        <v>#VALUE!</v>
      </c>
      <c r="C2732" s="35" t="s">
        <v>382</v>
      </c>
      <c r="D2732" s="123" t="e" vm="315">
        <v>#VALUE!</v>
      </c>
      <c r="E2732" s="35" t="s">
        <v>317</v>
      </c>
      <c r="F2732" s="122" t="s">
        <v>744</v>
      </c>
      <c r="G2732" s="35">
        <v>2018</v>
      </c>
      <c r="H2732" s="35">
        <v>2018</v>
      </c>
      <c r="I2732" s="35">
        <v>1</v>
      </c>
      <c r="J2732" s="35">
        <v>28</v>
      </c>
      <c r="K2732" s="35">
        <v>66</v>
      </c>
      <c r="O2732" s="61">
        <f t="shared" ref="O2732:O2738" si="336">IF(AND(L2732="", M2732="", N2732=""), IF(AND(I2732&lt;&gt;0, J2732&lt;&gt;0), K2732/J2732 * I2732^-0.95, 0), IF(OR(L2732=1, L2732=2),(IF(J2732&lt;&gt;0, K2732/J2732 * I2732^-0.95, 0) + IF(AND(M2732&lt;&gt;0, I2732&lt;&gt;0), N2732/M2732 * I2732^-0.95 * IF(L2732=1, 1, 0.913), 0)) / 2,"Fehler: K4 muss 1 oder 2 sein"))</f>
        <v>2.3571428571428572</v>
      </c>
      <c r="P2732" s="61">
        <f t="array" ref="P2732">((AVERAGE(IF((H2732:INDEX(H:H,MATCH("PointAVG",O2733:O2841,0)+ROW(O2732)-1)&gt;=(MAX(H2732:INDEX(H:H,MATCH("PointAVG",O2733:O2841,0)+ROW(O2732)-1))-4)),O2732:INDEX(O:O,MATCH("PointAVG",O2733:O2841,0)+ROW(O2732)-1)))) * (VLOOKUP(C2732, LeagueRanking[[CCode]:[Total4]], COLUMNS(LeagueRanking[[#All],[CCode]:[Total4]]), FALSE)))</f>
        <v>20.386564917142852</v>
      </c>
      <c r="Q2732" s="91">
        <f>_xlfn.RANK.EQ(P2732, P:P, 0)</f>
        <v>46</v>
      </c>
    </row>
    <row r="2733" spans="2:17" ht="23.45" hidden="1" customHeight="1" outlineLevel="1" x14ac:dyDescent="0.25">
      <c r="B2733" s="123"/>
      <c r="C2733" s="35" t="s">
        <v>382</v>
      </c>
      <c r="D2733" s="123"/>
      <c r="E2733" s="35" t="s">
        <v>317</v>
      </c>
      <c r="F2733" s="122"/>
      <c r="G2733" s="35">
        <v>2019</v>
      </c>
      <c r="H2733" s="35">
        <v>2019</v>
      </c>
      <c r="I2733" s="35">
        <v>1</v>
      </c>
      <c r="J2733" s="35">
        <v>28</v>
      </c>
      <c r="K2733" s="35">
        <v>63</v>
      </c>
      <c r="O2733" s="61">
        <f t="shared" si="336"/>
        <v>2.25</v>
      </c>
      <c r="Q2733" s="92"/>
    </row>
    <row r="2734" spans="2:17" ht="23.45" hidden="1" customHeight="1" outlineLevel="1" x14ac:dyDescent="0.25">
      <c r="B2734" s="123"/>
      <c r="C2734" s="35" t="s">
        <v>382</v>
      </c>
      <c r="D2734" s="123"/>
      <c r="E2734" s="35" t="s">
        <v>317</v>
      </c>
      <c r="F2734" s="122"/>
      <c r="G2734" s="35">
        <v>2020</v>
      </c>
      <c r="H2734" s="35">
        <v>2020</v>
      </c>
      <c r="I2734" s="35">
        <v>1</v>
      </c>
      <c r="J2734" s="35">
        <v>28</v>
      </c>
      <c r="K2734" s="35">
        <v>73</v>
      </c>
      <c r="O2734" s="61">
        <f t="shared" si="336"/>
        <v>2.6071428571428572</v>
      </c>
      <c r="Q2734" s="92"/>
    </row>
    <row r="2735" spans="2:17" ht="23.45" hidden="1" customHeight="1" outlineLevel="1" x14ac:dyDescent="0.25">
      <c r="B2735" s="123"/>
      <c r="C2735" s="35" t="s">
        <v>382</v>
      </c>
      <c r="D2735" s="123"/>
      <c r="E2735" s="35" t="s">
        <v>317</v>
      </c>
      <c r="F2735" s="122"/>
      <c r="G2735" s="35">
        <v>2021</v>
      </c>
      <c r="H2735" s="35">
        <v>2021</v>
      </c>
      <c r="I2735" s="35">
        <v>1</v>
      </c>
      <c r="J2735" s="35">
        <v>14</v>
      </c>
      <c r="K2735" s="35">
        <v>34</v>
      </c>
      <c r="O2735" s="61">
        <f t="shared" si="336"/>
        <v>2.4285714285714284</v>
      </c>
      <c r="Q2735" s="92"/>
    </row>
    <row r="2736" spans="2:17" ht="23.45" hidden="1" customHeight="1" outlineLevel="1" x14ac:dyDescent="0.25">
      <c r="B2736" s="123"/>
      <c r="C2736" s="35" t="s">
        <v>382</v>
      </c>
      <c r="D2736" s="123"/>
      <c r="E2736" s="35" t="s">
        <v>317</v>
      </c>
      <c r="F2736" s="122"/>
      <c r="G2736" s="35">
        <v>2022</v>
      </c>
      <c r="H2736" s="35">
        <v>2022</v>
      </c>
      <c r="I2736" s="35">
        <v>1</v>
      </c>
      <c r="J2736" s="35">
        <v>28</v>
      </c>
      <c r="K2736" s="35">
        <v>61</v>
      </c>
      <c r="O2736" s="61">
        <f t="shared" si="336"/>
        <v>2.1785714285714284</v>
      </c>
      <c r="Q2736" s="92"/>
    </row>
    <row r="2737" spans="2:17" ht="23.45" hidden="1" customHeight="1" outlineLevel="1" x14ac:dyDescent="0.25">
      <c r="B2737" s="123"/>
      <c r="C2737" s="35" t="s">
        <v>382</v>
      </c>
      <c r="D2737" s="123"/>
      <c r="E2737" s="35" t="s">
        <v>317</v>
      </c>
      <c r="F2737" s="122"/>
      <c r="G2737" s="35">
        <v>2023</v>
      </c>
      <c r="H2737" s="35">
        <v>2023</v>
      </c>
      <c r="I2737" s="35">
        <v>1</v>
      </c>
      <c r="J2737" s="35">
        <v>24</v>
      </c>
      <c r="K2737" s="35">
        <v>54</v>
      </c>
      <c r="O2737" s="61">
        <f t="shared" si="336"/>
        <v>2.25</v>
      </c>
      <c r="Q2737" s="92"/>
    </row>
    <row r="2738" spans="2:17" ht="23.45" hidden="1" customHeight="1" outlineLevel="1" x14ac:dyDescent="0.25">
      <c r="B2738" s="123"/>
      <c r="C2738" s="35" t="s">
        <v>382</v>
      </c>
      <c r="D2738" s="123"/>
      <c r="E2738" s="35" t="s">
        <v>317</v>
      </c>
      <c r="F2738" s="122"/>
      <c r="G2738" s="35">
        <v>2024</v>
      </c>
      <c r="H2738" s="35">
        <v>2024</v>
      </c>
      <c r="I2738" s="35">
        <v>1</v>
      </c>
      <c r="J2738" s="35">
        <v>30</v>
      </c>
      <c r="K2738" s="35">
        <v>65</v>
      </c>
      <c r="O2738" s="61">
        <f t="shared" si="336"/>
        <v>2.1666666666666665</v>
      </c>
      <c r="Q2738" s="92"/>
    </row>
    <row r="2739" spans="2:17" ht="23.45" hidden="1" customHeight="1" outlineLevel="1" x14ac:dyDescent="0.25">
      <c r="B2739" s="68" t="s">
        <v>1</v>
      </c>
      <c r="C2739" s="68" t="s">
        <v>371</v>
      </c>
      <c r="D2739" s="68" t="s">
        <v>42</v>
      </c>
      <c r="E2739" s="68" t="s">
        <v>364</v>
      </c>
      <c r="F2739" s="88"/>
      <c r="G2739" s="68" t="s">
        <v>43</v>
      </c>
      <c r="H2739" s="68" t="s">
        <v>787</v>
      </c>
      <c r="I2739" s="68" t="s">
        <v>44</v>
      </c>
      <c r="J2739" s="68" t="s">
        <v>360</v>
      </c>
      <c r="K2739" s="68" t="s">
        <v>359</v>
      </c>
      <c r="L2739" s="68" t="s">
        <v>362</v>
      </c>
      <c r="M2739" s="68" t="s">
        <v>360</v>
      </c>
      <c r="N2739" s="68" t="s">
        <v>359</v>
      </c>
      <c r="O2739" s="68" t="s">
        <v>363</v>
      </c>
      <c r="P2739" s="68" t="s">
        <v>365</v>
      </c>
      <c r="Q2739" s="68" t="s">
        <v>599</v>
      </c>
    </row>
    <row r="2740" spans="2:17" ht="23.45" hidden="1" customHeight="1" outlineLevel="1" x14ac:dyDescent="0.25">
      <c r="B2740" s="123" t="e" vm="28">
        <v>#VALUE!</v>
      </c>
      <c r="C2740" s="35" t="s">
        <v>382</v>
      </c>
      <c r="D2740" s="123" t="e" vm="316">
        <v>#VALUE!</v>
      </c>
      <c r="E2740" s="35" t="s">
        <v>318</v>
      </c>
      <c r="F2740" s="122" t="s">
        <v>745</v>
      </c>
      <c r="G2740" s="35">
        <v>2018</v>
      </c>
      <c r="H2740" s="35">
        <v>2018</v>
      </c>
      <c r="I2740" s="35">
        <v>1</v>
      </c>
      <c r="J2740" s="35">
        <v>28</v>
      </c>
      <c r="K2740" s="35">
        <v>60</v>
      </c>
      <c r="O2740" s="61">
        <f t="shared" ref="O2740:O2746" si="337">IF(AND(L2740="", M2740="", N2740=""), IF(AND(I2740&lt;&gt;0, J2740&lt;&gt;0), K2740/J2740 * I2740^-0.95, 0), IF(OR(L2740=1, L2740=2),(IF(J2740&lt;&gt;0, K2740/J2740 * I2740^-0.95, 0) + IF(AND(M2740&lt;&gt;0, I2740&lt;&gt;0), N2740/M2740 * I2740^-0.95 * IF(L2740=1, 1, 0.913), 0)) / 2,"Fehler: K4 muss 1 oder 2 sein"))</f>
        <v>2.1428571428571428</v>
      </c>
      <c r="P2740" s="61">
        <f t="array" ref="P2740">((AVERAGE(IF((H2740:INDEX(H:H,MATCH("PointAVG",O2741:O2849,0)+ROW(O2740)-1)&gt;=(MAX(H2740:INDEX(H:H,MATCH("PointAVG",O2741:O2849,0)+ROW(O2740)-1))-4)),O2740:INDEX(O:O,MATCH("PointAVG",O2741:O2849,0)+ROW(O2740)-1)))) * (VLOOKUP(C2740, LeagueRanking[[CCode]:[Total4]], COLUMNS(LeagueRanking[[#All],[CCode]:[Total4]]), FALSE)))</f>
        <v>18.333301879428568</v>
      </c>
      <c r="Q2740" s="91">
        <f>_xlfn.RANK.EQ(P2740, P:P, 0)</f>
        <v>62</v>
      </c>
    </row>
    <row r="2741" spans="2:17" ht="23.45" hidden="1" customHeight="1" outlineLevel="1" x14ac:dyDescent="0.25">
      <c r="B2741" s="123"/>
      <c r="C2741" s="35" t="s">
        <v>382</v>
      </c>
      <c r="D2741" s="123"/>
      <c r="E2741" s="35" t="s">
        <v>318</v>
      </c>
      <c r="F2741" s="122"/>
      <c r="G2741" s="35">
        <v>2019</v>
      </c>
      <c r="H2741" s="35">
        <v>2019</v>
      </c>
      <c r="I2741" s="35">
        <v>1</v>
      </c>
      <c r="J2741" s="35">
        <v>28</v>
      </c>
      <c r="K2741" s="35">
        <v>54</v>
      </c>
      <c r="O2741" s="61">
        <f t="shared" si="337"/>
        <v>1.9285714285714286</v>
      </c>
      <c r="Q2741" s="92"/>
    </row>
    <row r="2742" spans="2:17" ht="23.45" hidden="1" customHeight="1" outlineLevel="1" x14ac:dyDescent="0.25">
      <c r="B2742" s="123"/>
      <c r="C2742" s="35" t="s">
        <v>382</v>
      </c>
      <c r="D2742" s="123"/>
      <c r="E2742" s="35" t="s">
        <v>318</v>
      </c>
      <c r="F2742" s="122"/>
      <c r="G2742" s="35">
        <v>2020</v>
      </c>
      <c r="H2742" s="35">
        <v>2020</v>
      </c>
      <c r="I2742" s="35">
        <v>1</v>
      </c>
      <c r="J2742" s="35">
        <v>28</v>
      </c>
      <c r="K2742" s="35">
        <v>55</v>
      </c>
      <c r="O2742" s="61">
        <f t="shared" si="337"/>
        <v>1.9642857142857142</v>
      </c>
      <c r="Q2742" s="92"/>
    </row>
    <row r="2743" spans="2:17" ht="23.45" hidden="1" customHeight="1" outlineLevel="1" x14ac:dyDescent="0.25">
      <c r="B2743" s="123"/>
      <c r="C2743" s="35" t="s">
        <v>382</v>
      </c>
      <c r="D2743" s="123"/>
      <c r="E2743" s="35" t="s">
        <v>318</v>
      </c>
      <c r="F2743" s="122"/>
      <c r="G2743" s="35">
        <v>2021</v>
      </c>
      <c r="H2743" s="35">
        <v>2021</v>
      </c>
      <c r="I2743" s="35">
        <v>1</v>
      </c>
      <c r="J2743" s="35">
        <v>14</v>
      </c>
      <c r="K2743" s="35">
        <v>29</v>
      </c>
      <c r="O2743" s="61">
        <f t="shared" si="337"/>
        <v>2.0714285714285716</v>
      </c>
      <c r="Q2743" s="92"/>
    </row>
    <row r="2744" spans="2:17" ht="23.45" hidden="1" customHeight="1" outlineLevel="1" x14ac:dyDescent="0.25">
      <c r="B2744" s="123"/>
      <c r="C2744" s="35" t="s">
        <v>382</v>
      </c>
      <c r="D2744" s="123"/>
      <c r="E2744" s="35" t="s">
        <v>318</v>
      </c>
      <c r="F2744" s="122"/>
      <c r="G2744" s="35">
        <v>2022</v>
      </c>
      <c r="H2744" s="35">
        <v>2022</v>
      </c>
      <c r="I2744" s="35">
        <v>1</v>
      </c>
      <c r="J2744" s="35">
        <v>28</v>
      </c>
      <c r="K2744" s="35">
        <v>73</v>
      </c>
      <c r="O2744" s="61">
        <f t="shared" si="337"/>
        <v>2.6071428571428572</v>
      </c>
      <c r="Q2744" s="92"/>
    </row>
    <row r="2745" spans="2:17" ht="23.45" hidden="1" customHeight="1" outlineLevel="1" x14ac:dyDescent="0.25">
      <c r="B2745" s="123"/>
      <c r="C2745" s="35" t="s">
        <v>382</v>
      </c>
      <c r="D2745" s="123"/>
      <c r="E2745" s="35" t="s">
        <v>318</v>
      </c>
      <c r="F2745" s="122"/>
      <c r="G2745" s="35">
        <v>2023</v>
      </c>
      <c r="H2745" s="35">
        <v>2023</v>
      </c>
      <c r="I2745" s="35">
        <v>1</v>
      </c>
      <c r="J2745" s="35">
        <v>24</v>
      </c>
      <c r="K2745" s="35">
        <v>38</v>
      </c>
      <c r="O2745" s="61">
        <f t="shared" si="337"/>
        <v>1.5833333333333333</v>
      </c>
      <c r="Q2745" s="92"/>
    </row>
    <row r="2746" spans="2:17" ht="23.45" hidden="1" customHeight="1" outlineLevel="1" x14ac:dyDescent="0.25">
      <c r="B2746" s="123"/>
      <c r="C2746" s="35" t="s">
        <v>382</v>
      </c>
      <c r="D2746" s="123"/>
      <c r="E2746" s="35" t="s">
        <v>318</v>
      </c>
      <c r="F2746" s="122"/>
      <c r="G2746" s="35">
        <v>2024</v>
      </c>
      <c r="H2746" s="35">
        <v>2024</v>
      </c>
      <c r="I2746" s="35">
        <v>1</v>
      </c>
      <c r="J2746" s="35">
        <v>30</v>
      </c>
      <c r="K2746" s="35">
        <v>67</v>
      </c>
      <c r="O2746" s="61">
        <f t="shared" si="337"/>
        <v>2.2333333333333334</v>
      </c>
      <c r="Q2746" s="92"/>
    </row>
    <row r="2747" spans="2:17" ht="23.45" hidden="1" customHeight="1" outlineLevel="1" x14ac:dyDescent="0.25">
      <c r="B2747" s="68" t="s">
        <v>1</v>
      </c>
      <c r="C2747" s="68" t="s">
        <v>371</v>
      </c>
      <c r="D2747" s="68" t="s">
        <v>42</v>
      </c>
      <c r="E2747" s="68" t="s">
        <v>364</v>
      </c>
      <c r="F2747" s="88"/>
      <c r="G2747" s="68" t="s">
        <v>43</v>
      </c>
      <c r="H2747" s="68" t="s">
        <v>787</v>
      </c>
      <c r="I2747" s="68" t="s">
        <v>44</v>
      </c>
      <c r="J2747" s="68" t="s">
        <v>360</v>
      </c>
      <c r="K2747" s="68" t="s">
        <v>359</v>
      </c>
      <c r="L2747" s="68" t="s">
        <v>362</v>
      </c>
      <c r="M2747" s="68" t="s">
        <v>360</v>
      </c>
      <c r="N2747" s="68" t="s">
        <v>359</v>
      </c>
      <c r="O2747" s="68" t="s">
        <v>363</v>
      </c>
      <c r="P2747" s="68" t="s">
        <v>365</v>
      </c>
      <c r="Q2747" s="68" t="s">
        <v>599</v>
      </c>
    </row>
    <row r="2748" spans="2:17" ht="23.45" hidden="1" customHeight="1" outlineLevel="1" x14ac:dyDescent="0.25">
      <c r="B2748" s="123" t="e" vm="28">
        <v>#VALUE!</v>
      </c>
      <c r="C2748" s="35" t="s">
        <v>382</v>
      </c>
      <c r="D2748" s="123" t="e" vm="317">
        <v>#VALUE!</v>
      </c>
      <c r="E2748" s="35" t="s">
        <v>319</v>
      </c>
      <c r="F2748" s="122" t="s">
        <v>746</v>
      </c>
      <c r="G2748" s="35">
        <v>2018</v>
      </c>
      <c r="H2748" s="35">
        <v>2018</v>
      </c>
      <c r="I2748" s="35">
        <v>1</v>
      </c>
      <c r="J2748" s="35">
        <v>28</v>
      </c>
      <c r="K2748" s="35">
        <v>29</v>
      </c>
      <c r="O2748" s="61">
        <f t="shared" ref="O2748:O2754" si="338">IF(AND(L2748="", M2748="", N2748=""), IF(AND(I2748&lt;&gt;0, J2748&lt;&gt;0), K2748/J2748 * I2748^-0.95, 0), IF(OR(L2748=1, L2748=2),(IF(J2748&lt;&gt;0, K2748/J2748 * I2748^-0.95, 0) + IF(AND(M2748&lt;&gt;0, I2748&lt;&gt;0), N2748/M2748 * I2748^-0.95 * IF(L2748=1, 1, 0.913), 0)) / 2,"Fehler: K4 muss 1 oder 2 sein"))</f>
        <v>1.0357142857142858</v>
      </c>
      <c r="P2748" s="61">
        <f t="array" ref="P2748">((AVERAGE(IF((H2748:INDEX(H:H,MATCH("PointAVG",O2749:O2857,0)+ROW(O2748)-1)&gt;=(MAX(H2748:INDEX(H:H,MATCH("PointAVG",O2749:O2857,0)+ROW(O2748)-1))-4)),O2748:INDEX(O:O,MATCH("PointAVG",O2749:O2857,0)+ROW(O2748)-1)))) * (VLOOKUP(C2748, LeagueRanking[[CCode]:[Total4]], COLUMNS(LeagueRanking[[#All],[CCode]:[Total4]]), FALSE)))</f>
        <v>9.8281188085714266</v>
      </c>
      <c r="Q2748" s="91">
        <f>_xlfn.RANK.EQ(P2748, P:P, 0)</f>
        <v>200</v>
      </c>
    </row>
    <row r="2749" spans="2:17" ht="23.45" hidden="1" customHeight="1" outlineLevel="1" x14ac:dyDescent="0.25">
      <c r="B2749" s="123"/>
      <c r="C2749" s="35" t="s">
        <v>382</v>
      </c>
      <c r="D2749" s="123"/>
      <c r="E2749" s="35" t="s">
        <v>319</v>
      </c>
      <c r="F2749" s="122"/>
      <c r="G2749" s="35">
        <v>2019</v>
      </c>
      <c r="H2749" s="35">
        <v>2019</v>
      </c>
      <c r="I2749" s="35">
        <v>1</v>
      </c>
      <c r="J2749" s="35">
        <v>28</v>
      </c>
      <c r="K2749" s="35">
        <v>11</v>
      </c>
      <c r="O2749" s="61">
        <f t="shared" si="338"/>
        <v>0.39285714285714285</v>
      </c>
      <c r="Q2749" s="92"/>
    </row>
    <row r="2750" spans="2:17" ht="23.45" hidden="1" customHeight="1" outlineLevel="1" x14ac:dyDescent="0.25">
      <c r="B2750" s="123"/>
      <c r="C2750" s="35" t="s">
        <v>382</v>
      </c>
      <c r="D2750" s="123"/>
      <c r="E2750" s="35" t="s">
        <v>319</v>
      </c>
      <c r="F2750" s="122"/>
      <c r="G2750" s="35">
        <v>2020</v>
      </c>
      <c r="H2750" s="35">
        <v>2020</v>
      </c>
      <c r="I2750" s="35">
        <v>1</v>
      </c>
      <c r="J2750" s="35">
        <v>28</v>
      </c>
      <c r="K2750" s="35">
        <v>28</v>
      </c>
      <c r="O2750" s="61">
        <f t="shared" si="338"/>
        <v>1</v>
      </c>
      <c r="Q2750" s="92"/>
    </row>
    <row r="2751" spans="2:17" ht="23.45" hidden="1" customHeight="1" outlineLevel="1" x14ac:dyDescent="0.25">
      <c r="B2751" s="123"/>
      <c r="C2751" s="35" t="s">
        <v>382</v>
      </c>
      <c r="D2751" s="123"/>
      <c r="E2751" s="35" t="s">
        <v>319</v>
      </c>
      <c r="F2751" s="122"/>
      <c r="G2751" s="35">
        <v>2021</v>
      </c>
      <c r="H2751" s="35">
        <v>2021</v>
      </c>
      <c r="I2751" s="35">
        <v>1</v>
      </c>
      <c r="J2751" s="35">
        <v>14</v>
      </c>
      <c r="K2751" s="35">
        <v>17</v>
      </c>
      <c r="O2751" s="61">
        <f t="shared" si="338"/>
        <v>1.2142857142857142</v>
      </c>
      <c r="Q2751" s="92"/>
    </row>
    <row r="2752" spans="2:17" ht="23.45" hidden="1" customHeight="1" outlineLevel="1" x14ac:dyDescent="0.25">
      <c r="B2752" s="123"/>
      <c r="C2752" s="35" t="s">
        <v>382</v>
      </c>
      <c r="D2752" s="123"/>
      <c r="E2752" s="35" t="s">
        <v>319</v>
      </c>
      <c r="F2752" s="122"/>
      <c r="G2752" s="35">
        <v>2022</v>
      </c>
      <c r="H2752" s="35">
        <v>2022</v>
      </c>
      <c r="I2752" s="35">
        <v>1</v>
      </c>
      <c r="J2752" s="35">
        <v>28</v>
      </c>
      <c r="K2752" s="35">
        <v>46</v>
      </c>
      <c r="O2752" s="61">
        <f t="shared" si="338"/>
        <v>1.6428571428571428</v>
      </c>
      <c r="Q2752" s="92"/>
    </row>
    <row r="2753" spans="2:17" ht="23.45" hidden="1" customHeight="1" outlineLevel="1" x14ac:dyDescent="0.25">
      <c r="B2753" s="123"/>
      <c r="C2753" s="35" t="s">
        <v>382</v>
      </c>
      <c r="D2753" s="123"/>
      <c r="E2753" s="35" t="s">
        <v>319</v>
      </c>
      <c r="F2753" s="122"/>
      <c r="G2753" s="35">
        <v>2023</v>
      </c>
      <c r="H2753" s="35">
        <v>2023</v>
      </c>
      <c r="I2753" s="35">
        <v>1</v>
      </c>
      <c r="J2753" s="35">
        <v>24</v>
      </c>
      <c r="K2753" s="35">
        <v>14</v>
      </c>
      <c r="O2753" s="61">
        <f t="shared" si="338"/>
        <v>0.58333333333333337</v>
      </c>
      <c r="Q2753" s="92"/>
    </row>
    <row r="2754" spans="2:17" ht="23.45" hidden="1" customHeight="1" outlineLevel="1" x14ac:dyDescent="0.25">
      <c r="B2754" s="123"/>
      <c r="C2754" s="35" t="s">
        <v>382</v>
      </c>
      <c r="D2754" s="123"/>
      <c r="E2754" s="35" t="s">
        <v>319</v>
      </c>
      <c r="F2754" s="122"/>
      <c r="G2754" s="35">
        <v>2024</v>
      </c>
      <c r="H2754" s="35">
        <v>2024</v>
      </c>
      <c r="I2754" s="35">
        <v>1</v>
      </c>
      <c r="J2754" s="35">
        <v>30</v>
      </c>
      <c r="K2754" s="35">
        <v>35</v>
      </c>
      <c r="O2754" s="61">
        <f t="shared" si="338"/>
        <v>1.1666666666666667</v>
      </c>
      <c r="Q2754" s="92"/>
    </row>
    <row r="2755" spans="2:17" ht="23.45" hidden="1" customHeight="1" outlineLevel="1" x14ac:dyDescent="0.25">
      <c r="B2755" s="68" t="s">
        <v>1</v>
      </c>
      <c r="C2755" s="68" t="s">
        <v>371</v>
      </c>
      <c r="D2755" s="68" t="s">
        <v>42</v>
      </c>
      <c r="E2755" s="68" t="s">
        <v>364</v>
      </c>
      <c r="F2755" s="88"/>
      <c r="G2755" s="68" t="s">
        <v>43</v>
      </c>
      <c r="H2755" s="68" t="s">
        <v>787</v>
      </c>
      <c r="I2755" s="68" t="s">
        <v>44</v>
      </c>
      <c r="J2755" s="68" t="s">
        <v>360</v>
      </c>
      <c r="K2755" s="68" t="s">
        <v>359</v>
      </c>
      <c r="L2755" s="68" t="s">
        <v>362</v>
      </c>
      <c r="M2755" s="68" t="s">
        <v>360</v>
      </c>
      <c r="N2755" s="68" t="s">
        <v>359</v>
      </c>
      <c r="O2755" s="68" t="s">
        <v>363</v>
      </c>
      <c r="P2755" s="68" t="s">
        <v>365</v>
      </c>
      <c r="Q2755" s="68" t="s">
        <v>599</v>
      </c>
    </row>
    <row r="2756" spans="2:17" ht="23.45" hidden="1" customHeight="1" outlineLevel="1" x14ac:dyDescent="0.25">
      <c r="B2756" s="123" t="e" vm="28">
        <v>#VALUE!</v>
      </c>
      <c r="C2756" s="35" t="s">
        <v>382</v>
      </c>
      <c r="D2756" s="123" t="e" vm="318">
        <v>#VALUE!</v>
      </c>
      <c r="E2756" s="35" t="s">
        <v>320</v>
      </c>
      <c r="F2756" s="122" t="s">
        <v>747</v>
      </c>
      <c r="G2756" s="35">
        <v>2018</v>
      </c>
      <c r="H2756" s="35">
        <v>2018</v>
      </c>
      <c r="I2756" s="35">
        <v>1</v>
      </c>
      <c r="J2756" s="35">
        <v>28</v>
      </c>
      <c r="K2756" s="35">
        <v>29</v>
      </c>
      <c r="O2756" s="61">
        <f t="shared" ref="O2756:O2762" si="339">IF(AND(L2756="", M2756="", N2756=""), IF(AND(I2756&lt;&gt;0, J2756&lt;&gt;0), K2756/J2756 * I2756^-0.95, 0), IF(OR(L2756=1, L2756=2),(IF(J2756&lt;&gt;0, K2756/J2756 * I2756^-0.95, 0) + IF(AND(M2756&lt;&gt;0, I2756&lt;&gt;0), N2756/M2756 * I2756^-0.95 * IF(L2756=1, 1, 0.913), 0)) / 2,"Fehler: K4 muss 1 oder 2 sein"))</f>
        <v>1.0357142857142858</v>
      </c>
      <c r="P2756" s="61">
        <f t="array" ref="P2756">((AVERAGE(IF((H2756:INDEX(H:H,MATCH("PointAVG",O2757:O2865,0)+ROW(O2756)-1)&gt;=(MAX(H2756:INDEX(H:H,MATCH("PointAVG",O2757:O2865,0)+ROW(O2756)-1))-4)),O2756:INDEX(O:O,MATCH("PointAVG",O2757:O2865,0)+ROW(O2756)-1)))) * (VLOOKUP(C2756, LeagueRanking[[CCode]:[Total4]], COLUMNS(LeagueRanking[[#All],[CCode]:[Total4]]), FALSE)))</f>
        <v>11.050895373714283</v>
      </c>
      <c r="Q2756" s="91">
        <f>_xlfn.RANK.EQ(P2756, P:P, 0)</f>
        <v>164</v>
      </c>
    </row>
    <row r="2757" spans="2:17" ht="23.45" hidden="1" customHeight="1" outlineLevel="1" x14ac:dyDescent="0.25">
      <c r="B2757" s="123"/>
      <c r="C2757" s="35" t="s">
        <v>382</v>
      </c>
      <c r="D2757" s="123"/>
      <c r="E2757" s="35" t="s">
        <v>320</v>
      </c>
      <c r="F2757" s="122"/>
      <c r="G2757" s="35">
        <v>2019</v>
      </c>
      <c r="H2757" s="35">
        <v>2019</v>
      </c>
      <c r="I2757" s="35">
        <v>1</v>
      </c>
      <c r="J2757" s="35">
        <v>28</v>
      </c>
      <c r="K2757" s="35">
        <v>39</v>
      </c>
      <c r="O2757" s="61">
        <f t="shared" si="339"/>
        <v>1.3928571428571428</v>
      </c>
      <c r="Q2757" s="92"/>
    </row>
    <row r="2758" spans="2:17" ht="23.45" hidden="1" customHeight="1" outlineLevel="1" x14ac:dyDescent="0.25">
      <c r="B2758" s="123"/>
      <c r="C2758" s="35" t="s">
        <v>382</v>
      </c>
      <c r="D2758" s="123"/>
      <c r="E2758" s="35" t="s">
        <v>320</v>
      </c>
      <c r="F2758" s="122"/>
      <c r="G2758" s="35">
        <v>2020</v>
      </c>
      <c r="H2758" s="35">
        <v>2020</v>
      </c>
      <c r="I2758" s="35">
        <v>1</v>
      </c>
      <c r="J2758" s="35">
        <v>28</v>
      </c>
      <c r="K2758" s="35">
        <v>41</v>
      </c>
      <c r="O2758" s="61">
        <f t="shared" si="339"/>
        <v>1.4642857142857142</v>
      </c>
      <c r="Q2758" s="92"/>
    </row>
    <row r="2759" spans="2:17" ht="23.45" hidden="1" customHeight="1" outlineLevel="1" x14ac:dyDescent="0.25">
      <c r="B2759" s="123"/>
      <c r="C2759" s="35" t="s">
        <v>382</v>
      </c>
      <c r="D2759" s="123"/>
      <c r="E2759" s="35" t="s">
        <v>320</v>
      </c>
      <c r="F2759" s="122"/>
      <c r="G2759" s="35">
        <v>2021</v>
      </c>
      <c r="H2759" s="35">
        <v>2021</v>
      </c>
      <c r="I2759" s="35">
        <v>1</v>
      </c>
      <c r="J2759" s="35">
        <v>14</v>
      </c>
      <c r="K2759" s="35">
        <v>21</v>
      </c>
      <c r="O2759" s="61">
        <f t="shared" si="339"/>
        <v>1.5</v>
      </c>
      <c r="Q2759" s="92"/>
    </row>
    <row r="2760" spans="2:17" ht="23.45" hidden="1" customHeight="1" outlineLevel="1" x14ac:dyDescent="0.25">
      <c r="B2760" s="123"/>
      <c r="C2760" s="35" t="s">
        <v>382</v>
      </c>
      <c r="D2760" s="123"/>
      <c r="E2760" s="35" t="s">
        <v>320</v>
      </c>
      <c r="F2760" s="122"/>
      <c r="G2760" s="35">
        <v>2022</v>
      </c>
      <c r="H2760" s="35">
        <v>2022</v>
      </c>
      <c r="I2760" s="35">
        <v>1</v>
      </c>
      <c r="J2760" s="35">
        <v>28</v>
      </c>
      <c r="K2760" s="35">
        <v>45</v>
      </c>
      <c r="O2760" s="61">
        <f t="shared" si="339"/>
        <v>1.6071428571428572</v>
      </c>
      <c r="Q2760" s="92"/>
    </row>
    <row r="2761" spans="2:17" ht="23.45" hidden="1" customHeight="1" outlineLevel="1" x14ac:dyDescent="0.25">
      <c r="B2761" s="123"/>
      <c r="C2761" s="35" t="s">
        <v>382</v>
      </c>
      <c r="D2761" s="123"/>
      <c r="E2761" s="35" t="s">
        <v>320</v>
      </c>
      <c r="F2761" s="122"/>
      <c r="G2761" s="35">
        <v>2023</v>
      </c>
      <c r="H2761" s="35">
        <v>2023</v>
      </c>
      <c r="I2761" s="35">
        <v>1</v>
      </c>
      <c r="J2761" s="35">
        <v>24</v>
      </c>
      <c r="K2761" s="35">
        <v>28</v>
      </c>
      <c r="O2761" s="61">
        <f t="shared" si="339"/>
        <v>1.1666666666666667</v>
      </c>
      <c r="Q2761" s="92"/>
    </row>
    <row r="2762" spans="2:17" ht="23.45" hidden="1" customHeight="1" outlineLevel="1" x14ac:dyDescent="0.25">
      <c r="B2762" s="123"/>
      <c r="C2762" s="35" t="s">
        <v>382</v>
      </c>
      <c r="D2762" s="123"/>
      <c r="E2762" s="35" t="s">
        <v>320</v>
      </c>
      <c r="F2762" s="122"/>
      <c r="G2762" s="35">
        <v>2024</v>
      </c>
      <c r="H2762" s="35">
        <v>2024</v>
      </c>
      <c r="I2762" s="35">
        <v>1</v>
      </c>
      <c r="J2762" s="35">
        <v>30</v>
      </c>
      <c r="K2762" s="35">
        <v>17</v>
      </c>
      <c r="O2762" s="61">
        <f t="shared" si="339"/>
        <v>0.56666666666666665</v>
      </c>
      <c r="Q2762" s="92"/>
    </row>
    <row r="2763" spans="2:17" ht="23.45" hidden="1" customHeight="1" outlineLevel="1" x14ac:dyDescent="0.25">
      <c r="B2763" s="68" t="s">
        <v>1</v>
      </c>
      <c r="C2763" s="68" t="s">
        <v>371</v>
      </c>
      <c r="D2763" s="68" t="s">
        <v>42</v>
      </c>
      <c r="E2763" s="68" t="s">
        <v>364</v>
      </c>
      <c r="F2763" s="88"/>
      <c r="G2763" s="68" t="s">
        <v>43</v>
      </c>
      <c r="H2763" s="68" t="s">
        <v>787</v>
      </c>
      <c r="I2763" s="68" t="s">
        <v>44</v>
      </c>
      <c r="J2763" s="68" t="s">
        <v>360</v>
      </c>
      <c r="K2763" s="68" t="s">
        <v>359</v>
      </c>
      <c r="L2763" s="68" t="s">
        <v>362</v>
      </c>
      <c r="M2763" s="68" t="s">
        <v>360</v>
      </c>
      <c r="N2763" s="68" t="s">
        <v>359</v>
      </c>
      <c r="O2763" s="68" t="s">
        <v>363</v>
      </c>
      <c r="P2763" s="68" t="s">
        <v>365</v>
      </c>
      <c r="Q2763" s="68" t="s">
        <v>599</v>
      </c>
    </row>
    <row r="2764" spans="2:17" ht="23.45" hidden="1" customHeight="1" outlineLevel="1" x14ac:dyDescent="0.25">
      <c r="B2764" s="123" t="e" vm="28">
        <v>#VALUE!</v>
      </c>
      <c r="C2764" s="35" t="s">
        <v>382</v>
      </c>
      <c r="D2764" s="123" t="e" vm="319">
        <v>#VALUE!</v>
      </c>
      <c r="E2764" s="35" t="s">
        <v>321</v>
      </c>
      <c r="F2764" s="122" t="s">
        <v>748</v>
      </c>
      <c r="G2764" s="35">
        <v>2018</v>
      </c>
      <c r="H2764" s="35">
        <v>2018</v>
      </c>
      <c r="I2764" s="35">
        <v>1</v>
      </c>
      <c r="J2764" s="35">
        <v>28</v>
      </c>
      <c r="K2764" s="35">
        <v>41</v>
      </c>
      <c r="O2764" s="61">
        <f t="shared" ref="O2764:O2770" si="340">IF(AND(L2764="", M2764="", N2764=""), IF(AND(I2764&lt;&gt;0, J2764&lt;&gt;0), K2764/J2764 * I2764^-0.95, 0), IF(OR(L2764=1, L2764=2),(IF(J2764&lt;&gt;0, K2764/J2764 * I2764^-0.95, 0) + IF(AND(M2764&lt;&gt;0, I2764&lt;&gt;0), N2764/M2764 * I2764^-0.95 * IF(L2764=1, 1, 0.913), 0)) / 2,"Fehler: K4 muss 1 oder 2 sein"))</f>
        <v>1.4642857142857142</v>
      </c>
      <c r="P2764" s="61">
        <f t="array" ref="P2764">((AVERAGE(IF((H2764:INDEX(H:H,MATCH("PointAVG",O2765:O2873,0)+ROW(O2764)-1)&gt;=(MAX(H2764:INDEX(H:H,MATCH("PointAVG",O2765:O2873,0)+ROW(O2764)-1))-4)),O2764:INDEX(O:O,MATCH("PointAVG",O2765:O2873,0)+ROW(O2764)-1)))) * (VLOOKUP(C2764, LeagueRanking[[CCode]:[Total4]], COLUMNS(LeagueRanking[[#All],[CCode]:[Total4]]), FALSE)))</f>
        <v>11.05924197142857</v>
      </c>
      <c r="Q2764" s="91">
        <f>_xlfn.RANK.EQ(P2764, P:P, 0)</f>
        <v>163</v>
      </c>
    </row>
    <row r="2765" spans="2:17" ht="23.45" hidden="1" customHeight="1" outlineLevel="1" x14ac:dyDescent="0.25">
      <c r="B2765" s="123"/>
      <c r="C2765" s="35" t="s">
        <v>382</v>
      </c>
      <c r="D2765" s="123"/>
      <c r="E2765" s="35" t="s">
        <v>321</v>
      </c>
      <c r="F2765" s="122"/>
      <c r="G2765" s="35">
        <v>2019</v>
      </c>
      <c r="H2765" s="35">
        <v>2019</v>
      </c>
      <c r="I2765" s="35">
        <v>1</v>
      </c>
      <c r="J2765" s="35">
        <v>28</v>
      </c>
      <c r="K2765" s="35">
        <v>52</v>
      </c>
      <c r="O2765" s="61">
        <f t="shared" si="340"/>
        <v>1.8571428571428572</v>
      </c>
      <c r="Q2765" s="92"/>
    </row>
    <row r="2766" spans="2:17" ht="23.45" hidden="1" customHeight="1" outlineLevel="1" x14ac:dyDescent="0.25">
      <c r="B2766" s="123"/>
      <c r="C2766" s="35" t="s">
        <v>382</v>
      </c>
      <c r="D2766" s="123"/>
      <c r="E2766" s="35" t="s">
        <v>321</v>
      </c>
      <c r="F2766" s="122"/>
      <c r="G2766" s="35">
        <v>2020</v>
      </c>
      <c r="H2766" s="35">
        <v>2020</v>
      </c>
      <c r="I2766" s="35">
        <v>1</v>
      </c>
      <c r="J2766" s="35">
        <v>28</v>
      </c>
      <c r="K2766" s="35">
        <v>47</v>
      </c>
      <c r="O2766" s="61">
        <f t="shared" si="340"/>
        <v>1.6785714285714286</v>
      </c>
      <c r="Q2766" s="92"/>
    </row>
    <row r="2767" spans="2:17" ht="23.45" hidden="1" customHeight="1" outlineLevel="1" x14ac:dyDescent="0.25">
      <c r="B2767" s="123"/>
      <c r="C2767" s="35" t="s">
        <v>382</v>
      </c>
      <c r="D2767" s="123"/>
      <c r="E2767" s="35" t="s">
        <v>321</v>
      </c>
      <c r="F2767" s="122"/>
      <c r="G2767" s="35">
        <v>2021</v>
      </c>
      <c r="H2767" s="35">
        <v>2021</v>
      </c>
      <c r="I2767" s="35">
        <v>1</v>
      </c>
      <c r="J2767" s="35">
        <v>14</v>
      </c>
      <c r="K2767" s="35">
        <v>21</v>
      </c>
      <c r="O2767" s="61">
        <f t="shared" si="340"/>
        <v>1.5</v>
      </c>
      <c r="Q2767" s="92"/>
    </row>
    <row r="2768" spans="2:17" ht="23.45" hidden="1" customHeight="1" outlineLevel="1" x14ac:dyDescent="0.25">
      <c r="B2768" s="123"/>
      <c r="C2768" s="35" t="s">
        <v>382</v>
      </c>
      <c r="D2768" s="123"/>
      <c r="E2768" s="35" t="s">
        <v>321</v>
      </c>
      <c r="F2768" s="122"/>
      <c r="G2768" s="35">
        <v>2022</v>
      </c>
      <c r="H2768" s="35">
        <v>2022</v>
      </c>
      <c r="I2768" s="35">
        <v>1</v>
      </c>
      <c r="J2768" s="35">
        <v>28</v>
      </c>
      <c r="K2768" s="35">
        <v>34</v>
      </c>
      <c r="O2768" s="61">
        <f t="shared" si="340"/>
        <v>1.2142857142857142</v>
      </c>
      <c r="Q2768" s="92"/>
    </row>
    <row r="2769" spans="2:17" ht="23.45" hidden="1" customHeight="1" outlineLevel="1" x14ac:dyDescent="0.25">
      <c r="B2769" s="123"/>
      <c r="C2769" s="35" t="s">
        <v>382</v>
      </c>
      <c r="D2769" s="123"/>
      <c r="E2769" s="35" t="s">
        <v>321</v>
      </c>
      <c r="F2769" s="122"/>
      <c r="G2769" s="35">
        <v>2023</v>
      </c>
      <c r="H2769" s="35">
        <v>2023</v>
      </c>
      <c r="I2769" s="35">
        <v>1</v>
      </c>
      <c r="J2769" s="35">
        <v>24</v>
      </c>
      <c r="K2769" s="35">
        <v>14</v>
      </c>
      <c r="O2769" s="61">
        <f t="shared" si="340"/>
        <v>0.58333333333333337</v>
      </c>
      <c r="Q2769" s="92"/>
    </row>
    <row r="2770" spans="2:17" ht="23.45" hidden="1" customHeight="1" outlineLevel="1" x14ac:dyDescent="0.25">
      <c r="B2770" s="123"/>
      <c r="C2770" s="35" t="s">
        <v>382</v>
      </c>
      <c r="D2770" s="123"/>
      <c r="E2770" s="35" t="s">
        <v>321</v>
      </c>
      <c r="F2770" s="122"/>
      <c r="G2770" s="35">
        <v>2024</v>
      </c>
      <c r="H2770" s="35">
        <v>2024</v>
      </c>
      <c r="I2770" s="35">
        <v>1</v>
      </c>
      <c r="J2770" s="35">
        <v>30</v>
      </c>
      <c r="K2770" s="35">
        <v>40</v>
      </c>
      <c r="O2770" s="61">
        <f t="shared" si="340"/>
        <v>1.3333333333333333</v>
      </c>
      <c r="Q2770" s="92"/>
    </row>
    <row r="2771" spans="2:17" ht="23.45" hidden="1" customHeight="1" outlineLevel="1" x14ac:dyDescent="0.25">
      <c r="B2771" s="68" t="s">
        <v>1</v>
      </c>
      <c r="C2771" s="68" t="s">
        <v>371</v>
      </c>
      <c r="D2771" s="68" t="s">
        <v>42</v>
      </c>
      <c r="E2771" s="68" t="s">
        <v>364</v>
      </c>
      <c r="F2771" s="88"/>
      <c r="G2771" s="68" t="s">
        <v>43</v>
      </c>
      <c r="H2771" s="68" t="s">
        <v>787</v>
      </c>
      <c r="I2771" s="68" t="s">
        <v>44</v>
      </c>
      <c r="J2771" s="68" t="s">
        <v>360</v>
      </c>
      <c r="K2771" s="68" t="s">
        <v>359</v>
      </c>
      <c r="L2771" s="68" t="s">
        <v>362</v>
      </c>
      <c r="M2771" s="68" t="s">
        <v>360</v>
      </c>
      <c r="N2771" s="68" t="s">
        <v>359</v>
      </c>
      <c r="O2771" s="68" t="s">
        <v>363</v>
      </c>
      <c r="P2771" s="68" t="s">
        <v>365</v>
      </c>
      <c r="Q2771" s="68" t="s">
        <v>599</v>
      </c>
    </row>
    <row r="2772" spans="2:17" ht="23.45" hidden="1" customHeight="1" outlineLevel="1" x14ac:dyDescent="0.25">
      <c r="B2772" s="123" t="e" vm="28">
        <v>#VALUE!</v>
      </c>
      <c r="C2772" s="35" t="s">
        <v>382</v>
      </c>
      <c r="D2772" s="123" t="e" vm="320">
        <v>#VALUE!</v>
      </c>
      <c r="E2772" s="35" t="s">
        <v>322</v>
      </c>
      <c r="F2772" s="122" t="s">
        <v>749</v>
      </c>
      <c r="G2772" s="35">
        <v>2018</v>
      </c>
      <c r="H2772" s="35">
        <v>2018</v>
      </c>
      <c r="I2772" s="35">
        <v>1</v>
      </c>
      <c r="J2772" s="35">
        <v>28</v>
      </c>
      <c r="K2772" s="35">
        <v>20</v>
      </c>
      <c r="O2772" s="61">
        <f t="shared" ref="O2772:O2778" si="341">IF(AND(L2772="", M2772="", N2772=""), IF(AND(I2772&lt;&gt;0, J2772&lt;&gt;0), K2772/J2772 * I2772^-0.95, 0), IF(OR(L2772=1, L2772=2),(IF(J2772&lt;&gt;0, K2772/J2772 * I2772^-0.95, 0) + IF(AND(M2772&lt;&gt;0, I2772&lt;&gt;0), N2772/M2772 * I2772^-0.95 * IF(L2772=1, 1, 0.913), 0)) / 2,"Fehler: K4 muss 1 oder 2 sein"))</f>
        <v>0.7142857142857143</v>
      </c>
      <c r="P2772" s="61">
        <f t="array" ref="P2772">((AVERAGE(IF((H2772:INDEX(H:H,MATCH("PointAVG",O2773:O2881,0)+ROW(O2772)-1)&gt;=(MAX(H2772:INDEX(H:H,MATCH("PointAVG",O2773:O2881,0)+ROW(O2772)-1))-4)),O2772:INDEX(O:O,MATCH("PointAVG",O2773:O2881,0)+ROW(O2772)-1)))) * (VLOOKUP(C2772, LeagueRanking[[CCode]:[Total4]], COLUMNS(LeagueRanking[[#All],[CCode]:[Total4]]), FALSE)))</f>
        <v>8.9120797094285713</v>
      </c>
      <c r="Q2772" s="91">
        <f>_xlfn.RANK.EQ(P2772, P:P, 0)</f>
        <v>221</v>
      </c>
    </row>
    <row r="2773" spans="2:17" ht="23.45" hidden="1" customHeight="1" outlineLevel="1" x14ac:dyDescent="0.25">
      <c r="B2773" s="123"/>
      <c r="C2773" s="35" t="s">
        <v>382</v>
      </c>
      <c r="D2773" s="123"/>
      <c r="E2773" s="35" t="s">
        <v>322</v>
      </c>
      <c r="F2773" s="122"/>
      <c r="G2773" s="35">
        <v>2019</v>
      </c>
      <c r="H2773" s="35">
        <v>2019</v>
      </c>
      <c r="I2773" s="35">
        <v>1</v>
      </c>
      <c r="J2773" s="35">
        <v>28</v>
      </c>
      <c r="K2773" s="35">
        <v>27</v>
      </c>
      <c r="O2773" s="61">
        <f t="shared" si="341"/>
        <v>0.9642857142857143</v>
      </c>
      <c r="Q2773" s="92"/>
    </row>
    <row r="2774" spans="2:17" ht="23.45" hidden="1" customHeight="1" outlineLevel="1" x14ac:dyDescent="0.25">
      <c r="B2774" s="123"/>
      <c r="C2774" s="35" t="s">
        <v>382</v>
      </c>
      <c r="D2774" s="123"/>
      <c r="E2774" s="35" t="s">
        <v>322</v>
      </c>
      <c r="F2774" s="122"/>
      <c r="G2774" s="35">
        <v>2020</v>
      </c>
      <c r="H2774" s="35">
        <v>2020</v>
      </c>
      <c r="I2774" s="35">
        <v>1</v>
      </c>
      <c r="J2774" s="35">
        <v>28</v>
      </c>
      <c r="K2774" s="35">
        <v>24</v>
      </c>
      <c r="O2774" s="61">
        <f t="shared" si="341"/>
        <v>0.8571428571428571</v>
      </c>
      <c r="Q2774" s="92"/>
    </row>
    <row r="2775" spans="2:17" ht="23.45" hidden="1" customHeight="1" outlineLevel="1" x14ac:dyDescent="0.25">
      <c r="B2775" s="123"/>
      <c r="C2775" s="35" t="s">
        <v>382</v>
      </c>
      <c r="D2775" s="123"/>
      <c r="E2775" s="35" t="s">
        <v>322</v>
      </c>
      <c r="F2775" s="122"/>
      <c r="G2775" s="35">
        <v>2021</v>
      </c>
      <c r="H2775" s="35">
        <v>2021</v>
      </c>
      <c r="I2775" s="35">
        <v>1</v>
      </c>
      <c r="J2775" s="35">
        <v>14</v>
      </c>
      <c r="K2775" s="35">
        <v>13</v>
      </c>
      <c r="O2775" s="61">
        <f t="shared" si="341"/>
        <v>0.9285714285714286</v>
      </c>
      <c r="Q2775" s="92"/>
    </row>
    <row r="2776" spans="2:17" ht="23.45" hidden="1" customHeight="1" outlineLevel="1" x14ac:dyDescent="0.25">
      <c r="B2776" s="123"/>
      <c r="C2776" s="35" t="s">
        <v>382</v>
      </c>
      <c r="D2776" s="123"/>
      <c r="E2776" s="35" t="s">
        <v>322</v>
      </c>
      <c r="F2776" s="122"/>
      <c r="G2776" s="35">
        <v>2022</v>
      </c>
      <c r="H2776" s="35">
        <v>2022</v>
      </c>
      <c r="I2776" s="35">
        <v>1</v>
      </c>
      <c r="J2776" s="35">
        <v>28</v>
      </c>
      <c r="K2776" s="35">
        <v>17</v>
      </c>
      <c r="O2776" s="61">
        <f t="shared" si="341"/>
        <v>0.6071428571428571</v>
      </c>
      <c r="Q2776" s="92"/>
    </row>
    <row r="2777" spans="2:17" ht="23.45" hidden="1" customHeight="1" outlineLevel="1" x14ac:dyDescent="0.25">
      <c r="B2777" s="123"/>
      <c r="C2777" s="35" t="s">
        <v>382</v>
      </c>
      <c r="D2777" s="123"/>
      <c r="E2777" s="35" t="s">
        <v>322</v>
      </c>
      <c r="F2777" s="122"/>
      <c r="G2777" s="35">
        <v>2023</v>
      </c>
      <c r="H2777" s="35">
        <v>2023</v>
      </c>
      <c r="I2777" s="35">
        <v>1</v>
      </c>
      <c r="J2777" s="35">
        <v>24</v>
      </c>
      <c r="K2777" s="35">
        <v>43</v>
      </c>
      <c r="O2777" s="61">
        <f t="shared" si="341"/>
        <v>1.7916666666666667</v>
      </c>
      <c r="Q2777" s="92"/>
    </row>
    <row r="2778" spans="2:17" ht="23.45" hidden="1" customHeight="1" outlineLevel="1" x14ac:dyDescent="0.25">
      <c r="B2778" s="123"/>
      <c r="C2778" s="35" t="s">
        <v>382</v>
      </c>
      <c r="D2778" s="123"/>
      <c r="E2778" s="35" t="s">
        <v>322</v>
      </c>
      <c r="F2778" s="122"/>
      <c r="G2778" s="35">
        <v>2024</v>
      </c>
      <c r="H2778" s="35">
        <v>2024</v>
      </c>
      <c r="I2778" s="35">
        <v>1</v>
      </c>
      <c r="J2778" s="35">
        <v>30</v>
      </c>
      <c r="K2778" s="35">
        <v>27</v>
      </c>
      <c r="O2778" s="61">
        <f t="shared" si="341"/>
        <v>0.9</v>
      </c>
      <c r="Q2778" s="92"/>
    </row>
    <row r="2779" spans="2:17" ht="23.45" hidden="1" customHeight="1" outlineLevel="1" x14ac:dyDescent="0.25">
      <c r="B2779" s="68" t="s">
        <v>1</v>
      </c>
      <c r="C2779" s="68" t="s">
        <v>371</v>
      </c>
      <c r="D2779" s="68" t="s">
        <v>42</v>
      </c>
      <c r="E2779" s="68" t="s">
        <v>364</v>
      </c>
      <c r="F2779" s="88"/>
      <c r="G2779" s="68" t="s">
        <v>43</v>
      </c>
      <c r="H2779" s="68" t="s">
        <v>787</v>
      </c>
      <c r="I2779" s="68" t="s">
        <v>44</v>
      </c>
      <c r="J2779" s="68" t="s">
        <v>360</v>
      </c>
      <c r="K2779" s="68" t="s">
        <v>359</v>
      </c>
      <c r="L2779" s="68" t="s">
        <v>362</v>
      </c>
      <c r="M2779" s="68" t="s">
        <v>360</v>
      </c>
      <c r="N2779" s="68" t="s">
        <v>359</v>
      </c>
      <c r="O2779" s="68" t="s">
        <v>363</v>
      </c>
      <c r="P2779" s="68" t="s">
        <v>365</v>
      </c>
      <c r="Q2779" s="68" t="s">
        <v>599</v>
      </c>
    </row>
    <row r="2780" spans="2:17" ht="23.45" hidden="1" customHeight="1" outlineLevel="1" x14ac:dyDescent="0.25">
      <c r="B2780" s="123" t="e" vm="28">
        <v>#VALUE!</v>
      </c>
      <c r="C2780" s="35" t="s">
        <v>382</v>
      </c>
      <c r="D2780" s="123" t="e" vm="321">
        <v>#VALUE!</v>
      </c>
      <c r="E2780" s="35" t="s">
        <v>323</v>
      </c>
      <c r="F2780" s="122" t="s">
        <v>750</v>
      </c>
      <c r="G2780" s="35">
        <v>2018</v>
      </c>
      <c r="H2780" s="35">
        <v>2018</v>
      </c>
      <c r="I2780" s="35">
        <v>1</v>
      </c>
      <c r="J2780" s="35">
        <v>28</v>
      </c>
      <c r="K2780" s="35">
        <v>27</v>
      </c>
      <c r="O2780" s="61">
        <f t="shared" ref="O2780:O2786" si="342">IF(AND(L2780="", M2780="", N2780=""), IF(AND(I2780&lt;&gt;0, J2780&lt;&gt;0), K2780/J2780 * I2780^-0.95, 0), IF(OR(L2780=1, L2780=2),(IF(J2780&lt;&gt;0, K2780/J2780 * I2780^-0.95, 0) + IF(AND(M2780&lt;&gt;0, I2780&lt;&gt;0), N2780/M2780 * I2780^-0.95 * IF(L2780=1, 1, 0.913), 0)) / 2,"Fehler: K4 muss 1 oder 2 sein"))</f>
        <v>0.9642857142857143</v>
      </c>
      <c r="P2780" s="61">
        <f t="array" ref="P2780">((AVERAGE(IF((H2780:INDEX(H:H,MATCH("PointAVG",O2781:O2889,0)+ROW(O2780)-1)&gt;=(MAX(H2780:INDEX(H:H,MATCH("PointAVG",O2781:O2889,0)+ROW(O2780)-1))-4)),O2780:INDEX(O:O,MATCH("PointAVG",O2781:O2889,0)+ROW(O2780)-1)))) * (VLOOKUP(C2780, LeagueRanking[[CCode]:[Total4]], COLUMNS(LeagueRanking[[#All],[CCode]:[Total4]]), FALSE)))</f>
        <v>9.5860674748571419</v>
      </c>
      <c r="Q2780" s="91">
        <f>_xlfn.RANK.EQ(P2780, P:P, 0)</f>
        <v>204</v>
      </c>
    </row>
    <row r="2781" spans="2:17" ht="23.45" hidden="1" customHeight="1" outlineLevel="1" x14ac:dyDescent="0.25">
      <c r="B2781" s="123"/>
      <c r="C2781" s="35" t="s">
        <v>382</v>
      </c>
      <c r="D2781" s="123"/>
      <c r="E2781" s="35" t="s">
        <v>323</v>
      </c>
      <c r="F2781" s="122"/>
      <c r="G2781" s="35">
        <v>2019</v>
      </c>
      <c r="H2781" s="35">
        <v>2019</v>
      </c>
      <c r="I2781" s="35">
        <v>1</v>
      </c>
      <c r="J2781" s="35">
        <v>28</v>
      </c>
      <c r="K2781" s="35">
        <v>31</v>
      </c>
      <c r="O2781" s="61">
        <f t="shared" si="342"/>
        <v>1.1071428571428572</v>
      </c>
      <c r="Q2781" s="92"/>
    </row>
    <row r="2782" spans="2:17" ht="23.45" hidden="1" customHeight="1" outlineLevel="1" x14ac:dyDescent="0.25">
      <c r="B2782" s="123"/>
      <c r="C2782" s="35" t="s">
        <v>382</v>
      </c>
      <c r="D2782" s="123"/>
      <c r="E2782" s="35" t="s">
        <v>323</v>
      </c>
      <c r="F2782" s="122"/>
      <c r="G2782" s="35">
        <v>2020</v>
      </c>
      <c r="H2782" s="35">
        <v>2020</v>
      </c>
      <c r="I2782" s="35">
        <v>1</v>
      </c>
      <c r="J2782" s="35">
        <v>28</v>
      </c>
      <c r="K2782" s="35">
        <v>36</v>
      </c>
      <c r="O2782" s="61">
        <f t="shared" si="342"/>
        <v>1.2857142857142858</v>
      </c>
      <c r="Q2782" s="92"/>
    </row>
    <row r="2783" spans="2:17" ht="23.45" hidden="1" customHeight="1" outlineLevel="1" x14ac:dyDescent="0.25">
      <c r="B2783" s="123"/>
      <c r="C2783" s="35" t="s">
        <v>382</v>
      </c>
      <c r="D2783" s="123"/>
      <c r="E2783" s="35" t="s">
        <v>323</v>
      </c>
      <c r="F2783" s="122"/>
      <c r="G2783" s="35">
        <v>2021</v>
      </c>
      <c r="H2783" s="35">
        <v>2021</v>
      </c>
      <c r="I2783" s="35">
        <v>1</v>
      </c>
      <c r="J2783" s="35">
        <v>14</v>
      </c>
      <c r="K2783" s="35">
        <v>13</v>
      </c>
      <c r="O2783" s="61">
        <f t="shared" si="342"/>
        <v>0.9285714285714286</v>
      </c>
      <c r="Q2783" s="92"/>
    </row>
    <row r="2784" spans="2:17" ht="23.45" hidden="1" customHeight="1" outlineLevel="1" x14ac:dyDescent="0.25">
      <c r="B2784" s="123"/>
      <c r="C2784" s="35" t="s">
        <v>382</v>
      </c>
      <c r="D2784" s="123"/>
      <c r="E2784" s="35" t="s">
        <v>323</v>
      </c>
      <c r="F2784" s="122"/>
      <c r="G2784" s="35">
        <v>2022</v>
      </c>
      <c r="H2784" s="35">
        <v>2022</v>
      </c>
      <c r="I2784" s="35">
        <v>1</v>
      </c>
      <c r="J2784" s="35">
        <v>28</v>
      </c>
      <c r="K2784" s="35">
        <v>30</v>
      </c>
      <c r="O2784" s="61">
        <f t="shared" si="342"/>
        <v>1.0714285714285714</v>
      </c>
      <c r="Q2784" s="92"/>
    </row>
    <row r="2785" spans="2:17" ht="23.45" hidden="1" customHeight="1" outlineLevel="1" x14ac:dyDescent="0.25">
      <c r="B2785" s="123"/>
      <c r="C2785" s="35" t="s">
        <v>382</v>
      </c>
      <c r="D2785" s="123"/>
      <c r="E2785" s="35" t="s">
        <v>323</v>
      </c>
      <c r="F2785" s="122"/>
      <c r="G2785" s="35">
        <v>2023</v>
      </c>
      <c r="H2785" s="35">
        <v>2023</v>
      </c>
      <c r="I2785" s="35">
        <v>1</v>
      </c>
      <c r="J2785" s="35">
        <v>24</v>
      </c>
      <c r="K2785" s="35">
        <v>30</v>
      </c>
      <c r="O2785" s="61">
        <f t="shared" si="342"/>
        <v>1.25</v>
      </c>
      <c r="Q2785" s="92"/>
    </row>
    <row r="2786" spans="2:17" ht="23.45" hidden="1" customHeight="1" outlineLevel="1" x14ac:dyDescent="0.25">
      <c r="B2786" s="123"/>
      <c r="C2786" s="35" t="s">
        <v>382</v>
      </c>
      <c r="D2786" s="123"/>
      <c r="E2786" s="35" t="s">
        <v>323</v>
      </c>
      <c r="F2786" s="122"/>
      <c r="G2786" s="35">
        <v>2024</v>
      </c>
      <c r="H2786" s="35">
        <v>2024</v>
      </c>
      <c r="I2786" s="35">
        <v>1</v>
      </c>
      <c r="J2786" s="35">
        <v>30</v>
      </c>
      <c r="K2786" s="35">
        <v>28</v>
      </c>
      <c r="O2786" s="61">
        <f t="shared" si="342"/>
        <v>0.93333333333333335</v>
      </c>
      <c r="Q2786" s="92"/>
    </row>
    <row r="2787" spans="2:17" ht="23.45" hidden="1" customHeight="1" outlineLevel="1" x14ac:dyDescent="0.25">
      <c r="B2787" s="68" t="s">
        <v>1</v>
      </c>
      <c r="C2787" s="68" t="s">
        <v>371</v>
      </c>
      <c r="D2787" s="68" t="s">
        <v>42</v>
      </c>
      <c r="E2787" s="68" t="s">
        <v>364</v>
      </c>
      <c r="F2787" s="88"/>
      <c r="G2787" s="68" t="s">
        <v>43</v>
      </c>
      <c r="H2787" s="68" t="s">
        <v>787</v>
      </c>
      <c r="I2787" s="68" t="s">
        <v>44</v>
      </c>
      <c r="J2787" s="68" t="s">
        <v>360</v>
      </c>
      <c r="K2787" s="68" t="s">
        <v>359</v>
      </c>
      <c r="L2787" s="68" t="s">
        <v>362</v>
      </c>
      <c r="M2787" s="68" t="s">
        <v>360</v>
      </c>
      <c r="N2787" s="68" t="s">
        <v>359</v>
      </c>
      <c r="O2787" s="68" t="s">
        <v>363</v>
      </c>
      <c r="P2787" s="68" t="s">
        <v>365</v>
      </c>
      <c r="Q2787" s="68" t="s">
        <v>599</v>
      </c>
    </row>
    <row r="2788" spans="2:17" ht="23.45" hidden="1" customHeight="1" outlineLevel="1" x14ac:dyDescent="0.25">
      <c r="B2788" s="123" t="e" vm="28">
        <v>#VALUE!</v>
      </c>
      <c r="C2788" s="35" t="s">
        <v>382</v>
      </c>
      <c r="D2788" s="123" t="e" vm="322">
        <v>#VALUE!</v>
      </c>
      <c r="E2788" s="35" t="s">
        <v>324</v>
      </c>
      <c r="F2788" s="122" t="s">
        <v>751</v>
      </c>
      <c r="G2788" s="35">
        <v>2018</v>
      </c>
      <c r="H2788" s="35">
        <v>2018</v>
      </c>
      <c r="I2788" s="35">
        <v>1</v>
      </c>
      <c r="J2788" s="35">
        <v>28</v>
      </c>
      <c r="K2788" s="35">
        <v>42</v>
      </c>
      <c r="O2788" s="61">
        <f t="shared" ref="O2788:O2794" si="343">IF(AND(L2788="", M2788="", N2788=""), IF(AND(I2788&lt;&gt;0, J2788&lt;&gt;0), K2788/J2788 * I2788^-0.95, 0), IF(OR(L2788=1, L2788=2),(IF(J2788&lt;&gt;0, K2788/J2788 * I2788^-0.95, 0) + IF(AND(M2788&lt;&gt;0, I2788&lt;&gt;0), N2788/M2788 * I2788^-0.95 * IF(L2788=1, 1, 0.913), 0)) / 2,"Fehler: K4 muss 1 oder 2 sein"))</f>
        <v>1.5</v>
      </c>
      <c r="P2788" s="61">
        <f t="array" ref="P2788">((AVERAGE(IF((H2788:INDEX(H:H,MATCH("PointAVG",O2789:O2897,0)+ROW(O2788)-1)&gt;=(MAX(H2788:INDEX(H:H,MATCH("PointAVG",O2789:O2897,0)+ROW(O2788)-1))-4)),O2788:INDEX(O:O,MATCH("PointAVG",O2789:O2897,0)+ROW(O2788)-1)))) * (VLOOKUP(C2788, LeagueRanking[[CCode]:[Total4]], COLUMNS(LeagueRanking[[#All],[CCode]:[Total4]]), FALSE)))</f>
        <v>3.5577372757142851</v>
      </c>
      <c r="Q2788" s="91">
        <f>_xlfn.RANK.EQ(P2788, P:P, 0)</f>
        <v>355</v>
      </c>
    </row>
    <row r="2789" spans="2:17" ht="23.45" hidden="1" customHeight="1" outlineLevel="1" x14ac:dyDescent="0.25">
      <c r="B2789" s="123"/>
      <c r="C2789" s="35" t="s">
        <v>382</v>
      </c>
      <c r="D2789" s="123"/>
      <c r="E2789" s="35" t="s">
        <v>324</v>
      </c>
      <c r="F2789" s="122"/>
      <c r="G2789" s="35">
        <v>2019</v>
      </c>
      <c r="H2789" s="35">
        <v>2019</v>
      </c>
      <c r="I2789" s="35">
        <v>1</v>
      </c>
      <c r="J2789" s="35">
        <v>28</v>
      </c>
      <c r="K2789" s="35">
        <v>32</v>
      </c>
      <c r="O2789" s="61">
        <f t="shared" si="343"/>
        <v>1.1428571428571428</v>
      </c>
      <c r="Q2789" s="92"/>
    </row>
    <row r="2790" spans="2:17" ht="23.45" hidden="1" customHeight="1" outlineLevel="1" x14ac:dyDescent="0.25">
      <c r="B2790" s="123"/>
      <c r="C2790" s="35" t="s">
        <v>382</v>
      </c>
      <c r="D2790" s="123"/>
      <c r="E2790" s="35" t="s">
        <v>324</v>
      </c>
      <c r="F2790" s="122"/>
      <c r="G2790" s="35">
        <v>2020</v>
      </c>
      <c r="H2790" s="35">
        <v>2020</v>
      </c>
      <c r="I2790" s="35">
        <v>1</v>
      </c>
      <c r="J2790" s="35">
        <v>28</v>
      </c>
      <c r="K2790" s="35">
        <v>12</v>
      </c>
      <c r="O2790" s="61">
        <f t="shared" si="343"/>
        <v>0.42857142857142855</v>
      </c>
      <c r="Q2790" s="92"/>
    </row>
    <row r="2791" spans="2:17" ht="23.45" hidden="1" customHeight="1" outlineLevel="1" x14ac:dyDescent="0.25">
      <c r="B2791" s="123"/>
      <c r="C2791" s="35" t="s">
        <v>382</v>
      </c>
      <c r="D2791" s="123"/>
      <c r="E2791" s="35" t="s">
        <v>324</v>
      </c>
      <c r="F2791" s="122"/>
      <c r="G2791" s="35">
        <v>2021</v>
      </c>
      <c r="H2791" s="35">
        <v>2021</v>
      </c>
      <c r="I2791" s="35">
        <v>1</v>
      </c>
      <c r="J2791" s="35">
        <v>14</v>
      </c>
      <c r="K2791" s="35">
        <v>5</v>
      </c>
      <c r="O2791" s="61">
        <f t="shared" si="343"/>
        <v>0.35714285714285715</v>
      </c>
      <c r="Q2791" s="92"/>
    </row>
    <row r="2792" spans="2:17" ht="23.45" hidden="1" customHeight="1" outlineLevel="1" x14ac:dyDescent="0.25">
      <c r="B2792" s="123"/>
      <c r="C2792" s="35" t="s">
        <v>382</v>
      </c>
      <c r="D2792" s="123"/>
      <c r="E2792" s="35" t="s">
        <v>324</v>
      </c>
      <c r="F2792" s="122"/>
      <c r="G2792" s="35">
        <v>2022</v>
      </c>
      <c r="H2792" s="35">
        <v>2022</v>
      </c>
      <c r="I2792" s="35">
        <v>1</v>
      </c>
      <c r="J2792" s="35">
        <v>28</v>
      </c>
      <c r="K2792" s="35">
        <v>15</v>
      </c>
      <c r="O2792" s="61">
        <f t="shared" si="343"/>
        <v>0.5357142857142857</v>
      </c>
      <c r="Q2792" s="92"/>
    </row>
    <row r="2793" spans="2:17" ht="23.45" hidden="1" customHeight="1" outlineLevel="1" x14ac:dyDescent="0.25">
      <c r="B2793" s="123"/>
      <c r="C2793" s="35" t="s">
        <v>382</v>
      </c>
      <c r="D2793" s="123"/>
      <c r="E2793" s="35" t="s">
        <v>324</v>
      </c>
      <c r="F2793" s="122"/>
      <c r="G2793" s="35">
        <v>2023</v>
      </c>
      <c r="H2793" s="35">
        <v>2023</v>
      </c>
      <c r="I2793" s="35">
        <v>1</v>
      </c>
      <c r="J2793" s="35">
        <v>24</v>
      </c>
      <c r="K2793" s="35">
        <v>17</v>
      </c>
      <c r="O2793" s="61">
        <f t="shared" si="343"/>
        <v>0.70833333333333337</v>
      </c>
      <c r="Q2793" s="92"/>
    </row>
    <row r="2794" spans="2:17" ht="23.45" hidden="1" customHeight="1" outlineLevel="1" x14ac:dyDescent="0.25">
      <c r="B2794" s="123"/>
      <c r="C2794" s="35" t="s">
        <v>382</v>
      </c>
      <c r="D2794" s="123"/>
      <c r="E2794" s="35" t="s">
        <v>324</v>
      </c>
      <c r="F2794" s="122"/>
      <c r="G2794" s="35">
        <v>2024</v>
      </c>
      <c r="H2794" s="35">
        <v>2024</v>
      </c>
      <c r="O2794" s="61">
        <f t="shared" si="343"/>
        <v>0</v>
      </c>
      <c r="Q2794" s="92"/>
    </row>
    <row r="2795" spans="2:17" ht="23.45" hidden="1" customHeight="1" outlineLevel="1" x14ac:dyDescent="0.25">
      <c r="B2795" s="68" t="s">
        <v>1</v>
      </c>
      <c r="C2795" s="68" t="s">
        <v>371</v>
      </c>
      <c r="D2795" s="68" t="s">
        <v>42</v>
      </c>
      <c r="E2795" s="68" t="s">
        <v>364</v>
      </c>
      <c r="F2795" s="88"/>
      <c r="G2795" s="68" t="s">
        <v>43</v>
      </c>
      <c r="H2795" s="68" t="s">
        <v>787</v>
      </c>
      <c r="I2795" s="68" t="s">
        <v>44</v>
      </c>
      <c r="J2795" s="68" t="s">
        <v>360</v>
      </c>
      <c r="K2795" s="68" t="s">
        <v>359</v>
      </c>
      <c r="L2795" s="68" t="s">
        <v>362</v>
      </c>
      <c r="M2795" s="68" t="s">
        <v>360</v>
      </c>
      <c r="N2795" s="68" t="s">
        <v>359</v>
      </c>
      <c r="O2795" s="68" t="s">
        <v>363</v>
      </c>
      <c r="P2795" s="68" t="s">
        <v>365</v>
      </c>
      <c r="Q2795" s="68" t="s">
        <v>599</v>
      </c>
    </row>
    <row r="2796" spans="2:17" ht="23.45" hidden="1" customHeight="1" outlineLevel="1" x14ac:dyDescent="0.25">
      <c r="B2796" s="123" t="e" vm="28">
        <v>#VALUE!</v>
      </c>
      <c r="C2796" s="35" t="s">
        <v>382</v>
      </c>
      <c r="D2796" s="123" t="e" vm="412">
        <v>#VALUE!</v>
      </c>
      <c r="E2796" s="35" t="s">
        <v>421</v>
      </c>
      <c r="F2796" s="122" t="s">
        <v>752</v>
      </c>
      <c r="G2796" s="35">
        <v>2018</v>
      </c>
      <c r="H2796" s="35">
        <v>2018</v>
      </c>
      <c r="O2796" s="61">
        <f t="shared" ref="O2796:O2802" si="344">IF(AND(L2796="", M2796="", N2796=""), IF(AND(I2796&lt;&gt;0, J2796&lt;&gt;0), K2796/J2796 * I2796^-0.95, 0), IF(OR(L2796=1, L2796=2),(IF(J2796&lt;&gt;0, K2796/J2796 * I2796^-0.95, 0) + IF(AND(M2796&lt;&gt;0, I2796&lt;&gt;0), N2796/M2796 * I2796^-0.95 * IF(L2796=1, 1, 0.913), 0)) / 2,"Fehler: K4 muss 1 oder 2 sein"))</f>
        <v>0</v>
      </c>
      <c r="P2796" s="61">
        <f t="array" ref="P2796">((AVERAGE(IF((H2796:INDEX(H:H,MATCH("PointAVG",O2797:O2905,0)+ROW(O2796)-1)&gt;=(MAX(H2796:INDEX(H:H,MATCH("PointAVG",O2797:O2905,0)+ROW(O2796)-1))-4)),O2796:INDEX(O:O,MATCH("PointAVG",O2797:O2905,0)+ROW(O2796)-1)))) * (VLOOKUP(C2796, LeagueRanking[[CCode]:[Total4]], COLUMNS(LeagueRanking[[#All],[CCode]:[Total4]]), FALSE)))</f>
        <v>10.516713119999999</v>
      </c>
      <c r="Q2796" s="91">
        <f>_xlfn.RANK.EQ(P2796, P:P, 0)</f>
        <v>180</v>
      </c>
    </row>
    <row r="2797" spans="2:17" ht="23.45" hidden="1" customHeight="1" outlineLevel="1" x14ac:dyDescent="0.25">
      <c r="B2797" s="123"/>
      <c r="C2797" s="35" t="s">
        <v>382</v>
      </c>
      <c r="D2797" s="123"/>
      <c r="E2797" s="35" t="s">
        <v>421</v>
      </c>
      <c r="F2797" s="122"/>
      <c r="G2797" s="35">
        <v>2019</v>
      </c>
      <c r="H2797" s="35">
        <v>2019</v>
      </c>
      <c r="O2797" s="61">
        <f t="shared" si="344"/>
        <v>0</v>
      </c>
      <c r="Q2797" s="92"/>
    </row>
    <row r="2798" spans="2:17" ht="23.45" hidden="1" customHeight="1" outlineLevel="1" x14ac:dyDescent="0.25">
      <c r="B2798" s="123"/>
      <c r="C2798" s="35" t="s">
        <v>382</v>
      </c>
      <c r="D2798" s="123"/>
      <c r="E2798" s="35" t="s">
        <v>421</v>
      </c>
      <c r="F2798" s="122"/>
      <c r="G2798" s="35">
        <v>2020</v>
      </c>
      <c r="H2798" s="35">
        <v>2020</v>
      </c>
      <c r="O2798" s="61">
        <f t="shared" si="344"/>
        <v>0</v>
      </c>
      <c r="Q2798" s="92"/>
    </row>
    <row r="2799" spans="2:17" ht="23.45" hidden="1" customHeight="1" outlineLevel="1" x14ac:dyDescent="0.25">
      <c r="B2799" s="123"/>
      <c r="C2799" s="35" t="s">
        <v>382</v>
      </c>
      <c r="D2799" s="123"/>
      <c r="E2799" s="35" t="s">
        <v>421</v>
      </c>
      <c r="F2799" s="122"/>
      <c r="G2799" s="35">
        <v>2021</v>
      </c>
      <c r="H2799" s="35">
        <v>2021</v>
      </c>
      <c r="O2799" s="61">
        <f t="shared" si="344"/>
        <v>0</v>
      </c>
      <c r="Q2799" s="92"/>
    </row>
    <row r="2800" spans="2:17" ht="23.45" hidden="1" customHeight="1" outlineLevel="1" x14ac:dyDescent="0.25">
      <c r="B2800" s="123"/>
      <c r="C2800" s="35" t="s">
        <v>382</v>
      </c>
      <c r="D2800" s="123"/>
      <c r="E2800" s="35" t="s">
        <v>421</v>
      </c>
      <c r="F2800" s="122"/>
      <c r="G2800" s="35">
        <v>2022</v>
      </c>
      <c r="H2800" s="35">
        <v>2022</v>
      </c>
      <c r="O2800" s="61">
        <f t="shared" si="344"/>
        <v>0</v>
      </c>
      <c r="Q2800" s="92"/>
    </row>
    <row r="2801" spans="2:17" ht="23.45" hidden="1" customHeight="1" outlineLevel="1" x14ac:dyDescent="0.25">
      <c r="B2801" s="123"/>
      <c r="C2801" s="35" t="s">
        <v>382</v>
      </c>
      <c r="D2801" s="123"/>
      <c r="E2801" s="35" t="s">
        <v>421</v>
      </c>
      <c r="F2801" s="122"/>
      <c r="G2801" s="35">
        <v>2023</v>
      </c>
      <c r="H2801" s="35">
        <v>2023</v>
      </c>
      <c r="I2801" s="35">
        <v>1</v>
      </c>
      <c r="J2801" s="35">
        <v>24</v>
      </c>
      <c r="K2801" s="35">
        <v>72</v>
      </c>
      <c r="O2801" s="61">
        <f t="shared" si="344"/>
        <v>3</v>
      </c>
      <c r="Q2801" s="92"/>
    </row>
    <row r="2802" spans="2:17" ht="23.45" hidden="1" customHeight="1" outlineLevel="1" x14ac:dyDescent="0.25">
      <c r="B2802" s="123"/>
      <c r="C2802" s="35" t="s">
        <v>382</v>
      </c>
      <c r="D2802" s="123"/>
      <c r="E2802" s="35" t="s">
        <v>421</v>
      </c>
      <c r="F2802" s="122"/>
      <c r="G2802" s="35">
        <v>2024</v>
      </c>
      <c r="H2802" s="35">
        <v>2024</v>
      </c>
      <c r="I2802" s="35">
        <v>1</v>
      </c>
      <c r="J2802" s="35">
        <v>30</v>
      </c>
      <c r="K2802" s="35">
        <v>90</v>
      </c>
      <c r="O2802" s="61">
        <f t="shared" si="344"/>
        <v>3</v>
      </c>
      <c r="Q2802" s="92"/>
    </row>
    <row r="2803" spans="2:17" ht="23.45" customHeight="1" x14ac:dyDescent="0.25">
      <c r="B2803" s="123" t="e" vm="30">
        <v>#VALUE!</v>
      </c>
      <c r="C2803" s="123"/>
      <c r="D2803" s="123" t="e" vm="29">
        <v>#VALUE!</v>
      </c>
      <c r="E2803" s="123"/>
      <c r="G2803" s="62"/>
      <c r="H2803" s="62"/>
      <c r="O2803" s="61"/>
      <c r="Q2803" s="92"/>
    </row>
    <row r="2804" spans="2:17" ht="23.45" customHeight="1" collapsed="1" x14ac:dyDescent="0.25">
      <c r="B2804" s="123"/>
      <c r="C2804" s="123"/>
      <c r="D2804" s="123"/>
      <c r="E2804" s="123"/>
      <c r="G2804" s="62"/>
      <c r="H2804" s="62"/>
      <c r="O2804" s="61"/>
      <c r="Q2804" s="48"/>
    </row>
    <row r="2805" spans="2:17" ht="23.45" hidden="1" customHeight="1" outlineLevel="1" x14ac:dyDescent="0.25">
      <c r="B2805" s="69" t="s">
        <v>1</v>
      </c>
      <c r="C2805" s="69" t="s">
        <v>371</v>
      </c>
      <c r="D2805" s="69" t="s">
        <v>42</v>
      </c>
      <c r="E2805" s="69" t="s">
        <v>364</v>
      </c>
      <c r="F2805" s="89"/>
      <c r="G2805" s="69" t="s">
        <v>43</v>
      </c>
      <c r="H2805" s="69" t="s">
        <v>787</v>
      </c>
      <c r="I2805" s="69" t="s">
        <v>44</v>
      </c>
      <c r="J2805" s="69" t="s">
        <v>360</v>
      </c>
      <c r="K2805" s="69" t="s">
        <v>359</v>
      </c>
      <c r="L2805" s="69" t="s">
        <v>362</v>
      </c>
      <c r="M2805" s="69" t="s">
        <v>360</v>
      </c>
      <c r="N2805" s="69" t="s">
        <v>359</v>
      </c>
      <c r="O2805" s="69" t="s">
        <v>363</v>
      </c>
      <c r="P2805" s="69" t="s">
        <v>365</v>
      </c>
      <c r="Q2805" s="69" t="s">
        <v>599</v>
      </c>
    </row>
    <row r="2806" spans="2:17" ht="23.45" hidden="1" customHeight="1" outlineLevel="1" x14ac:dyDescent="0.25">
      <c r="B2806" s="123" t="e" vm="30">
        <v>#VALUE!</v>
      </c>
      <c r="C2806" s="35" t="s">
        <v>302</v>
      </c>
      <c r="D2806" s="123" t="e" vm="323">
        <v>#VALUE!</v>
      </c>
      <c r="E2806" s="35" t="s">
        <v>325</v>
      </c>
      <c r="F2806" s="122" t="s">
        <v>753</v>
      </c>
      <c r="G2806" s="35">
        <v>2018</v>
      </c>
      <c r="H2806" s="35">
        <v>2018</v>
      </c>
      <c r="I2806" s="35">
        <v>1</v>
      </c>
      <c r="J2806" s="35">
        <v>21</v>
      </c>
      <c r="K2806" s="35">
        <v>51</v>
      </c>
      <c r="O2806" s="61">
        <f t="shared" ref="O2806:O2812" si="345">IF(AND(L2806="", M2806="", N2806=""), IF(AND(I2806&lt;&gt;0, J2806&lt;&gt;0), K2806/J2806 * I2806^-0.95, 0), IF(OR(L2806=1, L2806=2),(IF(J2806&lt;&gt;0, K2806/J2806 * I2806^-0.95, 0) + IF(AND(M2806&lt;&gt;0, I2806&lt;&gt;0), N2806/M2806 * I2806^-0.95 * IF(L2806=1, 1, 0.913), 0)) / 2,"Fehler: K4 muss 1 oder 2 sein"))</f>
        <v>2.4285714285714284</v>
      </c>
      <c r="P2806" s="61">
        <f t="array" ref="P2806">((AVERAGE(IF((H2806:INDEX(H:H,MATCH("PointAVG",O2807:O2923,0)+ROW(O2806)-1)&gt;=(MAX(H2806:INDEX(H:H,MATCH("PointAVG",O2807:O2923,0)+ROW(O2806)-1))-4)),O2806:INDEX(O:O,MATCH("PointAVG",O2807:O2923,0)+ROW(O2806)-1)))) * (VLOOKUP(C2806, LeagueRanking[[CCode]:[Total4]], COLUMNS(LeagueRanking[[#All],[CCode]:[Total4]]), FALSE)))</f>
        <v>20.531536648451176</v>
      </c>
      <c r="Q2806" s="91">
        <f>_xlfn.RANK.EQ(P2806, P:P, 0)</f>
        <v>44</v>
      </c>
    </row>
    <row r="2807" spans="2:17" ht="23.45" hidden="1" customHeight="1" outlineLevel="1" x14ac:dyDescent="0.25">
      <c r="B2807" s="123"/>
      <c r="C2807" s="35" t="s">
        <v>302</v>
      </c>
      <c r="D2807" s="123"/>
      <c r="E2807" s="35" t="s">
        <v>325</v>
      </c>
      <c r="F2807" s="122"/>
      <c r="G2807" s="35">
        <v>2019</v>
      </c>
      <c r="H2807" s="35">
        <v>2019</v>
      </c>
      <c r="I2807" s="35">
        <v>1</v>
      </c>
      <c r="J2807" s="35">
        <v>21</v>
      </c>
      <c r="K2807" s="35">
        <v>51</v>
      </c>
      <c r="O2807" s="61">
        <f t="shared" si="345"/>
        <v>2.4285714285714284</v>
      </c>
      <c r="Q2807" s="92"/>
    </row>
    <row r="2808" spans="2:17" ht="23.45" hidden="1" customHeight="1" outlineLevel="1" x14ac:dyDescent="0.25">
      <c r="B2808" s="123"/>
      <c r="C2808" s="35" t="s">
        <v>302</v>
      </c>
      <c r="D2808" s="123"/>
      <c r="E2808" s="35" t="s">
        <v>325</v>
      </c>
      <c r="F2808" s="122"/>
      <c r="G2808" s="35">
        <v>2020</v>
      </c>
      <c r="H2808" s="35">
        <v>2020</v>
      </c>
      <c r="I2808" s="35">
        <v>1</v>
      </c>
      <c r="J2808" s="35">
        <v>18</v>
      </c>
      <c r="K2808" s="35">
        <v>45</v>
      </c>
      <c r="O2808" s="61">
        <f t="shared" si="345"/>
        <v>2.5</v>
      </c>
      <c r="Q2808" s="92"/>
    </row>
    <row r="2809" spans="2:17" ht="23.45" hidden="1" customHeight="1" outlineLevel="1" x14ac:dyDescent="0.25">
      <c r="B2809" s="123"/>
      <c r="C2809" s="35" t="s">
        <v>302</v>
      </c>
      <c r="D2809" s="123"/>
      <c r="E2809" s="35" t="s">
        <v>325</v>
      </c>
      <c r="F2809" s="122"/>
      <c r="G2809" s="35">
        <v>2021</v>
      </c>
      <c r="H2809" s="35">
        <v>2021</v>
      </c>
      <c r="I2809" s="35">
        <v>1</v>
      </c>
      <c r="J2809" s="35">
        <v>27</v>
      </c>
      <c r="K2809" s="35">
        <v>68</v>
      </c>
      <c r="O2809" s="61">
        <f t="shared" si="345"/>
        <v>2.5185185185185186</v>
      </c>
      <c r="Q2809" s="92"/>
    </row>
    <row r="2810" spans="2:17" ht="23.45" hidden="1" customHeight="1" outlineLevel="1" x14ac:dyDescent="0.25">
      <c r="B2810" s="123"/>
      <c r="C2810" s="35" t="s">
        <v>302</v>
      </c>
      <c r="D2810" s="123"/>
      <c r="E2810" s="35" t="s">
        <v>325</v>
      </c>
      <c r="F2810" s="122"/>
      <c r="G2810" s="35">
        <v>2022</v>
      </c>
      <c r="H2810" s="35">
        <v>2022</v>
      </c>
      <c r="I2810" s="35">
        <v>1</v>
      </c>
      <c r="J2810" s="35">
        <v>18</v>
      </c>
      <c r="K2810" s="35">
        <v>39</v>
      </c>
      <c r="L2810" s="35">
        <v>1</v>
      </c>
      <c r="M2810" s="35">
        <v>4</v>
      </c>
      <c r="N2810" s="35">
        <v>9</v>
      </c>
      <c r="O2810" s="61">
        <f t="shared" si="345"/>
        <v>2.208333333333333</v>
      </c>
      <c r="Q2810" s="92"/>
    </row>
    <row r="2811" spans="2:17" ht="23.45" hidden="1" customHeight="1" outlineLevel="1" x14ac:dyDescent="0.25">
      <c r="B2811" s="123"/>
      <c r="C2811" s="35" t="s">
        <v>302</v>
      </c>
      <c r="D2811" s="123"/>
      <c r="E2811" s="35" t="s">
        <v>325</v>
      </c>
      <c r="F2811" s="122"/>
      <c r="G2811" s="35">
        <v>2023</v>
      </c>
      <c r="H2811" s="35">
        <v>2023</v>
      </c>
      <c r="I2811" s="35">
        <v>1</v>
      </c>
      <c r="J2811" s="35">
        <v>18</v>
      </c>
      <c r="K2811" s="35">
        <v>40</v>
      </c>
      <c r="L2811" s="35">
        <v>1</v>
      </c>
      <c r="M2811" s="35">
        <v>4</v>
      </c>
      <c r="N2811" s="35">
        <v>12</v>
      </c>
      <c r="O2811" s="61">
        <f t="shared" si="345"/>
        <v>2.6111111111111112</v>
      </c>
      <c r="Q2811" s="92"/>
    </row>
    <row r="2812" spans="2:17" ht="23.45" hidden="1" customHeight="1" outlineLevel="1" x14ac:dyDescent="0.25">
      <c r="B2812" s="123"/>
      <c r="D2812" s="123"/>
      <c r="F2812" s="122"/>
      <c r="G2812" s="35">
        <v>2024</v>
      </c>
      <c r="H2812" s="35">
        <v>2024</v>
      </c>
      <c r="I2812" s="35">
        <v>1</v>
      </c>
      <c r="J2812" s="35">
        <v>22</v>
      </c>
      <c r="K2812" s="35">
        <v>59</v>
      </c>
      <c r="O2812" s="61">
        <f t="shared" si="345"/>
        <v>2.6818181818181817</v>
      </c>
      <c r="Q2812" s="92"/>
    </row>
    <row r="2813" spans="2:17" ht="23.45" hidden="1" customHeight="1" outlineLevel="1" x14ac:dyDescent="0.25">
      <c r="B2813" s="69" t="s">
        <v>1</v>
      </c>
      <c r="C2813" s="69" t="s">
        <v>371</v>
      </c>
      <c r="D2813" s="69" t="s">
        <v>42</v>
      </c>
      <c r="E2813" s="69" t="s">
        <v>364</v>
      </c>
      <c r="F2813" s="89"/>
      <c r="G2813" s="69" t="s">
        <v>43</v>
      </c>
      <c r="H2813" s="69" t="s">
        <v>787</v>
      </c>
      <c r="I2813" s="69" t="s">
        <v>44</v>
      </c>
      <c r="J2813" s="69" t="s">
        <v>360</v>
      </c>
      <c r="K2813" s="69" t="s">
        <v>359</v>
      </c>
      <c r="L2813" s="69" t="s">
        <v>362</v>
      </c>
      <c r="M2813" s="69" t="s">
        <v>360</v>
      </c>
      <c r="N2813" s="69" t="s">
        <v>359</v>
      </c>
      <c r="O2813" s="69" t="s">
        <v>363</v>
      </c>
      <c r="P2813" s="69" t="s">
        <v>365</v>
      </c>
      <c r="Q2813" s="69" t="s">
        <v>599</v>
      </c>
    </row>
    <row r="2814" spans="2:17" ht="23.45" hidden="1" customHeight="1" outlineLevel="1" x14ac:dyDescent="0.25">
      <c r="B2814" s="123" t="e" vm="30">
        <v>#VALUE!</v>
      </c>
      <c r="C2814" s="35" t="s">
        <v>302</v>
      </c>
      <c r="D2814" s="123" t="e" vm="324">
        <v>#VALUE!</v>
      </c>
      <c r="E2814" s="35" t="s">
        <v>326</v>
      </c>
      <c r="F2814" s="122" t="s">
        <v>754</v>
      </c>
      <c r="G2814" s="35">
        <v>2018</v>
      </c>
      <c r="H2814" s="35">
        <v>2018</v>
      </c>
      <c r="I2814" s="35">
        <v>1</v>
      </c>
      <c r="J2814" s="35">
        <v>21</v>
      </c>
      <c r="K2814" s="35">
        <v>46</v>
      </c>
      <c r="O2814" s="61">
        <f t="shared" ref="O2814:O2820" si="346">IF(AND(L2814="", M2814="", N2814=""), IF(AND(I2814&lt;&gt;0, J2814&lt;&gt;0), K2814/J2814 * I2814^-0.95, 0), IF(OR(L2814=1, L2814=2),(IF(J2814&lt;&gt;0, K2814/J2814 * I2814^-0.95, 0) + IF(AND(M2814&lt;&gt;0, I2814&lt;&gt;0), N2814/M2814 * I2814^-0.95 * IF(L2814=1, 1, 0.913), 0)) / 2,"Fehler: K4 muss 1 oder 2 sein"))</f>
        <v>2.1904761904761907</v>
      </c>
      <c r="P2814" s="61">
        <f t="array" ref="P2814">((AVERAGE(IF((H2814:INDEX(H:H,MATCH("PointAVG",O2815:O2931,0)+ROW(O2814)-1)&gt;=(MAX(H2814:INDEX(H:H,MATCH("PointAVG",O2815:O2931,0)+ROW(O2814)-1))-4)),O2814:INDEX(O:O,MATCH("PointAVG",O2815:O2931,0)+ROW(O2814)-1)))) * (VLOOKUP(C2814, LeagueRanking[[CCode]:[Total4]], COLUMNS(LeagueRanking[[#All],[CCode]:[Total4]]), FALSE)))</f>
        <v>14.150343064493873</v>
      </c>
      <c r="Q2814" s="91">
        <f>_xlfn.RANK.EQ(P2814, P:P, 0)</f>
        <v>106</v>
      </c>
    </row>
    <row r="2815" spans="2:17" ht="23.45" hidden="1" customHeight="1" outlineLevel="1" x14ac:dyDescent="0.25">
      <c r="B2815" s="123"/>
      <c r="C2815" s="35" t="s">
        <v>302</v>
      </c>
      <c r="D2815" s="123"/>
      <c r="E2815" s="35" t="s">
        <v>326</v>
      </c>
      <c r="F2815" s="122"/>
      <c r="G2815" s="35">
        <v>2019</v>
      </c>
      <c r="H2815" s="35">
        <v>2019</v>
      </c>
      <c r="I2815" s="35">
        <v>1</v>
      </c>
      <c r="J2815" s="35">
        <v>21</v>
      </c>
      <c r="K2815" s="35">
        <v>36</v>
      </c>
      <c r="O2815" s="61">
        <f t="shared" si="346"/>
        <v>1.7142857142857142</v>
      </c>
      <c r="Q2815" s="92"/>
    </row>
    <row r="2816" spans="2:17" ht="23.45" hidden="1" customHeight="1" outlineLevel="1" x14ac:dyDescent="0.25">
      <c r="B2816" s="123"/>
      <c r="C2816" s="35" t="s">
        <v>302</v>
      </c>
      <c r="D2816" s="123"/>
      <c r="E2816" s="35" t="s">
        <v>326</v>
      </c>
      <c r="F2816" s="122"/>
      <c r="G2816" s="35">
        <v>2020</v>
      </c>
      <c r="H2816" s="35">
        <v>2020</v>
      </c>
      <c r="I2816" s="35">
        <v>1</v>
      </c>
      <c r="J2816" s="35">
        <v>18</v>
      </c>
      <c r="K2816" s="35">
        <v>35</v>
      </c>
      <c r="O2816" s="61">
        <f t="shared" si="346"/>
        <v>1.9444444444444444</v>
      </c>
      <c r="Q2816" s="92"/>
    </row>
    <row r="2817" spans="2:17" ht="23.45" hidden="1" customHeight="1" outlineLevel="1" x14ac:dyDescent="0.25">
      <c r="B2817" s="123"/>
      <c r="C2817" s="35" t="s">
        <v>302</v>
      </c>
      <c r="D2817" s="123"/>
      <c r="E2817" s="35" t="s">
        <v>326</v>
      </c>
      <c r="F2817" s="122"/>
      <c r="G2817" s="35">
        <v>2021</v>
      </c>
      <c r="H2817" s="35">
        <v>2021</v>
      </c>
      <c r="I2817" s="35">
        <v>1</v>
      </c>
      <c r="J2817" s="35">
        <v>27</v>
      </c>
      <c r="K2817" s="35">
        <v>55</v>
      </c>
      <c r="O2817" s="61">
        <f t="shared" si="346"/>
        <v>2.0370370370370372</v>
      </c>
      <c r="Q2817" s="92"/>
    </row>
    <row r="2818" spans="2:17" ht="23.45" hidden="1" customHeight="1" outlineLevel="1" x14ac:dyDescent="0.25">
      <c r="B2818" s="123"/>
      <c r="C2818" s="35" t="s">
        <v>302</v>
      </c>
      <c r="D2818" s="123"/>
      <c r="E2818" s="35" t="s">
        <v>326</v>
      </c>
      <c r="F2818" s="122"/>
      <c r="G2818" s="35">
        <v>2022</v>
      </c>
      <c r="H2818" s="35">
        <v>2022</v>
      </c>
      <c r="I2818" s="35">
        <v>1</v>
      </c>
      <c r="J2818" s="35">
        <v>18</v>
      </c>
      <c r="K2818" s="35">
        <v>27</v>
      </c>
      <c r="L2818" s="35">
        <v>1</v>
      </c>
      <c r="M2818" s="35">
        <v>4</v>
      </c>
      <c r="N2818" s="35">
        <v>7</v>
      </c>
      <c r="O2818" s="61">
        <f t="shared" si="346"/>
        <v>1.625</v>
      </c>
      <c r="Q2818" s="92"/>
    </row>
    <row r="2819" spans="2:17" ht="23.45" hidden="1" customHeight="1" outlineLevel="1" x14ac:dyDescent="0.25">
      <c r="B2819" s="123"/>
      <c r="C2819" s="35" t="s">
        <v>302</v>
      </c>
      <c r="D2819" s="123"/>
      <c r="E2819" s="35" t="s">
        <v>326</v>
      </c>
      <c r="F2819" s="122"/>
      <c r="G2819" s="35">
        <v>2023</v>
      </c>
      <c r="H2819" s="35">
        <v>2023</v>
      </c>
      <c r="I2819" s="35">
        <v>1</v>
      </c>
      <c r="J2819" s="35">
        <v>18</v>
      </c>
      <c r="K2819" s="35">
        <v>22</v>
      </c>
      <c r="L2819" s="35">
        <v>2</v>
      </c>
      <c r="M2819" s="35">
        <v>4</v>
      </c>
      <c r="N2819" s="35">
        <v>4</v>
      </c>
      <c r="O2819" s="61">
        <f t="shared" si="346"/>
        <v>1.0676111111111113</v>
      </c>
      <c r="Q2819" s="92"/>
    </row>
    <row r="2820" spans="2:17" ht="23.45" hidden="1" customHeight="1" outlineLevel="1" x14ac:dyDescent="0.25">
      <c r="B2820" s="123"/>
      <c r="C2820" s="35" t="s">
        <v>302</v>
      </c>
      <c r="D2820" s="123"/>
      <c r="E2820" s="35" t="s">
        <v>326</v>
      </c>
      <c r="F2820" s="122"/>
      <c r="G2820" s="35">
        <v>2024</v>
      </c>
      <c r="H2820" s="35">
        <v>2024</v>
      </c>
      <c r="I2820" s="35">
        <v>1</v>
      </c>
      <c r="J2820" s="35">
        <v>22</v>
      </c>
      <c r="K2820" s="35">
        <v>43</v>
      </c>
      <c r="O2820" s="61">
        <f t="shared" si="346"/>
        <v>1.9545454545454546</v>
      </c>
      <c r="Q2820" s="92"/>
    </row>
    <row r="2821" spans="2:17" ht="23.45" hidden="1" customHeight="1" outlineLevel="1" x14ac:dyDescent="0.25">
      <c r="B2821" s="69" t="s">
        <v>1</v>
      </c>
      <c r="C2821" s="69" t="s">
        <v>371</v>
      </c>
      <c r="D2821" s="69" t="s">
        <v>42</v>
      </c>
      <c r="E2821" s="69" t="s">
        <v>364</v>
      </c>
      <c r="F2821" s="89"/>
      <c r="G2821" s="69" t="s">
        <v>43</v>
      </c>
      <c r="H2821" s="69" t="s">
        <v>787</v>
      </c>
      <c r="I2821" s="69" t="s">
        <v>44</v>
      </c>
      <c r="J2821" s="69" t="s">
        <v>360</v>
      </c>
      <c r="K2821" s="69" t="s">
        <v>359</v>
      </c>
      <c r="L2821" s="69" t="s">
        <v>362</v>
      </c>
      <c r="M2821" s="69" t="s">
        <v>360</v>
      </c>
      <c r="N2821" s="69" t="s">
        <v>359</v>
      </c>
      <c r="O2821" s="69" t="s">
        <v>363</v>
      </c>
      <c r="P2821" s="69" t="s">
        <v>365</v>
      </c>
      <c r="Q2821" s="69" t="s">
        <v>599</v>
      </c>
    </row>
    <row r="2822" spans="2:17" ht="23.45" hidden="1" customHeight="1" outlineLevel="1" x14ac:dyDescent="0.25">
      <c r="B2822" s="123" t="e" vm="30">
        <v>#VALUE!</v>
      </c>
      <c r="C2822" s="35" t="s">
        <v>302</v>
      </c>
      <c r="D2822" s="123" t="e" vm="325">
        <v>#VALUE!</v>
      </c>
      <c r="E2822" s="35" t="s">
        <v>327</v>
      </c>
      <c r="F2822" s="124" t="s">
        <v>755</v>
      </c>
      <c r="G2822" s="35">
        <v>2018</v>
      </c>
      <c r="H2822" s="35">
        <v>2018</v>
      </c>
      <c r="I2822" s="35">
        <v>1</v>
      </c>
      <c r="J2822" s="35">
        <v>21</v>
      </c>
      <c r="K2822" s="35">
        <v>24</v>
      </c>
      <c r="O2822" s="61">
        <f t="shared" ref="O2822:O2828" si="347">IF(AND(L2822="", M2822="", N2822=""), IF(AND(I2822&lt;&gt;0, J2822&lt;&gt;0), K2822/J2822 * I2822^-0.95, 0), IF(OR(L2822=1, L2822=2),(IF(J2822&lt;&gt;0, K2822/J2822 * I2822^-0.95, 0) + IF(AND(M2822&lt;&gt;0, I2822&lt;&gt;0), N2822/M2822 * I2822^-0.95 * IF(L2822=1, 1, 0.913), 0)) / 2,"Fehler: K4 muss 1 oder 2 sein"))</f>
        <v>1.1428571428571428</v>
      </c>
      <c r="P2822" s="61">
        <f t="array" ref="P2822">((AVERAGE(IF((H2822:INDEX(H:H,MATCH("PointAVG",O2823:O2939,0)+ROW(O2822)-1)&gt;=(MAX(H2822:INDEX(H:H,MATCH("PointAVG",O2823:O2939,0)+ROW(O2822)-1))-4)),O2822:INDEX(O:O,MATCH("PointAVG",O2823:O2939,0)+ROW(O2822)-1)))) * (VLOOKUP(C2822, LeagueRanking[[CCode]:[Total4]], COLUMNS(LeagueRanking[[#All],[CCode]:[Total4]]), FALSE)))</f>
        <v>11.394575602818247</v>
      </c>
      <c r="Q2822" s="91">
        <f>_xlfn.RANK.EQ(P2822, P:P, 0)</f>
        <v>154</v>
      </c>
    </row>
    <row r="2823" spans="2:17" ht="23.45" hidden="1" customHeight="1" outlineLevel="1" x14ac:dyDescent="0.25">
      <c r="B2823" s="123"/>
      <c r="C2823" s="35" t="s">
        <v>302</v>
      </c>
      <c r="D2823" s="123"/>
      <c r="E2823" s="35" t="s">
        <v>327</v>
      </c>
      <c r="F2823" s="124"/>
      <c r="G2823" s="35">
        <v>2019</v>
      </c>
      <c r="H2823" s="35">
        <v>2019</v>
      </c>
      <c r="I2823" s="35">
        <v>1</v>
      </c>
      <c r="J2823" s="35">
        <v>21</v>
      </c>
      <c r="K2823" s="35">
        <v>29</v>
      </c>
      <c r="O2823" s="61">
        <f t="shared" si="347"/>
        <v>1.3809523809523809</v>
      </c>
      <c r="Q2823" s="92"/>
    </row>
    <row r="2824" spans="2:17" ht="23.45" hidden="1" customHeight="1" outlineLevel="1" x14ac:dyDescent="0.25">
      <c r="B2824" s="123"/>
      <c r="C2824" s="35" t="s">
        <v>302</v>
      </c>
      <c r="D2824" s="123"/>
      <c r="E2824" s="35" t="s">
        <v>327</v>
      </c>
      <c r="F2824" s="124"/>
      <c r="G2824" s="35">
        <v>2020</v>
      </c>
      <c r="H2824" s="35">
        <v>2020</v>
      </c>
      <c r="I2824" s="35">
        <v>1</v>
      </c>
      <c r="J2824" s="35">
        <v>18</v>
      </c>
      <c r="K2824" s="35">
        <v>29</v>
      </c>
      <c r="O2824" s="61">
        <f t="shared" si="347"/>
        <v>1.6111111111111112</v>
      </c>
      <c r="Q2824" s="92"/>
    </row>
    <row r="2825" spans="2:17" ht="23.45" hidden="1" customHeight="1" outlineLevel="1" x14ac:dyDescent="0.25">
      <c r="B2825" s="123"/>
      <c r="C2825" s="35" t="s">
        <v>302</v>
      </c>
      <c r="D2825" s="123"/>
      <c r="E2825" s="35" t="s">
        <v>327</v>
      </c>
      <c r="F2825" s="124"/>
      <c r="G2825" s="35">
        <v>2021</v>
      </c>
      <c r="H2825" s="35">
        <v>2021</v>
      </c>
      <c r="I2825" s="35">
        <v>1</v>
      </c>
      <c r="J2825" s="35">
        <v>27</v>
      </c>
      <c r="K2825" s="35">
        <v>44</v>
      </c>
      <c r="O2825" s="61">
        <f t="shared" si="347"/>
        <v>1.6296296296296295</v>
      </c>
      <c r="Q2825" s="92"/>
    </row>
    <row r="2826" spans="2:17" ht="23.45" hidden="1" customHeight="1" outlineLevel="1" x14ac:dyDescent="0.25">
      <c r="B2826" s="123"/>
      <c r="C2826" s="35" t="s">
        <v>302</v>
      </c>
      <c r="D2826" s="123"/>
      <c r="E2826" s="35" t="s">
        <v>327</v>
      </c>
      <c r="F2826" s="124"/>
      <c r="G2826" s="35">
        <v>2022</v>
      </c>
      <c r="H2826" s="35">
        <v>2022</v>
      </c>
      <c r="I2826" s="35">
        <v>1</v>
      </c>
      <c r="J2826" s="35">
        <v>18</v>
      </c>
      <c r="K2826" s="35">
        <v>25</v>
      </c>
      <c r="L2826" s="35">
        <v>1</v>
      </c>
      <c r="M2826" s="35">
        <v>4</v>
      </c>
      <c r="N2826" s="35">
        <v>0</v>
      </c>
      <c r="O2826" s="61">
        <f t="shared" si="347"/>
        <v>0.69444444444444442</v>
      </c>
      <c r="Q2826" s="92"/>
    </row>
    <row r="2827" spans="2:17" ht="23.45" hidden="1" customHeight="1" outlineLevel="1" x14ac:dyDescent="0.25">
      <c r="B2827" s="123"/>
      <c r="C2827" s="35" t="s">
        <v>302</v>
      </c>
      <c r="D2827" s="123"/>
      <c r="E2827" s="35" t="s">
        <v>327</v>
      </c>
      <c r="F2827" s="124"/>
      <c r="G2827" s="35">
        <v>2023</v>
      </c>
      <c r="H2827" s="35">
        <v>2023</v>
      </c>
      <c r="I2827" s="35">
        <v>1</v>
      </c>
      <c r="J2827" s="35">
        <v>18</v>
      </c>
      <c r="K2827" s="35">
        <v>20</v>
      </c>
      <c r="L2827" s="35">
        <v>2</v>
      </c>
      <c r="M2827" s="35">
        <v>4</v>
      </c>
      <c r="N2827" s="35">
        <v>6</v>
      </c>
      <c r="O2827" s="61">
        <f t="shared" si="347"/>
        <v>1.2403055555555556</v>
      </c>
      <c r="Q2827" s="92"/>
    </row>
    <row r="2828" spans="2:17" ht="23.45" hidden="1" customHeight="1" outlineLevel="1" x14ac:dyDescent="0.25">
      <c r="B2828" s="123"/>
      <c r="C2828" s="35" t="s">
        <v>302</v>
      </c>
      <c r="D2828" s="123"/>
      <c r="E2828" s="35" t="s">
        <v>327</v>
      </c>
      <c r="F2828" s="124"/>
      <c r="G2828" s="35">
        <v>2024</v>
      </c>
      <c r="H2828" s="35">
        <v>2024</v>
      </c>
      <c r="I2828" s="35">
        <v>1</v>
      </c>
      <c r="J2828" s="35">
        <v>22</v>
      </c>
      <c r="K2828" s="35">
        <v>39</v>
      </c>
      <c r="O2828" s="61">
        <f t="shared" si="347"/>
        <v>1.7727272727272727</v>
      </c>
      <c r="Q2828" s="92"/>
    </row>
    <row r="2829" spans="2:17" ht="23.45" hidden="1" customHeight="1" outlineLevel="1" x14ac:dyDescent="0.25">
      <c r="B2829" s="69" t="s">
        <v>1</v>
      </c>
      <c r="C2829" s="69" t="s">
        <v>371</v>
      </c>
      <c r="D2829" s="69" t="s">
        <v>42</v>
      </c>
      <c r="E2829" s="69" t="s">
        <v>364</v>
      </c>
      <c r="F2829" s="89"/>
      <c r="G2829" s="69" t="s">
        <v>43</v>
      </c>
      <c r="H2829" s="69" t="s">
        <v>787</v>
      </c>
      <c r="I2829" s="69" t="s">
        <v>44</v>
      </c>
      <c r="J2829" s="69" t="s">
        <v>360</v>
      </c>
      <c r="K2829" s="69" t="s">
        <v>359</v>
      </c>
      <c r="L2829" s="69" t="s">
        <v>362</v>
      </c>
      <c r="M2829" s="69" t="s">
        <v>360</v>
      </c>
      <c r="N2829" s="69" t="s">
        <v>359</v>
      </c>
      <c r="O2829" s="69" t="s">
        <v>363</v>
      </c>
      <c r="P2829" s="69" t="s">
        <v>365</v>
      </c>
      <c r="Q2829" s="69" t="s">
        <v>599</v>
      </c>
    </row>
    <row r="2830" spans="2:17" ht="23.45" hidden="1" customHeight="1" outlineLevel="1" x14ac:dyDescent="0.25">
      <c r="B2830" s="123" t="e" vm="30">
        <v>#VALUE!</v>
      </c>
      <c r="C2830" s="35" t="s">
        <v>302</v>
      </c>
      <c r="D2830" s="123" t="e" vm="413">
        <v>#VALUE!</v>
      </c>
      <c r="E2830" s="35" t="s">
        <v>328</v>
      </c>
      <c r="F2830" s="124" t="s">
        <v>825</v>
      </c>
      <c r="G2830" s="35">
        <v>2018</v>
      </c>
      <c r="H2830" s="35">
        <v>2018</v>
      </c>
      <c r="I2830" s="35">
        <v>1</v>
      </c>
      <c r="J2830" s="35">
        <v>21</v>
      </c>
      <c r="K2830" s="35">
        <v>25</v>
      </c>
      <c r="O2830" s="61">
        <f t="shared" ref="O2830:O2836" si="348">IF(AND(L2830="", M2830="", N2830=""), IF(AND(I2830&lt;&gt;0, J2830&lt;&gt;0), K2830/J2830 * I2830^-0.95, 0), IF(OR(L2830=1, L2830=2),(IF(J2830&lt;&gt;0, K2830/J2830 * I2830^-0.95, 0) + IF(AND(M2830&lt;&gt;0, I2830&lt;&gt;0), N2830/M2830 * I2830^-0.95 * IF(L2830=1, 1, 0.913), 0)) / 2,"Fehler: K4 muss 1 oder 2 sein"))</f>
        <v>1.1904761904761905</v>
      </c>
      <c r="P2830" s="61">
        <f t="array" ref="P2830">((AVERAGE(IF((H2830:INDEX(H:H,MATCH("PointAVG",O2831:O2947,0)+ROW(O2830)-1)&gt;=(MAX(H2830:INDEX(H:H,MATCH("PointAVG",O2831:O2947,0)+ROW(O2830)-1))-4)),O2830:INDEX(O:O,MATCH("PointAVG",O2831:O2947,0)+ROW(O2830)-1)))) * (VLOOKUP(C2830, LeagueRanking[[CCode]:[Total4]], COLUMNS(LeagueRanking[[#All],[CCode]:[Total4]]), FALSE)))</f>
        <v>10.58578959742818</v>
      </c>
      <c r="Q2830" s="91">
        <f>_xlfn.RANK.EQ(P2830, P:P, 0)</f>
        <v>177</v>
      </c>
    </row>
    <row r="2831" spans="2:17" ht="23.45" hidden="1" customHeight="1" outlineLevel="1" x14ac:dyDescent="0.25">
      <c r="B2831" s="123"/>
      <c r="C2831" s="35" t="s">
        <v>302</v>
      </c>
      <c r="D2831" s="123"/>
      <c r="E2831" s="35" t="s">
        <v>328</v>
      </c>
      <c r="F2831" s="124"/>
      <c r="G2831" s="35">
        <v>2019</v>
      </c>
      <c r="H2831" s="35">
        <v>2019</v>
      </c>
      <c r="I2831" s="35">
        <v>1</v>
      </c>
      <c r="J2831" s="35">
        <v>21</v>
      </c>
      <c r="K2831" s="35">
        <v>24</v>
      </c>
      <c r="O2831" s="61">
        <f t="shared" si="348"/>
        <v>1.1428571428571428</v>
      </c>
      <c r="Q2831" s="92"/>
    </row>
    <row r="2832" spans="2:17" ht="23.45" hidden="1" customHeight="1" outlineLevel="1" x14ac:dyDescent="0.25">
      <c r="B2832" s="123"/>
      <c r="C2832" s="35" t="s">
        <v>302</v>
      </c>
      <c r="D2832" s="123"/>
      <c r="E2832" s="35" t="s">
        <v>328</v>
      </c>
      <c r="F2832" s="124"/>
      <c r="G2832" s="35">
        <v>2020</v>
      </c>
      <c r="H2832" s="35">
        <v>2020</v>
      </c>
      <c r="I2832" s="35">
        <v>1</v>
      </c>
      <c r="J2832" s="35">
        <v>18</v>
      </c>
      <c r="K2832" s="35">
        <v>26</v>
      </c>
      <c r="O2832" s="61">
        <f t="shared" si="348"/>
        <v>1.4444444444444444</v>
      </c>
      <c r="Q2832" s="92"/>
    </row>
    <row r="2833" spans="2:17" ht="23.45" hidden="1" customHeight="1" outlineLevel="1" x14ac:dyDescent="0.25">
      <c r="B2833" s="123"/>
      <c r="C2833" s="35" t="s">
        <v>302</v>
      </c>
      <c r="D2833" s="123"/>
      <c r="E2833" s="35" t="s">
        <v>328</v>
      </c>
      <c r="F2833" s="124"/>
      <c r="G2833" s="35">
        <v>2021</v>
      </c>
      <c r="H2833" s="35">
        <v>2021</v>
      </c>
      <c r="I2833" s="35">
        <v>1</v>
      </c>
      <c r="J2833" s="35">
        <v>27</v>
      </c>
      <c r="K2833" s="35">
        <v>36</v>
      </c>
      <c r="O2833" s="61">
        <f t="shared" si="348"/>
        <v>1.3333333333333333</v>
      </c>
      <c r="Q2833" s="92"/>
    </row>
    <row r="2834" spans="2:17" ht="23.45" hidden="1" customHeight="1" outlineLevel="1" x14ac:dyDescent="0.25">
      <c r="B2834" s="123"/>
      <c r="C2834" s="35" t="s">
        <v>302</v>
      </c>
      <c r="D2834" s="123"/>
      <c r="E2834" s="35" t="s">
        <v>328</v>
      </c>
      <c r="F2834" s="124"/>
      <c r="G2834" s="35">
        <v>2022</v>
      </c>
      <c r="H2834" s="35">
        <v>2022</v>
      </c>
      <c r="I2834" s="35">
        <v>1</v>
      </c>
      <c r="J2834" s="35">
        <v>18</v>
      </c>
      <c r="K2834" s="35">
        <v>28</v>
      </c>
      <c r="L2834" s="35">
        <v>1</v>
      </c>
      <c r="M2834" s="35">
        <v>4</v>
      </c>
      <c r="N2834" s="35">
        <v>6</v>
      </c>
      <c r="O2834" s="61">
        <f t="shared" si="348"/>
        <v>1.5277777777777777</v>
      </c>
      <c r="Q2834" s="92"/>
    </row>
    <row r="2835" spans="2:17" ht="23.45" hidden="1" customHeight="1" outlineLevel="1" x14ac:dyDescent="0.25">
      <c r="B2835" s="123"/>
      <c r="C2835" s="35" t="s">
        <v>302</v>
      </c>
      <c r="D2835" s="123"/>
      <c r="E2835" s="35" t="s">
        <v>328</v>
      </c>
      <c r="F2835" s="124"/>
      <c r="G2835" s="35">
        <v>2023</v>
      </c>
      <c r="H2835" s="35">
        <v>2023</v>
      </c>
      <c r="I2835" s="35">
        <v>1</v>
      </c>
      <c r="J2835" s="35">
        <v>18</v>
      </c>
      <c r="K2835" s="35">
        <v>16</v>
      </c>
      <c r="L2835" s="35">
        <v>2</v>
      </c>
      <c r="M2835" s="35">
        <v>4</v>
      </c>
      <c r="N2835" s="35">
        <v>1</v>
      </c>
      <c r="O2835" s="61">
        <f t="shared" si="348"/>
        <v>0.55856944444444445</v>
      </c>
      <c r="Q2835" s="92"/>
    </row>
    <row r="2836" spans="2:17" ht="23.45" hidden="1" customHeight="1" outlineLevel="1" x14ac:dyDescent="0.25">
      <c r="B2836" s="123"/>
      <c r="C2836" s="35" t="s">
        <v>302</v>
      </c>
      <c r="D2836" s="123"/>
      <c r="E2836" s="35" t="s">
        <v>328</v>
      </c>
      <c r="F2836" s="124"/>
      <c r="G2836" s="35">
        <v>2024</v>
      </c>
      <c r="H2836" s="35">
        <v>2024</v>
      </c>
      <c r="I2836" s="35">
        <v>1</v>
      </c>
      <c r="J2836" s="35">
        <v>22</v>
      </c>
      <c r="K2836" s="35">
        <v>35</v>
      </c>
      <c r="O2836" s="61">
        <f t="shared" si="348"/>
        <v>1.5909090909090908</v>
      </c>
      <c r="Q2836" s="92"/>
    </row>
    <row r="2837" spans="2:17" ht="23.45" hidden="1" customHeight="1" outlineLevel="1" x14ac:dyDescent="0.25">
      <c r="B2837" s="69" t="s">
        <v>1</v>
      </c>
      <c r="C2837" s="69" t="s">
        <v>371</v>
      </c>
      <c r="D2837" s="69" t="s">
        <v>42</v>
      </c>
      <c r="E2837" s="69" t="s">
        <v>364</v>
      </c>
      <c r="F2837" s="89"/>
      <c r="G2837" s="69" t="s">
        <v>43</v>
      </c>
      <c r="H2837" s="69" t="s">
        <v>787</v>
      </c>
      <c r="I2837" s="69" t="s">
        <v>44</v>
      </c>
      <c r="J2837" s="69" t="s">
        <v>360</v>
      </c>
      <c r="K2837" s="69" t="s">
        <v>359</v>
      </c>
      <c r="L2837" s="69" t="s">
        <v>362</v>
      </c>
      <c r="M2837" s="69" t="s">
        <v>360</v>
      </c>
      <c r="N2837" s="69" t="s">
        <v>359</v>
      </c>
      <c r="O2837" s="69" t="s">
        <v>363</v>
      </c>
      <c r="P2837" s="69" t="s">
        <v>365</v>
      </c>
      <c r="Q2837" s="69" t="s">
        <v>599</v>
      </c>
    </row>
    <row r="2838" spans="2:17" ht="23.45" hidden="1" customHeight="1" outlineLevel="1" x14ac:dyDescent="0.25">
      <c r="B2838" s="123" t="e" vm="30">
        <v>#VALUE!</v>
      </c>
      <c r="C2838" s="35" t="s">
        <v>302</v>
      </c>
      <c r="D2838" s="123" t="e" vm="327">
        <v>#VALUE!</v>
      </c>
      <c r="E2838" s="35" t="s">
        <v>329</v>
      </c>
      <c r="F2838" s="122" t="s">
        <v>756</v>
      </c>
      <c r="G2838" s="35">
        <v>2018</v>
      </c>
      <c r="H2838" s="35">
        <v>2018</v>
      </c>
      <c r="I2838" s="35">
        <v>1</v>
      </c>
      <c r="J2838" s="35">
        <v>21</v>
      </c>
      <c r="K2838" s="35">
        <v>30</v>
      </c>
      <c r="O2838" s="61">
        <f t="shared" ref="O2838:O2844" si="349">IF(AND(L2838="", M2838="", N2838=""), IF(AND(I2838&lt;&gt;0, J2838&lt;&gt;0), K2838/J2838 * I2838^-0.95, 0), IF(OR(L2838=1, L2838=2),(IF(J2838&lt;&gt;0, K2838/J2838 * I2838^-0.95, 0) + IF(AND(M2838&lt;&gt;0, I2838&lt;&gt;0), N2838/M2838 * I2838^-0.95 * IF(L2838=1, 1, 0.913), 0)) / 2,"Fehler: K4 muss 1 oder 2 sein"))</f>
        <v>1.4285714285714286</v>
      </c>
      <c r="P2838" s="61">
        <f t="array" ref="P2838">((AVERAGE(IF((H2838:INDEX(H:H,MATCH("PointAVG",O2839:O2955,0)+ROW(O2838)-1)&gt;=(MAX(H2838:INDEX(H:H,MATCH("PointAVG",O2839:O2955,0)+ROW(O2838)-1))-4)),O2838:INDEX(O:O,MATCH("PointAVG",O2839:O2955,0)+ROW(O2838)-1)))) * (VLOOKUP(C2838, LeagueRanking[[CCode]:[Total4]], COLUMNS(LeagueRanking[[#All],[CCode]:[Total4]]), FALSE)))</f>
        <v>8.9204574841463664</v>
      </c>
      <c r="Q2838" s="91">
        <f>_xlfn.RANK.EQ(P2838, P:P, 0)</f>
        <v>220</v>
      </c>
    </row>
    <row r="2839" spans="2:17" ht="23.45" hidden="1" customHeight="1" outlineLevel="1" x14ac:dyDescent="0.25">
      <c r="B2839" s="123"/>
      <c r="C2839" s="35" t="s">
        <v>302</v>
      </c>
      <c r="D2839" s="123"/>
      <c r="E2839" s="35" t="s">
        <v>329</v>
      </c>
      <c r="F2839" s="122"/>
      <c r="G2839" s="35">
        <v>2019</v>
      </c>
      <c r="H2839" s="35">
        <v>2019</v>
      </c>
      <c r="I2839" s="35">
        <v>1</v>
      </c>
      <c r="J2839" s="35">
        <v>21</v>
      </c>
      <c r="K2839" s="35">
        <v>27</v>
      </c>
      <c r="O2839" s="61">
        <f t="shared" si="349"/>
        <v>1.2857142857142858</v>
      </c>
      <c r="Q2839" s="92"/>
    </row>
    <row r="2840" spans="2:17" ht="23.45" hidden="1" customHeight="1" outlineLevel="1" x14ac:dyDescent="0.25">
      <c r="B2840" s="123"/>
      <c r="C2840" s="35" t="s">
        <v>302</v>
      </c>
      <c r="D2840" s="123"/>
      <c r="E2840" s="35" t="s">
        <v>329</v>
      </c>
      <c r="F2840" s="122"/>
      <c r="G2840" s="35">
        <v>2020</v>
      </c>
      <c r="H2840" s="35">
        <v>2020</v>
      </c>
      <c r="I2840" s="35">
        <v>1</v>
      </c>
      <c r="J2840" s="35">
        <v>18</v>
      </c>
      <c r="K2840" s="35">
        <v>28</v>
      </c>
      <c r="O2840" s="61">
        <f t="shared" si="349"/>
        <v>1.5555555555555556</v>
      </c>
      <c r="Q2840" s="92"/>
    </row>
    <row r="2841" spans="2:17" ht="23.45" hidden="1" customHeight="1" outlineLevel="1" x14ac:dyDescent="0.25">
      <c r="B2841" s="123"/>
      <c r="C2841" s="35" t="s">
        <v>302</v>
      </c>
      <c r="D2841" s="123"/>
      <c r="E2841" s="35" t="s">
        <v>329</v>
      </c>
      <c r="F2841" s="122"/>
      <c r="G2841" s="35">
        <v>2021</v>
      </c>
      <c r="H2841" s="35">
        <v>2021</v>
      </c>
      <c r="I2841" s="35">
        <v>1</v>
      </c>
      <c r="J2841" s="35">
        <v>27</v>
      </c>
      <c r="K2841" s="35">
        <v>26</v>
      </c>
      <c r="O2841" s="61">
        <f t="shared" si="349"/>
        <v>0.96296296296296291</v>
      </c>
      <c r="Q2841" s="92"/>
    </row>
    <row r="2842" spans="2:17" ht="23.45" hidden="1" customHeight="1" outlineLevel="1" x14ac:dyDescent="0.25">
      <c r="B2842" s="123"/>
      <c r="C2842" s="35" t="s">
        <v>302</v>
      </c>
      <c r="D2842" s="123"/>
      <c r="E2842" s="35" t="s">
        <v>329</v>
      </c>
      <c r="F2842" s="122"/>
      <c r="G2842" s="35">
        <v>2022</v>
      </c>
      <c r="H2842" s="35">
        <v>2022</v>
      </c>
      <c r="I2842" s="35">
        <v>2</v>
      </c>
      <c r="J2842" s="35">
        <v>22</v>
      </c>
      <c r="K2842" s="35">
        <v>59</v>
      </c>
      <c r="O2842" s="61">
        <f t="shared" si="349"/>
        <v>1.3881961478782108</v>
      </c>
      <c r="Q2842" s="92"/>
    </row>
    <row r="2843" spans="2:17" ht="23.45" hidden="1" customHeight="1" outlineLevel="1" x14ac:dyDescent="0.25">
      <c r="B2843" s="123"/>
      <c r="C2843" s="35" t="s">
        <v>302</v>
      </c>
      <c r="D2843" s="123"/>
      <c r="E2843" s="35" t="s">
        <v>329</v>
      </c>
      <c r="F2843" s="122"/>
      <c r="G2843" s="35">
        <v>2023</v>
      </c>
      <c r="H2843" s="35">
        <v>2023</v>
      </c>
      <c r="I2843" s="35">
        <v>1</v>
      </c>
      <c r="J2843" s="35">
        <v>18</v>
      </c>
      <c r="K2843" s="35">
        <v>29</v>
      </c>
      <c r="L2843" s="35">
        <v>1</v>
      </c>
      <c r="M2843" s="35">
        <v>4</v>
      </c>
      <c r="N2843" s="35">
        <v>4</v>
      </c>
      <c r="O2843" s="61">
        <f t="shared" si="349"/>
        <v>1.3055555555555556</v>
      </c>
      <c r="Q2843" s="92"/>
    </row>
    <row r="2844" spans="2:17" ht="23.45" hidden="1" customHeight="1" outlineLevel="1" x14ac:dyDescent="0.25">
      <c r="B2844" s="123"/>
      <c r="C2844" s="35" t="s">
        <v>302</v>
      </c>
      <c r="D2844" s="123"/>
      <c r="E2844" s="35" t="s">
        <v>329</v>
      </c>
      <c r="F2844" s="122"/>
      <c r="G2844" s="35">
        <v>2024</v>
      </c>
      <c r="H2844" s="35">
        <v>2024</v>
      </c>
      <c r="I2844" s="35">
        <v>1</v>
      </c>
      <c r="J2844" s="35">
        <v>22</v>
      </c>
      <c r="K2844" s="35">
        <v>5</v>
      </c>
      <c r="O2844" s="61">
        <f t="shared" si="349"/>
        <v>0.22727272727272727</v>
      </c>
      <c r="Q2844" s="92"/>
    </row>
    <row r="2845" spans="2:17" ht="23.45" hidden="1" customHeight="1" outlineLevel="1" x14ac:dyDescent="0.25">
      <c r="B2845" s="69" t="s">
        <v>1</v>
      </c>
      <c r="C2845" s="69" t="s">
        <v>371</v>
      </c>
      <c r="D2845" s="69" t="s">
        <v>42</v>
      </c>
      <c r="E2845" s="69" t="s">
        <v>364</v>
      </c>
      <c r="F2845" s="89"/>
      <c r="G2845" s="69" t="s">
        <v>43</v>
      </c>
      <c r="H2845" s="69" t="s">
        <v>787</v>
      </c>
      <c r="I2845" s="69" t="s">
        <v>44</v>
      </c>
      <c r="J2845" s="69" t="s">
        <v>360</v>
      </c>
      <c r="K2845" s="69" t="s">
        <v>359</v>
      </c>
      <c r="L2845" s="69" t="s">
        <v>362</v>
      </c>
      <c r="M2845" s="69" t="s">
        <v>360</v>
      </c>
      <c r="N2845" s="69" t="s">
        <v>359</v>
      </c>
      <c r="O2845" s="69" t="s">
        <v>363</v>
      </c>
      <c r="P2845" s="69" t="s">
        <v>365</v>
      </c>
      <c r="Q2845" s="69" t="s">
        <v>599</v>
      </c>
    </row>
    <row r="2846" spans="2:17" ht="23.45" hidden="1" customHeight="1" outlineLevel="1" x14ac:dyDescent="0.25">
      <c r="B2846" s="123" t="e" vm="30">
        <v>#VALUE!</v>
      </c>
      <c r="C2846" s="35" t="s">
        <v>302</v>
      </c>
      <c r="D2846" s="123" t="e" vm="328">
        <v>#VALUE!</v>
      </c>
      <c r="E2846" s="35" t="s">
        <v>330</v>
      </c>
      <c r="F2846" s="122" t="s">
        <v>757</v>
      </c>
      <c r="G2846" s="35">
        <v>2018</v>
      </c>
      <c r="H2846" s="35">
        <v>2018</v>
      </c>
      <c r="I2846" s="35">
        <v>2</v>
      </c>
      <c r="J2846" s="35">
        <v>26</v>
      </c>
      <c r="K2846" s="35">
        <v>67</v>
      </c>
      <c r="O2846" s="61">
        <f t="shared" ref="O2846:O2852" si="350">IF(AND(L2846="", M2846="", N2846=""), IF(AND(I2846&lt;&gt;0, J2846&lt;&gt;0), K2846/J2846 * I2846^-0.95, 0), IF(OR(L2846=1, L2846=2),(IF(J2846&lt;&gt;0, K2846/J2846 * I2846^-0.95, 0) + IF(AND(M2846&lt;&gt;0, I2846&lt;&gt;0), N2846/M2846 * I2846^-0.95 * IF(L2846=1, 1, 0.913), 0)) / 2,"Fehler: K4 muss 1 oder 2 sein"))</f>
        <v>1.3338990364879288</v>
      </c>
      <c r="P2846" s="61">
        <f t="array" ref="P2846">((AVERAGE(IF((H2846:INDEX(H:H,MATCH("PointAVG",O2847:O2963,0)+ROW(O2846)-1)&gt;=(MAX(H2846:INDEX(H:H,MATCH("PointAVG",O2847:O2963,0)+ROW(O2846)-1))-4)),O2846:INDEX(O:O,MATCH("PointAVG",O2847:O2963,0)+ROW(O2846)-1)))) * (VLOOKUP(C2846, LeagueRanking[[CCode]:[Total4]], COLUMNS(LeagueRanking[[#All],[CCode]:[Total4]]), FALSE)))</f>
        <v>8.8213715726247877</v>
      </c>
      <c r="Q2846" s="91">
        <f>_xlfn.RANK.EQ(P2846, P:P, 0)</f>
        <v>222</v>
      </c>
    </row>
    <row r="2847" spans="2:17" ht="23.45" hidden="1" customHeight="1" outlineLevel="1" x14ac:dyDescent="0.25">
      <c r="B2847" s="123"/>
      <c r="C2847" s="35" t="s">
        <v>302</v>
      </c>
      <c r="D2847" s="123"/>
      <c r="E2847" s="35" t="s">
        <v>330</v>
      </c>
      <c r="F2847" s="122"/>
      <c r="G2847" s="35">
        <v>2019</v>
      </c>
      <c r="H2847" s="35">
        <v>2019</v>
      </c>
      <c r="I2847" s="35">
        <v>1</v>
      </c>
      <c r="J2847" s="35">
        <v>21</v>
      </c>
      <c r="K2847" s="35">
        <v>27</v>
      </c>
      <c r="O2847" s="61">
        <f t="shared" si="350"/>
        <v>1.2857142857142858</v>
      </c>
      <c r="Q2847" s="92"/>
    </row>
    <row r="2848" spans="2:17" ht="23.45" hidden="1" customHeight="1" outlineLevel="1" x14ac:dyDescent="0.25">
      <c r="B2848" s="123"/>
      <c r="C2848" s="35" t="s">
        <v>302</v>
      </c>
      <c r="D2848" s="123"/>
      <c r="E2848" s="35" t="s">
        <v>330</v>
      </c>
      <c r="F2848" s="122"/>
      <c r="G2848" s="35">
        <v>2020</v>
      </c>
      <c r="H2848" s="35">
        <v>2020</v>
      </c>
      <c r="I2848" s="35">
        <v>1</v>
      </c>
      <c r="J2848" s="35">
        <v>18</v>
      </c>
      <c r="K2848" s="35">
        <v>17</v>
      </c>
      <c r="O2848" s="61">
        <f t="shared" si="350"/>
        <v>0.94444444444444442</v>
      </c>
      <c r="Q2848" s="92"/>
    </row>
    <row r="2849" spans="2:17" ht="23.45" hidden="1" customHeight="1" outlineLevel="1" x14ac:dyDescent="0.25">
      <c r="B2849" s="123"/>
      <c r="C2849" s="35" t="s">
        <v>302</v>
      </c>
      <c r="D2849" s="123"/>
      <c r="E2849" s="35" t="s">
        <v>330</v>
      </c>
      <c r="F2849" s="122"/>
      <c r="G2849" s="35">
        <v>2021</v>
      </c>
      <c r="H2849" s="35">
        <v>2021</v>
      </c>
      <c r="I2849" s="35">
        <v>1</v>
      </c>
      <c r="J2849" s="35">
        <v>27</v>
      </c>
      <c r="K2849" s="35">
        <v>42</v>
      </c>
      <c r="O2849" s="61">
        <f t="shared" si="350"/>
        <v>1.5555555555555556</v>
      </c>
      <c r="Q2849" s="92"/>
    </row>
    <row r="2850" spans="2:17" ht="23.45" hidden="1" customHeight="1" outlineLevel="1" x14ac:dyDescent="0.25">
      <c r="B2850" s="123"/>
      <c r="C2850" s="35" t="s">
        <v>302</v>
      </c>
      <c r="D2850" s="123"/>
      <c r="E2850" s="35" t="s">
        <v>330</v>
      </c>
      <c r="F2850" s="122"/>
      <c r="G2850" s="35">
        <v>2022</v>
      </c>
      <c r="H2850" s="35">
        <v>2022</v>
      </c>
      <c r="I2850" s="35">
        <v>1</v>
      </c>
      <c r="J2850" s="35">
        <v>18</v>
      </c>
      <c r="K2850" s="35">
        <v>22</v>
      </c>
      <c r="L2850" s="35">
        <v>2</v>
      </c>
      <c r="M2850" s="35">
        <v>4</v>
      </c>
      <c r="N2850" s="35">
        <v>3</v>
      </c>
      <c r="O2850" s="61">
        <f t="shared" si="350"/>
        <v>0.95348611111111115</v>
      </c>
      <c r="Q2850" s="92"/>
    </row>
    <row r="2851" spans="2:17" ht="23.45" hidden="1" customHeight="1" outlineLevel="1" x14ac:dyDescent="0.25">
      <c r="B2851" s="123"/>
      <c r="C2851" s="35" t="s">
        <v>302</v>
      </c>
      <c r="D2851" s="123"/>
      <c r="E2851" s="35" t="s">
        <v>330</v>
      </c>
      <c r="F2851" s="122"/>
      <c r="G2851" s="35">
        <v>2023</v>
      </c>
      <c r="H2851" s="35">
        <v>2023</v>
      </c>
      <c r="I2851" s="35">
        <v>2</v>
      </c>
      <c r="J2851" s="35">
        <v>22</v>
      </c>
      <c r="K2851" s="35">
        <v>49</v>
      </c>
      <c r="O2851" s="61">
        <f t="shared" si="350"/>
        <v>1.1529086651869886</v>
      </c>
      <c r="Q2851" s="92"/>
    </row>
    <row r="2852" spans="2:17" ht="23.45" hidden="1" customHeight="1" outlineLevel="1" x14ac:dyDescent="0.25">
      <c r="B2852" s="123"/>
      <c r="C2852" s="35" t="s">
        <v>302</v>
      </c>
      <c r="D2852" s="123"/>
      <c r="E2852" s="35" t="s">
        <v>330</v>
      </c>
      <c r="F2852" s="122"/>
      <c r="G2852" s="35">
        <v>2024</v>
      </c>
      <c r="H2852" s="35">
        <v>2024</v>
      </c>
      <c r="I2852" s="35">
        <v>1</v>
      </c>
      <c r="J2852" s="35">
        <v>22</v>
      </c>
      <c r="K2852" s="35">
        <v>17</v>
      </c>
      <c r="O2852" s="61">
        <f t="shared" si="350"/>
        <v>0.77272727272727271</v>
      </c>
      <c r="Q2852" s="92"/>
    </row>
    <row r="2853" spans="2:17" ht="23.45" hidden="1" customHeight="1" outlineLevel="1" x14ac:dyDescent="0.25">
      <c r="B2853" s="69" t="s">
        <v>1</v>
      </c>
      <c r="C2853" s="69" t="s">
        <v>371</v>
      </c>
      <c r="D2853" s="69" t="s">
        <v>42</v>
      </c>
      <c r="E2853" s="69" t="s">
        <v>364</v>
      </c>
      <c r="F2853" s="89"/>
      <c r="G2853" s="69" t="s">
        <v>43</v>
      </c>
      <c r="H2853" s="69" t="s">
        <v>787</v>
      </c>
      <c r="I2853" s="69" t="s">
        <v>44</v>
      </c>
      <c r="J2853" s="69" t="s">
        <v>360</v>
      </c>
      <c r="K2853" s="69" t="s">
        <v>359</v>
      </c>
      <c r="L2853" s="69" t="s">
        <v>362</v>
      </c>
      <c r="M2853" s="69" t="s">
        <v>360</v>
      </c>
      <c r="N2853" s="69" t="s">
        <v>359</v>
      </c>
      <c r="O2853" s="69" t="s">
        <v>363</v>
      </c>
      <c r="P2853" s="69" t="s">
        <v>365</v>
      </c>
      <c r="Q2853" s="69" t="s">
        <v>599</v>
      </c>
    </row>
    <row r="2854" spans="2:17" ht="23.45" hidden="1" customHeight="1" outlineLevel="1" x14ac:dyDescent="0.25">
      <c r="B2854" s="123" t="e" vm="30">
        <v>#VALUE!</v>
      </c>
      <c r="C2854" s="35" t="s">
        <v>302</v>
      </c>
      <c r="D2854" s="123" t="e" vm="329">
        <v>#VALUE!</v>
      </c>
      <c r="E2854" s="35" t="s">
        <v>331</v>
      </c>
      <c r="F2854" s="124" t="s">
        <v>758</v>
      </c>
      <c r="G2854" s="35">
        <v>2018</v>
      </c>
      <c r="H2854" s="35">
        <v>2018</v>
      </c>
      <c r="O2854" s="61">
        <f t="shared" ref="O2854:O2860" si="351">IF(AND(L2854="", M2854="", N2854=""), IF(AND(I2854&lt;&gt;0, J2854&lt;&gt;0), K2854/J2854 * I2854^-0.95, 0), IF(OR(L2854=1, L2854=2),(IF(J2854&lt;&gt;0, K2854/J2854 * I2854^-0.95, 0) + IF(AND(M2854&lt;&gt;0, I2854&lt;&gt;0), N2854/M2854 * I2854^-0.95 * IF(L2854=1, 1, 0.913), 0)) / 2,"Fehler: K4 muss 1 oder 2 sein"))</f>
        <v>0</v>
      </c>
      <c r="P2854" s="61">
        <f t="array" ref="P2854">((AVERAGE(IF((H2854:INDEX(H:H,MATCH("PointAVG",O2855:O2971,0)+ROW(O2854)-1)&gt;=(MAX(H2854:INDEX(H:H,MATCH("PointAVG",O2855:O2971,0)+ROW(O2854)-1))-4)),O2854:INDEX(O:O,MATCH("PointAVG",O2855:O2971,0)+ROW(O2854)-1)))) * (VLOOKUP(C2854, LeagueRanking[[CCode]:[Total4]], COLUMNS(LeagueRanking[[#All],[CCode]:[Total4]]), FALSE)))</f>
        <v>7.4211969649672351</v>
      </c>
      <c r="Q2854" s="91">
        <f>_xlfn.RANK.EQ(P2854, P:P, 0)</f>
        <v>266</v>
      </c>
    </row>
    <row r="2855" spans="2:17" ht="23.45" hidden="1" customHeight="1" outlineLevel="1" x14ac:dyDescent="0.25">
      <c r="B2855" s="123"/>
      <c r="C2855" s="35" t="s">
        <v>302</v>
      </c>
      <c r="D2855" s="123"/>
      <c r="E2855" s="35" t="s">
        <v>331</v>
      </c>
      <c r="F2855" s="124"/>
      <c r="G2855" s="35">
        <v>2019</v>
      </c>
      <c r="H2855" s="35">
        <v>2019</v>
      </c>
      <c r="I2855" s="35">
        <v>2</v>
      </c>
      <c r="J2855" s="35">
        <v>26</v>
      </c>
      <c r="K2855" s="35">
        <v>60</v>
      </c>
      <c r="O2855" s="61">
        <f t="shared" si="351"/>
        <v>1.1945364505862048</v>
      </c>
      <c r="Q2855" s="92"/>
    </row>
    <row r="2856" spans="2:17" ht="23.45" hidden="1" customHeight="1" outlineLevel="1" x14ac:dyDescent="0.25">
      <c r="B2856" s="123"/>
      <c r="C2856" s="35" t="s">
        <v>302</v>
      </c>
      <c r="D2856" s="123"/>
      <c r="E2856" s="35" t="s">
        <v>331</v>
      </c>
      <c r="F2856" s="124"/>
      <c r="G2856" s="35">
        <v>2020</v>
      </c>
      <c r="H2856" s="35">
        <v>2020</v>
      </c>
      <c r="I2856" s="35">
        <v>1</v>
      </c>
      <c r="J2856" s="35">
        <v>18</v>
      </c>
      <c r="K2856" s="35">
        <v>19</v>
      </c>
      <c r="O2856" s="61">
        <f t="shared" si="351"/>
        <v>1.0555555555555556</v>
      </c>
      <c r="Q2856" s="92"/>
    </row>
    <row r="2857" spans="2:17" ht="23.45" hidden="1" customHeight="1" outlineLevel="1" x14ac:dyDescent="0.25">
      <c r="B2857" s="123"/>
      <c r="C2857" s="35" t="s">
        <v>302</v>
      </c>
      <c r="D2857" s="123"/>
      <c r="E2857" s="35" t="s">
        <v>331</v>
      </c>
      <c r="F2857" s="124"/>
      <c r="G2857" s="35">
        <v>2021</v>
      </c>
      <c r="H2857" s="35">
        <v>2021</v>
      </c>
      <c r="I2857" s="35">
        <v>1</v>
      </c>
      <c r="J2857" s="35">
        <v>27</v>
      </c>
      <c r="K2857" s="35">
        <v>29</v>
      </c>
      <c r="O2857" s="61">
        <f t="shared" si="351"/>
        <v>1.0740740740740742</v>
      </c>
      <c r="Q2857" s="92"/>
    </row>
    <row r="2858" spans="2:17" ht="23.45" hidden="1" customHeight="1" outlineLevel="1" x14ac:dyDescent="0.25">
      <c r="B2858" s="123"/>
      <c r="C2858" s="35" t="s">
        <v>302</v>
      </c>
      <c r="D2858" s="123"/>
      <c r="E2858" s="35" t="s">
        <v>331</v>
      </c>
      <c r="F2858" s="124"/>
      <c r="G2858" s="35">
        <v>2022</v>
      </c>
      <c r="H2858" s="35">
        <v>2022</v>
      </c>
      <c r="I2858" s="35">
        <v>1</v>
      </c>
      <c r="J2858" s="35">
        <v>18</v>
      </c>
      <c r="K2858" s="35">
        <v>22</v>
      </c>
      <c r="L2858" s="35">
        <v>2</v>
      </c>
      <c r="M2858" s="35">
        <v>4</v>
      </c>
      <c r="N2858" s="35">
        <v>6</v>
      </c>
      <c r="O2858" s="61">
        <f t="shared" si="351"/>
        <v>1.2958611111111111</v>
      </c>
      <c r="Q2858" s="92"/>
    </row>
    <row r="2859" spans="2:17" ht="23.45" hidden="1" customHeight="1" outlineLevel="1" x14ac:dyDescent="0.25">
      <c r="B2859" s="123"/>
      <c r="C2859" s="35" t="s">
        <v>302</v>
      </c>
      <c r="D2859" s="123"/>
      <c r="E2859" s="35" t="s">
        <v>331</v>
      </c>
      <c r="F2859" s="124"/>
      <c r="G2859" s="35">
        <v>2023</v>
      </c>
      <c r="H2859" s="35">
        <v>2023</v>
      </c>
      <c r="I2859" s="35">
        <v>1</v>
      </c>
      <c r="J2859" s="35">
        <v>18</v>
      </c>
      <c r="K2859" s="35">
        <v>25</v>
      </c>
      <c r="L2859" s="35">
        <v>1</v>
      </c>
      <c r="M2859" s="35">
        <v>4</v>
      </c>
      <c r="N2859" s="35">
        <v>1</v>
      </c>
      <c r="O2859" s="61">
        <f t="shared" si="351"/>
        <v>0.81944444444444442</v>
      </c>
      <c r="Q2859" s="92"/>
    </row>
    <row r="2860" spans="2:17" ht="23.45" hidden="1" customHeight="1" outlineLevel="1" x14ac:dyDescent="0.25">
      <c r="B2860" s="123"/>
      <c r="C2860" s="35" t="s">
        <v>302</v>
      </c>
      <c r="D2860" s="123"/>
      <c r="E2860" s="35" t="s">
        <v>331</v>
      </c>
      <c r="F2860" s="124"/>
      <c r="G2860" s="35">
        <v>2024</v>
      </c>
      <c r="H2860" s="35">
        <v>2024</v>
      </c>
      <c r="I2860" s="35">
        <v>2</v>
      </c>
      <c r="J2860" s="35">
        <v>24</v>
      </c>
      <c r="K2860" s="35">
        <v>13</v>
      </c>
      <c r="O2860" s="61">
        <f t="shared" si="351"/>
        <v>0.28038425020703972</v>
      </c>
      <c r="Q2860" s="92"/>
    </row>
    <row r="2861" spans="2:17" ht="23.45" hidden="1" customHeight="1" outlineLevel="1" x14ac:dyDescent="0.25">
      <c r="B2861" s="69" t="s">
        <v>1</v>
      </c>
      <c r="C2861" s="69" t="s">
        <v>371</v>
      </c>
      <c r="D2861" s="69" t="s">
        <v>42</v>
      </c>
      <c r="E2861" s="69" t="s">
        <v>364</v>
      </c>
      <c r="F2861" s="89"/>
      <c r="G2861" s="69" t="s">
        <v>43</v>
      </c>
      <c r="H2861" s="69" t="s">
        <v>787</v>
      </c>
      <c r="I2861" s="69" t="s">
        <v>44</v>
      </c>
      <c r="J2861" s="69" t="s">
        <v>360</v>
      </c>
      <c r="K2861" s="69" t="s">
        <v>359</v>
      </c>
      <c r="L2861" s="69" t="s">
        <v>362</v>
      </c>
      <c r="M2861" s="69" t="s">
        <v>360</v>
      </c>
      <c r="N2861" s="69" t="s">
        <v>359</v>
      </c>
      <c r="O2861" s="69" t="s">
        <v>363</v>
      </c>
      <c r="P2861" s="69" t="s">
        <v>365</v>
      </c>
      <c r="Q2861" s="69" t="s">
        <v>599</v>
      </c>
    </row>
    <row r="2862" spans="2:17" ht="23.45" hidden="1" customHeight="1" outlineLevel="1" x14ac:dyDescent="0.25">
      <c r="B2862" s="123" t="e" vm="30">
        <v>#VALUE!</v>
      </c>
      <c r="C2862" s="35" t="s">
        <v>302</v>
      </c>
      <c r="D2862" s="123" t="e" vm="330">
        <v>#VALUE!</v>
      </c>
      <c r="E2862" s="35" t="s">
        <v>332</v>
      </c>
      <c r="F2862" s="122" t="s">
        <v>759</v>
      </c>
      <c r="G2862" s="35">
        <v>2018</v>
      </c>
      <c r="H2862" s="35">
        <v>2018</v>
      </c>
      <c r="I2862" s="35">
        <v>2</v>
      </c>
      <c r="J2862" s="35">
        <v>26</v>
      </c>
      <c r="K2862" s="35">
        <v>24</v>
      </c>
      <c r="O2862" s="61">
        <f t="shared" ref="O2862:O2868" si="352">IF(AND(L2862="", M2862="", N2862=""), IF(AND(I2862&lt;&gt;0, J2862&lt;&gt;0), K2862/J2862 * I2862^-0.95, 0), IF(OR(L2862=1, L2862=2),(IF(J2862&lt;&gt;0, K2862/J2862 * I2862^-0.95, 0) + IF(AND(M2862&lt;&gt;0, I2862&lt;&gt;0), N2862/M2862 * I2862^-0.95 * IF(L2862=1, 1, 0.913), 0)) / 2,"Fehler: K4 muss 1 oder 2 sein"))</f>
        <v>0.47781458023448198</v>
      </c>
      <c r="P2862" s="61">
        <f t="array" ref="P2862">((AVERAGE(IF((H2862:INDEX(H:H,MATCH("PointAVG",O2863:O2979,0)+ROW(O2862)-1)&gt;=(MAX(H2862:INDEX(H:H,MATCH("PointAVG",O2863:O2979,0)+ROW(O2862)-1))-4)),O2862:INDEX(O:O,MATCH("PointAVG",O2863:O2979,0)+ROW(O2862)-1)))) * (VLOOKUP(C2862, LeagueRanking[[CCode]:[Total4]], COLUMNS(LeagueRanking[[#All],[CCode]:[Total4]]), FALSE)))</f>
        <v>11.728050771761399</v>
      </c>
      <c r="Q2862" s="91">
        <f>_xlfn.RANK.EQ(P2862, P:P, 0)</f>
        <v>143</v>
      </c>
    </row>
    <row r="2863" spans="2:17" ht="23.45" hidden="1" customHeight="1" outlineLevel="1" x14ac:dyDescent="0.25">
      <c r="B2863" s="123"/>
      <c r="C2863" s="35" t="s">
        <v>302</v>
      </c>
      <c r="D2863" s="123"/>
      <c r="E2863" s="35" t="s">
        <v>332</v>
      </c>
      <c r="F2863" s="122"/>
      <c r="G2863" s="35">
        <v>2019</v>
      </c>
      <c r="H2863" s="35">
        <v>2019</v>
      </c>
      <c r="I2863" s="35">
        <v>2</v>
      </c>
      <c r="J2863" s="35">
        <v>26</v>
      </c>
      <c r="K2863" s="35">
        <v>49</v>
      </c>
      <c r="O2863" s="61">
        <f t="shared" si="352"/>
        <v>0.97553810131206731</v>
      </c>
      <c r="Q2863" s="92"/>
    </row>
    <row r="2864" spans="2:17" ht="23.45" hidden="1" customHeight="1" outlineLevel="1" x14ac:dyDescent="0.25">
      <c r="B2864" s="123"/>
      <c r="C2864" s="35" t="s">
        <v>302</v>
      </c>
      <c r="D2864" s="123"/>
      <c r="E2864" s="35" t="s">
        <v>332</v>
      </c>
      <c r="F2864" s="122"/>
      <c r="G2864" s="35">
        <v>2020</v>
      </c>
      <c r="H2864" s="35">
        <v>2020</v>
      </c>
      <c r="I2864" s="35">
        <v>2</v>
      </c>
      <c r="J2864" s="35">
        <v>22</v>
      </c>
      <c r="K2864" s="35">
        <v>51</v>
      </c>
      <c r="O2864" s="61">
        <f t="shared" si="352"/>
        <v>1.1999661617252333</v>
      </c>
      <c r="Q2864" s="92"/>
    </row>
    <row r="2865" spans="2:17" ht="23.45" hidden="1" customHeight="1" outlineLevel="1" x14ac:dyDescent="0.25">
      <c r="B2865" s="123"/>
      <c r="C2865" s="35" t="s">
        <v>302</v>
      </c>
      <c r="D2865" s="123"/>
      <c r="E2865" s="35" t="s">
        <v>332</v>
      </c>
      <c r="F2865" s="122"/>
      <c r="G2865" s="35">
        <v>2021</v>
      </c>
      <c r="H2865" s="35">
        <v>2021</v>
      </c>
      <c r="I2865" s="35">
        <v>1</v>
      </c>
      <c r="J2865" s="35">
        <v>27</v>
      </c>
      <c r="K2865" s="35">
        <v>29</v>
      </c>
      <c r="O2865" s="61">
        <f t="shared" si="352"/>
        <v>1.0740740740740742</v>
      </c>
      <c r="Q2865" s="92"/>
    </row>
    <row r="2866" spans="2:17" ht="23.45" hidden="1" customHeight="1" outlineLevel="1" x14ac:dyDescent="0.25">
      <c r="B2866" s="123"/>
      <c r="C2866" s="35" t="s">
        <v>302</v>
      </c>
      <c r="D2866" s="123"/>
      <c r="E2866" s="35" t="s">
        <v>332</v>
      </c>
      <c r="F2866" s="122"/>
      <c r="G2866" s="35">
        <v>2022</v>
      </c>
      <c r="H2866" s="35">
        <v>2022</v>
      </c>
      <c r="I2866" s="35">
        <v>1</v>
      </c>
      <c r="J2866" s="35">
        <v>18</v>
      </c>
      <c r="K2866" s="35">
        <v>28</v>
      </c>
      <c r="L2866" s="35">
        <v>1</v>
      </c>
      <c r="M2866" s="35">
        <v>4</v>
      </c>
      <c r="N2866" s="35">
        <v>7</v>
      </c>
      <c r="O2866" s="61">
        <f t="shared" si="352"/>
        <v>1.6527777777777777</v>
      </c>
      <c r="Q2866" s="92"/>
    </row>
    <row r="2867" spans="2:17" ht="23.45" hidden="1" customHeight="1" outlineLevel="1" x14ac:dyDescent="0.25">
      <c r="B2867" s="123"/>
      <c r="C2867" s="35" t="s">
        <v>302</v>
      </c>
      <c r="D2867" s="123"/>
      <c r="E2867" s="35" t="s">
        <v>332</v>
      </c>
      <c r="F2867" s="122"/>
      <c r="G2867" s="35">
        <v>2023</v>
      </c>
      <c r="H2867" s="35">
        <v>2023</v>
      </c>
      <c r="I2867" s="35">
        <v>1</v>
      </c>
      <c r="J2867" s="35">
        <v>18</v>
      </c>
      <c r="K2867" s="35">
        <v>31</v>
      </c>
      <c r="L2867" s="35">
        <v>1</v>
      </c>
      <c r="M2867" s="35">
        <v>4</v>
      </c>
      <c r="N2867" s="35">
        <v>4</v>
      </c>
      <c r="O2867" s="61">
        <f t="shared" si="352"/>
        <v>1.3611111111111112</v>
      </c>
      <c r="Q2867" s="92"/>
    </row>
    <row r="2868" spans="2:17" ht="23.45" hidden="1" customHeight="1" outlineLevel="1" x14ac:dyDescent="0.25">
      <c r="B2868" s="123"/>
      <c r="C2868" s="35" t="s">
        <v>302</v>
      </c>
      <c r="D2868" s="123"/>
      <c r="E2868" s="35" t="s">
        <v>332</v>
      </c>
      <c r="F2868" s="122"/>
      <c r="G2868" s="35">
        <v>2024</v>
      </c>
      <c r="H2868" s="35">
        <v>2024</v>
      </c>
      <c r="I2868" s="35">
        <v>1</v>
      </c>
      <c r="J2868" s="35">
        <v>22</v>
      </c>
      <c r="K2868" s="35">
        <v>41</v>
      </c>
      <c r="O2868" s="61">
        <f t="shared" si="352"/>
        <v>1.8636363636363635</v>
      </c>
      <c r="Q2868" s="92"/>
    </row>
    <row r="2869" spans="2:17" ht="23.45" hidden="1" customHeight="1" outlineLevel="1" x14ac:dyDescent="0.25">
      <c r="B2869" s="69" t="s">
        <v>1</v>
      </c>
      <c r="C2869" s="69" t="s">
        <v>371</v>
      </c>
      <c r="D2869" s="69" t="s">
        <v>42</v>
      </c>
      <c r="E2869" s="69" t="s">
        <v>364</v>
      </c>
      <c r="F2869" s="89"/>
      <c r="G2869" s="69" t="s">
        <v>43</v>
      </c>
      <c r="H2869" s="69" t="s">
        <v>787</v>
      </c>
      <c r="I2869" s="69" t="s">
        <v>44</v>
      </c>
      <c r="J2869" s="69" t="s">
        <v>360</v>
      </c>
      <c r="K2869" s="69" t="s">
        <v>359</v>
      </c>
      <c r="L2869" s="69" t="s">
        <v>362</v>
      </c>
      <c r="M2869" s="69" t="s">
        <v>360</v>
      </c>
      <c r="N2869" s="69" t="s">
        <v>359</v>
      </c>
      <c r="O2869" s="69" t="s">
        <v>363</v>
      </c>
      <c r="P2869" s="69" t="s">
        <v>365</v>
      </c>
      <c r="Q2869" s="69" t="s">
        <v>599</v>
      </c>
    </row>
    <row r="2870" spans="2:17" ht="23.45" hidden="1" customHeight="1" outlineLevel="1" x14ac:dyDescent="0.25">
      <c r="B2870" s="123" t="e" vm="30">
        <v>#VALUE!</v>
      </c>
      <c r="C2870" s="35" t="s">
        <v>302</v>
      </c>
      <c r="D2870" s="123" t="e" vm="331">
        <v>#VALUE!</v>
      </c>
      <c r="E2870" s="35" t="s">
        <v>333</v>
      </c>
      <c r="F2870" s="124" t="s">
        <v>760</v>
      </c>
      <c r="G2870" s="35">
        <v>2018</v>
      </c>
      <c r="H2870" s="35">
        <v>2018</v>
      </c>
      <c r="I2870" s="35">
        <v>1</v>
      </c>
      <c r="J2870" s="35">
        <v>21</v>
      </c>
      <c r="K2870" s="35">
        <v>28</v>
      </c>
      <c r="O2870" s="61">
        <f t="shared" ref="O2870:O2876" si="353">IF(AND(L2870="", M2870="", N2870=""), IF(AND(I2870&lt;&gt;0, J2870&lt;&gt;0), K2870/J2870 * I2870^-0.95, 0), IF(OR(L2870=1, L2870=2),(IF(J2870&lt;&gt;0, K2870/J2870 * I2870^-0.95, 0) + IF(AND(M2870&lt;&gt;0, I2870&lt;&gt;0), N2870/M2870 * I2870^-0.95 * IF(L2870=1, 1, 0.913), 0)) / 2,"Fehler: K4 muss 1 oder 2 sein"))</f>
        <v>1.3333333333333333</v>
      </c>
      <c r="P2870" s="61">
        <f t="array" ref="P2870">((AVERAGE(IF((H2870:INDEX(H:H,MATCH("PointAVG",O2871:O2987,0)+ROW(O2870)-1)&gt;=(MAX(H2870:INDEX(H:H,MATCH("PointAVG",O2871:O2987,0)+ROW(O2870)-1))-4)),O2870:INDEX(O:O,MATCH("PointAVG",O2871:O2987,0)+ROW(O2870)-1)))) * (VLOOKUP(C2870, LeagueRanking[[CCode]:[Total4]], COLUMNS(LeagueRanking[[#All],[CCode]:[Total4]]), FALSE)))</f>
        <v>10.855320795097068</v>
      </c>
      <c r="Q2870" s="91">
        <f>_xlfn.RANK.EQ(P2870, P:P, 0)</f>
        <v>170</v>
      </c>
    </row>
    <row r="2871" spans="2:17" ht="23.45" hidden="1" customHeight="1" outlineLevel="1" x14ac:dyDescent="0.25">
      <c r="B2871" s="123"/>
      <c r="C2871" s="35" t="s">
        <v>302</v>
      </c>
      <c r="D2871" s="123"/>
      <c r="E2871" s="35" t="s">
        <v>333</v>
      </c>
      <c r="F2871" s="124"/>
      <c r="G2871" s="35">
        <v>2019</v>
      </c>
      <c r="H2871" s="35">
        <v>2019</v>
      </c>
      <c r="I2871" s="35">
        <v>1</v>
      </c>
      <c r="J2871" s="35">
        <v>21</v>
      </c>
      <c r="K2871" s="35">
        <v>30</v>
      </c>
      <c r="O2871" s="61">
        <f t="shared" si="353"/>
        <v>1.4285714285714286</v>
      </c>
      <c r="Q2871" s="92"/>
    </row>
    <row r="2872" spans="2:17" ht="23.45" hidden="1" customHeight="1" outlineLevel="1" x14ac:dyDescent="0.25">
      <c r="B2872" s="123"/>
      <c r="C2872" s="35" t="s">
        <v>302</v>
      </c>
      <c r="D2872" s="123"/>
      <c r="E2872" s="35" t="s">
        <v>333</v>
      </c>
      <c r="F2872" s="124"/>
      <c r="G2872" s="35">
        <v>2020</v>
      </c>
      <c r="H2872" s="35">
        <v>2020</v>
      </c>
      <c r="I2872" s="35">
        <v>1</v>
      </c>
      <c r="J2872" s="35">
        <v>18</v>
      </c>
      <c r="K2872" s="35">
        <v>12</v>
      </c>
      <c r="O2872" s="61">
        <f t="shared" si="353"/>
        <v>0.66666666666666663</v>
      </c>
      <c r="Q2872" s="92"/>
    </row>
    <row r="2873" spans="2:17" ht="23.45" hidden="1" customHeight="1" outlineLevel="1" x14ac:dyDescent="0.25">
      <c r="B2873" s="123"/>
      <c r="C2873" s="35" t="s">
        <v>302</v>
      </c>
      <c r="D2873" s="123"/>
      <c r="E2873" s="35" t="s">
        <v>333</v>
      </c>
      <c r="F2873" s="124"/>
      <c r="G2873" s="35">
        <v>2021</v>
      </c>
      <c r="H2873" s="35">
        <v>2021</v>
      </c>
      <c r="I2873" s="35">
        <v>2</v>
      </c>
      <c r="J2873" s="35">
        <v>22</v>
      </c>
      <c r="K2873" s="35">
        <v>58</v>
      </c>
      <c r="O2873" s="61">
        <f t="shared" si="353"/>
        <v>1.3646673996090886</v>
      </c>
      <c r="Q2873" s="92"/>
    </row>
    <row r="2874" spans="2:17" ht="23.45" hidden="1" customHeight="1" outlineLevel="1" x14ac:dyDescent="0.25">
      <c r="B2874" s="123"/>
      <c r="C2874" s="35" t="s">
        <v>302</v>
      </c>
      <c r="D2874" s="123"/>
      <c r="E2874" s="35" t="s">
        <v>333</v>
      </c>
      <c r="F2874" s="124"/>
      <c r="G2874" s="35">
        <v>2022</v>
      </c>
      <c r="H2874" s="35">
        <v>2022</v>
      </c>
      <c r="I2874" s="35">
        <v>1</v>
      </c>
      <c r="J2874" s="35">
        <v>18</v>
      </c>
      <c r="K2874" s="35">
        <v>13</v>
      </c>
      <c r="L2874" s="35">
        <v>2</v>
      </c>
      <c r="M2874" s="35">
        <v>4</v>
      </c>
      <c r="N2874" s="35">
        <v>12</v>
      </c>
      <c r="O2874" s="61">
        <f t="shared" si="353"/>
        <v>1.7306111111111111</v>
      </c>
      <c r="Q2874" s="92"/>
    </row>
    <row r="2875" spans="2:17" ht="23.45" hidden="1" customHeight="1" outlineLevel="1" x14ac:dyDescent="0.25">
      <c r="B2875" s="123"/>
      <c r="C2875" s="35" t="s">
        <v>302</v>
      </c>
      <c r="D2875" s="123"/>
      <c r="E2875" s="35" t="s">
        <v>333</v>
      </c>
      <c r="F2875" s="124"/>
      <c r="G2875" s="35">
        <v>2023</v>
      </c>
      <c r="H2875" s="35">
        <v>2023</v>
      </c>
      <c r="I2875" s="35">
        <v>1</v>
      </c>
      <c r="J2875" s="35">
        <v>18</v>
      </c>
      <c r="K2875" s="35">
        <v>16</v>
      </c>
      <c r="L2875" s="35">
        <v>2</v>
      </c>
      <c r="M2875" s="35">
        <v>4</v>
      </c>
      <c r="N2875" s="35">
        <v>8</v>
      </c>
      <c r="O2875" s="61">
        <f t="shared" si="353"/>
        <v>1.3574444444444445</v>
      </c>
      <c r="Q2875" s="92"/>
    </row>
    <row r="2876" spans="2:17" ht="23.45" hidden="1" customHeight="1" outlineLevel="1" x14ac:dyDescent="0.25">
      <c r="B2876" s="123"/>
      <c r="C2876" s="35" t="s">
        <v>302</v>
      </c>
      <c r="D2876" s="123"/>
      <c r="E2876" s="35" t="s">
        <v>333</v>
      </c>
      <c r="F2876" s="124"/>
      <c r="G2876" s="35">
        <v>2024</v>
      </c>
      <c r="H2876" s="35">
        <v>2024</v>
      </c>
      <c r="I2876" s="35">
        <v>1</v>
      </c>
      <c r="J2876" s="35">
        <v>22</v>
      </c>
      <c r="K2876" s="35">
        <v>33</v>
      </c>
      <c r="O2876" s="61">
        <f t="shared" si="353"/>
        <v>1.5</v>
      </c>
      <c r="Q2876" s="92"/>
    </row>
    <row r="2877" spans="2:17" ht="23.45" hidden="1" customHeight="1" outlineLevel="1" x14ac:dyDescent="0.25">
      <c r="B2877" s="69" t="s">
        <v>1</v>
      </c>
      <c r="C2877" s="69" t="s">
        <v>371</v>
      </c>
      <c r="D2877" s="69" t="s">
        <v>42</v>
      </c>
      <c r="E2877" s="69" t="s">
        <v>364</v>
      </c>
      <c r="F2877" s="89"/>
      <c r="G2877" s="69" t="s">
        <v>43</v>
      </c>
      <c r="H2877" s="69" t="s">
        <v>787</v>
      </c>
      <c r="I2877" s="69" t="s">
        <v>44</v>
      </c>
      <c r="J2877" s="69" t="s">
        <v>360</v>
      </c>
      <c r="K2877" s="69" t="s">
        <v>359</v>
      </c>
      <c r="L2877" s="69" t="s">
        <v>362</v>
      </c>
      <c r="M2877" s="69" t="s">
        <v>360</v>
      </c>
      <c r="N2877" s="69" t="s">
        <v>359</v>
      </c>
      <c r="O2877" s="69" t="s">
        <v>363</v>
      </c>
      <c r="P2877" s="69" t="s">
        <v>365</v>
      </c>
      <c r="Q2877" s="69" t="s">
        <v>599</v>
      </c>
    </row>
    <row r="2878" spans="2:17" ht="23.45" hidden="1" customHeight="1" outlineLevel="1" x14ac:dyDescent="0.25">
      <c r="B2878" s="123" t="e" vm="30">
        <v>#VALUE!</v>
      </c>
      <c r="C2878" s="35" t="s">
        <v>302</v>
      </c>
      <c r="D2878" s="123" t="e" vm="332">
        <v>#VALUE!</v>
      </c>
      <c r="E2878" s="35" t="s">
        <v>334</v>
      </c>
      <c r="F2878" s="122" t="s">
        <v>761</v>
      </c>
      <c r="G2878" s="35">
        <v>2018</v>
      </c>
      <c r="H2878" s="35">
        <v>2018</v>
      </c>
      <c r="I2878" s="35">
        <v>2</v>
      </c>
      <c r="J2878" s="35">
        <v>26</v>
      </c>
      <c r="K2878" s="35">
        <v>61</v>
      </c>
      <c r="O2878" s="61">
        <f t="shared" ref="O2878:O2884" si="354">IF(AND(L2878="", M2878="", N2878=""), IF(AND(I2878&lt;&gt;0, J2878&lt;&gt;0), K2878/J2878 * I2878^-0.95, 0), IF(OR(L2878=1, L2878=2),(IF(J2878&lt;&gt;0, K2878/J2878 * I2878^-0.95, 0) + IF(AND(M2878&lt;&gt;0, I2878&lt;&gt;0), N2878/M2878 * I2878^-0.95 * IF(L2878=1, 1, 0.913), 0)) / 2,"Fehler: K4 muss 1 oder 2 sein"))</f>
        <v>1.2144453914293083</v>
      </c>
      <c r="P2878" s="61">
        <f t="array" ref="P2878">((AVERAGE(IF((H2878:INDEX(H:H,MATCH("PointAVG",O2879:O2995,0)+ROW(O2878)-1)&gt;=(MAX(H2878:INDEX(H:H,MATCH("PointAVG",O2879:O2995,0)+ROW(O2878)-1))-4)),O2878:INDEX(O:O,MATCH("PointAVG",O2879:O2995,0)+ROW(O2878)-1)))) * (VLOOKUP(C2878, LeagueRanking[[CCode]:[Total4]], COLUMNS(LeagueRanking[[#All],[CCode]:[Total4]]), FALSE)))</f>
        <v>11.162302190317314</v>
      </c>
      <c r="Q2878" s="91">
        <f>_xlfn.RANK.EQ(P2878, P:P, 0)</f>
        <v>160</v>
      </c>
    </row>
    <row r="2879" spans="2:17" ht="23.45" hidden="1" customHeight="1" outlineLevel="1" x14ac:dyDescent="0.25">
      <c r="B2879" s="123"/>
      <c r="C2879" s="35" t="s">
        <v>302</v>
      </c>
      <c r="D2879" s="123"/>
      <c r="E2879" s="35" t="s">
        <v>334</v>
      </c>
      <c r="F2879" s="122"/>
      <c r="G2879" s="35">
        <v>2019</v>
      </c>
      <c r="H2879" s="35">
        <v>2019</v>
      </c>
      <c r="I2879" s="35">
        <v>2</v>
      </c>
      <c r="J2879" s="35">
        <v>26</v>
      </c>
      <c r="K2879" s="35">
        <v>50</v>
      </c>
      <c r="O2879" s="61">
        <f t="shared" si="354"/>
        <v>0.99544704215517077</v>
      </c>
      <c r="Q2879" s="92"/>
    </row>
    <row r="2880" spans="2:17" ht="23.45" hidden="1" customHeight="1" outlineLevel="1" x14ac:dyDescent="0.25">
      <c r="B2880" s="123"/>
      <c r="C2880" s="35" t="s">
        <v>302</v>
      </c>
      <c r="D2880" s="123"/>
      <c r="E2880" s="35" t="s">
        <v>334</v>
      </c>
      <c r="F2880" s="122"/>
      <c r="G2880" s="35">
        <v>2020</v>
      </c>
      <c r="H2880" s="35">
        <v>2020</v>
      </c>
      <c r="I2880" s="35">
        <v>2</v>
      </c>
      <c r="J2880" s="35">
        <v>22</v>
      </c>
      <c r="K2880" s="35">
        <v>49</v>
      </c>
      <c r="O2880" s="61">
        <f t="shared" si="354"/>
        <v>1.1529086651869886</v>
      </c>
      <c r="Q2880" s="92"/>
    </row>
    <row r="2881" spans="2:17" ht="23.45" hidden="1" customHeight="1" outlineLevel="1" x14ac:dyDescent="0.25">
      <c r="B2881" s="123"/>
      <c r="C2881" s="35" t="s">
        <v>302</v>
      </c>
      <c r="D2881" s="123"/>
      <c r="E2881" s="35" t="s">
        <v>334</v>
      </c>
      <c r="F2881" s="122"/>
      <c r="G2881" s="35">
        <v>2021</v>
      </c>
      <c r="H2881" s="35">
        <v>2021</v>
      </c>
      <c r="I2881" s="35">
        <v>1</v>
      </c>
      <c r="J2881" s="35">
        <v>27</v>
      </c>
      <c r="K2881" s="35">
        <v>30</v>
      </c>
      <c r="O2881" s="61">
        <f t="shared" si="354"/>
        <v>1.1111111111111112</v>
      </c>
      <c r="Q2881" s="92"/>
    </row>
    <row r="2882" spans="2:17" ht="23.45" hidden="1" customHeight="1" outlineLevel="1" x14ac:dyDescent="0.25">
      <c r="B2882" s="123"/>
      <c r="C2882" s="35" t="s">
        <v>302</v>
      </c>
      <c r="D2882" s="123"/>
      <c r="E2882" s="35" t="s">
        <v>334</v>
      </c>
      <c r="F2882" s="122"/>
      <c r="G2882" s="35">
        <v>2022</v>
      </c>
      <c r="H2882" s="35">
        <v>2022</v>
      </c>
      <c r="I2882" s="35">
        <v>1</v>
      </c>
      <c r="J2882" s="35">
        <v>18</v>
      </c>
      <c r="K2882" s="35">
        <v>20</v>
      </c>
      <c r="L2882" s="35">
        <v>2</v>
      </c>
      <c r="M2882" s="35">
        <v>4</v>
      </c>
      <c r="N2882" s="35">
        <v>7</v>
      </c>
      <c r="O2882" s="61">
        <f t="shared" si="354"/>
        <v>1.3544305555555556</v>
      </c>
      <c r="Q2882" s="92"/>
    </row>
    <row r="2883" spans="2:17" ht="23.45" hidden="1" customHeight="1" outlineLevel="1" x14ac:dyDescent="0.25">
      <c r="B2883" s="123"/>
      <c r="C2883" s="35" t="s">
        <v>302</v>
      </c>
      <c r="D2883" s="123"/>
      <c r="E2883" s="35" t="s">
        <v>334</v>
      </c>
      <c r="F2883" s="122"/>
      <c r="G2883" s="35">
        <v>2023</v>
      </c>
      <c r="H2883" s="35">
        <v>2023</v>
      </c>
      <c r="I2883" s="35">
        <v>1</v>
      </c>
      <c r="J2883" s="35">
        <v>18</v>
      </c>
      <c r="K2883" s="35">
        <v>26</v>
      </c>
      <c r="L2883" s="35">
        <v>1</v>
      </c>
      <c r="M2883" s="35">
        <v>4</v>
      </c>
      <c r="N2883" s="35">
        <v>7</v>
      </c>
      <c r="O2883" s="61">
        <f t="shared" si="354"/>
        <v>1.5972222222222223</v>
      </c>
      <c r="Q2883" s="92"/>
    </row>
    <row r="2884" spans="2:17" ht="23.45" hidden="1" customHeight="1" outlineLevel="1" x14ac:dyDescent="0.25">
      <c r="B2884" s="123"/>
      <c r="C2884" s="35" t="s">
        <v>302</v>
      </c>
      <c r="D2884" s="123"/>
      <c r="E2884" s="35" t="s">
        <v>334</v>
      </c>
      <c r="F2884" s="122"/>
      <c r="G2884" s="35">
        <v>2024</v>
      </c>
      <c r="H2884" s="35">
        <v>2024</v>
      </c>
      <c r="I2884" s="35">
        <v>1</v>
      </c>
      <c r="J2884" s="35">
        <v>22</v>
      </c>
      <c r="K2884" s="35">
        <v>35</v>
      </c>
      <c r="O2884" s="61">
        <f t="shared" si="354"/>
        <v>1.5909090909090908</v>
      </c>
      <c r="Q2884" s="92"/>
    </row>
    <row r="2885" spans="2:17" ht="23.45" hidden="1" customHeight="1" outlineLevel="1" x14ac:dyDescent="0.25">
      <c r="B2885" s="69" t="s">
        <v>1</v>
      </c>
      <c r="C2885" s="69" t="s">
        <v>371</v>
      </c>
      <c r="D2885" s="69" t="s">
        <v>42</v>
      </c>
      <c r="E2885" s="69" t="s">
        <v>364</v>
      </c>
      <c r="F2885" s="89"/>
      <c r="G2885" s="69" t="s">
        <v>43</v>
      </c>
      <c r="H2885" s="69" t="s">
        <v>787</v>
      </c>
      <c r="I2885" s="69" t="s">
        <v>44</v>
      </c>
      <c r="J2885" s="69" t="s">
        <v>360</v>
      </c>
      <c r="K2885" s="69" t="s">
        <v>359</v>
      </c>
      <c r="L2885" s="69" t="s">
        <v>362</v>
      </c>
      <c r="M2885" s="69" t="s">
        <v>360</v>
      </c>
      <c r="N2885" s="69" t="s">
        <v>359</v>
      </c>
      <c r="O2885" s="69" t="s">
        <v>363</v>
      </c>
      <c r="P2885" s="69" t="s">
        <v>365</v>
      </c>
      <c r="Q2885" s="69" t="s">
        <v>599</v>
      </c>
    </row>
    <row r="2886" spans="2:17" ht="23.45" hidden="1" customHeight="1" outlineLevel="1" x14ac:dyDescent="0.25">
      <c r="B2886" s="123" t="e" vm="30">
        <v>#VALUE!</v>
      </c>
      <c r="C2886" s="35" t="s">
        <v>302</v>
      </c>
      <c r="D2886" s="123" t="e" vm="333">
        <v>#VALUE!</v>
      </c>
      <c r="E2886" s="35" t="s">
        <v>335</v>
      </c>
      <c r="F2886" s="122" t="s">
        <v>762</v>
      </c>
      <c r="G2886" s="35">
        <v>2018</v>
      </c>
      <c r="H2886" s="35">
        <v>2018</v>
      </c>
      <c r="I2886" s="35">
        <v>2</v>
      </c>
      <c r="J2886" s="35">
        <v>26</v>
      </c>
      <c r="K2886" s="35">
        <v>47</v>
      </c>
      <c r="O2886" s="61">
        <f t="shared" ref="O2886:O2892" si="355">IF(AND(L2886="", M2886="", N2886=""), IF(AND(I2886&lt;&gt;0, J2886&lt;&gt;0), K2886/J2886 * I2886^-0.95, 0), IF(OR(L2886=1, L2886=2),(IF(J2886&lt;&gt;0, K2886/J2886 * I2886^-0.95, 0) + IF(AND(M2886&lt;&gt;0, I2886&lt;&gt;0), N2886/M2886 * I2886^-0.95 * IF(L2886=1, 1, 0.913), 0)) / 2,"Fehler: K4 muss 1 oder 2 sein"))</f>
        <v>0.93572021962586049</v>
      </c>
      <c r="P2886" s="61">
        <f t="array" ref="P2886">((AVERAGE(IF((H2886:INDEX(H:H,MATCH("PointAVG",O2887:O3003,0)+ROW(O2886)-1)&gt;=(MAX(H2886:INDEX(H:H,MATCH("PointAVG",O2887:O3003,0)+ROW(O2886)-1))-4)),O2886:INDEX(O:O,MATCH("PointAVG",O2887:O3003,0)+ROW(O2886)-1)))) * (VLOOKUP(C2886, LeagueRanking[[CCode]:[Total4]], COLUMNS(LeagueRanking[[#All],[CCode]:[Total4]]), FALSE)))</f>
        <v>5.0022567448502189</v>
      </c>
      <c r="Q2886" s="91">
        <f>_xlfn.RANK.EQ(P2886, P:P, 0)</f>
        <v>333</v>
      </c>
    </row>
    <row r="2887" spans="2:17" ht="23.45" hidden="1" customHeight="1" outlineLevel="1" x14ac:dyDescent="0.25">
      <c r="B2887" s="123"/>
      <c r="C2887" s="35" t="s">
        <v>302</v>
      </c>
      <c r="D2887" s="123"/>
      <c r="E2887" s="35" t="s">
        <v>335</v>
      </c>
      <c r="F2887" s="122"/>
      <c r="G2887" s="35">
        <v>2019</v>
      </c>
      <c r="H2887" s="35">
        <v>2019</v>
      </c>
      <c r="I2887" s="35">
        <v>2</v>
      </c>
      <c r="J2887" s="35">
        <v>26</v>
      </c>
      <c r="K2887" s="35">
        <v>54</v>
      </c>
      <c r="O2887" s="61">
        <f t="shared" si="355"/>
        <v>1.0750828055275845</v>
      </c>
      <c r="Q2887" s="92"/>
    </row>
    <row r="2888" spans="2:17" ht="23.45" hidden="1" customHeight="1" outlineLevel="1" x14ac:dyDescent="0.25">
      <c r="B2888" s="123"/>
      <c r="C2888" s="35" t="s">
        <v>302</v>
      </c>
      <c r="D2888" s="123"/>
      <c r="E2888" s="35" t="s">
        <v>335</v>
      </c>
      <c r="F2888" s="122"/>
      <c r="G2888" s="35">
        <v>2020</v>
      </c>
      <c r="H2888" s="35">
        <v>2020</v>
      </c>
      <c r="I2888" s="35">
        <v>1</v>
      </c>
      <c r="J2888" s="35">
        <v>18</v>
      </c>
      <c r="K2888" s="35">
        <v>20</v>
      </c>
      <c r="O2888" s="61">
        <f t="shared" si="355"/>
        <v>1.1111111111111112</v>
      </c>
      <c r="Q2888" s="92"/>
    </row>
    <row r="2889" spans="2:17" ht="23.45" hidden="1" customHeight="1" outlineLevel="1" x14ac:dyDescent="0.25">
      <c r="B2889" s="123"/>
      <c r="C2889" s="35" t="s">
        <v>302</v>
      </c>
      <c r="D2889" s="123"/>
      <c r="E2889" s="35" t="s">
        <v>335</v>
      </c>
      <c r="F2889" s="122"/>
      <c r="G2889" s="35">
        <v>2021</v>
      </c>
      <c r="H2889" s="35">
        <v>2021</v>
      </c>
      <c r="I2889" s="35">
        <v>1</v>
      </c>
      <c r="J2889" s="35">
        <v>27</v>
      </c>
      <c r="K2889" s="35">
        <v>18</v>
      </c>
      <c r="O2889" s="61">
        <f t="shared" si="355"/>
        <v>0.66666666666666663</v>
      </c>
      <c r="Q2889" s="92"/>
    </row>
    <row r="2890" spans="2:17" ht="23.45" hidden="1" customHeight="1" outlineLevel="1" x14ac:dyDescent="0.25">
      <c r="B2890" s="123"/>
      <c r="C2890" s="35" t="s">
        <v>302</v>
      </c>
      <c r="D2890" s="123"/>
      <c r="E2890" s="35" t="s">
        <v>335</v>
      </c>
      <c r="F2890" s="122"/>
      <c r="G2890" s="35">
        <v>2022</v>
      </c>
      <c r="H2890" s="35">
        <v>2022</v>
      </c>
      <c r="I2890" s="35">
        <v>2</v>
      </c>
      <c r="J2890" s="35">
        <v>22</v>
      </c>
      <c r="K2890" s="35">
        <v>21</v>
      </c>
      <c r="O2890" s="61">
        <f t="shared" si="355"/>
        <v>0.49410371365156658</v>
      </c>
      <c r="Q2890" s="92"/>
    </row>
    <row r="2891" spans="2:17" ht="23.45" hidden="1" customHeight="1" outlineLevel="1" x14ac:dyDescent="0.25">
      <c r="B2891" s="123"/>
      <c r="C2891" s="35" t="s">
        <v>302</v>
      </c>
      <c r="D2891" s="123"/>
      <c r="E2891" s="35" t="s">
        <v>335</v>
      </c>
      <c r="F2891" s="122"/>
      <c r="G2891" s="35">
        <v>2023</v>
      </c>
      <c r="H2891" s="35">
        <v>2023</v>
      </c>
      <c r="I2891" s="35">
        <v>2</v>
      </c>
      <c r="J2891" s="35">
        <v>22</v>
      </c>
      <c r="K2891" s="35">
        <v>12</v>
      </c>
      <c r="O2891" s="61">
        <f t="shared" si="355"/>
        <v>0.28234497922946661</v>
      </c>
      <c r="Q2891" s="92"/>
    </row>
    <row r="2892" spans="2:17" ht="23.45" hidden="1" customHeight="1" outlineLevel="1" x14ac:dyDescent="0.25">
      <c r="B2892" s="123"/>
      <c r="C2892" s="35" t="s">
        <v>302</v>
      </c>
      <c r="D2892" s="123"/>
      <c r="E2892" s="35" t="s">
        <v>826</v>
      </c>
      <c r="F2892" s="122"/>
      <c r="G2892" s="35">
        <v>2024</v>
      </c>
      <c r="H2892" s="35">
        <v>2024</v>
      </c>
      <c r="I2892" s="35">
        <v>2</v>
      </c>
      <c r="J2892" s="35">
        <v>24</v>
      </c>
      <c r="K2892" s="35">
        <v>23</v>
      </c>
      <c r="O2892" s="61">
        <f t="shared" si="355"/>
        <v>0.49606444267399347</v>
      </c>
      <c r="Q2892" s="92"/>
    </row>
    <row r="2893" spans="2:17" ht="23.45" hidden="1" customHeight="1" outlineLevel="1" x14ac:dyDescent="0.25">
      <c r="B2893" s="69" t="s">
        <v>1</v>
      </c>
      <c r="C2893" s="69" t="s">
        <v>371</v>
      </c>
      <c r="D2893" s="69" t="s">
        <v>42</v>
      </c>
      <c r="E2893" s="69" t="s">
        <v>364</v>
      </c>
      <c r="F2893" s="89"/>
      <c r="G2893" s="69" t="s">
        <v>43</v>
      </c>
      <c r="H2893" s="69" t="s">
        <v>787</v>
      </c>
      <c r="I2893" s="69" t="s">
        <v>44</v>
      </c>
      <c r="J2893" s="69" t="s">
        <v>360</v>
      </c>
      <c r="K2893" s="69" t="s">
        <v>359</v>
      </c>
      <c r="L2893" s="69" t="s">
        <v>362</v>
      </c>
      <c r="M2893" s="69" t="s">
        <v>360</v>
      </c>
      <c r="N2893" s="69" t="s">
        <v>359</v>
      </c>
      <c r="O2893" s="69" t="s">
        <v>363</v>
      </c>
      <c r="P2893" s="69" t="s">
        <v>365</v>
      </c>
      <c r="Q2893" s="69" t="s">
        <v>599</v>
      </c>
    </row>
    <row r="2894" spans="2:17" ht="23.45" hidden="1" customHeight="1" outlineLevel="1" x14ac:dyDescent="0.25">
      <c r="B2894" s="123" t="e" vm="30">
        <v>#VALUE!</v>
      </c>
      <c r="C2894" s="35" t="s">
        <v>302</v>
      </c>
      <c r="D2894" s="123" t="e" vm="334">
        <v>#VALUE!</v>
      </c>
      <c r="E2894" s="35" t="s">
        <v>336</v>
      </c>
      <c r="F2894" s="124" t="s">
        <v>763</v>
      </c>
      <c r="G2894" s="35">
        <v>2018</v>
      </c>
      <c r="H2894" s="35">
        <v>2018</v>
      </c>
      <c r="O2894" s="61">
        <f t="shared" ref="O2894:O2900" si="356">IF(AND(L2894="", M2894="", N2894=""), IF(AND(I2894&lt;&gt;0, J2894&lt;&gt;0), K2894/J2894 * I2894^-0.95, 0), IF(OR(L2894=1, L2894=2),(IF(J2894&lt;&gt;0, K2894/J2894 * I2894^-0.95, 0) + IF(AND(M2894&lt;&gt;0, I2894&lt;&gt;0), N2894/M2894 * I2894^-0.95 * IF(L2894=1, 1, 0.913), 0)) / 2,"Fehler: K4 muss 1 oder 2 sein"))</f>
        <v>0</v>
      </c>
      <c r="P2894" s="61">
        <f t="array" ref="P2894">((AVERAGE(IF((H2894:INDEX(H:H,MATCH("PointAVG",O2895:O3011,0)+ROW(O2894)-1)&gt;=(MAX(H2894:INDEX(H:H,MATCH("PointAVG",O2895:O3011,0)+ROW(O2894)-1))-4)),O2894:INDEX(O:O,MATCH("PointAVG",O2895:O3011,0)+ROW(O2894)-1)))) * (VLOOKUP(C2894, LeagueRanking[[CCode]:[Total4]], COLUMNS(LeagueRanking[[#All],[CCode]:[Total4]]), FALSE)))</f>
        <v>8.9606586049987538</v>
      </c>
      <c r="Q2894" s="91">
        <f>_xlfn.RANK.EQ(P2894, P:P, 0)</f>
        <v>219</v>
      </c>
    </row>
    <row r="2895" spans="2:17" ht="23.45" hidden="1" customHeight="1" outlineLevel="1" x14ac:dyDescent="0.25">
      <c r="B2895" s="123"/>
      <c r="C2895" s="35" t="s">
        <v>302</v>
      </c>
      <c r="D2895" s="123"/>
      <c r="E2895" s="35" t="s">
        <v>336</v>
      </c>
      <c r="F2895" s="124"/>
      <c r="G2895" s="35">
        <v>2019</v>
      </c>
      <c r="H2895" s="35">
        <v>2019</v>
      </c>
      <c r="I2895" s="35">
        <v>3</v>
      </c>
      <c r="J2895" s="35">
        <v>22</v>
      </c>
      <c r="K2895" s="35">
        <v>36</v>
      </c>
      <c r="O2895" s="61">
        <f t="shared" si="356"/>
        <v>0.57625489557247522</v>
      </c>
      <c r="Q2895" s="92"/>
    </row>
    <row r="2896" spans="2:17" ht="23.45" hidden="1" customHeight="1" outlineLevel="1" x14ac:dyDescent="0.25">
      <c r="B2896" s="123"/>
      <c r="C2896" s="35" t="s">
        <v>302</v>
      </c>
      <c r="D2896" s="123"/>
      <c r="E2896" s="35" t="s">
        <v>336</v>
      </c>
      <c r="F2896" s="124"/>
      <c r="G2896" s="35">
        <v>2020</v>
      </c>
      <c r="H2896" s="35">
        <v>2020</v>
      </c>
      <c r="I2896" s="35">
        <v>2</v>
      </c>
      <c r="J2896" s="35">
        <v>22</v>
      </c>
      <c r="K2896" s="35">
        <v>30</v>
      </c>
      <c r="O2896" s="61">
        <f t="shared" si="356"/>
        <v>0.70586244807366649</v>
      </c>
      <c r="Q2896" s="92"/>
    </row>
    <row r="2897" spans="2:17" ht="23.45" hidden="1" customHeight="1" outlineLevel="1" x14ac:dyDescent="0.25">
      <c r="B2897" s="123"/>
      <c r="C2897" s="35" t="s">
        <v>302</v>
      </c>
      <c r="D2897" s="123"/>
      <c r="E2897" s="35" t="s">
        <v>336</v>
      </c>
      <c r="F2897" s="124"/>
      <c r="G2897" s="35">
        <v>2021</v>
      </c>
      <c r="H2897" s="35">
        <v>2021</v>
      </c>
      <c r="I2897" s="35">
        <v>2</v>
      </c>
      <c r="J2897" s="35">
        <v>22</v>
      </c>
      <c r="K2897" s="35">
        <v>49</v>
      </c>
      <c r="O2897" s="61">
        <f t="shared" si="356"/>
        <v>1.1529086651869886</v>
      </c>
      <c r="Q2897" s="92"/>
    </row>
    <row r="2898" spans="2:17" ht="23.45" hidden="1" customHeight="1" outlineLevel="1" x14ac:dyDescent="0.25">
      <c r="B2898" s="123"/>
      <c r="C2898" s="35" t="s">
        <v>302</v>
      </c>
      <c r="D2898" s="123"/>
      <c r="E2898" s="35" t="s">
        <v>336</v>
      </c>
      <c r="F2898" s="124"/>
      <c r="G2898" s="35">
        <v>2022</v>
      </c>
      <c r="H2898" s="35">
        <v>2022</v>
      </c>
      <c r="I2898" s="35">
        <v>2</v>
      </c>
      <c r="J2898" s="35">
        <v>22</v>
      </c>
      <c r="K2898" s="35">
        <v>59</v>
      </c>
      <c r="O2898" s="61">
        <f t="shared" si="356"/>
        <v>1.3881961478782108</v>
      </c>
      <c r="Q2898" s="92"/>
    </row>
    <row r="2899" spans="2:17" ht="23.45" hidden="1" customHeight="1" outlineLevel="1" x14ac:dyDescent="0.25">
      <c r="B2899" s="123"/>
      <c r="C2899" s="35" t="s">
        <v>302</v>
      </c>
      <c r="D2899" s="123"/>
      <c r="E2899" s="35" t="s">
        <v>336</v>
      </c>
      <c r="F2899" s="124"/>
      <c r="G2899" s="35">
        <v>2023</v>
      </c>
      <c r="H2899" s="35">
        <v>2023</v>
      </c>
      <c r="I2899" s="35">
        <v>1</v>
      </c>
      <c r="J2899" s="35">
        <v>18</v>
      </c>
      <c r="K2899" s="35">
        <v>20</v>
      </c>
      <c r="L2899" s="35">
        <v>2</v>
      </c>
      <c r="M2899" s="35">
        <v>4</v>
      </c>
      <c r="N2899" s="35">
        <v>5</v>
      </c>
      <c r="O2899" s="61">
        <f t="shared" si="356"/>
        <v>1.1261805555555555</v>
      </c>
      <c r="Q2899" s="92"/>
    </row>
    <row r="2900" spans="2:17" ht="23.45" hidden="1" customHeight="1" outlineLevel="1" x14ac:dyDescent="0.25">
      <c r="B2900" s="123"/>
      <c r="C2900" s="35" t="s">
        <v>302</v>
      </c>
      <c r="D2900" s="123"/>
      <c r="E2900" s="35" t="s">
        <v>336</v>
      </c>
      <c r="F2900" s="124"/>
      <c r="G2900" s="35">
        <v>2024</v>
      </c>
      <c r="H2900" s="35">
        <v>2024</v>
      </c>
      <c r="I2900" s="35">
        <v>1</v>
      </c>
      <c r="J2900" s="35">
        <v>22</v>
      </c>
      <c r="K2900" s="35">
        <v>24</v>
      </c>
      <c r="O2900" s="61">
        <f t="shared" si="356"/>
        <v>1.0909090909090908</v>
      </c>
      <c r="Q2900" s="92"/>
    </row>
    <row r="2901" spans="2:17" ht="23.45" hidden="1" customHeight="1" outlineLevel="1" x14ac:dyDescent="0.25">
      <c r="B2901" s="69" t="s">
        <v>1</v>
      </c>
      <c r="C2901" s="69" t="s">
        <v>371</v>
      </c>
      <c r="D2901" s="69" t="s">
        <v>42</v>
      </c>
      <c r="E2901" s="69" t="s">
        <v>364</v>
      </c>
      <c r="F2901" s="89"/>
      <c r="G2901" s="69" t="s">
        <v>43</v>
      </c>
      <c r="H2901" s="69" t="s">
        <v>787</v>
      </c>
      <c r="I2901" s="69" t="s">
        <v>44</v>
      </c>
      <c r="J2901" s="69" t="s">
        <v>360</v>
      </c>
      <c r="K2901" s="69" t="s">
        <v>359</v>
      </c>
      <c r="L2901" s="69" t="s">
        <v>362</v>
      </c>
      <c r="M2901" s="69" t="s">
        <v>360</v>
      </c>
      <c r="N2901" s="69" t="s">
        <v>359</v>
      </c>
      <c r="O2901" s="69" t="s">
        <v>363</v>
      </c>
      <c r="P2901" s="69" t="s">
        <v>365</v>
      </c>
      <c r="Q2901" s="69" t="s">
        <v>599</v>
      </c>
    </row>
    <row r="2902" spans="2:17" ht="23.45" hidden="1" customHeight="1" outlineLevel="1" x14ac:dyDescent="0.25">
      <c r="B2902" s="123" t="e" vm="30">
        <v>#VALUE!</v>
      </c>
      <c r="C2902" s="35" t="s">
        <v>302</v>
      </c>
      <c r="D2902" s="123" t="e" vm="414">
        <v>#VALUE!</v>
      </c>
      <c r="E2902" s="35" t="s">
        <v>422</v>
      </c>
      <c r="F2902" s="122" t="s">
        <v>764</v>
      </c>
      <c r="G2902" s="35">
        <v>2018</v>
      </c>
      <c r="H2902" s="35">
        <v>2018</v>
      </c>
      <c r="I2902" s="35">
        <v>1</v>
      </c>
      <c r="J2902" s="35">
        <v>21</v>
      </c>
      <c r="K2902" s="35">
        <v>18</v>
      </c>
      <c r="O2902" s="61">
        <f t="shared" ref="O2902:O2908" si="357">IF(AND(L2902="", M2902="", N2902=""), IF(AND(I2902&lt;&gt;0, J2902&lt;&gt;0), K2902/J2902 * I2902^-0.95, 0), IF(OR(L2902=1, L2902=2),(IF(J2902&lt;&gt;0, K2902/J2902 * I2902^-0.95, 0) + IF(AND(M2902&lt;&gt;0, I2902&lt;&gt;0), N2902/M2902 * I2902^-0.95 * IF(L2902=1, 1, 0.913), 0)) / 2,"Fehler: K4 muss 1 oder 2 sein"))</f>
        <v>0.8571428571428571</v>
      </c>
      <c r="P2902" s="61">
        <f t="array" ref="P2902">((AVERAGE(IF((H2902:INDEX(H:H,MATCH("PointAVG",O2903:O3019,0)+ROW(O2902)-1)&gt;=(MAX(H2902:INDEX(H:H,MATCH("PointAVG",O2903:O3019,0)+ROW(O2902)-1))-4)),O2902:INDEX(O:O,MATCH("PointAVG",O2903:O3019,0)+ROW(O2902)-1)))) * (VLOOKUP(C2902, LeagueRanking[[CCode]:[Total4]], COLUMNS(LeagueRanking[[#All],[CCode]:[Total4]]), FALSE)))</f>
        <v>6.9804918512332748</v>
      </c>
      <c r="Q2902" s="91">
        <f>_xlfn.RANK.EQ(P2902, P:P, 0)</f>
        <v>281</v>
      </c>
    </row>
    <row r="2903" spans="2:17" ht="23.45" hidden="1" customHeight="1" outlineLevel="1" x14ac:dyDescent="0.25">
      <c r="B2903" s="123"/>
      <c r="C2903" s="35" t="s">
        <v>302</v>
      </c>
      <c r="D2903" s="123"/>
      <c r="E2903" s="35" t="s">
        <v>422</v>
      </c>
      <c r="F2903" s="122"/>
      <c r="G2903" s="35">
        <v>2019</v>
      </c>
      <c r="H2903" s="35">
        <v>2019</v>
      </c>
      <c r="I2903" s="35">
        <v>1</v>
      </c>
      <c r="J2903" s="35">
        <v>21</v>
      </c>
      <c r="K2903" s="35">
        <v>11</v>
      </c>
      <c r="O2903" s="61">
        <f t="shared" si="357"/>
        <v>0.52380952380952384</v>
      </c>
      <c r="Q2903" s="92"/>
    </row>
    <row r="2904" spans="2:17" ht="23.45" hidden="1" customHeight="1" outlineLevel="1" x14ac:dyDescent="0.25">
      <c r="B2904" s="123"/>
      <c r="C2904" s="35" t="s">
        <v>302</v>
      </c>
      <c r="D2904" s="123"/>
      <c r="E2904" s="35" t="s">
        <v>422</v>
      </c>
      <c r="F2904" s="122"/>
      <c r="G2904" s="35">
        <v>2020</v>
      </c>
      <c r="H2904" s="35">
        <v>2020</v>
      </c>
      <c r="I2904" s="35">
        <v>2</v>
      </c>
      <c r="J2904" s="35">
        <v>22</v>
      </c>
      <c r="K2904" s="35">
        <v>41</v>
      </c>
      <c r="O2904" s="61">
        <f t="shared" si="357"/>
        <v>0.96467867903401083</v>
      </c>
      <c r="Q2904" s="92"/>
    </row>
    <row r="2905" spans="2:17" ht="23.45" hidden="1" customHeight="1" outlineLevel="1" x14ac:dyDescent="0.25">
      <c r="B2905" s="123"/>
      <c r="C2905" s="35" t="s">
        <v>302</v>
      </c>
      <c r="D2905" s="123"/>
      <c r="E2905" s="35" t="s">
        <v>422</v>
      </c>
      <c r="F2905" s="122"/>
      <c r="G2905" s="35">
        <v>2021</v>
      </c>
      <c r="H2905" s="35">
        <v>2021</v>
      </c>
      <c r="I2905" s="35">
        <v>2</v>
      </c>
      <c r="J2905" s="35">
        <v>22</v>
      </c>
      <c r="K2905" s="35">
        <v>24</v>
      </c>
      <c r="O2905" s="61">
        <f t="shared" si="357"/>
        <v>0.56468995845893322</v>
      </c>
      <c r="Q2905" s="92"/>
    </row>
    <row r="2906" spans="2:17" ht="23.45" hidden="1" customHeight="1" outlineLevel="1" x14ac:dyDescent="0.25">
      <c r="B2906" s="123"/>
      <c r="C2906" s="35" t="s">
        <v>302</v>
      </c>
      <c r="D2906" s="123"/>
      <c r="E2906" s="35" t="s">
        <v>422</v>
      </c>
      <c r="F2906" s="122"/>
      <c r="G2906" s="35">
        <v>2022</v>
      </c>
      <c r="H2906" s="35">
        <v>2022</v>
      </c>
      <c r="I2906" s="35">
        <v>2</v>
      </c>
      <c r="J2906" s="35">
        <v>22</v>
      </c>
      <c r="K2906" s="35">
        <v>29</v>
      </c>
      <c r="O2906" s="61">
        <f t="shared" si="357"/>
        <v>0.68233369980454428</v>
      </c>
      <c r="Q2906" s="92"/>
    </row>
    <row r="2907" spans="2:17" ht="23.45" hidden="1" customHeight="1" outlineLevel="1" x14ac:dyDescent="0.25">
      <c r="B2907" s="123"/>
      <c r="C2907" s="35" t="s">
        <v>302</v>
      </c>
      <c r="D2907" s="123"/>
      <c r="E2907" s="35" t="s">
        <v>422</v>
      </c>
      <c r="F2907" s="122"/>
      <c r="G2907" s="35">
        <v>2023</v>
      </c>
      <c r="H2907" s="35">
        <v>2023</v>
      </c>
      <c r="I2907" s="35">
        <v>2</v>
      </c>
      <c r="J2907" s="35">
        <v>22</v>
      </c>
      <c r="K2907" s="35">
        <v>56</v>
      </c>
      <c r="O2907" s="61">
        <f t="shared" si="357"/>
        <v>1.3176099030708441</v>
      </c>
      <c r="Q2907" s="92"/>
    </row>
    <row r="2908" spans="2:17" ht="23.45" hidden="1" customHeight="1" outlineLevel="1" x14ac:dyDescent="0.25">
      <c r="B2908" s="123"/>
      <c r="C2908" s="35" t="s">
        <v>302</v>
      </c>
      <c r="D2908" s="123"/>
      <c r="E2908" s="35" t="s">
        <v>422</v>
      </c>
      <c r="F2908" s="122"/>
      <c r="G2908" s="35">
        <v>2024</v>
      </c>
      <c r="H2908" s="35">
        <v>2024</v>
      </c>
      <c r="I2908" s="35">
        <v>1</v>
      </c>
      <c r="J2908" s="35">
        <v>22</v>
      </c>
      <c r="K2908" s="35">
        <v>16</v>
      </c>
      <c r="O2908" s="61">
        <f t="shared" si="357"/>
        <v>0.72727272727272729</v>
      </c>
      <c r="Q2908" s="92"/>
    </row>
    <row r="2909" spans="2:17" ht="23.45" hidden="1" customHeight="1" outlineLevel="1" x14ac:dyDescent="0.25">
      <c r="B2909" s="69" t="s">
        <v>1</v>
      </c>
      <c r="C2909" s="69" t="s">
        <v>371</v>
      </c>
      <c r="D2909" s="69" t="s">
        <v>42</v>
      </c>
      <c r="E2909" s="69" t="s">
        <v>364</v>
      </c>
      <c r="F2909" s="89"/>
      <c r="G2909" s="69" t="s">
        <v>43</v>
      </c>
      <c r="H2909" s="69" t="s">
        <v>787</v>
      </c>
      <c r="I2909" s="69" t="s">
        <v>44</v>
      </c>
      <c r="J2909" s="69" t="s">
        <v>360</v>
      </c>
      <c r="K2909" s="69" t="s">
        <v>359</v>
      </c>
      <c r="L2909" s="69" t="s">
        <v>362</v>
      </c>
      <c r="M2909" s="69" t="s">
        <v>360</v>
      </c>
      <c r="N2909" s="69" t="s">
        <v>359</v>
      </c>
      <c r="O2909" s="69" t="s">
        <v>363</v>
      </c>
      <c r="P2909" s="69" t="s">
        <v>365</v>
      </c>
      <c r="Q2909" s="69" t="s">
        <v>599</v>
      </c>
    </row>
    <row r="2910" spans="2:17" ht="23.45" hidden="1" customHeight="1" outlineLevel="1" x14ac:dyDescent="0.25">
      <c r="B2910" s="123" t="e" vm="30">
        <v>#VALUE!</v>
      </c>
      <c r="C2910" s="35" t="s">
        <v>302</v>
      </c>
      <c r="D2910" s="123" t="e" vm="415">
        <v>#VALUE!</v>
      </c>
      <c r="E2910" s="35" t="s">
        <v>423</v>
      </c>
      <c r="F2910" s="122" t="s">
        <v>765</v>
      </c>
      <c r="G2910" s="35">
        <v>2018</v>
      </c>
      <c r="H2910" s="35">
        <v>2018</v>
      </c>
      <c r="I2910" s="35">
        <v>1</v>
      </c>
      <c r="J2910" s="35">
        <v>21</v>
      </c>
      <c r="K2910" s="35">
        <v>13</v>
      </c>
      <c r="O2910" s="61">
        <f t="shared" ref="O2910:O2916" si="358">IF(AND(L2910="", M2910="", N2910=""), IF(AND(I2910&lt;&gt;0, J2910&lt;&gt;0), K2910/J2910 * I2910^-0.95, 0), IF(OR(L2910=1, L2910=2),(IF(J2910&lt;&gt;0, K2910/J2910 * I2910^-0.95, 0) + IF(AND(M2910&lt;&gt;0, I2910&lt;&gt;0), N2910/M2910 * I2910^-0.95 * IF(L2910=1, 1, 0.913), 0)) / 2,"Fehler: K4 muss 1 oder 2 sein"))</f>
        <v>0.61904761904761907</v>
      </c>
      <c r="P2910" s="61">
        <f t="array" ref="P2910">((AVERAGE(IF((H2910:INDEX(H:H,MATCH("PointAVG",O2911:O3019,0)+ROW(O2910)-1)&gt;=(MAX(H2910:INDEX(H:H,MATCH("PointAVG",O2911:O3019,0)+ROW(O2910)-1))-4)),O2910:INDEX(O:O,MATCH("PointAVG",O2911:O3019,0)+ROW(O2910)-1)))) * (VLOOKUP(C2910, LeagueRanking[[CCode]:[Total4]], COLUMNS(LeagueRanking[[#All],[CCode]:[Total4]]), FALSE)))</f>
        <v>6.5841224808671006</v>
      </c>
      <c r="Q2910" s="91">
        <f>_xlfn.RANK.EQ(P2910, P:P, 0)</f>
        <v>294</v>
      </c>
    </row>
    <row r="2911" spans="2:17" ht="23.45" hidden="1" customHeight="1" outlineLevel="1" x14ac:dyDescent="0.25">
      <c r="B2911" s="123"/>
      <c r="C2911" s="35" t="s">
        <v>302</v>
      </c>
      <c r="D2911" s="123"/>
      <c r="E2911" s="35" t="s">
        <v>423</v>
      </c>
      <c r="F2911" s="122"/>
      <c r="G2911" s="35">
        <v>2019</v>
      </c>
      <c r="H2911" s="35">
        <v>2019</v>
      </c>
      <c r="I2911" s="35">
        <v>2</v>
      </c>
      <c r="J2911" s="35">
        <v>26</v>
      </c>
      <c r="K2911" s="35">
        <v>35</v>
      </c>
      <c r="O2911" s="61">
        <f t="shared" si="358"/>
        <v>0.69681292950861962</v>
      </c>
      <c r="Q2911" s="92"/>
    </row>
    <row r="2912" spans="2:17" ht="23.45" hidden="1" customHeight="1" outlineLevel="1" x14ac:dyDescent="0.25">
      <c r="B2912" s="123"/>
      <c r="C2912" s="35" t="s">
        <v>302</v>
      </c>
      <c r="D2912" s="123"/>
      <c r="E2912" s="35" t="s">
        <v>423</v>
      </c>
      <c r="F2912" s="122"/>
      <c r="G2912" s="35">
        <v>2020</v>
      </c>
      <c r="H2912" s="35">
        <v>2020</v>
      </c>
      <c r="I2912" s="35">
        <v>2</v>
      </c>
      <c r="J2912" s="35">
        <v>22</v>
      </c>
      <c r="K2912" s="35">
        <v>28</v>
      </c>
      <c r="O2912" s="61">
        <f t="shared" si="358"/>
        <v>0.65880495153542207</v>
      </c>
      <c r="Q2912" s="92"/>
    </row>
    <row r="2913" spans="2:17" ht="23.45" hidden="1" customHeight="1" outlineLevel="1" x14ac:dyDescent="0.25">
      <c r="B2913" s="123"/>
      <c r="C2913" s="35" t="s">
        <v>302</v>
      </c>
      <c r="D2913" s="123"/>
      <c r="E2913" s="35" t="s">
        <v>423</v>
      </c>
      <c r="F2913" s="122"/>
      <c r="G2913" s="35">
        <v>2021</v>
      </c>
      <c r="H2913" s="35">
        <v>2021</v>
      </c>
      <c r="I2913" s="35">
        <v>2</v>
      </c>
      <c r="J2913" s="35">
        <v>22</v>
      </c>
      <c r="K2913" s="35">
        <v>25</v>
      </c>
      <c r="O2913" s="61">
        <f t="shared" si="358"/>
        <v>0.58821870672805554</v>
      </c>
      <c r="Q2913" s="92"/>
    </row>
    <row r="2914" spans="2:17" ht="23.45" hidden="1" customHeight="1" outlineLevel="1" x14ac:dyDescent="0.25">
      <c r="B2914" s="123"/>
      <c r="C2914" s="35" t="s">
        <v>302</v>
      </c>
      <c r="D2914" s="123"/>
      <c r="E2914" s="35" t="s">
        <v>423</v>
      </c>
      <c r="F2914" s="122"/>
      <c r="G2914" s="35">
        <v>2022</v>
      </c>
      <c r="H2914" s="35">
        <v>2022</v>
      </c>
      <c r="I2914" s="35">
        <v>2</v>
      </c>
      <c r="J2914" s="35">
        <v>22</v>
      </c>
      <c r="K2914" s="35">
        <v>32</v>
      </c>
      <c r="O2914" s="61">
        <f t="shared" si="358"/>
        <v>0.75291994461191103</v>
      </c>
      <c r="Q2914" s="92"/>
    </row>
    <row r="2915" spans="2:17" ht="23.45" hidden="1" customHeight="1" outlineLevel="1" x14ac:dyDescent="0.25">
      <c r="B2915" s="123"/>
      <c r="C2915" s="35" t="s">
        <v>302</v>
      </c>
      <c r="D2915" s="123"/>
      <c r="E2915" s="35" t="s">
        <v>423</v>
      </c>
      <c r="F2915" s="122"/>
      <c r="G2915" s="35">
        <v>2023</v>
      </c>
      <c r="H2915" s="35">
        <v>2023</v>
      </c>
      <c r="I2915" s="35">
        <v>2</v>
      </c>
      <c r="J2915" s="35">
        <v>22</v>
      </c>
      <c r="K2915" s="35">
        <v>47</v>
      </c>
      <c r="O2915" s="61">
        <f t="shared" si="358"/>
        <v>1.1058511686487442</v>
      </c>
      <c r="Q2915" s="92"/>
    </row>
    <row r="2916" spans="2:17" ht="23.45" hidden="1" customHeight="1" outlineLevel="1" x14ac:dyDescent="0.25">
      <c r="G2916" s="35">
        <v>2024</v>
      </c>
      <c r="H2916" s="35">
        <v>2024</v>
      </c>
      <c r="I2916" s="35">
        <v>1</v>
      </c>
      <c r="J2916" s="35">
        <v>22</v>
      </c>
      <c r="K2916" s="35">
        <v>20</v>
      </c>
      <c r="O2916" s="61">
        <f t="shared" si="358"/>
        <v>0.90909090909090906</v>
      </c>
      <c r="Q2916" s="92"/>
    </row>
    <row r="2917" spans="2:17" ht="23.45" hidden="1" customHeight="1" outlineLevel="1" x14ac:dyDescent="0.25">
      <c r="B2917" s="69" t="s">
        <v>1</v>
      </c>
      <c r="C2917" s="69" t="s">
        <v>371</v>
      </c>
      <c r="D2917" s="69" t="s">
        <v>42</v>
      </c>
      <c r="E2917" s="69" t="s">
        <v>364</v>
      </c>
      <c r="F2917" s="89"/>
      <c r="G2917" s="69" t="s">
        <v>43</v>
      </c>
      <c r="H2917" s="69" t="s">
        <v>787</v>
      </c>
      <c r="I2917" s="69" t="s">
        <v>44</v>
      </c>
      <c r="J2917" s="69" t="s">
        <v>360</v>
      </c>
      <c r="K2917" s="69" t="s">
        <v>359</v>
      </c>
      <c r="L2917" s="69" t="s">
        <v>362</v>
      </c>
      <c r="M2917" s="69" t="s">
        <v>360</v>
      </c>
      <c r="N2917" s="69" t="s">
        <v>359</v>
      </c>
      <c r="O2917" s="69" t="s">
        <v>363</v>
      </c>
      <c r="P2917" s="69" t="s">
        <v>365</v>
      </c>
      <c r="Q2917" s="69" t="s">
        <v>599</v>
      </c>
    </row>
    <row r="2918" spans="2:17" ht="23.45" hidden="1" customHeight="1" outlineLevel="1" x14ac:dyDescent="0.25">
      <c r="B2918" s="123" t="e" vm="30">
        <v>#VALUE!</v>
      </c>
      <c r="C2918" s="35" t="s">
        <v>302</v>
      </c>
      <c r="D2918" s="123" t="e" vm="416">
        <v>#VALUE!</v>
      </c>
      <c r="E2918" s="35" t="s">
        <v>828</v>
      </c>
      <c r="F2918" s="122" t="s">
        <v>827</v>
      </c>
      <c r="G2918" s="35">
        <v>2018</v>
      </c>
      <c r="H2918" s="35">
        <v>2018</v>
      </c>
      <c r="O2918" s="61">
        <f t="shared" ref="O2918:O2924" si="359">IF(AND(L2918="", M2918="", N2918=""), IF(AND(I2918&lt;&gt;0, J2918&lt;&gt;0), K2918/J2918 * I2918^-0.95, 0), IF(OR(L2918=1, L2918=2),(IF(J2918&lt;&gt;0, K2918/J2918 * I2918^-0.95, 0) + IF(AND(M2918&lt;&gt;0, I2918&lt;&gt;0), N2918/M2918 * I2918^-0.95 * IF(L2918=1, 1, 0.913), 0)) / 2,"Fehler: K4 muss 1 oder 2 sein"))</f>
        <v>0</v>
      </c>
      <c r="P2918" s="61">
        <f t="array" ref="P2918">((AVERAGE(IF((H2918:INDEX(H:H,MATCH("PointAVG",O2919:O3027,0)+ROW(O2918)-1)&gt;=(MAX(H2918:INDEX(H:H,MATCH("PointAVG",O2919:O3027,0)+ROW(O2918)-1))-4)),O2918:INDEX(O:O,MATCH("PointAVG",O2919:O3027,0)+ROW(O2918)-1)))) * (VLOOKUP(C2918, LeagueRanking[[CCode]:[Total4]], COLUMNS(LeagueRanking[[#All],[CCode]:[Total4]]), FALSE)))</f>
        <v>7.9807567131217603</v>
      </c>
      <c r="Q2918" s="91">
        <f>_xlfn.RANK.EQ(P2918, P:P, 0)</f>
        <v>246</v>
      </c>
    </row>
    <row r="2919" spans="2:17" ht="23.45" hidden="1" customHeight="1" outlineLevel="1" x14ac:dyDescent="0.25">
      <c r="B2919" s="123"/>
      <c r="C2919" s="35" t="s">
        <v>302</v>
      </c>
      <c r="D2919" s="123"/>
      <c r="E2919" s="35" t="s">
        <v>828</v>
      </c>
      <c r="F2919" s="122"/>
      <c r="G2919" s="35">
        <v>2019</v>
      </c>
      <c r="H2919" s="35">
        <v>2019</v>
      </c>
      <c r="I2919" s="35">
        <v>2</v>
      </c>
      <c r="J2919" s="35">
        <v>26</v>
      </c>
      <c r="K2919" s="35">
        <v>32</v>
      </c>
      <c r="O2919" s="61">
        <f t="shared" si="359"/>
        <v>0.63708610697930934</v>
      </c>
      <c r="Q2919" s="92"/>
    </row>
    <row r="2920" spans="2:17" ht="23.45" hidden="1" customHeight="1" outlineLevel="1" x14ac:dyDescent="0.25">
      <c r="B2920" s="123"/>
      <c r="C2920" s="35" t="s">
        <v>302</v>
      </c>
      <c r="D2920" s="123"/>
      <c r="E2920" s="35" t="s">
        <v>828</v>
      </c>
      <c r="F2920" s="122"/>
      <c r="G2920" s="35">
        <v>2020</v>
      </c>
      <c r="H2920" s="35">
        <v>2020</v>
      </c>
      <c r="I2920" s="35">
        <v>2</v>
      </c>
      <c r="J2920" s="35">
        <v>22</v>
      </c>
      <c r="K2920" s="35">
        <v>36</v>
      </c>
      <c r="O2920" s="61">
        <f t="shared" si="359"/>
        <v>0.84703493768839988</v>
      </c>
      <c r="Q2920" s="92"/>
    </row>
    <row r="2921" spans="2:17" ht="23.45" hidden="1" customHeight="1" outlineLevel="1" x14ac:dyDescent="0.25">
      <c r="B2921" s="123"/>
      <c r="C2921" s="35" t="s">
        <v>302</v>
      </c>
      <c r="D2921" s="123"/>
      <c r="E2921" s="35" t="s">
        <v>828</v>
      </c>
      <c r="F2921" s="122"/>
      <c r="G2921" s="35">
        <v>2021</v>
      </c>
      <c r="H2921" s="35">
        <v>2021</v>
      </c>
      <c r="I2921" s="35">
        <v>2</v>
      </c>
      <c r="J2921" s="35">
        <v>22</v>
      </c>
      <c r="K2921" s="35">
        <v>44</v>
      </c>
      <c r="O2921" s="61">
        <f t="shared" si="359"/>
        <v>1.0352649238413776</v>
      </c>
      <c r="Q2921" s="92"/>
    </row>
    <row r="2922" spans="2:17" ht="23.45" hidden="1" customHeight="1" outlineLevel="1" x14ac:dyDescent="0.25">
      <c r="B2922" s="123"/>
      <c r="C2922" s="35" t="s">
        <v>302</v>
      </c>
      <c r="D2922" s="123"/>
      <c r="E2922" s="35" t="s">
        <v>828</v>
      </c>
      <c r="F2922" s="122"/>
      <c r="G2922" s="35">
        <v>2022</v>
      </c>
      <c r="H2922" s="35">
        <v>2022</v>
      </c>
      <c r="I2922" s="35">
        <v>2</v>
      </c>
      <c r="J2922" s="35">
        <v>22</v>
      </c>
      <c r="K2922" s="35">
        <v>26</v>
      </c>
      <c r="O2922" s="61">
        <f t="shared" si="359"/>
        <v>0.61174745499717764</v>
      </c>
      <c r="Q2922" s="92"/>
    </row>
    <row r="2923" spans="2:17" ht="23.45" hidden="1" customHeight="1" outlineLevel="1" x14ac:dyDescent="0.25">
      <c r="B2923" s="123"/>
      <c r="C2923" s="35" t="s">
        <v>302</v>
      </c>
      <c r="D2923" s="123"/>
      <c r="E2923" s="35" t="s">
        <v>828</v>
      </c>
      <c r="F2923" s="122"/>
      <c r="G2923" s="35">
        <v>2023</v>
      </c>
      <c r="H2923" s="35">
        <v>2023</v>
      </c>
      <c r="I2923" s="35">
        <v>2</v>
      </c>
      <c r="J2923" s="35">
        <v>22</v>
      </c>
      <c r="K2923" s="35">
        <v>44</v>
      </c>
      <c r="O2923" s="61">
        <f t="shared" si="359"/>
        <v>1.0352649238413776</v>
      </c>
      <c r="Q2923" s="92"/>
    </row>
    <row r="2924" spans="2:17" ht="23.45" hidden="1" customHeight="1" outlineLevel="1" x14ac:dyDescent="0.25">
      <c r="B2924" s="123"/>
      <c r="C2924" s="35" t="s">
        <v>302</v>
      </c>
      <c r="D2924" s="123"/>
      <c r="E2924" s="35" t="s">
        <v>828</v>
      </c>
      <c r="F2924" s="122"/>
      <c r="G2924" s="35">
        <v>2024</v>
      </c>
      <c r="H2924" s="35">
        <v>2024</v>
      </c>
      <c r="I2924" s="35">
        <v>2</v>
      </c>
      <c r="J2924" s="35">
        <v>24</v>
      </c>
      <c r="K2924" s="35">
        <v>62</v>
      </c>
      <c r="O2924" s="61">
        <f t="shared" si="359"/>
        <v>1.3372171932951127</v>
      </c>
      <c r="Q2924" s="92"/>
    </row>
    <row r="2925" spans="2:17" ht="23.45" customHeight="1" x14ac:dyDescent="0.25">
      <c r="B2925" s="123" t="e" vm="20">
        <v>#VALUE!</v>
      </c>
      <c r="C2925" s="123"/>
      <c r="D2925" s="123" t="e" vm="19">
        <v>#VALUE!</v>
      </c>
      <c r="E2925" s="123"/>
      <c r="G2925" s="62"/>
      <c r="H2925" s="62"/>
      <c r="O2925" s="61"/>
      <c r="Q2925" s="91"/>
    </row>
    <row r="2926" spans="2:17" ht="23.45" customHeight="1" collapsed="1" x14ac:dyDescent="0.25">
      <c r="B2926" s="123"/>
      <c r="C2926" s="123"/>
      <c r="D2926" s="123"/>
      <c r="E2926" s="123"/>
      <c r="G2926" s="62"/>
      <c r="H2926" s="62"/>
      <c r="O2926" s="61"/>
      <c r="Q2926" s="92"/>
    </row>
    <row r="2927" spans="2:17" ht="23.45" hidden="1" customHeight="1" outlineLevel="1" x14ac:dyDescent="0.25">
      <c r="B2927" s="70" t="s">
        <v>1</v>
      </c>
      <c r="C2927" s="70" t="s">
        <v>371</v>
      </c>
      <c r="D2927" s="70" t="s">
        <v>42</v>
      </c>
      <c r="E2927" s="70" t="s">
        <v>364</v>
      </c>
      <c r="F2927" s="90"/>
      <c r="G2927" s="70" t="s">
        <v>43</v>
      </c>
      <c r="H2927" s="70" t="s">
        <v>787</v>
      </c>
      <c r="I2927" s="70" t="s">
        <v>44</v>
      </c>
      <c r="J2927" s="70" t="s">
        <v>360</v>
      </c>
      <c r="K2927" s="70" t="s">
        <v>359</v>
      </c>
      <c r="L2927" s="70" t="s">
        <v>362</v>
      </c>
      <c r="M2927" s="70" t="s">
        <v>360</v>
      </c>
      <c r="N2927" s="70" t="s">
        <v>359</v>
      </c>
      <c r="O2927" s="70" t="s">
        <v>363</v>
      </c>
      <c r="P2927" s="70" t="s">
        <v>365</v>
      </c>
      <c r="Q2927" s="70" t="s">
        <v>599</v>
      </c>
    </row>
    <row r="2928" spans="2:17" ht="23.45" hidden="1" customHeight="1" outlineLevel="1" x14ac:dyDescent="0.25">
      <c r="B2928" s="123" t="e" vm="20">
        <v>#VALUE!</v>
      </c>
      <c r="C2928" s="35" t="s">
        <v>383</v>
      </c>
      <c r="D2928" s="123" t="e" vm="335">
        <v>#VALUE!</v>
      </c>
      <c r="E2928" s="35" t="s">
        <v>337</v>
      </c>
      <c r="F2928" s="122" t="s">
        <v>766</v>
      </c>
      <c r="G2928" s="35">
        <v>2018</v>
      </c>
      <c r="H2928" s="35">
        <v>2018</v>
      </c>
      <c r="I2928" s="35">
        <v>1</v>
      </c>
      <c r="J2928" s="35">
        <v>28</v>
      </c>
      <c r="K2928" s="35">
        <v>68</v>
      </c>
      <c r="O2928" s="61">
        <f t="shared" ref="O2928:O2934" si="360">IF(AND(L2928="", M2928="", N2928=""), IF(AND(I2928&lt;&gt;0, J2928&lt;&gt;0), K2928/J2928 * I2928^-0.95, 0), IF(OR(L2928=1, L2928=2),(IF(J2928&lt;&gt;0, K2928/J2928 * I2928^-0.95, 0) + IF(AND(M2928&lt;&gt;0, I2928&lt;&gt;0), N2928/M2928 * I2928^-0.95 * IF(L2928=1, 1, 0.913), 0)) / 2,"Fehler: K4 muss 1 oder 2 sein"))</f>
        <v>2.4285714285714284</v>
      </c>
      <c r="P2928" s="61">
        <f t="array" ref="P2928">((AVERAGE(IF((H2928:INDEX(H:H,MATCH("PointAVG",O2929:O3036,0)+ROW(O2928)-1)&gt;=(MAX(H2928:INDEX(H:H,MATCH("PointAVG",O2929:O3036,0)+ROW(O2928)-1))-4)),O2928:INDEX(O:O,MATCH("PointAVG",O2929:O3036,0)+ROW(O2928)-1)))) * (VLOOKUP(C2928, LeagueRanking[[CCode]:[Total4]], COLUMNS(LeagueRanking[[#All],[CCode]:[Total4]]), FALSE)))</f>
        <v>19.244448700952386</v>
      </c>
      <c r="Q2928" s="91">
        <f>_xlfn.RANK.EQ(P2928, P:P, 0)</f>
        <v>52</v>
      </c>
    </row>
    <row r="2929" spans="2:17" ht="23.45" hidden="1" customHeight="1" outlineLevel="1" x14ac:dyDescent="0.25">
      <c r="B2929" s="123"/>
      <c r="C2929" s="35" t="s">
        <v>383</v>
      </c>
      <c r="D2929" s="123"/>
      <c r="E2929" s="35" t="s">
        <v>337</v>
      </c>
      <c r="F2929" s="122"/>
      <c r="G2929" s="35">
        <v>2019</v>
      </c>
      <c r="H2929" s="35">
        <v>2019</v>
      </c>
      <c r="I2929" s="35">
        <v>1</v>
      </c>
      <c r="J2929" s="35">
        <v>28</v>
      </c>
      <c r="K2929" s="35">
        <v>66</v>
      </c>
      <c r="O2929" s="61">
        <f t="shared" si="360"/>
        <v>2.3571428571428572</v>
      </c>
      <c r="Q2929" s="92"/>
    </row>
    <row r="2930" spans="2:17" ht="23.45" hidden="1" customHeight="1" outlineLevel="1" x14ac:dyDescent="0.25">
      <c r="B2930" s="123"/>
      <c r="C2930" s="35" t="s">
        <v>383</v>
      </c>
      <c r="D2930" s="123"/>
      <c r="E2930" s="35" t="s">
        <v>337</v>
      </c>
      <c r="F2930" s="122"/>
      <c r="G2930" s="35">
        <v>2020</v>
      </c>
      <c r="H2930" s="35">
        <v>2020</v>
      </c>
      <c r="I2930" s="35">
        <v>1</v>
      </c>
      <c r="J2930" s="35">
        <v>14</v>
      </c>
      <c r="K2930" s="35">
        <v>35</v>
      </c>
      <c r="O2930" s="61">
        <f t="shared" si="360"/>
        <v>2.5</v>
      </c>
      <c r="Q2930" s="92"/>
    </row>
    <row r="2931" spans="2:17" ht="23.45" hidden="1" customHeight="1" outlineLevel="1" x14ac:dyDescent="0.25">
      <c r="B2931" s="123"/>
      <c r="C2931" s="35" t="s">
        <v>383</v>
      </c>
      <c r="D2931" s="123"/>
      <c r="E2931" s="35" t="s">
        <v>337</v>
      </c>
      <c r="F2931" s="122"/>
      <c r="G2931" s="35">
        <v>2021</v>
      </c>
      <c r="H2931" s="35">
        <v>2021</v>
      </c>
      <c r="I2931" s="35">
        <v>1</v>
      </c>
      <c r="J2931" s="35">
        <v>28</v>
      </c>
      <c r="K2931" s="35">
        <v>62</v>
      </c>
      <c r="O2931" s="61">
        <f t="shared" si="360"/>
        <v>2.2142857142857144</v>
      </c>
      <c r="Q2931" s="92"/>
    </row>
    <row r="2932" spans="2:17" ht="23.45" hidden="1" customHeight="1" outlineLevel="1" x14ac:dyDescent="0.25">
      <c r="B2932" s="123"/>
      <c r="C2932" s="35" t="s">
        <v>383</v>
      </c>
      <c r="D2932" s="123"/>
      <c r="E2932" s="35" t="s">
        <v>337</v>
      </c>
      <c r="F2932" s="122"/>
      <c r="G2932" s="35">
        <v>2022</v>
      </c>
      <c r="H2932" s="35">
        <v>2022</v>
      </c>
      <c r="I2932" s="35">
        <v>1</v>
      </c>
      <c r="J2932" s="35">
        <v>27</v>
      </c>
      <c r="K2932" s="35">
        <v>44</v>
      </c>
      <c r="O2932" s="61">
        <f t="shared" si="360"/>
        <v>1.6296296296296295</v>
      </c>
      <c r="Q2932" s="92"/>
    </row>
    <row r="2933" spans="2:17" ht="23.45" hidden="1" customHeight="1" outlineLevel="1" x14ac:dyDescent="0.25">
      <c r="B2933" s="123"/>
      <c r="C2933" s="35" t="s">
        <v>383</v>
      </c>
      <c r="D2933" s="123"/>
      <c r="E2933" s="35" t="s">
        <v>337</v>
      </c>
      <c r="F2933" s="122"/>
      <c r="G2933" s="35">
        <v>2023</v>
      </c>
      <c r="H2933" s="35">
        <v>2023</v>
      </c>
      <c r="I2933" s="35">
        <v>1</v>
      </c>
      <c r="J2933" s="35">
        <v>27</v>
      </c>
      <c r="K2933" s="35">
        <v>50</v>
      </c>
      <c r="O2933" s="61">
        <f t="shared" si="360"/>
        <v>1.8518518518518519</v>
      </c>
      <c r="Q2933" s="92"/>
    </row>
    <row r="2934" spans="2:17" ht="23.45" hidden="1" customHeight="1" outlineLevel="1" x14ac:dyDescent="0.25">
      <c r="B2934" s="123"/>
      <c r="C2934" s="35" t="s">
        <v>383</v>
      </c>
      <c r="D2934" s="123"/>
      <c r="E2934" s="35" t="s">
        <v>337</v>
      </c>
      <c r="F2934" s="122"/>
      <c r="G2934" s="35">
        <v>2024</v>
      </c>
      <c r="H2934" s="35">
        <v>2024</v>
      </c>
      <c r="I2934" s="35">
        <v>1</v>
      </c>
      <c r="J2934" s="35">
        <v>27</v>
      </c>
      <c r="K2934" s="35">
        <v>59</v>
      </c>
      <c r="O2934" s="61">
        <f t="shared" si="360"/>
        <v>2.1851851851851851</v>
      </c>
      <c r="Q2934" s="92"/>
    </row>
    <row r="2935" spans="2:17" ht="23.45" hidden="1" customHeight="1" outlineLevel="1" x14ac:dyDescent="0.25">
      <c r="B2935" s="70" t="s">
        <v>1</v>
      </c>
      <c r="C2935" s="70" t="s">
        <v>371</v>
      </c>
      <c r="D2935" s="70" t="s">
        <v>42</v>
      </c>
      <c r="E2935" s="70" t="s">
        <v>364</v>
      </c>
      <c r="F2935" s="90"/>
      <c r="G2935" s="70" t="s">
        <v>43</v>
      </c>
      <c r="H2935" s="70" t="s">
        <v>787</v>
      </c>
      <c r="I2935" s="70" t="s">
        <v>44</v>
      </c>
      <c r="J2935" s="70" t="s">
        <v>360</v>
      </c>
      <c r="K2935" s="70" t="s">
        <v>359</v>
      </c>
      <c r="L2935" s="70" t="s">
        <v>362</v>
      </c>
      <c r="M2935" s="70" t="s">
        <v>360</v>
      </c>
      <c r="N2935" s="70" t="s">
        <v>359</v>
      </c>
      <c r="O2935" s="70" t="s">
        <v>363</v>
      </c>
      <c r="P2935" s="70" t="s">
        <v>365</v>
      </c>
      <c r="Q2935" s="70" t="s">
        <v>599</v>
      </c>
    </row>
    <row r="2936" spans="2:17" ht="23.45" hidden="1" customHeight="1" outlineLevel="1" x14ac:dyDescent="0.25">
      <c r="B2936" s="123" t="e" vm="20">
        <v>#VALUE!</v>
      </c>
      <c r="C2936" s="35" t="s">
        <v>383</v>
      </c>
      <c r="D2936" s="123" t="e" vm="336">
        <v>#VALUE!</v>
      </c>
      <c r="E2936" s="35" t="s">
        <v>338</v>
      </c>
      <c r="F2936" s="124" t="s">
        <v>767</v>
      </c>
      <c r="G2936" s="35">
        <v>2018</v>
      </c>
      <c r="H2936" s="35">
        <v>2018</v>
      </c>
      <c r="I2936" s="35">
        <v>1</v>
      </c>
      <c r="J2936" s="35">
        <v>28</v>
      </c>
      <c r="K2936" s="35">
        <v>55</v>
      </c>
      <c r="O2936" s="61">
        <f t="shared" ref="O2936:O2942" si="361">IF(AND(L2936="", M2936="", N2936=""), IF(AND(I2936&lt;&gt;0, J2936&lt;&gt;0), K2936/J2936 * I2936^-0.95, 0), IF(OR(L2936=1, L2936=2),(IF(J2936&lt;&gt;0, K2936/J2936 * I2936^-0.95, 0) + IF(AND(M2936&lt;&gt;0, I2936&lt;&gt;0), N2936/M2936 * I2936^-0.95 * IF(L2936=1, 1, 0.913), 0)) / 2,"Fehler: K4 muss 1 oder 2 sein"))</f>
        <v>1.9642857142857142</v>
      </c>
      <c r="P2936" s="61">
        <f t="array" ref="P2936">((AVERAGE(IF((H2936:INDEX(H:H,MATCH("PointAVG",O2937:O3043,0)+ROW(O2936)-1)&gt;=(MAX(H2936:INDEX(H:H,MATCH("PointAVG",O2937:O3043,0)+ROW(O2936)-1))-4)),O2936:INDEX(O:O,MATCH("PointAVG",O2937:O3043,0)+ROW(O2936)-1)))) * (VLOOKUP(C2936, LeagueRanking[[CCode]:[Total4]], COLUMNS(LeagueRanking[[#All],[CCode]:[Total4]]), FALSE)))</f>
        <v>19.722617342222225</v>
      </c>
      <c r="Q2936" s="91">
        <f>_xlfn.RANK.EQ(P2936, P:P, 0)</f>
        <v>49</v>
      </c>
    </row>
    <row r="2937" spans="2:17" ht="23.45" hidden="1" customHeight="1" outlineLevel="1" x14ac:dyDescent="0.25">
      <c r="B2937" s="123"/>
      <c r="C2937" s="35" t="s">
        <v>383</v>
      </c>
      <c r="D2937" s="123"/>
      <c r="E2937" s="35" t="s">
        <v>338</v>
      </c>
      <c r="F2937" s="124"/>
      <c r="G2937" s="35">
        <v>2019</v>
      </c>
      <c r="H2937" s="35">
        <v>2019</v>
      </c>
      <c r="I2937" s="35">
        <v>1</v>
      </c>
      <c r="J2937" s="35">
        <v>28</v>
      </c>
      <c r="K2937" s="35">
        <v>35</v>
      </c>
      <c r="O2937" s="61">
        <f t="shared" si="361"/>
        <v>1.25</v>
      </c>
      <c r="Q2937" s="92"/>
    </row>
    <row r="2938" spans="2:17" ht="23.45" hidden="1" customHeight="1" outlineLevel="1" x14ac:dyDescent="0.25">
      <c r="B2938" s="123"/>
      <c r="C2938" s="35" t="s">
        <v>383</v>
      </c>
      <c r="D2938" s="123"/>
      <c r="E2938" s="35" t="s">
        <v>338</v>
      </c>
      <c r="F2938" s="124"/>
      <c r="G2938" s="35">
        <v>2020</v>
      </c>
      <c r="H2938" s="35">
        <v>2020</v>
      </c>
      <c r="I2938" s="35">
        <v>1</v>
      </c>
      <c r="J2938" s="35">
        <v>14</v>
      </c>
      <c r="K2938" s="35">
        <v>23</v>
      </c>
      <c r="O2938" s="61">
        <f t="shared" si="361"/>
        <v>1.6428571428571428</v>
      </c>
      <c r="Q2938" s="92"/>
    </row>
    <row r="2939" spans="2:17" ht="23.45" hidden="1" customHeight="1" outlineLevel="1" x14ac:dyDescent="0.25">
      <c r="B2939" s="123"/>
      <c r="C2939" s="35" t="s">
        <v>383</v>
      </c>
      <c r="D2939" s="123"/>
      <c r="E2939" s="35" t="s">
        <v>338</v>
      </c>
      <c r="F2939" s="124"/>
      <c r="G2939" s="35">
        <v>2021</v>
      </c>
      <c r="H2939" s="35">
        <v>2021</v>
      </c>
      <c r="I2939" s="35">
        <v>1</v>
      </c>
      <c r="J2939" s="35">
        <v>28</v>
      </c>
      <c r="K2939" s="35">
        <v>59</v>
      </c>
      <c r="O2939" s="61">
        <f t="shared" si="361"/>
        <v>2.1071428571428572</v>
      </c>
      <c r="Q2939" s="92"/>
    </row>
    <row r="2940" spans="2:17" ht="23.45" hidden="1" customHeight="1" outlineLevel="1" x14ac:dyDescent="0.25">
      <c r="B2940" s="123"/>
      <c r="C2940" s="35" t="s">
        <v>383</v>
      </c>
      <c r="D2940" s="123"/>
      <c r="E2940" s="35" t="s">
        <v>338</v>
      </c>
      <c r="F2940" s="124"/>
      <c r="G2940" s="35">
        <v>2022</v>
      </c>
      <c r="H2940" s="35">
        <v>2022</v>
      </c>
      <c r="I2940" s="35">
        <v>1</v>
      </c>
      <c r="J2940" s="35">
        <v>27</v>
      </c>
      <c r="K2940" s="35">
        <v>60</v>
      </c>
      <c r="O2940" s="61">
        <f t="shared" si="361"/>
        <v>2.2222222222222223</v>
      </c>
      <c r="Q2940" s="92"/>
    </row>
    <row r="2941" spans="2:17" ht="23.45" hidden="1" customHeight="1" outlineLevel="1" x14ac:dyDescent="0.25">
      <c r="B2941" s="123"/>
      <c r="C2941" s="35" t="s">
        <v>383</v>
      </c>
      <c r="D2941" s="123"/>
      <c r="E2941" s="35" t="s">
        <v>338</v>
      </c>
      <c r="F2941" s="124"/>
      <c r="G2941" s="35">
        <v>2023</v>
      </c>
      <c r="H2941" s="35">
        <v>2023</v>
      </c>
      <c r="I2941" s="35">
        <v>1</v>
      </c>
      <c r="J2941" s="35">
        <v>27</v>
      </c>
      <c r="K2941" s="35">
        <v>57</v>
      </c>
      <c r="O2941" s="61">
        <f t="shared" si="361"/>
        <v>2.1111111111111112</v>
      </c>
      <c r="Q2941" s="92"/>
    </row>
    <row r="2942" spans="2:17" ht="23.45" hidden="1" customHeight="1" outlineLevel="1" x14ac:dyDescent="0.25">
      <c r="B2942" s="123"/>
      <c r="C2942" s="35" t="s">
        <v>383</v>
      </c>
      <c r="D2942" s="123"/>
      <c r="E2942" s="35" t="s">
        <v>338</v>
      </c>
      <c r="F2942" s="124"/>
      <c r="G2942" s="35">
        <v>2024</v>
      </c>
      <c r="H2942" s="35">
        <v>2024</v>
      </c>
      <c r="I2942" s="35">
        <v>1</v>
      </c>
      <c r="J2942" s="35">
        <v>27</v>
      </c>
      <c r="K2942" s="35">
        <v>69</v>
      </c>
      <c r="O2942" s="61">
        <f t="shared" si="361"/>
        <v>2.5555555555555554</v>
      </c>
      <c r="Q2942" s="92"/>
    </row>
    <row r="2943" spans="2:17" ht="23.45" hidden="1" customHeight="1" outlineLevel="1" x14ac:dyDescent="0.25">
      <c r="B2943" s="70" t="s">
        <v>1</v>
      </c>
      <c r="C2943" s="70" t="s">
        <v>371</v>
      </c>
      <c r="D2943" s="70" t="s">
        <v>42</v>
      </c>
      <c r="E2943" s="70" t="s">
        <v>364</v>
      </c>
      <c r="F2943" s="90"/>
      <c r="G2943" s="70" t="s">
        <v>43</v>
      </c>
      <c r="H2943" s="70" t="s">
        <v>787</v>
      </c>
      <c r="I2943" s="70" t="s">
        <v>44</v>
      </c>
      <c r="J2943" s="70" t="s">
        <v>360</v>
      </c>
      <c r="K2943" s="70" t="s">
        <v>359</v>
      </c>
      <c r="L2943" s="70" t="s">
        <v>362</v>
      </c>
      <c r="M2943" s="70" t="s">
        <v>360</v>
      </c>
      <c r="N2943" s="70" t="s">
        <v>359</v>
      </c>
      <c r="O2943" s="70" t="s">
        <v>363</v>
      </c>
      <c r="P2943" s="70" t="s">
        <v>365</v>
      </c>
      <c r="Q2943" s="70" t="s">
        <v>599</v>
      </c>
    </row>
    <row r="2944" spans="2:17" ht="23.45" hidden="1" customHeight="1" outlineLevel="1" x14ac:dyDescent="0.25">
      <c r="B2944" s="123" t="e" vm="20">
        <v>#VALUE!</v>
      </c>
      <c r="C2944" s="35" t="s">
        <v>383</v>
      </c>
      <c r="D2944" s="123" t="e" vm="337">
        <v>#VALUE!</v>
      </c>
      <c r="E2944" s="35" t="s">
        <v>339</v>
      </c>
      <c r="F2944" s="122" t="s">
        <v>768</v>
      </c>
      <c r="G2944" s="35">
        <v>2018</v>
      </c>
      <c r="H2944" s="35">
        <v>2018</v>
      </c>
      <c r="I2944" s="35">
        <v>1</v>
      </c>
      <c r="J2944" s="35">
        <v>28</v>
      </c>
      <c r="K2944" s="35">
        <v>60</v>
      </c>
      <c r="O2944" s="61">
        <f t="shared" ref="O2944:O2950" si="362">IF(AND(L2944="", M2944="", N2944=""), IF(AND(I2944&lt;&gt;0, J2944&lt;&gt;0), K2944/J2944 * I2944^-0.95, 0), IF(OR(L2944=1, L2944=2),(IF(J2944&lt;&gt;0, K2944/J2944 * I2944^-0.95, 0) + IF(AND(M2944&lt;&gt;0, I2944&lt;&gt;0), N2944/M2944 * I2944^-0.95 * IF(L2944=1, 1, 0.913), 0)) / 2,"Fehler: K4 muss 1 oder 2 sein"))</f>
        <v>2.1428571428571428</v>
      </c>
      <c r="P2944" s="61">
        <f t="array" ref="P2944">((AVERAGE(IF((H2944:INDEX(H:H,MATCH("PointAVG",O2945:O3050,0)+ROW(O2944)-1)&gt;=(MAX(H2944:INDEX(H:H,MATCH("PointAVG",O2945:O3050,0)+ROW(O2944)-1))-4)),O2944:INDEX(O:O,MATCH("PointAVG",O2945:O3050,0)+ROW(O2944)-1)))) * (VLOOKUP(C2944, LeagueRanking[[CCode]:[Total4]], COLUMNS(LeagueRanking[[#All],[CCode]:[Total4]]), FALSE)))</f>
        <v>16.321489622010585</v>
      </c>
      <c r="Q2944" s="91">
        <f>_xlfn.RANK.EQ(P2944, P:P, 0)</f>
        <v>81</v>
      </c>
    </row>
    <row r="2945" spans="2:17" ht="23.45" hidden="1" customHeight="1" outlineLevel="1" x14ac:dyDescent="0.25">
      <c r="B2945" s="123"/>
      <c r="C2945" s="35" t="s">
        <v>383</v>
      </c>
      <c r="D2945" s="123"/>
      <c r="E2945" s="35" t="s">
        <v>339</v>
      </c>
      <c r="F2945" s="122"/>
      <c r="G2945" s="35">
        <v>2019</v>
      </c>
      <c r="H2945" s="35">
        <v>2019</v>
      </c>
      <c r="I2945" s="35">
        <v>1</v>
      </c>
      <c r="J2945" s="35">
        <v>28</v>
      </c>
      <c r="K2945" s="35">
        <v>62</v>
      </c>
      <c r="O2945" s="61">
        <f t="shared" si="362"/>
        <v>2.2142857142857144</v>
      </c>
      <c r="Q2945" s="92"/>
    </row>
    <row r="2946" spans="2:17" ht="23.45" hidden="1" customHeight="1" outlineLevel="1" x14ac:dyDescent="0.25">
      <c r="B2946" s="123"/>
      <c r="C2946" s="35" t="s">
        <v>383</v>
      </c>
      <c r="D2946" s="123"/>
      <c r="E2946" s="35" t="s">
        <v>339</v>
      </c>
      <c r="F2946" s="122"/>
      <c r="G2946" s="35">
        <v>2020</v>
      </c>
      <c r="H2946" s="35">
        <v>2020</v>
      </c>
      <c r="I2946" s="35">
        <v>1</v>
      </c>
      <c r="J2946" s="35">
        <v>14</v>
      </c>
      <c r="K2946" s="35">
        <v>23</v>
      </c>
      <c r="O2946" s="61">
        <f t="shared" si="362"/>
        <v>1.6428571428571428</v>
      </c>
      <c r="Q2946" s="92"/>
    </row>
    <row r="2947" spans="2:17" ht="23.45" hidden="1" customHeight="1" outlineLevel="1" x14ac:dyDescent="0.25">
      <c r="B2947" s="123"/>
      <c r="C2947" s="35" t="s">
        <v>383</v>
      </c>
      <c r="D2947" s="123"/>
      <c r="E2947" s="35" t="s">
        <v>339</v>
      </c>
      <c r="F2947" s="122"/>
      <c r="G2947" s="35">
        <v>2021</v>
      </c>
      <c r="H2947" s="35">
        <v>2021</v>
      </c>
      <c r="I2947" s="35">
        <v>1</v>
      </c>
      <c r="J2947" s="35">
        <v>28</v>
      </c>
      <c r="K2947" s="35">
        <v>46</v>
      </c>
      <c r="O2947" s="61">
        <f t="shared" si="362"/>
        <v>1.6428571428571428</v>
      </c>
      <c r="Q2947" s="92"/>
    </row>
    <row r="2948" spans="2:17" ht="23.45" hidden="1" customHeight="1" outlineLevel="1" x14ac:dyDescent="0.25">
      <c r="B2948" s="123"/>
      <c r="C2948" s="35" t="s">
        <v>383</v>
      </c>
      <c r="D2948" s="123"/>
      <c r="E2948" s="35" t="s">
        <v>339</v>
      </c>
      <c r="F2948" s="122"/>
      <c r="G2948" s="35">
        <v>2022</v>
      </c>
      <c r="H2948" s="35">
        <v>2022</v>
      </c>
      <c r="I2948" s="35">
        <v>1</v>
      </c>
      <c r="J2948" s="35">
        <v>27</v>
      </c>
      <c r="K2948" s="35">
        <v>51</v>
      </c>
      <c r="O2948" s="61">
        <f t="shared" si="362"/>
        <v>1.8888888888888888</v>
      </c>
      <c r="Q2948" s="92"/>
    </row>
    <row r="2949" spans="2:17" ht="23.45" hidden="1" customHeight="1" outlineLevel="1" x14ac:dyDescent="0.25">
      <c r="B2949" s="123"/>
      <c r="C2949" s="35" t="s">
        <v>383</v>
      </c>
      <c r="D2949" s="123"/>
      <c r="E2949" s="35" t="s">
        <v>339</v>
      </c>
      <c r="F2949" s="122"/>
      <c r="G2949" s="35">
        <v>2023</v>
      </c>
      <c r="H2949" s="35">
        <v>2023</v>
      </c>
      <c r="I2949" s="35">
        <v>1</v>
      </c>
      <c r="J2949" s="35">
        <v>27</v>
      </c>
      <c r="K2949" s="35">
        <v>51</v>
      </c>
      <c r="O2949" s="61">
        <f t="shared" si="362"/>
        <v>1.8888888888888888</v>
      </c>
      <c r="Q2949" s="92"/>
    </row>
    <row r="2950" spans="2:17" ht="23.45" hidden="1" customHeight="1" outlineLevel="1" x14ac:dyDescent="0.25">
      <c r="B2950" s="123"/>
      <c r="C2950" s="35" t="s">
        <v>383</v>
      </c>
      <c r="D2950" s="123"/>
      <c r="E2950" s="35" t="s">
        <v>339</v>
      </c>
      <c r="F2950" s="122"/>
      <c r="G2950" s="35">
        <v>2024</v>
      </c>
      <c r="H2950" s="35">
        <v>2024</v>
      </c>
      <c r="I2950" s="35">
        <v>1</v>
      </c>
      <c r="J2950" s="35">
        <v>27</v>
      </c>
      <c r="K2950" s="35">
        <v>47</v>
      </c>
      <c r="O2950" s="61">
        <f t="shared" si="362"/>
        <v>1.7407407407407407</v>
      </c>
      <c r="Q2950" s="92"/>
    </row>
    <row r="2951" spans="2:17" ht="23.45" hidden="1" customHeight="1" outlineLevel="1" x14ac:dyDescent="0.25">
      <c r="B2951" s="70" t="s">
        <v>1</v>
      </c>
      <c r="C2951" s="70" t="s">
        <v>371</v>
      </c>
      <c r="D2951" s="70" t="s">
        <v>42</v>
      </c>
      <c r="E2951" s="70" t="s">
        <v>364</v>
      </c>
      <c r="F2951" s="90"/>
      <c r="G2951" s="70" t="s">
        <v>43</v>
      </c>
      <c r="H2951" s="70" t="s">
        <v>787</v>
      </c>
      <c r="I2951" s="70" t="s">
        <v>44</v>
      </c>
      <c r="J2951" s="70" t="s">
        <v>360</v>
      </c>
      <c r="K2951" s="70" t="s">
        <v>359</v>
      </c>
      <c r="L2951" s="70" t="s">
        <v>362</v>
      </c>
      <c r="M2951" s="70" t="s">
        <v>360</v>
      </c>
      <c r="N2951" s="70" t="s">
        <v>359</v>
      </c>
      <c r="O2951" s="70" t="s">
        <v>363</v>
      </c>
      <c r="P2951" s="70" t="s">
        <v>365</v>
      </c>
      <c r="Q2951" s="70" t="s">
        <v>599</v>
      </c>
    </row>
    <row r="2952" spans="2:17" ht="23.45" hidden="1" customHeight="1" outlineLevel="1" x14ac:dyDescent="0.25">
      <c r="B2952" s="123" t="e" vm="20">
        <v>#VALUE!</v>
      </c>
      <c r="C2952" s="35" t="s">
        <v>383</v>
      </c>
      <c r="D2952" s="123" t="e" vm="338">
        <v>#VALUE!</v>
      </c>
      <c r="E2952" s="35" t="s">
        <v>340</v>
      </c>
      <c r="F2952" s="122" t="s">
        <v>769</v>
      </c>
      <c r="G2952" s="35">
        <v>2018</v>
      </c>
      <c r="H2952" s="35">
        <v>2018</v>
      </c>
      <c r="I2952" s="35">
        <v>1</v>
      </c>
      <c r="J2952" s="35">
        <v>28</v>
      </c>
      <c r="K2952" s="35">
        <v>46</v>
      </c>
      <c r="O2952" s="61">
        <f t="shared" ref="O2952:O2958" si="363">IF(AND(L2952="", M2952="", N2952=""), IF(AND(I2952&lt;&gt;0, J2952&lt;&gt;0), K2952/J2952 * I2952^-0.95, 0), IF(OR(L2952=1, L2952=2),(IF(J2952&lt;&gt;0, K2952/J2952 * I2952^-0.95, 0) + IF(AND(M2952&lt;&gt;0, I2952&lt;&gt;0), N2952/M2952 * I2952^-0.95 * IF(L2952=1, 1, 0.913), 0)) / 2,"Fehler: K4 muss 1 oder 2 sein"))</f>
        <v>1.6428571428571428</v>
      </c>
      <c r="P2952" s="61">
        <f t="array" ref="P2952">((AVERAGE(IF((H2952:INDEX(H:H,MATCH("PointAVG",O2953:O3057,0)+ROW(O2952)-1)&gt;=(MAX(H2952:INDEX(H:H,MATCH("PointAVG",O2953:O3057,0)+ROW(O2952)-1))-4)),O2952:INDEX(O:O,MATCH("PointAVG",O2953:O3057,0)+ROW(O2952)-1)))) * (VLOOKUP(C2952, LeagueRanking[[CCode]:[Total4]], COLUMNS(LeagueRanking[[#All],[CCode]:[Total4]]), FALSE)))</f>
        <v>14.96545239830688</v>
      </c>
      <c r="Q2952" s="91">
        <f>_xlfn.RANK.EQ(P2952, P:P, 0)</f>
        <v>94</v>
      </c>
    </row>
    <row r="2953" spans="2:17" ht="23.45" hidden="1" customHeight="1" outlineLevel="1" x14ac:dyDescent="0.25">
      <c r="B2953" s="123"/>
      <c r="C2953" s="35" t="s">
        <v>383</v>
      </c>
      <c r="D2953" s="123"/>
      <c r="E2953" s="35" t="s">
        <v>340</v>
      </c>
      <c r="F2953" s="122"/>
      <c r="G2953" s="35">
        <v>2019</v>
      </c>
      <c r="H2953" s="35">
        <v>2019</v>
      </c>
      <c r="I2953" s="35">
        <v>1</v>
      </c>
      <c r="J2953" s="35">
        <v>28</v>
      </c>
      <c r="K2953" s="35">
        <v>47</v>
      </c>
      <c r="O2953" s="61">
        <f t="shared" si="363"/>
        <v>1.6785714285714286</v>
      </c>
      <c r="Q2953" s="92"/>
    </row>
    <row r="2954" spans="2:17" ht="23.45" hidden="1" customHeight="1" outlineLevel="1" x14ac:dyDescent="0.25">
      <c r="B2954" s="123"/>
      <c r="C2954" s="35" t="s">
        <v>383</v>
      </c>
      <c r="D2954" s="123"/>
      <c r="E2954" s="35" t="s">
        <v>340</v>
      </c>
      <c r="F2954" s="122"/>
      <c r="G2954" s="35">
        <v>2020</v>
      </c>
      <c r="H2954" s="35">
        <v>2020</v>
      </c>
      <c r="I2954" s="35">
        <v>1</v>
      </c>
      <c r="J2954" s="35">
        <v>14</v>
      </c>
      <c r="K2954" s="35">
        <v>29</v>
      </c>
      <c r="O2954" s="61">
        <f t="shared" si="363"/>
        <v>2.0714285714285716</v>
      </c>
      <c r="Q2954" s="92"/>
    </row>
    <row r="2955" spans="2:17" ht="23.45" hidden="1" customHeight="1" outlineLevel="1" x14ac:dyDescent="0.25">
      <c r="B2955" s="123"/>
      <c r="C2955" s="35" t="s">
        <v>383</v>
      </c>
      <c r="D2955" s="123"/>
      <c r="E2955" s="35" t="s">
        <v>340</v>
      </c>
      <c r="F2955" s="122"/>
      <c r="G2955" s="35">
        <v>2021</v>
      </c>
      <c r="H2955" s="35">
        <v>2021</v>
      </c>
      <c r="I2955" s="35">
        <v>1</v>
      </c>
      <c r="J2955" s="35">
        <v>28</v>
      </c>
      <c r="K2955" s="35">
        <v>55</v>
      </c>
      <c r="O2955" s="61">
        <f t="shared" si="363"/>
        <v>1.9642857142857142</v>
      </c>
      <c r="Q2955" s="92"/>
    </row>
    <row r="2956" spans="2:17" ht="23.45" hidden="1" customHeight="1" outlineLevel="1" x14ac:dyDescent="0.25">
      <c r="B2956" s="123"/>
      <c r="C2956" s="35" t="s">
        <v>383</v>
      </c>
      <c r="D2956" s="123"/>
      <c r="E2956" s="35" t="s">
        <v>340</v>
      </c>
      <c r="F2956" s="122"/>
      <c r="G2956" s="35">
        <v>2022</v>
      </c>
      <c r="H2956" s="35">
        <v>2022</v>
      </c>
      <c r="I2956" s="35">
        <v>1</v>
      </c>
      <c r="J2956" s="35">
        <v>27</v>
      </c>
      <c r="K2956" s="35">
        <v>45</v>
      </c>
      <c r="O2956" s="61">
        <f t="shared" si="363"/>
        <v>1.6666666666666667</v>
      </c>
      <c r="Q2956" s="92"/>
    </row>
    <row r="2957" spans="2:17" ht="23.45" hidden="1" customHeight="1" outlineLevel="1" x14ac:dyDescent="0.25">
      <c r="B2957" s="123"/>
      <c r="C2957" s="35" t="s">
        <v>383</v>
      </c>
      <c r="D2957" s="123"/>
      <c r="E2957" s="35" t="s">
        <v>340</v>
      </c>
      <c r="F2957" s="122"/>
      <c r="G2957" s="35">
        <v>2023</v>
      </c>
      <c r="H2957" s="35">
        <v>2023</v>
      </c>
      <c r="I2957" s="35">
        <v>1</v>
      </c>
      <c r="J2957" s="35">
        <v>27</v>
      </c>
      <c r="K2957" s="35">
        <v>44</v>
      </c>
      <c r="O2957" s="61">
        <f t="shared" si="363"/>
        <v>1.6296296296296295</v>
      </c>
      <c r="Q2957" s="92"/>
    </row>
    <row r="2958" spans="2:17" ht="23.45" hidden="1" customHeight="1" outlineLevel="1" x14ac:dyDescent="0.25">
      <c r="B2958" s="123"/>
      <c r="C2958" s="35" t="s">
        <v>383</v>
      </c>
      <c r="D2958" s="123"/>
      <c r="E2958" s="35" t="s">
        <v>340</v>
      </c>
      <c r="F2958" s="122"/>
      <c r="G2958" s="35">
        <v>2024</v>
      </c>
      <c r="H2958" s="35">
        <v>2024</v>
      </c>
      <c r="I2958" s="35">
        <v>1</v>
      </c>
      <c r="J2958" s="35">
        <v>27</v>
      </c>
      <c r="K2958" s="35">
        <v>20</v>
      </c>
      <c r="O2958" s="61">
        <f t="shared" si="363"/>
        <v>0.7407407407407407</v>
      </c>
      <c r="Q2958" s="92"/>
    </row>
    <row r="2959" spans="2:17" ht="23.45" hidden="1" customHeight="1" outlineLevel="1" x14ac:dyDescent="0.25">
      <c r="B2959" s="70" t="s">
        <v>1</v>
      </c>
      <c r="C2959" s="70" t="s">
        <v>371</v>
      </c>
      <c r="D2959" s="70" t="s">
        <v>42</v>
      </c>
      <c r="E2959" s="70" t="s">
        <v>364</v>
      </c>
      <c r="F2959" s="90"/>
      <c r="G2959" s="70" t="s">
        <v>43</v>
      </c>
      <c r="H2959" s="70" t="s">
        <v>787</v>
      </c>
      <c r="I2959" s="70" t="s">
        <v>44</v>
      </c>
      <c r="J2959" s="70" t="s">
        <v>360</v>
      </c>
      <c r="K2959" s="70" t="s">
        <v>359</v>
      </c>
      <c r="L2959" s="70" t="s">
        <v>362</v>
      </c>
      <c r="M2959" s="70" t="s">
        <v>360</v>
      </c>
      <c r="N2959" s="70" t="s">
        <v>359</v>
      </c>
      <c r="O2959" s="70" t="s">
        <v>363</v>
      </c>
      <c r="P2959" s="70" t="s">
        <v>365</v>
      </c>
      <c r="Q2959" s="70" t="s">
        <v>599</v>
      </c>
    </row>
    <row r="2960" spans="2:17" ht="23.45" hidden="1" customHeight="1" outlineLevel="1" x14ac:dyDescent="0.25">
      <c r="B2960" s="123" t="e" vm="20">
        <v>#VALUE!</v>
      </c>
      <c r="C2960" s="35" t="s">
        <v>383</v>
      </c>
      <c r="D2960" s="123" t="e" vm="339">
        <v>#VALUE!</v>
      </c>
      <c r="E2960" s="35" t="s">
        <v>341</v>
      </c>
      <c r="F2960" s="124" t="s">
        <v>770</v>
      </c>
      <c r="G2960" s="35">
        <v>2018</v>
      </c>
      <c r="H2960" s="35">
        <v>2018</v>
      </c>
      <c r="I2960" s="35">
        <v>1</v>
      </c>
      <c r="J2960" s="35">
        <v>28</v>
      </c>
      <c r="K2960" s="35">
        <v>47</v>
      </c>
      <c r="O2960" s="61">
        <f t="shared" ref="O2960:O2966" si="364">IF(AND(L2960="", M2960="", N2960=""), IF(AND(I2960&lt;&gt;0, J2960&lt;&gt;0), K2960/J2960 * I2960^-0.95, 0), IF(OR(L2960=1, L2960=2),(IF(J2960&lt;&gt;0, K2960/J2960 * I2960^-0.95, 0) + IF(AND(M2960&lt;&gt;0, I2960&lt;&gt;0), N2960/M2960 * I2960^-0.95 * IF(L2960=1, 1, 0.913), 0)) / 2,"Fehler: K4 muss 1 oder 2 sein"))</f>
        <v>1.6785714285714286</v>
      </c>
      <c r="P2960" s="61">
        <f t="array" ref="P2960">((AVERAGE(IF((H2960:INDEX(H:H,MATCH("PointAVG",O2961:O3064,0)+ROW(O2960)-1)&gt;=(MAX(H2960:INDEX(H:H,MATCH("PointAVG",O2961:O3064,0)+ROW(O2960)-1))-4)),O2960:INDEX(O:O,MATCH("PointAVG",O2961:O3064,0)+ROW(O2960)-1)))) * (VLOOKUP(C2960, LeagueRanking[[CCode]:[Total4]], COLUMNS(LeagueRanking[[#All],[CCode]:[Total4]]), FALSE)))</f>
        <v>13.038064951957672</v>
      </c>
      <c r="Q2960" s="91">
        <f>_xlfn.RANK.EQ(P2960, P:P, 0)</f>
        <v>123</v>
      </c>
    </row>
    <row r="2961" spans="2:17" ht="23.45" hidden="1" customHeight="1" outlineLevel="1" x14ac:dyDescent="0.25">
      <c r="B2961" s="123"/>
      <c r="C2961" s="35" t="s">
        <v>383</v>
      </c>
      <c r="D2961" s="123"/>
      <c r="E2961" s="35" t="s">
        <v>341</v>
      </c>
      <c r="F2961" s="124"/>
      <c r="G2961" s="35">
        <v>2019</v>
      </c>
      <c r="H2961" s="35">
        <v>2019</v>
      </c>
      <c r="I2961" s="35">
        <v>1</v>
      </c>
      <c r="J2961" s="35">
        <v>28</v>
      </c>
      <c r="K2961" s="35">
        <v>46</v>
      </c>
      <c r="O2961" s="61">
        <f t="shared" si="364"/>
        <v>1.6428571428571428</v>
      </c>
      <c r="Q2961" s="92"/>
    </row>
    <row r="2962" spans="2:17" ht="23.45" hidden="1" customHeight="1" outlineLevel="1" x14ac:dyDescent="0.25">
      <c r="B2962" s="123"/>
      <c r="C2962" s="35" t="s">
        <v>383</v>
      </c>
      <c r="D2962" s="123"/>
      <c r="E2962" s="35" t="s">
        <v>341</v>
      </c>
      <c r="F2962" s="124"/>
      <c r="G2962" s="35">
        <v>2020</v>
      </c>
      <c r="H2962" s="35">
        <v>2020</v>
      </c>
      <c r="I2962" s="35">
        <v>1</v>
      </c>
      <c r="J2962" s="35">
        <v>14</v>
      </c>
      <c r="K2962" s="35">
        <v>28</v>
      </c>
      <c r="O2962" s="61">
        <f t="shared" si="364"/>
        <v>2</v>
      </c>
      <c r="Q2962" s="92"/>
    </row>
    <row r="2963" spans="2:17" ht="23.45" hidden="1" customHeight="1" outlineLevel="1" x14ac:dyDescent="0.25">
      <c r="B2963" s="123"/>
      <c r="C2963" s="35" t="s">
        <v>383</v>
      </c>
      <c r="D2963" s="123"/>
      <c r="E2963" s="35" t="s">
        <v>341</v>
      </c>
      <c r="F2963" s="124"/>
      <c r="G2963" s="35">
        <v>2021</v>
      </c>
      <c r="H2963" s="35">
        <v>2021</v>
      </c>
      <c r="I2963" s="35">
        <v>1</v>
      </c>
      <c r="J2963" s="35">
        <v>28</v>
      </c>
      <c r="K2963" s="35">
        <v>31</v>
      </c>
      <c r="O2963" s="61">
        <f t="shared" si="364"/>
        <v>1.1071428571428572</v>
      </c>
      <c r="Q2963" s="92"/>
    </row>
    <row r="2964" spans="2:17" ht="23.45" hidden="1" customHeight="1" outlineLevel="1" x14ac:dyDescent="0.25">
      <c r="B2964" s="123"/>
      <c r="C2964" s="35" t="s">
        <v>383</v>
      </c>
      <c r="D2964" s="123"/>
      <c r="E2964" s="35" t="s">
        <v>341</v>
      </c>
      <c r="F2964" s="124"/>
      <c r="G2964" s="35">
        <v>2022</v>
      </c>
      <c r="H2964" s="35">
        <v>2022</v>
      </c>
      <c r="I2964" s="35">
        <v>1</v>
      </c>
      <c r="J2964" s="35">
        <v>27</v>
      </c>
      <c r="K2964" s="35">
        <v>43</v>
      </c>
      <c r="O2964" s="61">
        <f t="shared" si="364"/>
        <v>1.5925925925925926</v>
      </c>
      <c r="Q2964" s="92"/>
    </row>
    <row r="2965" spans="2:17" ht="23.45" hidden="1" customHeight="1" outlineLevel="1" x14ac:dyDescent="0.25">
      <c r="B2965" s="123"/>
      <c r="C2965" s="35" t="s">
        <v>383</v>
      </c>
      <c r="D2965" s="123"/>
      <c r="E2965" s="35" t="s">
        <v>341</v>
      </c>
      <c r="F2965" s="124"/>
      <c r="G2965" s="35">
        <v>2023</v>
      </c>
      <c r="H2965" s="35">
        <v>2023</v>
      </c>
      <c r="I2965" s="35">
        <v>1</v>
      </c>
      <c r="J2965" s="35">
        <v>27</v>
      </c>
      <c r="K2965" s="35">
        <v>32</v>
      </c>
      <c r="O2965" s="61">
        <f t="shared" si="364"/>
        <v>1.1851851851851851</v>
      </c>
      <c r="Q2965" s="92"/>
    </row>
    <row r="2966" spans="2:17" ht="23.45" hidden="1" customHeight="1" outlineLevel="1" x14ac:dyDescent="0.25">
      <c r="B2966" s="123"/>
      <c r="C2966" s="35" t="s">
        <v>383</v>
      </c>
      <c r="D2966" s="123"/>
      <c r="E2966" s="35" t="s">
        <v>341</v>
      </c>
      <c r="F2966" s="124"/>
      <c r="G2966" s="35">
        <v>2024</v>
      </c>
      <c r="H2966" s="35">
        <v>2024</v>
      </c>
      <c r="I2966" s="35">
        <v>1</v>
      </c>
      <c r="J2966" s="35">
        <v>27</v>
      </c>
      <c r="K2966" s="35">
        <v>31</v>
      </c>
      <c r="O2966" s="61">
        <f t="shared" si="364"/>
        <v>1.1481481481481481</v>
      </c>
      <c r="Q2966" s="92"/>
    </row>
    <row r="2967" spans="2:17" ht="23.45" hidden="1" customHeight="1" outlineLevel="1" x14ac:dyDescent="0.25">
      <c r="B2967" s="70" t="s">
        <v>1</v>
      </c>
      <c r="C2967" s="70" t="s">
        <v>371</v>
      </c>
      <c r="D2967" s="70" t="s">
        <v>42</v>
      </c>
      <c r="E2967" s="70" t="s">
        <v>364</v>
      </c>
      <c r="F2967" s="90"/>
      <c r="G2967" s="70" t="s">
        <v>43</v>
      </c>
      <c r="H2967" s="70" t="s">
        <v>787</v>
      </c>
      <c r="I2967" s="70" t="s">
        <v>44</v>
      </c>
      <c r="J2967" s="70" t="s">
        <v>360</v>
      </c>
      <c r="K2967" s="70" t="s">
        <v>359</v>
      </c>
      <c r="L2967" s="70" t="s">
        <v>362</v>
      </c>
      <c r="M2967" s="70" t="s">
        <v>360</v>
      </c>
      <c r="N2967" s="70" t="s">
        <v>359</v>
      </c>
      <c r="O2967" s="70" t="s">
        <v>363</v>
      </c>
      <c r="P2967" s="70" t="s">
        <v>365</v>
      </c>
      <c r="Q2967" s="70" t="s">
        <v>599</v>
      </c>
    </row>
    <row r="2968" spans="2:17" ht="23.45" hidden="1" customHeight="1" outlineLevel="1" x14ac:dyDescent="0.25">
      <c r="B2968" s="123" t="e" vm="20">
        <v>#VALUE!</v>
      </c>
      <c r="C2968" s="35" t="s">
        <v>383</v>
      </c>
      <c r="D2968" s="123" t="e" vm="340">
        <v>#VALUE!</v>
      </c>
      <c r="E2968" s="35" t="s">
        <v>342</v>
      </c>
      <c r="F2968" s="122" t="s">
        <v>771</v>
      </c>
      <c r="G2968" s="35">
        <v>2018</v>
      </c>
      <c r="H2968" s="35">
        <v>2018</v>
      </c>
      <c r="I2968" s="35">
        <v>1</v>
      </c>
      <c r="J2968" s="35">
        <v>28</v>
      </c>
      <c r="K2968" s="35">
        <v>18</v>
      </c>
      <c r="O2968" s="61">
        <f t="shared" ref="O2968:O2974" si="365">IF(AND(L2968="", M2968="", N2968=""), IF(AND(I2968&lt;&gt;0, J2968&lt;&gt;0), K2968/J2968 * I2968^-0.95, 0), IF(OR(L2968=1, L2968=2),(IF(J2968&lt;&gt;0, K2968/J2968 * I2968^-0.95, 0) + IF(AND(M2968&lt;&gt;0, I2968&lt;&gt;0), N2968/M2968 * I2968^-0.95 * IF(L2968=1, 1, 0.913), 0)) / 2,"Fehler: K4 muss 1 oder 2 sein"))</f>
        <v>0.6428571428571429</v>
      </c>
      <c r="P2968" s="61">
        <f t="array" ref="P2968">((AVERAGE(IF((H2968:INDEX(H:H,MATCH("PointAVG",O2969:O3071,0)+ROW(O2968)-1)&gt;=(MAX(H2968:INDEX(H:H,MATCH("PointAVG",O2969:O3071,0)+ROW(O2968)-1))-4)),O2968:INDEX(O:O,MATCH("PointAVG",O2969:O3071,0)+ROW(O2968)-1)))) * (VLOOKUP(C2968, LeagueRanking[[CCode]:[Total4]], COLUMNS(LeagueRanking[[#All],[CCode]:[Total4]]), FALSE)))</f>
        <v>6.9518364000000012</v>
      </c>
      <c r="Q2968" s="91">
        <f>_xlfn.RANK.EQ(P2968, P:P, 0)</f>
        <v>283</v>
      </c>
    </row>
    <row r="2969" spans="2:17" ht="23.45" hidden="1" customHeight="1" outlineLevel="1" x14ac:dyDescent="0.25">
      <c r="B2969" s="123"/>
      <c r="C2969" s="35" t="s">
        <v>383</v>
      </c>
      <c r="D2969" s="123"/>
      <c r="E2969" s="35" t="s">
        <v>342</v>
      </c>
      <c r="F2969" s="122"/>
      <c r="G2969" s="35">
        <v>2019</v>
      </c>
      <c r="H2969" s="35">
        <v>2019</v>
      </c>
      <c r="I2969" s="35">
        <v>1</v>
      </c>
      <c r="J2969" s="35">
        <v>28</v>
      </c>
      <c r="K2969" s="35">
        <v>35</v>
      </c>
      <c r="O2969" s="61">
        <f t="shared" si="365"/>
        <v>1.25</v>
      </c>
      <c r="Q2969" s="92"/>
    </row>
    <row r="2970" spans="2:17" ht="23.45" hidden="1" customHeight="1" outlineLevel="1" x14ac:dyDescent="0.25">
      <c r="B2970" s="123"/>
      <c r="C2970" s="35" t="s">
        <v>383</v>
      </c>
      <c r="D2970" s="123"/>
      <c r="E2970" s="35" t="s">
        <v>342</v>
      </c>
      <c r="F2970" s="122"/>
      <c r="G2970" s="35">
        <v>2020</v>
      </c>
      <c r="H2970" s="35">
        <v>2020</v>
      </c>
      <c r="I2970" s="35">
        <v>1</v>
      </c>
      <c r="J2970" s="35">
        <v>14</v>
      </c>
      <c r="K2970" s="35">
        <v>2</v>
      </c>
      <c r="O2970" s="61">
        <f t="shared" si="365"/>
        <v>0.14285714285714285</v>
      </c>
      <c r="Q2970" s="92"/>
    </row>
    <row r="2971" spans="2:17" ht="23.45" hidden="1" customHeight="1" outlineLevel="1" x14ac:dyDescent="0.25">
      <c r="B2971" s="123"/>
      <c r="C2971" s="35" t="s">
        <v>383</v>
      </c>
      <c r="D2971" s="123"/>
      <c r="E2971" s="35" t="s">
        <v>342</v>
      </c>
      <c r="F2971" s="122"/>
      <c r="G2971" s="35">
        <v>2021</v>
      </c>
      <c r="H2971" s="35">
        <v>2021</v>
      </c>
      <c r="I2971" s="35">
        <v>1</v>
      </c>
      <c r="J2971" s="35">
        <v>28</v>
      </c>
      <c r="K2971" s="35">
        <v>17</v>
      </c>
      <c r="O2971" s="61">
        <f t="shared" si="365"/>
        <v>0.6071428571428571</v>
      </c>
      <c r="Q2971" s="92"/>
    </row>
    <row r="2972" spans="2:17" ht="23.45" hidden="1" customHeight="1" outlineLevel="1" x14ac:dyDescent="0.25">
      <c r="B2972" s="123"/>
      <c r="C2972" s="35" t="s">
        <v>383</v>
      </c>
      <c r="D2972" s="123"/>
      <c r="E2972" s="35" t="s">
        <v>342</v>
      </c>
      <c r="F2972" s="122"/>
      <c r="G2972" s="35">
        <v>2022</v>
      </c>
      <c r="H2972" s="35">
        <v>2022</v>
      </c>
      <c r="I2972" s="35">
        <v>1</v>
      </c>
      <c r="J2972" s="35">
        <v>27</v>
      </c>
      <c r="K2972" s="35">
        <v>29</v>
      </c>
      <c r="O2972" s="61">
        <f t="shared" si="365"/>
        <v>1.0740740740740742</v>
      </c>
      <c r="Q2972" s="92"/>
    </row>
    <row r="2973" spans="2:17" ht="23.45" hidden="1" customHeight="1" outlineLevel="1" x14ac:dyDescent="0.25">
      <c r="B2973" s="123"/>
      <c r="C2973" s="35" t="s">
        <v>383</v>
      </c>
      <c r="D2973" s="123"/>
      <c r="E2973" s="35" t="s">
        <v>342</v>
      </c>
      <c r="F2973" s="122"/>
      <c r="G2973" s="35">
        <v>2023</v>
      </c>
      <c r="H2973" s="35">
        <v>2023</v>
      </c>
      <c r="I2973" s="35">
        <v>1</v>
      </c>
      <c r="J2973" s="35">
        <v>27</v>
      </c>
      <c r="K2973" s="35">
        <v>26</v>
      </c>
      <c r="O2973" s="61">
        <f t="shared" si="365"/>
        <v>0.96296296296296291</v>
      </c>
      <c r="Q2973" s="92"/>
    </row>
    <row r="2974" spans="2:17" ht="23.45" hidden="1" customHeight="1" outlineLevel="1" x14ac:dyDescent="0.25">
      <c r="B2974" s="123"/>
      <c r="C2974" s="35" t="s">
        <v>383</v>
      </c>
      <c r="D2974" s="123"/>
      <c r="E2974" s="35" t="s">
        <v>342</v>
      </c>
      <c r="F2974" s="122"/>
      <c r="G2974" s="35">
        <v>2024</v>
      </c>
      <c r="H2974" s="35">
        <v>2024</v>
      </c>
      <c r="I2974" s="35">
        <v>1</v>
      </c>
      <c r="J2974" s="35">
        <v>27</v>
      </c>
      <c r="K2974" s="35">
        <v>26</v>
      </c>
      <c r="O2974" s="61">
        <f t="shared" si="365"/>
        <v>0.96296296296296291</v>
      </c>
      <c r="Q2974" s="92"/>
    </row>
    <row r="2975" spans="2:17" ht="23.45" hidden="1" customHeight="1" outlineLevel="1" x14ac:dyDescent="0.25">
      <c r="B2975" s="70" t="s">
        <v>1</v>
      </c>
      <c r="C2975" s="70" t="s">
        <v>371</v>
      </c>
      <c r="D2975" s="70" t="s">
        <v>42</v>
      </c>
      <c r="E2975" s="70" t="s">
        <v>364</v>
      </c>
      <c r="F2975" s="90"/>
      <c r="G2975" s="70" t="s">
        <v>43</v>
      </c>
      <c r="H2975" s="70" t="s">
        <v>787</v>
      </c>
      <c r="I2975" s="70" t="s">
        <v>44</v>
      </c>
      <c r="J2975" s="70" t="s">
        <v>360</v>
      </c>
      <c r="K2975" s="70" t="s">
        <v>359</v>
      </c>
      <c r="L2975" s="70" t="s">
        <v>362</v>
      </c>
      <c r="M2975" s="70" t="s">
        <v>360</v>
      </c>
      <c r="N2975" s="70" t="s">
        <v>359</v>
      </c>
      <c r="O2975" s="70" t="s">
        <v>363</v>
      </c>
      <c r="P2975" s="70" t="s">
        <v>365</v>
      </c>
      <c r="Q2975" s="70" t="s">
        <v>599</v>
      </c>
    </row>
    <row r="2976" spans="2:17" ht="23.45" hidden="1" customHeight="1" outlineLevel="1" x14ac:dyDescent="0.25">
      <c r="B2976" s="123" t="e" vm="20">
        <v>#VALUE!</v>
      </c>
      <c r="C2976" s="35" t="s">
        <v>383</v>
      </c>
      <c r="D2976" s="123" t="e" vm="341">
        <v>#VALUE!</v>
      </c>
      <c r="E2976" s="35" t="s">
        <v>343</v>
      </c>
      <c r="F2976" s="122" t="s">
        <v>772</v>
      </c>
      <c r="G2976" s="35">
        <v>2018</v>
      </c>
      <c r="H2976" s="35">
        <v>2018</v>
      </c>
      <c r="I2976" s="35">
        <v>1</v>
      </c>
      <c r="J2976" s="35">
        <v>28</v>
      </c>
      <c r="K2976" s="35">
        <v>12</v>
      </c>
      <c r="O2976" s="61">
        <f t="shared" ref="O2976:O2982" si="366">IF(AND(L2976="", M2976="", N2976=""), IF(AND(I2976&lt;&gt;0, J2976&lt;&gt;0), K2976/J2976 * I2976^-0.95, 0), IF(OR(L2976=1, L2976=2),(IF(J2976&lt;&gt;0, K2976/J2976 * I2976^-0.95, 0) + IF(AND(M2976&lt;&gt;0, I2976&lt;&gt;0), N2976/M2976 * I2976^-0.95 * IF(L2976=1, 1, 0.913), 0)) / 2,"Fehler: K4 muss 1 oder 2 sein"))</f>
        <v>0.42857142857142855</v>
      </c>
      <c r="P2976" s="61">
        <f t="array" ref="P2976">((AVERAGE(IF((H2976:INDEX(H:H,MATCH("PointAVG",O2977:O3078,0)+ROW(O2976)-1)&gt;=(MAX(H2976:INDEX(H:H,MATCH("PointAVG",O2977:O3078,0)+ROW(O2976)-1))-4)),O2976:INDEX(O:O,MATCH("PointAVG",O2977:O3078,0)+ROW(O2976)-1)))) * (VLOOKUP(C2976, LeagueRanking[[CCode]:[Total4]], COLUMNS(LeagueRanking[[#All],[CCode]:[Total4]]), FALSE)))</f>
        <v>6.9763578687830705</v>
      </c>
      <c r="Q2976" s="91">
        <f>_xlfn.RANK.EQ(P2976, P:P, 0)</f>
        <v>282</v>
      </c>
    </row>
    <row r="2977" spans="2:17" ht="23.45" hidden="1" customHeight="1" outlineLevel="1" x14ac:dyDescent="0.25">
      <c r="B2977" s="123"/>
      <c r="C2977" s="35" t="s">
        <v>383</v>
      </c>
      <c r="D2977" s="123"/>
      <c r="E2977" s="35" t="s">
        <v>343</v>
      </c>
      <c r="F2977" s="122"/>
      <c r="G2977" s="35">
        <v>2019</v>
      </c>
      <c r="H2977" s="35">
        <v>2019</v>
      </c>
      <c r="I2977" s="35">
        <v>1</v>
      </c>
      <c r="J2977" s="35">
        <v>28</v>
      </c>
      <c r="K2977" s="35">
        <v>11</v>
      </c>
      <c r="O2977" s="61">
        <f t="shared" si="366"/>
        <v>0.39285714285714285</v>
      </c>
      <c r="Q2977" s="92"/>
    </row>
    <row r="2978" spans="2:17" ht="23.45" hidden="1" customHeight="1" outlineLevel="1" x14ac:dyDescent="0.25">
      <c r="B2978" s="123"/>
      <c r="C2978" s="35" t="s">
        <v>383</v>
      </c>
      <c r="D2978" s="123"/>
      <c r="E2978" s="35" t="s">
        <v>343</v>
      </c>
      <c r="F2978" s="122"/>
      <c r="G2978" s="35">
        <v>2020</v>
      </c>
      <c r="H2978" s="35">
        <v>2020</v>
      </c>
      <c r="I2978" s="35">
        <v>1</v>
      </c>
      <c r="J2978" s="35">
        <v>14</v>
      </c>
      <c r="K2978" s="35">
        <v>15</v>
      </c>
      <c r="O2978" s="61">
        <f t="shared" si="366"/>
        <v>1.0714285714285714</v>
      </c>
      <c r="Q2978" s="92"/>
    </row>
    <row r="2979" spans="2:17" ht="23.45" hidden="1" customHeight="1" outlineLevel="1" x14ac:dyDescent="0.25">
      <c r="B2979" s="123"/>
      <c r="C2979" s="35" t="s">
        <v>383</v>
      </c>
      <c r="D2979" s="123"/>
      <c r="E2979" s="35" t="s">
        <v>343</v>
      </c>
      <c r="F2979" s="122"/>
      <c r="G2979" s="35">
        <v>2021</v>
      </c>
      <c r="H2979" s="35">
        <v>2021</v>
      </c>
      <c r="I2979" s="35">
        <v>1</v>
      </c>
      <c r="J2979" s="35">
        <v>28</v>
      </c>
      <c r="K2979" s="35">
        <v>37</v>
      </c>
      <c r="O2979" s="61">
        <f t="shared" si="366"/>
        <v>1.3214285714285714</v>
      </c>
      <c r="Q2979" s="92"/>
    </row>
    <row r="2980" spans="2:17" ht="23.45" hidden="1" customHeight="1" outlineLevel="1" x14ac:dyDescent="0.25">
      <c r="B2980" s="123"/>
      <c r="C2980" s="35" t="s">
        <v>383</v>
      </c>
      <c r="D2980" s="123"/>
      <c r="E2980" s="35" t="s">
        <v>343</v>
      </c>
      <c r="F2980" s="122"/>
      <c r="G2980" s="35">
        <v>2022</v>
      </c>
      <c r="H2980" s="35">
        <v>2022</v>
      </c>
      <c r="I2980" s="35">
        <v>1</v>
      </c>
      <c r="J2980" s="35">
        <v>27</v>
      </c>
      <c r="K2980" s="35">
        <v>37</v>
      </c>
      <c r="O2980" s="61">
        <f t="shared" si="366"/>
        <v>1.3703703703703705</v>
      </c>
      <c r="Q2980" s="92"/>
    </row>
    <row r="2981" spans="2:17" ht="23.45" hidden="1" customHeight="1" outlineLevel="1" x14ac:dyDescent="0.25">
      <c r="B2981" s="123"/>
      <c r="C2981" s="35" t="s">
        <v>383</v>
      </c>
      <c r="D2981" s="123"/>
      <c r="E2981" s="35" t="s">
        <v>343</v>
      </c>
      <c r="F2981" s="122"/>
      <c r="G2981" s="35">
        <v>2023</v>
      </c>
      <c r="H2981" s="35">
        <v>2023</v>
      </c>
      <c r="O2981" s="61">
        <f t="shared" si="366"/>
        <v>0</v>
      </c>
      <c r="Q2981" s="92"/>
    </row>
    <row r="2982" spans="2:17" ht="23.45" hidden="1" customHeight="1" outlineLevel="1" x14ac:dyDescent="0.25">
      <c r="B2982" s="123"/>
      <c r="C2982" s="35" t="s">
        <v>383</v>
      </c>
      <c r="D2982" s="123"/>
      <c r="E2982" s="35" t="s">
        <v>343</v>
      </c>
      <c r="F2982" s="122"/>
      <c r="G2982" s="35">
        <v>2024</v>
      </c>
      <c r="H2982" s="35">
        <v>2024</v>
      </c>
      <c r="O2982" s="61">
        <f t="shared" si="366"/>
        <v>0</v>
      </c>
      <c r="Q2982" s="92"/>
    </row>
    <row r="2983" spans="2:17" ht="23.45" hidden="1" customHeight="1" outlineLevel="1" x14ac:dyDescent="0.25">
      <c r="B2983" s="70" t="s">
        <v>1</v>
      </c>
      <c r="C2983" s="70" t="s">
        <v>371</v>
      </c>
      <c r="D2983" s="70" t="s">
        <v>42</v>
      </c>
      <c r="E2983" s="70" t="s">
        <v>364</v>
      </c>
      <c r="F2983" s="90"/>
      <c r="G2983" s="70" t="s">
        <v>43</v>
      </c>
      <c r="H2983" s="70" t="s">
        <v>787</v>
      </c>
      <c r="I2983" s="70" t="s">
        <v>44</v>
      </c>
      <c r="J2983" s="70" t="s">
        <v>360</v>
      </c>
      <c r="K2983" s="70" t="s">
        <v>359</v>
      </c>
      <c r="L2983" s="70" t="s">
        <v>362</v>
      </c>
      <c r="M2983" s="70" t="s">
        <v>360</v>
      </c>
      <c r="N2983" s="70" t="s">
        <v>359</v>
      </c>
      <c r="O2983" s="70" t="s">
        <v>363</v>
      </c>
      <c r="P2983" s="70" t="s">
        <v>365</v>
      </c>
      <c r="Q2983" s="70" t="s">
        <v>599</v>
      </c>
    </row>
    <row r="2984" spans="2:17" ht="23.45" hidden="1" customHeight="1" outlineLevel="1" x14ac:dyDescent="0.25">
      <c r="B2984" s="123" t="e" vm="20">
        <v>#VALUE!</v>
      </c>
      <c r="C2984" s="35" t="s">
        <v>383</v>
      </c>
      <c r="D2984" s="123" t="e" vm="342">
        <v>#VALUE!</v>
      </c>
      <c r="E2984" s="35" t="s">
        <v>344</v>
      </c>
      <c r="F2984" s="122" t="s">
        <v>773</v>
      </c>
      <c r="G2984" s="35">
        <v>2018</v>
      </c>
      <c r="H2984" s="35">
        <v>2018</v>
      </c>
      <c r="O2984" s="61">
        <f t="shared" ref="O2984:O2990" si="367">IF(AND(L2984="", M2984="", N2984=""), IF(AND(I2984&lt;&gt;0, J2984&lt;&gt;0), K2984/J2984 * I2984^-0.95, 0), IF(OR(L2984=1, L2984=2),(IF(J2984&lt;&gt;0, K2984/J2984 * I2984^-0.95, 0) + IF(AND(M2984&lt;&gt;0, I2984&lt;&gt;0), N2984/M2984 * I2984^-0.95 * IF(L2984=1, 1, 0.913), 0)) / 2,"Fehler: K4 muss 1 oder 2 sein"))</f>
        <v>0</v>
      </c>
      <c r="P2984" s="61">
        <f t="array" ref="P2984">((AVERAGE(IF((H2984:INDEX(H:H,MATCH("PointAVG",O2985:O3085,0)+ROW(O2984)-1)&gt;=(MAX(H2984:INDEX(H:H,MATCH("PointAVG",O2985:O3085,0)+ROW(O2984)-1))-4)),O2984:INDEX(O:O,MATCH("PointAVG",O2985:O3085,0)+ROW(O2984)-1)))) * (VLOOKUP(C2984, LeagueRanking[[CCode]:[Total4]], COLUMNS(LeagueRanking[[#All],[CCode]:[Total4]]), FALSE)))</f>
        <v>8.7827453393765502</v>
      </c>
      <c r="Q2984" s="91">
        <f>_xlfn.RANK.EQ(P2984, P:P, 0)</f>
        <v>223</v>
      </c>
    </row>
    <row r="2985" spans="2:17" ht="23.45" hidden="1" customHeight="1" outlineLevel="1" x14ac:dyDescent="0.25">
      <c r="B2985" s="123"/>
      <c r="C2985" s="35" t="s">
        <v>383</v>
      </c>
      <c r="D2985" s="123"/>
      <c r="E2985" s="35" t="s">
        <v>344</v>
      </c>
      <c r="F2985" s="122"/>
      <c r="G2985" s="35">
        <v>2019</v>
      </c>
      <c r="H2985" s="35">
        <v>2019</v>
      </c>
      <c r="O2985" s="61">
        <f t="shared" si="367"/>
        <v>0</v>
      </c>
      <c r="Q2985" s="92"/>
    </row>
    <row r="2986" spans="2:17" ht="23.45" hidden="1" customHeight="1" outlineLevel="1" x14ac:dyDescent="0.25">
      <c r="B2986" s="123"/>
      <c r="C2986" s="35" t="s">
        <v>383</v>
      </c>
      <c r="D2986" s="123"/>
      <c r="E2986" s="35" t="s">
        <v>344</v>
      </c>
      <c r="F2986" s="122"/>
      <c r="G2986" s="35">
        <v>2020</v>
      </c>
      <c r="H2986" s="35">
        <v>2020</v>
      </c>
      <c r="I2986" s="35">
        <v>2</v>
      </c>
      <c r="J2986" s="35">
        <v>8</v>
      </c>
      <c r="K2986" s="35">
        <v>12</v>
      </c>
      <c r="O2986" s="61">
        <f t="shared" si="367"/>
        <v>0.77644869288103324</v>
      </c>
      <c r="Q2986" s="92"/>
    </row>
    <row r="2987" spans="2:17" ht="23.45" hidden="1" customHeight="1" outlineLevel="1" x14ac:dyDescent="0.25">
      <c r="B2987" s="123"/>
      <c r="C2987" s="35" t="s">
        <v>383</v>
      </c>
      <c r="D2987" s="123"/>
      <c r="E2987" s="35" t="s">
        <v>344</v>
      </c>
      <c r="F2987" s="122"/>
      <c r="G2987" s="35">
        <v>2021</v>
      </c>
      <c r="H2987" s="35">
        <v>2021</v>
      </c>
      <c r="I2987" s="35">
        <v>2</v>
      </c>
      <c r="J2987" s="35">
        <v>15</v>
      </c>
      <c r="K2987" s="35">
        <v>30</v>
      </c>
      <c r="O2987" s="61">
        <f t="shared" si="367"/>
        <v>1.0352649238413776</v>
      </c>
      <c r="Q2987" s="92"/>
    </row>
    <row r="2988" spans="2:17" ht="23.45" hidden="1" customHeight="1" outlineLevel="1" x14ac:dyDescent="0.25">
      <c r="B2988" s="123"/>
      <c r="C2988" s="35" t="s">
        <v>383</v>
      </c>
      <c r="D2988" s="123"/>
      <c r="E2988" s="35" t="s">
        <v>344</v>
      </c>
      <c r="F2988" s="122"/>
      <c r="G2988" s="35">
        <v>2022</v>
      </c>
      <c r="H2988" s="35">
        <v>2022</v>
      </c>
      <c r="I2988" s="35">
        <v>1</v>
      </c>
      <c r="J2988" s="35">
        <v>27</v>
      </c>
      <c r="K2988" s="35">
        <v>21</v>
      </c>
      <c r="O2988" s="61">
        <f t="shared" si="367"/>
        <v>0.77777777777777779</v>
      </c>
      <c r="Q2988" s="92"/>
    </row>
    <row r="2989" spans="2:17" ht="23.45" hidden="1" customHeight="1" outlineLevel="1" x14ac:dyDescent="0.25">
      <c r="B2989" s="123"/>
      <c r="C2989" s="35" t="s">
        <v>383</v>
      </c>
      <c r="D2989" s="123"/>
      <c r="E2989" s="35" t="s">
        <v>344</v>
      </c>
      <c r="F2989" s="122"/>
      <c r="G2989" s="35">
        <v>2023</v>
      </c>
      <c r="H2989" s="35">
        <v>2023</v>
      </c>
      <c r="I2989" s="35">
        <v>1</v>
      </c>
      <c r="J2989" s="35">
        <v>27</v>
      </c>
      <c r="K2989" s="35">
        <v>34</v>
      </c>
      <c r="O2989" s="61">
        <f t="shared" si="367"/>
        <v>1.2592592592592593</v>
      </c>
      <c r="Q2989" s="92"/>
    </row>
    <row r="2990" spans="2:17" ht="23.45" hidden="1" customHeight="1" outlineLevel="1" x14ac:dyDescent="0.25">
      <c r="B2990" s="123"/>
      <c r="C2990" s="35" t="s">
        <v>383</v>
      </c>
      <c r="D2990" s="123"/>
      <c r="E2990" s="35" t="s">
        <v>344</v>
      </c>
      <c r="F2990" s="122"/>
      <c r="G2990" s="35">
        <v>2024</v>
      </c>
      <c r="H2990" s="35">
        <v>2024</v>
      </c>
      <c r="I2990" s="35">
        <v>1</v>
      </c>
      <c r="J2990" s="35">
        <v>27</v>
      </c>
      <c r="K2990" s="35">
        <v>24</v>
      </c>
      <c r="O2990" s="61">
        <f t="shared" si="367"/>
        <v>0.88888888888888884</v>
      </c>
      <c r="Q2990" s="92"/>
    </row>
    <row r="2991" spans="2:17" ht="23.45" hidden="1" customHeight="1" outlineLevel="1" x14ac:dyDescent="0.25">
      <c r="B2991" s="70" t="s">
        <v>1</v>
      </c>
      <c r="C2991" s="70" t="s">
        <v>371</v>
      </c>
      <c r="D2991" s="70" t="s">
        <v>42</v>
      </c>
      <c r="E2991" s="70" t="s">
        <v>364</v>
      </c>
      <c r="F2991" s="90"/>
      <c r="G2991" s="70" t="s">
        <v>43</v>
      </c>
      <c r="H2991" s="70" t="s">
        <v>787</v>
      </c>
      <c r="I2991" s="70" t="s">
        <v>44</v>
      </c>
      <c r="J2991" s="70" t="s">
        <v>360</v>
      </c>
      <c r="K2991" s="70" t="s">
        <v>359</v>
      </c>
      <c r="L2991" s="70" t="s">
        <v>362</v>
      </c>
      <c r="M2991" s="70" t="s">
        <v>360</v>
      </c>
      <c r="N2991" s="70" t="s">
        <v>359</v>
      </c>
      <c r="O2991" s="70" t="s">
        <v>363</v>
      </c>
      <c r="P2991" s="70" t="s">
        <v>365</v>
      </c>
      <c r="Q2991" s="70" t="s">
        <v>599</v>
      </c>
    </row>
    <row r="2992" spans="2:17" ht="23.45" hidden="1" customHeight="1" outlineLevel="1" x14ac:dyDescent="0.25">
      <c r="B2992" s="123" t="e" vm="20">
        <v>#VALUE!</v>
      </c>
      <c r="C2992" s="35" t="s">
        <v>383</v>
      </c>
      <c r="D2992" s="123" t="e" vm="417">
        <v>#VALUE!</v>
      </c>
      <c r="E2992" s="35" t="s">
        <v>830</v>
      </c>
      <c r="F2992" s="122" t="s">
        <v>829</v>
      </c>
      <c r="G2992" s="35">
        <v>2018</v>
      </c>
      <c r="H2992" s="35">
        <v>2018</v>
      </c>
      <c r="I2992" s="35">
        <v>1</v>
      </c>
      <c r="J2992" s="35">
        <v>28</v>
      </c>
      <c r="K2992" s="35">
        <v>13</v>
      </c>
      <c r="O2992" s="61">
        <f t="shared" ref="O2992:O2998" si="368">IF(AND(L2992="", M2992="", N2992=""), IF(AND(I2992&lt;&gt;0, J2992&lt;&gt;0), K2992/J2992 * I2992^-0.95, 0), IF(OR(L2992=1, L2992=2),(IF(J2992&lt;&gt;0, K2992/J2992 * I2992^-0.95, 0) + IF(AND(M2992&lt;&gt;0, I2992&lt;&gt;0), N2992/M2992 * I2992^-0.95 * IF(L2992=1, 1, 0.913), 0)) / 2,"Fehler: K4 muss 1 oder 2 sein"))</f>
        <v>0.4642857142857143</v>
      </c>
      <c r="P2992" s="61">
        <f t="array" ref="P2992">((AVERAGE(IF((H2992:INDEX(H:H,MATCH("PointAVG",O2993:O3092,0)+ROW(O2992)-1)&gt;=(MAX(H2992:INDEX(H:H,MATCH("PointAVG",O2993:O3092,0)+ROW(O2992)-1))-4)),O2992:INDEX(O:O,MATCH("PointAVG",O2993:O3092,0)+ROW(O2992)-1)))) * (VLOOKUP(C2992, LeagueRanking[[CCode]:[Total4]], COLUMNS(LeagueRanking[[#All],[CCode]:[Total4]]), FALSE)))</f>
        <v>3.5359957985185186</v>
      </c>
      <c r="Q2992" s="91">
        <f>_xlfn.RANK.EQ(P2992, P:P, 0)</f>
        <v>357</v>
      </c>
    </row>
    <row r="2993" spans="2:17" ht="23.45" hidden="1" customHeight="1" outlineLevel="1" x14ac:dyDescent="0.25">
      <c r="B2993" s="123"/>
      <c r="C2993" s="35" t="s">
        <v>383</v>
      </c>
      <c r="D2993" s="123"/>
      <c r="E2993" s="35" t="s">
        <v>830</v>
      </c>
      <c r="F2993" s="122"/>
      <c r="G2993" s="35">
        <v>2019</v>
      </c>
      <c r="H2993" s="35">
        <v>2019</v>
      </c>
      <c r="I2993" s="35">
        <v>1</v>
      </c>
      <c r="J2993" s="35">
        <v>28</v>
      </c>
      <c r="K2993" s="35">
        <v>19</v>
      </c>
      <c r="O2993" s="61">
        <f t="shared" si="368"/>
        <v>0.6785714285714286</v>
      </c>
      <c r="Q2993" s="92"/>
    </row>
    <row r="2994" spans="2:17" ht="23.45" hidden="1" customHeight="1" outlineLevel="1" x14ac:dyDescent="0.25">
      <c r="B2994" s="123"/>
      <c r="C2994" s="35" t="s">
        <v>383</v>
      </c>
      <c r="D2994" s="123"/>
      <c r="E2994" s="35" t="s">
        <v>830</v>
      </c>
      <c r="F2994" s="122"/>
      <c r="G2994" s="35">
        <v>2020</v>
      </c>
      <c r="H2994" s="35">
        <v>2020</v>
      </c>
      <c r="I2994" s="35">
        <v>1</v>
      </c>
      <c r="J2994" s="35">
        <v>14</v>
      </c>
      <c r="K2994" s="35">
        <v>3</v>
      </c>
      <c r="O2994" s="61">
        <f t="shared" si="368"/>
        <v>0.21428571428571427</v>
      </c>
      <c r="Q2994" s="92"/>
    </row>
    <row r="2995" spans="2:17" ht="23.45" hidden="1" customHeight="1" outlineLevel="1" x14ac:dyDescent="0.25">
      <c r="B2995" s="123"/>
      <c r="C2995" s="35" t="s">
        <v>383</v>
      </c>
      <c r="D2995" s="123"/>
      <c r="E2995" s="35" t="s">
        <v>830</v>
      </c>
      <c r="F2995" s="122"/>
      <c r="G2995" s="35">
        <v>2021</v>
      </c>
      <c r="H2995" s="35">
        <v>2021</v>
      </c>
      <c r="I2995" s="35">
        <v>1</v>
      </c>
      <c r="J2995" s="35">
        <v>28</v>
      </c>
      <c r="K2995" s="35">
        <v>8</v>
      </c>
      <c r="O2995" s="61">
        <f t="shared" si="368"/>
        <v>0.2857142857142857</v>
      </c>
      <c r="Q2995" s="92"/>
    </row>
    <row r="2996" spans="2:17" ht="23.45" hidden="1" customHeight="1" outlineLevel="1" x14ac:dyDescent="0.25">
      <c r="B2996" s="123"/>
      <c r="C2996" s="35" t="s">
        <v>383</v>
      </c>
      <c r="D2996" s="123"/>
      <c r="E2996" s="35" t="s">
        <v>830</v>
      </c>
      <c r="F2996" s="122"/>
      <c r="G2996" s="35">
        <v>2022</v>
      </c>
      <c r="H2996" s="35">
        <v>2022</v>
      </c>
      <c r="I2996" s="35">
        <v>1</v>
      </c>
      <c r="J2996" s="35">
        <v>27</v>
      </c>
      <c r="K2996" s="35">
        <v>5</v>
      </c>
      <c r="O2996" s="61">
        <f t="shared" si="368"/>
        <v>0.18518518518518517</v>
      </c>
      <c r="Q2996" s="92"/>
    </row>
    <row r="2997" spans="2:17" ht="23.45" hidden="1" customHeight="1" outlineLevel="1" x14ac:dyDescent="0.25">
      <c r="B2997" s="123"/>
      <c r="C2997" s="35" t="s">
        <v>383</v>
      </c>
      <c r="D2997" s="123"/>
      <c r="E2997" s="35" t="s">
        <v>830</v>
      </c>
      <c r="F2997" s="122"/>
      <c r="G2997" s="35">
        <v>2023</v>
      </c>
      <c r="H2997" s="35">
        <v>2023</v>
      </c>
      <c r="I2997" s="35">
        <v>1</v>
      </c>
      <c r="J2997" s="35">
        <v>27</v>
      </c>
      <c r="K2997" s="35">
        <v>13</v>
      </c>
      <c r="O2997" s="61">
        <f t="shared" si="368"/>
        <v>0.48148148148148145</v>
      </c>
      <c r="Q2997" s="92"/>
    </row>
    <row r="2998" spans="2:17" ht="23.45" hidden="1" customHeight="1" outlineLevel="1" x14ac:dyDescent="0.25">
      <c r="B2998" s="123"/>
      <c r="C2998" s="35" t="s">
        <v>383</v>
      </c>
      <c r="D2998" s="123"/>
      <c r="E2998" s="35" t="s">
        <v>830</v>
      </c>
      <c r="F2998" s="122"/>
      <c r="G2998" s="35">
        <v>2024</v>
      </c>
      <c r="H2998" s="35">
        <v>2024</v>
      </c>
      <c r="I2998" s="35">
        <v>1</v>
      </c>
      <c r="J2998" s="35">
        <v>27</v>
      </c>
      <c r="K2998" s="35">
        <v>20</v>
      </c>
      <c r="O2998" s="61">
        <f t="shared" si="368"/>
        <v>0.7407407407407407</v>
      </c>
      <c r="Q2998" s="92"/>
    </row>
    <row r="2999" spans="2:17" ht="23.45" hidden="1" customHeight="1" outlineLevel="1" x14ac:dyDescent="0.25">
      <c r="B2999" s="70" t="s">
        <v>1</v>
      </c>
      <c r="C2999" s="70" t="s">
        <v>371</v>
      </c>
      <c r="D2999" s="70" t="s">
        <v>42</v>
      </c>
      <c r="E2999" s="70" t="s">
        <v>364</v>
      </c>
      <c r="F2999" s="90"/>
      <c r="G2999" s="70" t="s">
        <v>43</v>
      </c>
      <c r="H2999" s="70" t="s">
        <v>787</v>
      </c>
      <c r="I2999" s="70" t="s">
        <v>44</v>
      </c>
      <c r="J2999" s="70" t="s">
        <v>360</v>
      </c>
      <c r="K2999" s="70" t="s">
        <v>359</v>
      </c>
      <c r="L2999" s="70" t="s">
        <v>362</v>
      </c>
      <c r="M2999" s="70" t="s">
        <v>360</v>
      </c>
      <c r="N2999" s="70" t="s">
        <v>359</v>
      </c>
      <c r="O2999" s="70" t="s">
        <v>363</v>
      </c>
      <c r="P2999" s="70" t="s">
        <v>365</v>
      </c>
      <c r="Q2999" s="70" t="s">
        <v>599</v>
      </c>
    </row>
    <row r="3000" spans="2:17" ht="23.45" hidden="1" customHeight="1" outlineLevel="1" x14ac:dyDescent="0.25">
      <c r="B3000" s="123" t="e" vm="20">
        <v>#VALUE!</v>
      </c>
      <c r="C3000" s="35" t="s">
        <v>383</v>
      </c>
      <c r="D3000" s="123" t="e" vm="344">
        <v>#VALUE!</v>
      </c>
      <c r="E3000" s="35" t="s">
        <v>346</v>
      </c>
      <c r="F3000" s="122" t="s">
        <v>774</v>
      </c>
      <c r="G3000" s="35">
        <v>2018</v>
      </c>
      <c r="H3000" s="35">
        <v>2018</v>
      </c>
      <c r="O3000" s="61">
        <f t="shared" ref="O3000:O3005" si="369">IF(AND(L3000="", M3000="", N3000=""), IF(AND(I3000&lt;&gt;0, J3000&lt;&gt;0), K3000/J3000 * I3000^-0.95, 0), IF(OR(L3000=1, L3000=2),(IF(J3000&lt;&gt;0, K3000/J3000 * I3000^-0.95, 0) + IF(AND(M3000&lt;&gt;0, I3000&lt;&gt;0), N3000/M3000 * I3000^-0.95 * IF(L3000=1, 1, 0.913), 0)) / 2,"Fehler: K4 muss 1 oder 2 sein"))</f>
        <v>0</v>
      </c>
      <c r="P3000" s="61">
        <f t="array" ref="P3000">((AVERAGE(IF((H3000:INDEX(H:H,MATCH("PointAVG",O3001:O3099,0)+ROW(O3000)-1)&gt;=(MAX(H3000:INDEX(H:H,MATCH("PointAVG",O3001:O3099,0)+ROW(O3000)-1))-4)),O3000:INDEX(O:O,MATCH("PointAVG",O3001:O3099,0)+ROW(O3000)-1)))) * (VLOOKUP(C3000, LeagueRanking[[CCode]:[Total4]], COLUMNS(LeagueRanking[[#All],[CCode]:[Total4]]), FALSE)))</f>
        <v>8.479421794014165</v>
      </c>
      <c r="Q3000" s="91">
        <f>_xlfn.RANK.EQ(P3000, P:P, 0)</f>
        <v>231</v>
      </c>
    </row>
    <row r="3001" spans="2:17" ht="23.45" hidden="1" customHeight="1" outlineLevel="1" x14ac:dyDescent="0.25">
      <c r="B3001" s="123"/>
      <c r="C3001" s="35" t="s">
        <v>383</v>
      </c>
      <c r="D3001" s="123"/>
      <c r="E3001" s="35" t="s">
        <v>346</v>
      </c>
      <c r="F3001" s="122"/>
      <c r="G3001" s="35">
        <v>2019</v>
      </c>
      <c r="H3001" s="35">
        <v>2019</v>
      </c>
      <c r="O3001" s="61">
        <f t="shared" si="369"/>
        <v>0</v>
      </c>
      <c r="Q3001" s="92"/>
    </row>
    <row r="3002" spans="2:17" ht="23.45" hidden="1" customHeight="1" outlineLevel="1" x14ac:dyDescent="0.25">
      <c r="B3002" s="123"/>
      <c r="C3002" s="35" t="s">
        <v>383</v>
      </c>
      <c r="D3002" s="123"/>
      <c r="E3002" s="35" t="s">
        <v>346</v>
      </c>
      <c r="F3002" s="122"/>
      <c r="G3002" s="35">
        <v>2020</v>
      </c>
      <c r="H3002" s="35">
        <v>2020</v>
      </c>
      <c r="I3002" s="35">
        <v>2</v>
      </c>
      <c r="J3002" s="35">
        <v>8</v>
      </c>
      <c r="K3002" s="35">
        <v>17</v>
      </c>
      <c r="O3002" s="61">
        <f t="shared" si="369"/>
        <v>1.0999689815814637</v>
      </c>
      <c r="Q3002" s="92"/>
    </row>
    <row r="3003" spans="2:17" ht="23.45" hidden="1" customHeight="1" outlineLevel="1" x14ac:dyDescent="0.25">
      <c r="B3003" s="123"/>
      <c r="C3003" s="35" t="s">
        <v>383</v>
      </c>
      <c r="D3003" s="123"/>
      <c r="E3003" s="35" t="s">
        <v>346</v>
      </c>
      <c r="F3003" s="122"/>
      <c r="G3003" s="35">
        <v>2021</v>
      </c>
      <c r="H3003" s="35">
        <v>2021</v>
      </c>
      <c r="I3003" s="35">
        <v>2</v>
      </c>
      <c r="J3003" s="35">
        <v>20</v>
      </c>
      <c r="K3003" s="35">
        <v>47</v>
      </c>
      <c r="O3003" s="61">
        <f t="shared" si="369"/>
        <v>1.2164362855136186</v>
      </c>
      <c r="Q3003" s="92"/>
    </row>
    <row r="3004" spans="2:17" ht="23.45" hidden="1" customHeight="1" outlineLevel="1" x14ac:dyDescent="0.25">
      <c r="B3004" s="123"/>
      <c r="C3004" s="35" t="s">
        <v>383</v>
      </c>
      <c r="D3004" s="123"/>
      <c r="E3004" s="35" t="s">
        <v>346</v>
      </c>
      <c r="F3004" s="122"/>
      <c r="G3004" s="35">
        <v>2022</v>
      </c>
      <c r="H3004" s="35">
        <v>2022</v>
      </c>
      <c r="I3004" s="35">
        <v>1</v>
      </c>
      <c r="J3004" s="35">
        <v>27</v>
      </c>
      <c r="K3004" s="35">
        <v>35</v>
      </c>
      <c r="O3004" s="61">
        <f t="shared" si="369"/>
        <v>1.2962962962962963</v>
      </c>
      <c r="Q3004" s="92"/>
    </row>
    <row r="3005" spans="2:17" ht="23.45" hidden="1" customHeight="1" outlineLevel="1" x14ac:dyDescent="0.25">
      <c r="B3005" s="123"/>
      <c r="C3005" s="35" t="s">
        <v>383</v>
      </c>
      <c r="D3005" s="123"/>
      <c r="E3005" s="35" t="s">
        <v>346</v>
      </c>
      <c r="F3005" s="122"/>
      <c r="G3005" s="35">
        <v>2023</v>
      </c>
      <c r="H3005" s="35">
        <v>2023</v>
      </c>
      <c r="I3005" s="35">
        <v>2</v>
      </c>
      <c r="J3005" s="35">
        <v>14</v>
      </c>
      <c r="K3005" s="35">
        <v>26</v>
      </c>
      <c r="O3005" s="61">
        <f t="shared" si="369"/>
        <v>0.96131742928127917</v>
      </c>
      <c r="Q3005" s="92"/>
    </row>
    <row r="3006" spans="2:17" ht="23.45" hidden="1" customHeight="1" outlineLevel="1" x14ac:dyDescent="0.25">
      <c r="B3006" s="123"/>
      <c r="C3006" s="35" t="s">
        <v>383</v>
      </c>
      <c r="D3006" s="123"/>
      <c r="E3006" s="35" t="s">
        <v>346</v>
      </c>
      <c r="F3006" s="122"/>
      <c r="G3006" s="35">
        <v>2024</v>
      </c>
      <c r="H3006" s="35">
        <v>2024</v>
      </c>
      <c r="O3006" s="61"/>
      <c r="Q3006" s="92"/>
    </row>
    <row r="3007" spans="2:17" ht="23.45" hidden="1" customHeight="1" outlineLevel="1" x14ac:dyDescent="0.25">
      <c r="B3007" s="70" t="s">
        <v>1</v>
      </c>
      <c r="C3007" s="70" t="s">
        <v>371</v>
      </c>
      <c r="D3007" s="70" t="s">
        <v>42</v>
      </c>
      <c r="E3007" s="70" t="s">
        <v>364</v>
      </c>
      <c r="F3007" s="90"/>
      <c r="G3007" s="70" t="s">
        <v>43</v>
      </c>
      <c r="H3007" s="70" t="s">
        <v>787</v>
      </c>
      <c r="I3007" s="70" t="s">
        <v>44</v>
      </c>
      <c r="J3007" s="70" t="s">
        <v>360</v>
      </c>
      <c r="K3007" s="70" t="s">
        <v>359</v>
      </c>
      <c r="L3007" s="70" t="s">
        <v>362</v>
      </c>
      <c r="M3007" s="70" t="s">
        <v>360</v>
      </c>
      <c r="N3007" s="70" t="s">
        <v>359</v>
      </c>
      <c r="O3007" s="70" t="s">
        <v>363</v>
      </c>
      <c r="P3007" s="70" t="s">
        <v>365</v>
      </c>
      <c r="Q3007" s="70" t="s">
        <v>599</v>
      </c>
    </row>
    <row r="3008" spans="2:17" ht="23.45" hidden="1" customHeight="1" outlineLevel="1" x14ac:dyDescent="0.25">
      <c r="B3008" s="123" t="e" vm="20">
        <v>#VALUE!</v>
      </c>
      <c r="C3008" s="35" t="s">
        <v>383</v>
      </c>
      <c r="D3008" s="123" t="e" vm="418">
        <v>#VALUE!</v>
      </c>
      <c r="E3008" s="35" t="s">
        <v>424</v>
      </c>
      <c r="F3008" s="122" t="s">
        <v>775</v>
      </c>
      <c r="G3008" s="35">
        <v>2018</v>
      </c>
      <c r="H3008" s="35">
        <v>2018</v>
      </c>
      <c r="O3008" s="61">
        <f t="shared" ref="O3008:O3014" si="370">IF(AND(L3008="", M3008="", N3008=""), IF(AND(I3008&lt;&gt;0, J3008&lt;&gt;0), K3008/J3008 * I3008^-0.95, 0), IF(OR(L3008=1, L3008=2),(IF(J3008&lt;&gt;0, K3008/J3008 * I3008^-0.95, 0) + IF(AND(M3008&lt;&gt;0, I3008&lt;&gt;0), N3008/M3008 * I3008^-0.95 * IF(L3008=1, 1, 0.913), 0)) / 2,"Fehler: K4 muss 1 oder 2 sein"))</f>
        <v>0</v>
      </c>
      <c r="P3008" s="61">
        <f t="array" ref="P3008">((AVERAGE(IF((H3008:INDEX(H:H,MATCH("PointAVG",O3009:O3106,0)+ROW(O3008)-1)&gt;=(MAX(H3008:INDEX(H:H,MATCH("PointAVG",O3009:O3106,0)+ROW(O3008)-1))-4)),O3008:INDEX(O:O,MATCH("PointAVG",O3009:O3106,0)+ROW(O3008)-1)))) * (VLOOKUP(C3008, LeagueRanking[[CCode]:[Total4]], COLUMNS(LeagueRanking[[#All],[CCode]:[Total4]]), FALSE)))</f>
        <v>6.5913708088888896</v>
      </c>
      <c r="Q3008" s="91">
        <f>_xlfn.RANK.EQ(P3008, P:P, 0)</f>
        <v>293</v>
      </c>
    </row>
    <row r="3009" spans="2:17" ht="23.45" hidden="1" customHeight="1" outlineLevel="1" x14ac:dyDescent="0.25">
      <c r="B3009" s="123"/>
      <c r="C3009" s="35" t="s">
        <v>383</v>
      </c>
      <c r="D3009" s="123"/>
      <c r="E3009" s="35" t="s">
        <v>424</v>
      </c>
      <c r="F3009" s="122"/>
      <c r="G3009" s="35">
        <v>2019</v>
      </c>
      <c r="H3009" s="35">
        <v>2019</v>
      </c>
      <c r="O3009" s="61">
        <f t="shared" si="370"/>
        <v>0</v>
      </c>
      <c r="Q3009" s="92"/>
    </row>
    <row r="3010" spans="2:17" ht="23.45" hidden="1" customHeight="1" outlineLevel="1" x14ac:dyDescent="0.25">
      <c r="B3010" s="123"/>
      <c r="C3010" s="35" t="s">
        <v>383</v>
      </c>
      <c r="D3010" s="123"/>
      <c r="E3010" s="35" t="s">
        <v>424</v>
      </c>
      <c r="F3010" s="122"/>
      <c r="G3010" s="35">
        <v>2020</v>
      </c>
      <c r="H3010" s="35">
        <v>2020</v>
      </c>
      <c r="O3010" s="61">
        <f t="shared" si="370"/>
        <v>0</v>
      </c>
      <c r="Q3010" s="92"/>
    </row>
    <row r="3011" spans="2:17" ht="23.45" hidden="1" customHeight="1" outlineLevel="1" x14ac:dyDescent="0.25">
      <c r="B3011" s="123"/>
      <c r="C3011" s="35" t="s">
        <v>383</v>
      </c>
      <c r="D3011" s="123"/>
      <c r="E3011" s="35" t="s">
        <v>424</v>
      </c>
      <c r="F3011" s="122"/>
      <c r="G3011" s="35">
        <v>2021</v>
      </c>
      <c r="H3011" s="35">
        <v>2021</v>
      </c>
      <c r="O3011" s="61">
        <f t="shared" si="370"/>
        <v>0</v>
      </c>
      <c r="Q3011" s="92"/>
    </row>
    <row r="3012" spans="2:17" ht="23.45" hidden="1" customHeight="1" outlineLevel="1" x14ac:dyDescent="0.25">
      <c r="B3012" s="123"/>
      <c r="C3012" s="35" t="s">
        <v>383</v>
      </c>
      <c r="D3012" s="123"/>
      <c r="E3012" s="35" t="s">
        <v>424</v>
      </c>
      <c r="F3012" s="122"/>
      <c r="G3012" s="35">
        <v>2022</v>
      </c>
      <c r="H3012" s="35">
        <v>2022</v>
      </c>
      <c r="O3012" s="61">
        <f t="shared" si="370"/>
        <v>0</v>
      </c>
      <c r="Q3012" s="92"/>
    </row>
    <row r="3013" spans="2:17" ht="23.45" hidden="1" customHeight="1" outlineLevel="1" x14ac:dyDescent="0.25">
      <c r="B3013" s="123"/>
      <c r="C3013" s="35" t="s">
        <v>383</v>
      </c>
      <c r="D3013" s="123"/>
      <c r="E3013" s="35" t="s">
        <v>424</v>
      </c>
      <c r="F3013" s="122"/>
      <c r="G3013" s="35">
        <v>2023</v>
      </c>
      <c r="H3013" s="35">
        <v>2023</v>
      </c>
      <c r="I3013" s="35">
        <v>1</v>
      </c>
      <c r="J3013" s="35">
        <v>27</v>
      </c>
      <c r="K3013" s="35">
        <v>42</v>
      </c>
      <c r="O3013" s="61">
        <f t="shared" si="370"/>
        <v>1.5555555555555556</v>
      </c>
      <c r="Q3013" s="92"/>
    </row>
    <row r="3014" spans="2:17" ht="23.45" hidden="1" customHeight="1" outlineLevel="1" x14ac:dyDescent="0.25">
      <c r="B3014" s="123"/>
      <c r="C3014" s="35" t="s">
        <v>383</v>
      </c>
      <c r="D3014" s="123"/>
      <c r="E3014" s="35" t="s">
        <v>424</v>
      </c>
      <c r="F3014" s="122"/>
      <c r="G3014" s="35">
        <v>2024</v>
      </c>
      <c r="H3014" s="35">
        <v>2024</v>
      </c>
      <c r="I3014" s="35">
        <v>1</v>
      </c>
      <c r="J3014" s="35">
        <v>27</v>
      </c>
      <c r="K3014" s="35">
        <v>54</v>
      </c>
      <c r="O3014" s="61">
        <f t="shared" si="370"/>
        <v>2</v>
      </c>
      <c r="Q3014" s="92"/>
    </row>
    <row r="3015" spans="2:17" ht="23.45" hidden="1" customHeight="1" outlineLevel="1" x14ac:dyDescent="0.25">
      <c r="B3015" s="70" t="s">
        <v>1</v>
      </c>
      <c r="C3015" s="70" t="s">
        <v>371</v>
      </c>
      <c r="D3015" s="70" t="s">
        <v>42</v>
      </c>
      <c r="E3015" s="70" t="s">
        <v>364</v>
      </c>
      <c r="F3015" s="90"/>
      <c r="G3015" s="70" t="s">
        <v>43</v>
      </c>
      <c r="H3015" s="70" t="s">
        <v>787</v>
      </c>
      <c r="I3015" s="70" t="s">
        <v>44</v>
      </c>
      <c r="J3015" s="70" t="s">
        <v>360</v>
      </c>
      <c r="K3015" s="70" t="s">
        <v>359</v>
      </c>
      <c r="L3015" s="70" t="s">
        <v>362</v>
      </c>
      <c r="M3015" s="70" t="s">
        <v>360</v>
      </c>
      <c r="N3015" s="70" t="s">
        <v>359</v>
      </c>
      <c r="O3015" s="70" t="s">
        <v>363</v>
      </c>
      <c r="P3015" s="70" t="s">
        <v>365</v>
      </c>
      <c r="Q3015" s="70" t="s">
        <v>599</v>
      </c>
    </row>
    <row r="3016" spans="2:17" ht="23.45" hidden="1" customHeight="1" outlineLevel="1" x14ac:dyDescent="0.25">
      <c r="B3016" s="123" t="e" vm="20">
        <v>#VALUE!</v>
      </c>
      <c r="C3016" s="35" t="s">
        <v>383</v>
      </c>
      <c r="D3016" s="123" t="e" vm="419">
        <v>#VALUE!</v>
      </c>
      <c r="E3016" s="35" t="s">
        <v>425</v>
      </c>
      <c r="F3016" s="122" t="s">
        <v>776</v>
      </c>
      <c r="G3016" s="35">
        <v>2018</v>
      </c>
      <c r="H3016" s="35">
        <v>2018</v>
      </c>
      <c r="O3016" s="61">
        <f t="shared" ref="O3016:O3022" si="371">IF(AND(L3016="", M3016="", N3016=""), IF(AND(I3016&lt;&gt;0, J3016&lt;&gt;0), K3016/J3016 * I3016^-0.95, 0), IF(OR(L3016=1, L3016=2),(IF(J3016&lt;&gt;0, K3016/J3016 * I3016^-0.95, 0) + IF(AND(M3016&lt;&gt;0, I3016&lt;&gt;0), N3016/M3016 * I3016^-0.95 * IF(L3016=1, 1, 0.913), 0)) / 2,"Fehler: K4 muss 1 oder 2 sein"))</f>
        <v>0</v>
      </c>
      <c r="P3016" s="61">
        <f t="array" ref="P3016">((AVERAGE(IF((H3016:INDEX(H:H,MATCH("PointAVG",O3017:O3113,0)+ROW(O3016)-1)&gt;=(MAX(H3016:INDEX(H:H,MATCH("PointAVG",O3017:O3113,0)+ROW(O3016)-1))-4)),O3016:INDEX(O:O,MATCH("PointAVG",O3017:O3113,0)+ROW(O3016)-1)))) * (VLOOKUP(C3016, LeagueRanking[[CCode]:[Total4]], COLUMNS(LeagueRanking[[#All],[CCode]:[Total4]]), FALSE)))</f>
        <v>3.2956854044444448</v>
      </c>
      <c r="Q3016" s="91">
        <f>_xlfn.RANK.EQ(P3016, P:P, 0)</f>
        <v>359</v>
      </c>
    </row>
    <row r="3017" spans="2:17" ht="23.45" hidden="1" customHeight="1" outlineLevel="1" x14ac:dyDescent="0.25">
      <c r="B3017" s="123"/>
      <c r="C3017" s="35" t="s">
        <v>383</v>
      </c>
      <c r="D3017" s="123"/>
      <c r="E3017" s="35" t="s">
        <v>425</v>
      </c>
      <c r="F3017" s="122"/>
      <c r="G3017" s="35">
        <v>2019</v>
      </c>
      <c r="H3017" s="35">
        <v>2019</v>
      </c>
      <c r="O3017" s="61">
        <f t="shared" si="371"/>
        <v>0</v>
      </c>
      <c r="Q3017" s="92"/>
    </row>
    <row r="3018" spans="2:17" ht="23.45" hidden="1" customHeight="1" outlineLevel="1" x14ac:dyDescent="0.25">
      <c r="B3018" s="123"/>
      <c r="C3018" s="35" t="s">
        <v>383</v>
      </c>
      <c r="D3018" s="123"/>
      <c r="E3018" s="35" t="s">
        <v>425</v>
      </c>
      <c r="F3018" s="122"/>
      <c r="G3018" s="35">
        <v>2020</v>
      </c>
      <c r="H3018" s="35">
        <v>2020</v>
      </c>
      <c r="O3018" s="61">
        <f t="shared" si="371"/>
        <v>0</v>
      </c>
      <c r="Q3018" s="92"/>
    </row>
    <row r="3019" spans="2:17" ht="23.45" hidden="1" customHeight="1" outlineLevel="1" x14ac:dyDescent="0.25">
      <c r="B3019" s="123"/>
      <c r="C3019" s="35" t="s">
        <v>383</v>
      </c>
      <c r="D3019" s="123"/>
      <c r="E3019" s="35" t="s">
        <v>425</v>
      </c>
      <c r="F3019" s="122"/>
      <c r="G3019" s="35">
        <v>2021</v>
      </c>
      <c r="H3019" s="35">
        <v>2021</v>
      </c>
      <c r="O3019" s="61">
        <f t="shared" si="371"/>
        <v>0</v>
      </c>
      <c r="Q3019" s="92"/>
    </row>
    <row r="3020" spans="2:17" ht="23.45" hidden="1" customHeight="1" outlineLevel="1" x14ac:dyDescent="0.25">
      <c r="B3020" s="123"/>
      <c r="C3020" s="35" t="s">
        <v>383</v>
      </c>
      <c r="D3020" s="123"/>
      <c r="E3020" s="35" t="s">
        <v>425</v>
      </c>
      <c r="F3020" s="122"/>
      <c r="G3020" s="35">
        <v>2022</v>
      </c>
      <c r="H3020" s="35">
        <v>2022</v>
      </c>
      <c r="O3020" s="61">
        <f t="shared" si="371"/>
        <v>0</v>
      </c>
      <c r="Q3020" s="92"/>
    </row>
    <row r="3021" spans="2:17" ht="23.45" hidden="1" customHeight="1" outlineLevel="1" x14ac:dyDescent="0.25">
      <c r="B3021" s="123"/>
      <c r="C3021" s="35" t="s">
        <v>383</v>
      </c>
      <c r="D3021" s="123"/>
      <c r="E3021" s="35" t="s">
        <v>425</v>
      </c>
      <c r="F3021" s="122"/>
      <c r="G3021" s="35">
        <v>2023</v>
      </c>
      <c r="H3021" s="35">
        <v>2023</v>
      </c>
      <c r="I3021" s="35">
        <v>1</v>
      </c>
      <c r="J3021" s="35">
        <v>27</v>
      </c>
      <c r="K3021" s="35">
        <v>23</v>
      </c>
      <c r="O3021" s="61">
        <f t="shared" si="371"/>
        <v>0.85185185185185186</v>
      </c>
      <c r="Q3021" s="92"/>
    </row>
    <row r="3022" spans="2:17" ht="23.45" hidden="1" customHeight="1" outlineLevel="1" x14ac:dyDescent="0.25">
      <c r="B3022" s="123"/>
      <c r="C3022" s="35" t="s">
        <v>383</v>
      </c>
      <c r="D3022" s="123"/>
      <c r="E3022" s="35" t="s">
        <v>425</v>
      </c>
      <c r="F3022" s="122"/>
      <c r="G3022" s="35">
        <v>2024</v>
      </c>
      <c r="H3022" s="35">
        <v>2024</v>
      </c>
      <c r="I3022" s="35">
        <v>1</v>
      </c>
      <c r="J3022" s="35">
        <v>27</v>
      </c>
      <c r="K3022" s="35">
        <v>25</v>
      </c>
      <c r="O3022" s="61">
        <f t="shared" si="371"/>
        <v>0.92592592592592593</v>
      </c>
      <c r="Q3022" s="92"/>
    </row>
    <row r="3023" spans="2:17" ht="23.45" hidden="1" customHeight="1" outlineLevel="1" x14ac:dyDescent="0.25">
      <c r="B3023" s="70" t="s">
        <v>1</v>
      </c>
      <c r="C3023" s="70" t="s">
        <v>371</v>
      </c>
      <c r="D3023" s="70" t="s">
        <v>42</v>
      </c>
      <c r="E3023" s="70" t="s">
        <v>364</v>
      </c>
      <c r="F3023" s="90"/>
      <c r="G3023" s="70" t="s">
        <v>43</v>
      </c>
      <c r="H3023" s="70"/>
      <c r="I3023" s="70" t="s">
        <v>44</v>
      </c>
      <c r="J3023" s="70" t="s">
        <v>360</v>
      </c>
      <c r="K3023" s="70" t="s">
        <v>359</v>
      </c>
      <c r="L3023" s="70" t="s">
        <v>362</v>
      </c>
      <c r="M3023" s="70" t="s">
        <v>360</v>
      </c>
      <c r="N3023" s="70" t="s">
        <v>359</v>
      </c>
      <c r="O3023" s="70" t="s">
        <v>363</v>
      </c>
      <c r="P3023" s="70" t="s">
        <v>365</v>
      </c>
      <c r="Q3023" s="70" t="s">
        <v>599</v>
      </c>
    </row>
    <row r="3024" spans="2:17" ht="23.45" hidden="1" customHeight="1" outlineLevel="1" x14ac:dyDescent="0.25"/>
    <row r="3025" spans="2:2" ht="23.45" hidden="1" customHeight="1" outlineLevel="1" x14ac:dyDescent="0.25"/>
    <row r="3026" spans="2:2" ht="23.45" hidden="1" customHeight="1" outlineLevel="1" x14ac:dyDescent="0.25"/>
    <row r="3027" spans="2:2" ht="23.45" hidden="1" customHeight="1" outlineLevel="1" x14ac:dyDescent="0.25"/>
    <row r="3028" spans="2:2" ht="23.45" hidden="1" customHeight="1" outlineLevel="1" x14ac:dyDescent="0.25"/>
    <row r="3029" spans="2:2" ht="23.45" hidden="1" customHeight="1" outlineLevel="1" x14ac:dyDescent="0.25"/>
    <row r="3030" spans="2:2" ht="23.45" customHeight="1" x14ac:dyDescent="0.25">
      <c r="B3030" s="62"/>
    </row>
  </sheetData>
  <autoFilter ref="B3:Q3023" xr:uid="{AB98A127-8D65-4AA0-99E5-79FD7E4A807D}"/>
  <mergeCells count="1146">
    <mergeCell ref="B2944:B2950"/>
    <mergeCell ref="D2944:D2950"/>
    <mergeCell ref="F2944:F2950"/>
    <mergeCell ref="D2925:E2926"/>
    <mergeCell ref="B2925:C2926"/>
    <mergeCell ref="B3000:B3006"/>
    <mergeCell ref="D3000:D3006"/>
    <mergeCell ref="F3000:F3006"/>
    <mergeCell ref="F3008:F3014"/>
    <mergeCell ref="D3008:D3014"/>
    <mergeCell ref="B3008:B3014"/>
    <mergeCell ref="B3016:B3022"/>
    <mergeCell ref="D3016:D3022"/>
    <mergeCell ref="F3016:F3022"/>
    <mergeCell ref="F2952:F2958"/>
    <mergeCell ref="B2960:B2966"/>
    <mergeCell ref="D2960:D2966"/>
    <mergeCell ref="F2960:F2966"/>
    <mergeCell ref="B2968:B2974"/>
    <mergeCell ref="D2968:D2974"/>
    <mergeCell ref="F2968:F2974"/>
    <mergeCell ref="B2976:B2982"/>
    <mergeCell ref="D2976:D2982"/>
    <mergeCell ref="F2976:F2982"/>
    <mergeCell ref="B2984:B2990"/>
    <mergeCell ref="D2984:D2990"/>
    <mergeCell ref="F2984:F2990"/>
    <mergeCell ref="B2992:B2998"/>
    <mergeCell ref="D2992:D2998"/>
    <mergeCell ref="F2992:F2998"/>
    <mergeCell ref="B2952:B2958"/>
    <mergeCell ref="D2952:D2958"/>
    <mergeCell ref="B2894:B2900"/>
    <mergeCell ref="D2894:D2900"/>
    <mergeCell ref="F2894:F2900"/>
    <mergeCell ref="B2902:B2908"/>
    <mergeCell ref="D2902:D2908"/>
    <mergeCell ref="F2902:F2908"/>
    <mergeCell ref="B2910:B2915"/>
    <mergeCell ref="D2910:D2915"/>
    <mergeCell ref="F2910:F2915"/>
    <mergeCell ref="D2918:D2924"/>
    <mergeCell ref="F2918:F2924"/>
    <mergeCell ref="B2918:B2924"/>
    <mergeCell ref="B2928:B2934"/>
    <mergeCell ref="D2928:D2934"/>
    <mergeCell ref="F2928:F2934"/>
    <mergeCell ref="B2936:B2942"/>
    <mergeCell ref="D2936:D2942"/>
    <mergeCell ref="F2936:F2942"/>
    <mergeCell ref="B2803:C2804"/>
    <mergeCell ref="D2803:E2804"/>
    <mergeCell ref="B2854:B2860"/>
    <mergeCell ref="D2854:D2860"/>
    <mergeCell ref="F2854:F2860"/>
    <mergeCell ref="B2862:B2868"/>
    <mergeCell ref="D2862:D2868"/>
    <mergeCell ref="F2862:F2868"/>
    <mergeCell ref="B2870:B2876"/>
    <mergeCell ref="D2870:D2876"/>
    <mergeCell ref="F2870:F2876"/>
    <mergeCell ref="B2878:B2884"/>
    <mergeCell ref="D2878:D2884"/>
    <mergeCell ref="F2878:F2884"/>
    <mergeCell ref="B2886:B2892"/>
    <mergeCell ref="D2886:D2892"/>
    <mergeCell ref="F2886:F2892"/>
    <mergeCell ref="B2806:B2812"/>
    <mergeCell ref="D2806:D2812"/>
    <mergeCell ref="F2806:F2812"/>
    <mergeCell ref="B2814:B2820"/>
    <mergeCell ref="D2814:D2820"/>
    <mergeCell ref="F2814:F2820"/>
    <mergeCell ref="B2822:B2828"/>
    <mergeCell ref="D2822:D2828"/>
    <mergeCell ref="F2822:F2828"/>
    <mergeCell ref="B2830:B2836"/>
    <mergeCell ref="D2830:D2836"/>
    <mergeCell ref="F2830:F2836"/>
    <mergeCell ref="B2838:B2844"/>
    <mergeCell ref="D2838:D2844"/>
    <mergeCell ref="F2838:F2844"/>
    <mergeCell ref="B2846:B2852"/>
    <mergeCell ref="D2846:D2852"/>
    <mergeCell ref="F2846:F2852"/>
    <mergeCell ref="D2714:D2720"/>
    <mergeCell ref="F2714:F2720"/>
    <mergeCell ref="B2722:B2728"/>
    <mergeCell ref="D2722:D2728"/>
    <mergeCell ref="F2722:F2728"/>
    <mergeCell ref="B2796:B2802"/>
    <mergeCell ref="D2796:D2802"/>
    <mergeCell ref="F2796:F2802"/>
    <mergeCell ref="B2788:B2794"/>
    <mergeCell ref="D2788:D2794"/>
    <mergeCell ref="F2788:F2794"/>
    <mergeCell ref="F2732:F2738"/>
    <mergeCell ref="D2732:D2738"/>
    <mergeCell ref="B2732:B2738"/>
    <mergeCell ref="B2740:B2746"/>
    <mergeCell ref="D2740:D2746"/>
    <mergeCell ref="F2740:F2746"/>
    <mergeCell ref="B2748:B2754"/>
    <mergeCell ref="D2748:D2754"/>
    <mergeCell ref="F2748:F2754"/>
    <mergeCell ref="F2756:F2762"/>
    <mergeCell ref="D2756:D2762"/>
    <mergeCell ref="B2756:B2762"/>
    <mergeCell ref="B2764:B2770"/>
    <mergeCell ref="D2764:D2770"/>
    <mergeCell ref="F2764:F2770"/>
    <mergeCell ref="F2772:F2778"/>
    <mergeCell ref="D2772:D2778"/>
    <mergeCell ref="B2772:B2778"/>
    <mergeCell ref="B2780:B2786"/>
    <mergeCell ref="F2780:F2786"/>
    <mergeCell ref="F2658:F2664"/>
    <mergeCell ref="B2666:B2672"/>
    <mergeCell ref="D2666:D2672"/>
    <mergeCell ref="F2666:F2672"/>
    <mergeCell ref="B2674:B2680"/>
    <mergeCell ref="D2674:D2680"/>
    <mergeCell ref="F2674:F2680"/>
    <mergeCell ref="B2682:B2688"/>
    <mergeCell ref="D2682:D2688"/>
    <mergeCell ref="F2682:F2688"/>
    <mergeCell ref="B2690:B2696"/>
    <mergeCell ref="D2690:D2696"/>
    <mergeCell ref="F2690:F2696"/>
    <mergeCell ref="B2698:B2704"/>
    <mergeCell ref="D2698:D2704"/>
    <mergeCell ref="F2698:F2704"/>
    <mergeCell ref="F2706:F2712"/>
    <mergeCell ref="F2602:F2608"/>
    <mergeCell ref="B2610:B2616"/>
    <mergeCell ref="D2610:D2616"/>
    <mergeCell ref="F2610:F2616"/>
    <mergeCell ref="B2618:B2624"/>
    <mergeCell ref="D2618:D2624"/>
    <mergeCell ref="F2618:F2624"/>
    <mergeCell ref="B2626:B2632"/>
    <mergeCell ref="D2626:D2632"/>
    <mergeCell ref="F2626:F2632"/>
    <mergeCell ref="B2634:B2640"/>
    <mergeCell ref="D2634:D2640"/>
    <mergeCell ref="F2634:F2640"/>
    <mergeCell ref="B2642:B2648"/>
    <mergeCell ref="D2642:D2648"/>
    <mergeCell ref="F2642:F2648"/>
    <mergeCell ref="F2650:F2656"/>
    <mergeCell ref="F2546:F2552"/>
    <mergeCell ref="B2554:B2560"/>
    <mergeCell ref="D2554:D2560"/>
    <mergeCell ref="F2554:F2560"/>
    <mergeCell ref="B2562:B2568"/>
    <mergeCell ref="D2562:D2568"/>
    <mergeCell ref="F2562:F2568"/>
    <mergeCell ref="B2570:B2576"/>
    <mergeCell ref="D2570:D2576"/>
    <mergeCell ref="F2570:F2576"/>
    <mergeCell ref="B2578:B2584"/>
    <mergeCell ref="D2578:D2584"/>
    <mergeCell ref="F2578:F2584"/>
    <mergeCell ref="B2586:B2592"/>
    <mergeCell ref="D2586:D2592"/>
    <mergeCell ref="F2586:F2592"/>
    <mergeCell ref="F2594:F2600"/>
    <mergeCell ref="F2440:F2446"/>
    <mergeCell ref="B2496:B2502"/>
    <mergeCell ref="D2496:D2502"/>
    <mergeCell ref="F2496:F2502"/>
    <mergeCell ref="B2504:B2510"/>
    <mergeCell ref="D2504:D2510"/>
    <mergeCell ref="F2504:F2510"/>
    <mergeCell ref="B2528:B2534"/>
    <mergeCell ref="D2528:D2534"/>
    <mergeCell ref="F2528:F2534"/>
    <mergeCell ref="B2536:B2542"/>
    <mergeCell ref="D2536:D2542"/>
    <mergeCell ref="F2536:F2542"/>
    <mergeCell ref="B2416:B2422"/>
    <mergeCell ref="D2416:D2422"/>
    <mergeCell ref="F2416:F2422"/>
    <mergeCell ref="B2512:B2518"/>
    <mergeCell ref="D2512:D2518"/>
    <mergeCell ref="F2512:F2518"/>
    <mergeCell ref="B2520:B2526"/>
    <mergeCell ref="D2520:D2526"/>
    <mergeCell ref="F2520:F2526"/>
    <mergeCell ref="B2448:B2454"/>
    <mergeCell ref="D2448:D2454"/>
    <mergeCell ref="F2448:F2454"/>
    <mergeCell ref="B2456:B2462"/>
    <mergeCell ref="D2456:D2462"/>
    <mergeCell ref="F2456:F2462"/>
    <mergeCell ref="B2464:B2470"/>
    <mergeCell ref="D2464:D2470"/>
    <mergeCell ref="F2464:F2470"/>
    <mergeCell ref="B2472:B2478"/>
    <mergeCell ref="F2360:F2366"/>
    <mergeCell ref="B2368:B2374"/>
    <mergeCell ref="D2368:D2374"/>
    <mergeCell ref="F2368:F2374"/>
    <mergeCell ref="B2376:B2382"/>
    <mergeCell ref="D2376:D2382"/>
    <mergeCell ref="F2376:F2382"/>
    <mergeCell ref="F2472:F2478"/>
    <mergeCell ref="B2480:B2486"/>
    <mergeCell ref="D2480:D2486"/>
    <mergeCell ref="F2480:F2486"/>
    <mergeCell ref="B2488:B2494"/>
    <mergeCell ref="D2488:D2494"/>
    <mergeCell ref="F2488:F2494"/>
    <mergeCell ref="F2384:F2390"/>
    <mergeCell ref="B2392:B2398"/>
    <mergeCell ref="D2392:D2398"/>
    <mergeCell ref="F2392:F2398"/>
    <mergeCell ref="B2400:B2406"/>
    <mergeCell ref="D2400:D2406"/>
    <mergeCell ref="F2400:F2406"/>
    <mergeCell ref="B2408:B2414"/>
    <mergeCell ref="D2408:D2414"/>
    <mergeCell ref="F2408:F2414"/>
    <mergeCell ref="B2424:B2430"/>
    <mergeCell ref="D2424:D2430"/>
    <mergeCell ref="F2424:F2430"/>
    <mergeCell ref="B2432:B2438"/>
    <mergeCell ref="D2432:D2438"/>
    <mergeCell ref="F2432:F2438"/>
    <mergeCell ref="B2440:B2446"/>
    <mergeCell ref="D2440:D2446"/>
    <mergeCell ref="F2302:F2308"/>
    <mergeCell ref="B2310:B2316"/>
    <mergeCell ref="D2310:D2316"/>
    <mergeCell ref="F2310:F2316"/>
    <mergeCell ref="B2318:B2324"/>
    <mergeCell ref="D2318:D2324"/>
    <mergeCell ref="F2318:F2324"/>
    <mergeCell ref="F2328:F2334"/>
    <mergeCell ref="B2336:B2342"/>
    <mergeCell ref="D2336:D2342"/>
    <mergeCell ref="F2336:F2342"/>
    <mergeCell ref="B2344:B2350"/>
    <mergeCell ref="D2344:D2350"/>
    <mergeCell ref="F2344:F2350"/>
    <mergeCell ref="B2352:B2358"/>
    <mergeCell ref="D2352:D2358"/>
    <mergeCell ref="F2352:F2358"/>
    <mergeCell ref="D2325:E2326"/>
    <mergeCell ref="B2328:B2334"/>
    <mergeCell ref="D2328:D2334"/>
    <mergeCell ref="B2124:B2130"/>
    <mergeCell ref="D2124:D2130"/>
    <mergeCell ref="F2124:F2130"/>
    <mergeCell ref="B2132:B2138"/>
    <mergeCell ref="D2132:D2138"/>
    <mergeCell ref="F2132:F2138"/>
    <mergeCell ref="B2140:B2146"/>
    <mergeCell ref="D2140:D2146"/>
    <mergeCell ref="F2140:F2146"/>
    <mergeCell ref="B2150:B2156"/>
    <mergeCell ref="D2150:D2156"/>
    <mergeCell ref="F2150:F2156"/>
    <mergeCell ref="B2158:B2164"/>
    <mergeCell ref="D2158:D2164"/>
    <mergeCell ref="F2158:F2164"/>
    <mergeCell ref="B2166:B2172"/>
    <mergeCell ref="D2166:D2172"/>
    <mergeCell ref="F2166:F2172"/>
    <mergeCell ref="B1884:B1890"/>
    <mergeCell ref="D1884:D1890"/>
    <mergeCell ref="F1884:F1890"/>
    <mergeCell ref="B1892:B1898"/>
    <mergeCell ref="D1892:D1898"/>
    <mergeCell ref="F1892:F1898"/>
    <mergeCell ref="B1900:B1906"/>
    <mergeCell ref="D1900:D1906"/>
    <mergeCell ref="F1900:F1906"/>
    <mergeCell ref="B1908:B1914"/>
    <mergeCell ref="D1908:D1914"/>
    <mergeCell ref="F1908:F1914"/>
    <mergeCell ref="B1881:C1882"/>
    <mergeCell ref="D1881:E1882"/>
    <mergeCell ref="B1858:B1864"/>
    <mergeCell ref="D1858:D1864"/>
    <mergeCell ref="B1972:B1978"/>
    <mergeCell ref="D1972:D1978"/>
    <mergeCell ref="F1972:F1978"/>
    <mergeCell ref="F1916:F1922"/>
    <mergeCell ref="F1924:F1930"/>
    <mergeCell ref="F1932:F1938"/>
    <mergeCell ref="F1940:F1946"/>
    <mergeCell ref="F1948:F1954"/>
    <mergeCell ref="F1956:F1962"/>
    <mergeCell ref="F1964:F1970"/>
    <mergeCell ref="B1916:B1922"/>
    <mergeCell ref="D1916:D1922"/>
    <mergeCell ref="B1924:B1930"/>
    <mergeCell ref="D1924:D1930"/>
    <mergeCell ref="B1932:B1938"/>
    <mergeCell ref="D1932:D1938"/>
    <mergeCell ref="B1826:B1832"/>
    <mergeCell ref="D1826:D1832"/>
    <mergeCell ref="F1826:F1832"/>
    <mergeCell ref="B1834:B1840"/>
    <mergeCell ref="D1834:D1840"/>
    <mergeCell ref="F1834:F1840"/>
    <mergeCell ref="B1842:B1848"/>
    <mergeCell ref="D1842:D1848"/>
    <mergeCell ref="F1842:F1848"/>
    <mergeCell ref="B1850:B1856"/>
    <mergeCell ref="D1850:D1856"/>
    <mergeCell ref="F1850:F1856"/>
    <mergeCell ref="B1802:B1808"/>
    <mergeCell ref="D1802:D1808"/>
    <mergeCell ref="F1858:F1864"/>
    <mergeCell ref="B1874:B1880"/>
    <mergeCell ref="D1874:D1880"/>
    <mergeCell ref="F1874:F1880"/>
    <mergeCell ref="B1866:B1872"/>
    <mergeCell ref="D1866:D1872"/>
    <mergeCell ref="F1866:F1872"/>
    <mergeCell ref="B1778:B1784"/>
    <mergeCell ref="D1778:D1784"/>
    <mergeCell ref="F1778:F1784"/>
    <mergeCell ref="B1786:B1792"/>
    <mergeCell ref="D1786:D1792"/>
    <mergeCell ref="F1786:F1792"/>
    <mergeCell ref="B1794:B1800"/>
    <mergeCell ref="D1794:D1800"/>
    <mergeCell ref="F1794:F1800"/>
    <mergeCell ref="B1746:B1752"/>
    <mergeCell ref="D1746:D1752"/>
    <mergeCell ref="F1802:F1808"/>
    <mergeCell ref="B1810:B1816"/>
    <mergeCell ref="D1810:D1816"/>
    <mergeCell ref="F1810:F1816"/>
    <mergeCell ref="B1818:B1824"/>
    <mergeCell ref="D1818:D1824"/>
    <mergeCell ref="F1818:F1824"/>
    <mergeCell ref="B1730:B1736"/>
    <mergeCell ref="D1730:D1736"/>
    <mergeCell ref="F1730:F1736"/>
    <mergeCell ref="F1738:F1744"/>
    <mergeCell ref="D1738:D1744"/>
    <mergeCell ref="B1738:B1744"/>
    <mergeCell ref="B1690:B1696"/>
    <mergeCell ref="D1690:D1696"/>
    <mergeCell ref="F1746:F1752"/>
    <mergeCell ref="B1754:B1760"/>
    <mergeCell ref="D1754:D1760"/>
    <mergeCell ref="F1754:F1760"/>
    <mergeCell ref="F1762:F1768"/>
    <mergeCell ref="D1762:D1768"/>
    <mergeCell ref="B1762:B1768"/>
    <mergeCell ref="B1770:B1776"/>
    <mergeCell ref="D1770:D1776"/>
    <mergeCell ref="F1770:F1776"/>
    <mergeCell ref="B1682:B1688"/>
    <mergeCell ref="D1682:D1688"/>
    <mergeCell ref="F1682:F1688"/>
    <mergeCell ref="D1671:E1672"/>
    <mergeCell ref="B1671:C1672"/>
    <mergeCell ref="F1690:F1696"/>
    <mergeCell ref="B1698:B1704"/>
    <mergeCell ref="D1698:D1704"/>
    <mergeCell ref="F1698:F1704"/>
    <mergeCell ref="B1706:B1712"/>
    <mergeCell ref="D1706:D1712"/>
    <mergeCell ref="F1706:F1712"/>
    <mergeCell ref="B1714:B1720"/>
    <mergeCell ref="D1714:D1720"/>
    <mergeCell ref="F1714:F1720"/>
    <mergeCell ref="B1722:B1728"/>
    <mergeCell ref="D1722:D1728"/>
    <mergeCell ref="F1722:F1728"/>
    <mergeCell ref="D1632:D1638"/>
    <mergeCell ref="B1632:B1638"/>
    <mergeCell ref="F1640:F1646"/>
    <mergeCell ref="D1640:D1646"/>
    <mergeCell ref="B1640:B1646"/>
    <mergeCell ref="F1648:F1654"/>
    <mergeCell ref="D1648:D1654"/>
    <mergeCell ref="B1648:B1654"/>
    <mergeCell ref="F1664:F1670"/>
    <mergeCell ref="D1664:D1670"/>
    <mergeCell ref="B1664:B1670"/>
    <mergeCell ref="B1656:B1662"/>
    <mergeCell ref="D1656:D1662"/>
    <mergeCell ref="F1656:F1662"/>
    <mergeCell ref="B1674:B1680"/>
    <mergeCell ref="D1674:D1680"/>
    <mergeCell ref="F1674:F1680"/>
    <mergeCell ref="F1592:F1598"/>
    <mergeCell ref="D1592:D1598"/>
    <mergeCell ref="B1592:B1598"/>
    <mergeCell ref="F1600:F1606"/>
    <mergeCell ref="D1600:D1606"/>
    <mergeCell ref="B1600:B1606"/>
    <mergeCell ref="F1608:F1614"/>
    <mergeCell ref="D1608:D1614"/>
    <mergeCell ref="B1608:B1614"/>
    <mergeCell ref="F1616:F1622"/>
    <mergeCell ref="D1616:D1622"/>
    <mergeCell ref="B1616:B1622"/>
    <mergeCell ref="F1624:F1630"/>
    <mergeCell ref="D1624:D1630"/>
    <mergeCell ref="B1624:B1630"/>
    <mergeCell ref="B1544:B1550"/>
    <mergeCell ref="D1544:D1550"/>
    <mergeCell ref="F1544:F1550"/>
    <mergeCell ref="F1552:F1558"/>
    <mergeCell ref="D1552:D1558"/>
    <mergeCell ref="B1552:B1558"/>
    <mergeCell ref="F1560:F1566"/>
    <mergeCell ref="D1560:D1566"/>
    <mergeCell ref="B1560:B1566"/>
    <mergeCell ref="F1568:F1574"/>
    <mergeCell ref="D1568:D1574"/>
    <mergeCell ref="B1568:B1574"/>
    <mergeCell ref="F1576:F1582"/>
    <mergeCell ref="D1576:D1582"/>
    <mergeCell ref="B1576:B1582"/>
    <mergeCell ref="F1584:F1590"/>
    <mergeCell ref="D1584:D1590"/>
    <mergeCell ref="B1584:B1590"/>
    <mergeCell ref="B1486:B1492"/>
    <mergeCell ref="D1486:D1492"/>
    <mergeCell ref="F1486:F1492"/>
    <mergeCell ref="B1510:B1516"/>
    <mergeCell ref="D1510:D1516"/>
    <mergeCell ref="F1510:F1516"/>
    <mergeCell ref="B1518:B1524"/>
    <mergeCell ref="D1518:D1524"/>
    <mergeCell ref="F1518:F1524"/>
    <mergeCell ref="B1494:B1500"/>
    <mergeCell ref="D1494:D1500"/>
    <mergeCell ref="F1494:F1500"/>
    <mergeCell ref="B1502:B1508"/>
    <mergeCell ref="D1502:D1508"/>
    <mergeCell ref="F1502:F1508"/>
    <mergeCell ref="F1528:F1534"/>
    <mergeCell ref="D1528:D1534"/>
    <mergeCell ref="B1528:B1534"/>
    <mergeCell ref="B1536:B1542"/>
    <mergeCell ref="D1536:D1542"/>
    <mergeCell ref="D1438:D1444"/>
    <mergeCell ref="B1438:B1444"/>
    <mergeCell ref="F1446:F1452"/>
    <mergeCell ref="D1446:D1452"/>
    <mergeCell ref="B1446:B1452"/>
    <mergeCell ref="F1454:F1460"/>
    <mergeCell ref="D1454:D1460"/>
    <mergeCell ref="B1454:B1460"/>
    <mergeCell ref="F1462:F1468"/>
    <mergeCell ref="D1462:D1468"/>
    <mergeCell ref="B1462:B1468"/>
    <mergeCell ref="B1413:B1420"/>
    <mergeCell ref="D1413:D1420"/>
    <mergeCell ref="F1413:F1420"/>
    <mergeCell ref="B1470:B1476"/>
    <mergeCell ref="D1470:D1476"/>
    <mergeCell ref="F1470:F1476"/>
    <mergeCell ref="F1422:F1428"/>
    <mergeCell ref="D1422:D1428"/>
    <mergeCell ref="B1422:B1428"/>
    <mergeCell ref="F1430:F1436"/>
    <mergeCell ref="D1430:D1436"/>
    <mergeCell ref="B1430:B1436"/>
    <mergeCell ref="F1336:F1342"/>
    <mergeCell ref="D1336:D1342"/>
    <mergeCell ref="B1336:B1342"/>
    <mergeCell ref="F1344:F1350"/>
    <mergeCell ref="D1344:D1350"/>
    <mergeCell ref="B1344:B1350"/>
    <mergeCell ref="F1352:F1358"/>
    <mergeCell ref="D1352:D1358"/>
    <mergeCell ref="B1352:B1358"/>
    <mergeCell ref="F1360:F1367"/>
    <mergeCell ref="D1360:D1367"/>
    <mergeCell ref="B1360:B1367"/>
    <mergeCell ref="F1369:F1375"/>
    <mergeCell ref="D1369:D1375"/>
    <mergeCell ref="B1369:B1375"/>
    <mergeCell ref="F1377:F1383"/>
    <mergeCell ref="D1377:D1383"/>
    <mergeCell ref="B1377:B1383"/>
    <mergeCell ref="B1326:B1332"/>
    <mergeCell ref="B1302:B1308"/>
    <mergeCell ref="D1302:D1308"/>
    <mergeCell ref="F1302:F1308"/>
    <mergeCell ref="B1310:B1316"/>
    <mergeCell ref="D1310:D1316"/>
    <mergeCell ref="F1310:F1316"/>
    <mergeCell ref="B1318:B1324"/>
    <mergeCell ref="D1318:D1324"/>
    <mergeCell ref="F1318:F1324"/>
    <mergeCell ref="D1385:D1393"/>
    <mergeCell ref="B1385:B1393"/>
    <mergeCell ref="B1395:B1401"/>
    <mergeCell ref="D1395:D1401"/>
    <mergeCell ref="F1395:F1401"/>
    <mergeCell ref="D1403:D1411"/>
    <mergeCell ref="B1403:B1411"/>
    <mergeCell ref="F1403:F1411"/>
    <mergeCell ref="D1333:E1334"/>
    <mergeCell ref="D1222:D1228"/>
    <mergeCell ref="B1222:B1228"/>
    <mergeCell ref="F1230:F1236"/>
    <mergeCell ref="D1230:D1236"/>
    <mergeCell ref="B1230:B1236"/>
    <mergeCell ref="F1238:F1244"/>
    <mergeCell ref="D1238:D1244"/>
    <mergeCell ref="B1238:B1244"/>
    <mergeCell ref="F1246:F1252"/>
    <mergeCell ref="D1246:D1252"/>
    <mergeCell ref="B1246:B1252"/>
    <mergeCell ref="F1254:F1260"/>
    <mergeCell ref="D1254:D1260"/>
    <mergeCell ref="B1254:B1260"/>
    <mergeCell ref="F1262:F1268"/>
    <mergeCell ref="D1262:D1268"/>
    <mergeCell ref="B1262:B1268"/>
    <mergeCell ref="B1270:B1276"/>
    <mergeCell ref="D1270:D1276"/>
    <mergeCell ref="F1270:F1276"/>
    <mergeCell ref="F1278:F1284"/>
    <mergeCell ref="D1278:D1284"/>
    <mergeCell ref="B1278:B1284"/>
    <mergeCell ref="F1286:F1292"/>
    <mergeCell ref="D1286:D1292"/>
    <mergeCell ref="B1286:B1292"/>
    <mergeCell ref="F1294:F1300"/>
    <mergeCell ref="D1294:D1300"/>
    <mergeCell ref="B1294:B1300"/>
    <mergeCell ref="F1326:F1332"/>
    <mergeCell ref="D1326:D1332"/>
    <mergeCell ref="D1174:D1180"/>
    <mergeCell ref="B1174:B1180"/>
    <mergeCell ref="F1182:F1188"/>
    <mergeCell ref="D1182:D1188"/>
    <mergeCell ref="B1182:B1188"/>
    <mergeCell ref="F1190:F1196"/>
    <mergeCell ref="D1190:D1196"/>
    <mergeCell ref="B1190:B1196"/>
    <mergeCell ref="F1198:F1204"/>
    <mergeCell ref="D1198:D1204"/>
    <mergeCell ref="B1198:B1204"/>
    <mergeCell ref="F1206:F1212"/>
    <mergeCell ref="D1206:D1212"/>
    <mergeCell ref="B1206:B1212"/>
    <mergeCell ref="F1214:F1220"/>
    <mergeCell ref="D1214:D1220"/>
    <mergeCell ref="B1214:B1220"/>
    <mergeCell ref="D1126:D1132"/>
    <mergeCell ref="B1126:B1132"/>
    <mergeCell ref="F1134:F1140"/>
    <mergeCell ref="D1134:D1140"/>
    <mergeCell ref="B1134:B1140"/>
    <mergeCell ref="F1142:F1148"/>
    <mergeCell ref="D1142:D1148"/>
    <mergeCell ref="B1142:B1148"/>
    <mergeCell ref="F1150:F1156"/>
    <mergeCell ref="D1150:D1156"/>
    <mergeCell ref="B1150:B1156"/>
    <mergeCell ref="F1158:F1164"/>
    <mergeCell ref="D1158:D1164"/>
    <mergeCell ref="B1158:B1164"/>
    <mergeCell ref="F1166:F1172"/>
    <mergeCell ref="D1166:D1172"/>
    <mergeCell ref="B1166:B1172"/>
    <mergeCell ref="D1078:D1084"/>
    <mergeCell ref="B1078:B1084"/>
    <mergeCell ref="F1086:F1092"/>
    <mergeCell ref="D1086:D1092"/>
    <mergeCell ref="B1086:B1092"/>
    <mergeCell ref="F1094:F1100"/>
    <mergeCell ref="D1094:D1100"/>
    <mergeCell ref="B1094:B1100"/>
    <mergeCell ref="F1102:F1108"/>
    <mergeCell ref="D1102:D1108"/>
    <mergeCell ref="B1102:B1108"/>
    <mergeCell ref="F1110:F1116"/>
    <mergeCell ref="D1110:D1116"/>
    <mergeCell ref="B1110:B1116"/>
    <mergeCell ref="F1118:F1124"/>
    <mergeCell ref="D1118:D1124"/>
    <mergeCell ref="B1118:B1124"/>
    <mergeCell ref="D1020:D1026"/>
    <mergeCell ref="B1020:B1026"/>
    <mergeCell ref="F1036:F1042"/>
    <mergeCell ref="D1036:D1042"/>
    <mergeCell ref="B1036:B1042"/>
    <mergeCell ref="F1044:F1050"/>
    <mergeCell ref="D1044:D1050"/>
    <mergeCell ref="B1044:B1050"/>
    <mergeCell ref="F1068:F1074"/>
    <mergeCell ref="D1068:D1074"/>
    <mergeCell ref="B1068:B1074"/>
    <mergeCell ref="B1052:B1058"/>
    <mergeCell ref="D1052:D1058"/>
    <mergeCell ref="F1052:F1058"/>
    <mergeCell ref="B1060:B1066"/>
    <mergeCell ref="D1060:D1066"/>
    <mergeCell ref="F1060:F1066"/>
    <mergeCell ref="D972:D978"/>
    <mergeCell ref="B972:B978"/>
    <mergeCell ref="F980:F986"/>
    <mergeCell ref="D980:D986"/>
    <mergeCell ref="B980:B986"/>
    <mergeCell ref="F988:F994"/>
    <mergeCell ref="D988:D994"/>
    <mergeCell ref="B988:B994"/>
    <mergeCell ref="F996:F1002"/>
    <mergeCell ref="D996:D1002"/>
    <mergeCell ref="B996:B1002"/>
    <mergeCell ref="F1004:F1010"/>
    <mergeCell ref="D1004:D1010"/>
    <mergeCell ref="B1004:B1010"/>
    <mergeCell ref="F1012:F1018"/>
    <mergeCell ref="D1012:D1018"/>
    <mergeCell ref="B1012:B1018"/>
    <mergeCell ref="D924:D930"/>
    <mergeCell ref="B924:B930"/>
    <mergeCell ref="F932:F938"/>
    <mergeCell ref="D932:D938"/>
    <mergeCell ref="B932:B938"/>
    <mergeCell ref="F940:F946"/>
    <mergeCell ref="D940:D946"/>
    <mergeCell ref="B940:B946"/>
    <mergeCell ref="F948:F954"/>
    <mergeCell ref="D948:D954"/>
    <mergeCell ref="B948:B954"/>
    <mergeCell ref="F956:F962"/>
    <mergeCell ref="D956:D962"/>
    <mergeCell ref="B956:B962"/>
    <mergeCell ref="F964:F970"/>
    <mergeCell ref="D964:D970"/>
    <mergeCell ref="B964:B970"/>
    <mergeCell ref="D876:D882"/>
    <mergeCell ref="B876:B882"/>
    <mergeCell ref="F884:F890"/>
    <mergeCell ref="D884:D890"/>
    <mergeCell ref="B884:B890"/>
    <mergeCell ref="F892:F898"/>
    <mergeCell ref="D892:D898"/>
    <mergeCell ref="B892:B898"/>
    <mergeCell ref="F900:F906"/>
    <mergeCell ref="D900:D906"/>
    <mergeCell ref="B900:B906"/>
    <mergeCell ref="F908:F914"/>
    <mergeCell ref="D908:D914"/>
    <mergeCell ref="B908:B914"/>
    <mergeCell ref="F916:F922"/>
    <mergeCell ref="D916:D922"/>
    <mergeCell ref="B916:B922"/>
    <mergeCell ref="D826:D832"/>
    <mergeCell ref="B826:B832"/>
    <mergeCell ref="F834:F840"/>
    <mergeCell ref="D834:D840"/>
    <mergeCell ref="B834:B840"/>
    <mergeCell ref="F842:F848"/>
    <mergeCell ref="D842:D848"/>
    <mergeCell ref="B842:B848"/>
    <mergeCell ref="F866:F872"/>
    <mergeCell ref="D866:D872"/>
    <mergeCell ref="B866:B872"/>
    <mergeCell ref="B850:B856"/>
    <mergeCell ref="D850:D856"/>
    <mergeCell ref="F850:F856"/>
    <mergeCell ref="B858:B864"/>
    <mergeCell ref="D858:D864"/>
    <mergeCell ref="F858:F864"/>
    <mergeCell ref="D778:D784"/>
    <mergeCell ref="B778:B784"/>
    <mergeCell ref="F786:F792"/>
    <mergeCell ref="D786:D792"/>
    <mergeCell ref="B786:B792"/>
    <mergeCell ref="F794:F800"/>
    <mergeCell ref="D794:D800"/>
    <mergeCell ref="B794:B800"/>
    <mergeCell ref="F802:F808"/>
    <mergeCell ref="D802:D808"/>
    <mergeCell ref="B802:B808"/>
    <mergeCell ref="F810:F816"/>
    <mergeCell ref="D810:D816"/>
    <mergeCell ref="B810:B816"/>
    <mergeCell ref="F818:F824"/>
    <mergeCell ref="D818:D824"/>
    <mergeCell ref="B818:B824"/>
    <mergeCell ref="F778:F784"/>
    <mergeCell ref="D727:D733"/>
    <mergeCell ref="B727:B733"/>
    <mergeCell ref="F735:F741"/>
    <mergeCell ref="D735:D741"/>
    <mergeCell ref="B735:B741"/>
    <mergeCell ref="B743:B750"/>
    <mergeCell ref="D743:D750"/>
    <mergeCell ref="F743:F750"/>
    <mergeCell ref="F754:F760"/>
    <mergeCell ref="D754:D760"/>
    <mergeCell ref="B754:B760"/>
    <mergeCell ref="F762:F768"/>
    <mergeCell ref="D762:D768"/>
    <mergeCell ref="B762:B768"/>
    <mergeCell ref="F770:F776"/>
    <mergeCell ref="D770:D776"/>
    <mergeCell ref="B770:B776"/>
    <mergeCell ref="F727:F733"/>
    <mergeCell ref="B709:B715"/>
    <mergeCell ref="F717:F725"/>
    <mergeCell ref="D717:D725"/>
    <mergeCell ref="B717:B725"/>
    <mergeCell ref="D632:D638"/>
    <mergeCell ref="B632:B638"/>
    <mergeCell ref="F640:F646"/>
    <mergeCell ref="D640:D646"/>
    <mergeCell ref="B640:B646"/>
    <mergeCell ref="F648:F654"/>
    <mergeCell ref="D648:D654"/>
    <mergeCell ref="B648:B654"/>
    <mergeCell ref="F656:F663"/>
    <mergeCell ref="D656:D663"/>
    <mergeCell ref="B656:B663"/>
    <mergeCell ref="F665:F672"/>
    <mergeCell ref="D665:D672"/>
    <mergeCell ref="B665:B672"/>
    <mergeCell ref="F632:F638"/>
    <mergeCell ref="F674:F681"/>
    <mergeCell ref="F683:F691"/>
    <mergeCell ref="F693:F699"/>
    <mergeCell ref="F701:F707"/>
    <mergeCell ref="F709:F715"/>
    <mergeCell ref="D598:D604"/>
    <mergeCell ref="B598:B604"/>
    <mergeCell ref="F606:F613"/>
    <mergeCell ref="D606:D613"/>
    <mergeCell ref="B606:B613"/>
    <mergeCell ref="F615:F621"/>
    <mergeCell ref="D615:D621"/>
    <mergeCell ref="B615:B621"/>
    <mergeCell ref="F623:F630"/>
    <mergeCell ref="D623:D630"/>
    <mergeCell ref="B623:B630"/>
    <mergeCell ref="D550:D556"/>
    <mergeCell ref="B550:B556"/>
    <mergeCell ref="F558:F564"/>
    <mergeCell ref="D558:D564"/>
    <mergeCell ref="B558:B564"/>
    <mergeCell ref="F566:F572"/>
    <mergeCell ref="D566:D572"/>
    <mergeCell ref="B566:B572"/>
    <mergeCell ref="F574:F580"/>
    <mergeCell ref="D574:D580"/>
    <mergeCell ref="B574:B580"/>
    <mergeCell ref="F582:F588"/>
    <mergeCell ref="D582:D588"/>
    <mergeCell ref="B582:B588"/>
    <mergeCell ref="F590:F596"/>
    <mergeCell ref="D590:D596"/>
    <mergeCell ref="B590:B596"/>
    <mergeCell ref="F550:F556"/>
    <mergeCell ref="F598:F604"/>
    <mergeCell ref="D502:D508"/>
    <mergeCell ref="B502:B508"/>
    <mergeCell ref="F510:F516"/>
    <mergeCell ref="D510:D516"/>
    <mergeCell ref="B510:B516"/>
    <mergeCell ref="F518:F524"/>
    <mergeCell ref="D518:D524"/>
    <mergeCell ref="B518:B524"/>
    <mergeCell ref="F526:F532"/>
    <mergeCell ref="D526:D532"/>
    <mergeCell ref="B526:B532"/>
    <mergeCell ref="F534:F540"/>
    <mergeCell ref="D534:D540"/>
    <mergeCell ref="B534:B540"/>
    <mergeCell ref="F542:F548"/>
    <mergeCell ref="D542:D548"/>
    <mergeCell ref="B542:B548"/>
    <mergeCell ref="F502:F508"/>
    <mergeCell ref="D454:D460"/>
    <mergeCell ref="B454:B460"/>
    <mergeCell ref="F462:F468"/>
    <mergeCell ref="D462:D468"/>
    <mergeCell ref="B462:B468"/>
    <mergeCell ref="F470:F476"/>
    <mergeCell ref="D470:D476"/>
    <mergeCell ref="B470:B476"/>
    <mergeCell ref="F478:F484"/>
    <mergeCell ref="D478:D484"/>
    <mergeCell ref="B478:B484"/>
    <mergeCell ref="F486:F492"/>
    <mergeCell ref="D486:D492"/>
    <mergeCell ref="B486:B492"/>
    <mergeCell ref="F494:F500"/>
    <mergeCell ref="D494:D500"/>
    <mergeCell ref="B494:B500"/>
    <mergeCell ref="F454:F460"/>
    <mergeCell ref="F398:F404"/>
    <mergeCell ref="D398:D404"/>
    <mergeCell ref="B398:B404"/>
    <mergeCell ref="F358:F364"/>
    <mergeCell ref="D406:D412"/>
    <mergeCell ref="B406:B412"/>
    <mergeCell ref="F414:F420"/>
    <mergeCell ref="D414:D420"/>
    <mergeCell ref="B414:B420"/>
    <mergeCell ref="F422:F428"/>
    <mergeCell ref="F430:F436"/>
    <mergeCell ref="D430:D436"/>
    <mergeCell ref="B430:B436"/>
    <mergeCell ref="F438:F444"/>
    <mergeCell ref="D438:D444"/>
    <mergeCell ref="B438:B444"/>
    <mergeCell ref="F446:F452"/>
    <mergeCell ref="D446:D452"/>
    <mergeCell ref="B446:B452"/>
    <mergeCell ref="F406:F412"/>
    <mergeCell ref="F350:F356"/>
    <mergeCell ref="D350:D356"/>
    <mergeCell ref="B350:B356"/>
    <mergeCell ref="F308:F314"/>
    <mergeCell ref="D358:D364"/>
    <mergeCell ref="B358:B364"/>
    <mergeCell ref="F366:F372"/>
    <mergeCell ref="D366:D372"/>
    <mergeCell ref="B366:B372"/>
    <mergeCell ref="F374:F380"/>
    <mergeCell ref="D374:D380"/>
    <mergeCell ref="B374:B380"/>
    <mergeCell ref="F382:F388"/>
    <mergeCell ref="D382:D388"/>
    <mergeCell ref="B382:B388"/>
    <mergeCell ref="F390:F396"/>
    <mergeCell ref="D390:D396"/>
    <mergeCell ref="B390:B396"/>
    <mergeCell ref="F284:F290"/>
    <mergeCell ref="D284:D290"/>
    <mergeCell ref="B284:B290"/>
    <mergeCell ref="F292:F298"/>
    <mergeCell ref="D292:D298"/>
    <mergeCell ref="B292:B298"/>
    <mergeCell ref="F300:F306"/>
    <mergeCell ref="D300:D306"/>
    <mergeCell ref="B300:B306"/>
    <mergeCell ref="F316:F322"/>
    <mergeCell ref="B324:B330"/>
    <mergeCell ref="D324:D330"/>
    <mergeCell ref="F324:F330"/>
    <mergeCell ref="F340:F346"/>
    <mergeCell ref="D340:D346"/>
    <mergeCell ref="B340:B346"/>
    <mergeCell ref="B332:B338"/>
    <mergeCell ref="D332:D338"/>
    <mergeCell ref="F332:F338"/>
    <mergeCell ref="F236:F242"/>
    <mergeCell ref="D236:D242"/>
    <mergeCell ref="B236:B242"/>
    <mergeCell ref="F244:F250"/>
    <mergeCell ref="D244:D250"/>
    <mergeCell ref="B244:B250"/>
    <mergeCell ref="F252:F258"/>
    <mergeCell ref="D252:D258"/>
    <mergeCell ref="B252:B258"/>
    <mergeCell ref="F260:F266"/>
    <mergeCell ref="D260:D266"/>
    <mergeCell ref="B260:B266"/>
    <mergeCell ref="F268:F274"/>
    <mergeCell ref="D268:D274"/>
    <mergeCell ref="B268:B274"/>
    <mergeCell ref="F276:F282"/>
    <mergeCell ref="D276:D282"/>
    <mergeCell ref="B276:B282"/>
    <mergeCell ref="B180:B186"/>
    <mergeCell ref="F188:F194"/>
    <mergeCell ref="D188:D194"/>
    <mergeCell ref="B188:B194"/>
    <mergeCell ref="F196:F202"/>
    <mergeCell ref="D196:D202"/>
    <mergeCell ref="B196:B202"/>
    <mergeCell ref="F204:F210"/>
    <mergeCell ref="D204:D210"/>
    <mergeCell ref="B204:B210"/>
    <mergeCell ref="F212:F218"/>
    <mergeCell ref="D212:D218"/>
    <mergeCell ref="B212:B218"/>
    <mergeCell ref="F220:F226"/>
    <mergeCell ref="D220:D226"/>
    <mergeCell ref="B220:B226"/>
    <mergeCell ref="F228:F234"/>
    <mergeCell ref="D228:D234"/>
    <mergeCell ref="B228:B234"/>
    <mergeCell ref="F2108:F2114"/>
    <mergeCell ref="F2116:F2122"/>
    <mergeCell ref="F2174:F2180"/>
    <mergeCell ref="F2182:F2188"/>
    <mergeCell ref="F2190:F2196"/>
    <mergeCell ref="F2198:F2204"/>
    <mergeCell ref="F116:F122"/>
    <mergeCell ref="D116:D122"/>
    <mergeCell ref="B116:B122"/>
    <mergeCell ref="F124:F130"/>
    <mergeCell ref="D124:D130"/>
    <mergeCell ref="B124:B130"/>
    <mergeCell ref="F132:F138"/>
    <mergeCell ref="D132:D138"/>
    <mergeCell ref="B132:B138"/>
    <mergeCell ref="F140:F146"/>
    <mergeCell ref="D140:D146"/>
    <mergeCell ref="B140:B146"/>
    <mergeCell ref="F148:F154"/>
    <mergeCell ref="D148:D154"/>
    <mergeCell ref="B148:B154"/>
    <mergeCell ref="F156:F162"/>
    <mergeCell ref="D156:D162"/>
    <mergeCell ref="B156:B162"/>
    <mergeCell ref="F164:F170"/>
    <mergeCell ref="D164:D170"/>
    <mergeCell ref="B164:B170"/>
    <mergeCell ref="F172:F178"/>
    <mergeCell ref="D172:D178"/>
    <mergeCell ref="B172:B178"/>
    <mergeCell ref="F180:F186"/>
    <mergeCell ref="D180:D186"/>
    <mergeCell ref="F1980:F1986"/>
    <mergeCell ref="F1988:F1994"/>
    <mergeCell ref="F2270:F2276"/>
    <mergeCell ref="F1174:F1180"/>
    <mergeCell ref="F1222:F1228"/>
    <mergeCell ref="F1028:F1033"/>
    <mergeCell ref="F972:F978"/>
    <mergeCell ref="F1020:F1026"/>
    <mergeCell ref="F1078:F1084"/>
    <mergeCell ref="F1126:F1132"/>
    <mergeCell ref="F826:F832"/>
    <mergeCell ref="F876:F882"/>
    <mergeCell ref="F924:F930"/>
    <mergeCell ref="F1385:F1393"/>
    <mergeCell ref="F1438:F1444"/>
    <mergeCell ref="F1478:F1484"/>
    <mergeCell ref="F1536:F1542"/>
    <mergeCell ref="F1632:F1638"/>
    <mergeCell ref="F1996:F2002"/>
    <mergeCell ref="F2004:F2010"/>
    <mergeCell ref="F2012:F2018"/>
    <mergeCell ref="F2020:F2026"/>
    <mergeCell ref="F2028:F2034"/>
    <mergeCell ref="F2036:F2042"/>
    <mergeCell ref="F2044:F2050"/>
    <mergeCell ref="F2052:F2058"/>
    <mergeCell ref="F2060:F2066"/>
    <mergeCell ref="F2068:F2074"/>
    <mergeCell ref="F2076:F2082"/>
    <mergeCell ref="F2084:F2090"/>
    <mergeCell ref="F2092:F2098"/>
    <mergeCell ref="F2100:F2106"/>
    <mergeCell ref="F2278:F2284"/>
    <mergeCell ref="F2286:F2292"/>
    <mergeCell ref="F2294:F2300"/>
    <mergeCell ref="B2206:B2212"/>
    <mergeCell ref="D2206:D2212"/>
    <mergeCell ref="B2214:B2220"/>
    <mergeCell ref="D2214:D2220"/>
    <mergeCell ref="B2222:B2228"/>
    <mergeCell ref="D2222:D2228"/>
    <mergeCell ref="B2230:B2236"/>
    <mergeCell ref="D2230:D2236"/>
    <mergeCell ref="B2238:B2244"/>
    <mergeCell ref="D2238:D2244"/>
    <mergeCell ref="B2246:B2252"/>
    <mergeCell ref="D2246:D2252"/>
    <mergeCell ref="B2254:B2260"/>
    <mergeCell ref="D2254:D2260"/>
    <mergeCell ref="B2262:B2268"/>
    <mergeCell ref="F2246:F2252"/>
    <mergeCell ref="F2254:F2260"/>
    <mergeCell ref="F2262:F2268"/>
    <mergeCell ref="D2262:D2268"/>
    <mergeCell ref="B2270:B2276"/>
    <mergeCell ref="D2270:D2276"/>
    <mergeCell ref="F2206:F2212"/>
    <mergeCell ref="F2214:F2220"/>
    <mergeCell ref="F2222:F2228"/>
    <mergeCell ref="F2230:F2236"/>
    <mergeCell ref="F2238:F2244"/>
    <mergeCell ref="B1075:C1076"/>
    <mergeCell ref="B1028:B1033"/>
    <mergeCell ref="B873:C874"/>
    <mergeCell ref="D873:E874"/>
    <mergeCell ref="D674:D681"/>
    <mergeCell ref="B674:B681"/>
    <mergeCell ref="B683:B691"/>
    <mergeCell ref="D751:E752"/>
    <mergeCell ref="B751:C752"/>
    <mergeCell ref="B347:C348"/>
    <mergeCell ref="D347:E348"/>
    <mergeCell ref="B1:C2"/>
    <mergeCell ref="D1:E2"/>
    <mergeCell ref="D1075:E1076"/>
    <mergeCell ref="D1028:D1033"/>
    <mergeCell ref="B1333:C1334"/>
    <mergeCell ref="B1525:C1526"/>
    <mergeCell ref="D1525:E1526"/>
    <mergeCell ref="B1478:B1484"/>
    <mergeCell ref="D1478:D1484"/>
    <mergeCell ref="D308:D314"/>
    <mergeCell ref="B308:B314"/>
    <mergeCell ref="B316:B322"/>
    <mergeCell ref="D316:D322"/>
    <mergeCell ref="D422:D428"/>
    <mergeCell ref="B422:B428"/>
    <mergeCell ref="D683:D691"/>
    <mergeCell ref="B693:B699"/>
    <mergeCell ref="D693:D699"/>
    <mergeCell ref="D701:D707"/>
    <mergeCell ref="B701:B707"/>
    <mergeCell ref="D709:D715"/>
    <mergeCell ref="B1940:B1946"/>
    <mergeCell ref="D1940:D1946"/>
    <mergeCell ref="B1948:B1954"/>
    <mergeCell ref="D1948:D1954"/>
    <mergeCell ref="B1956:B1962"/>
    <mergeCell ref="D1956:D1962"/>
    <mergeCell ref="B1964:B1970"/>
    <mergeCell ref="D1964:D1970"/>
    <mergeCell ref="B2020:B2026"/>
    <mergeCell ref="D2020:D2026"/>
    <mergeCell ref="B2028:B2034"/>
    <mergeCell ref="D2028:D2034"/>
    <mergeCell ref="B1980:B1986"/>
    <mergeCell ref="D1980:D1986"/>
    <mergeCell ref="B1988:B1994"/>
    <mergeCell ref="D1988:D1994"/>
    <mergeCell ref="B1996:B2002"/>
    <mergeCell ref="D1996:D2002"/>
    <mergeCell ref="B2004:B2010"/>
    <mergeCell ref="D2004:D2010"/>
    <mergeCell ref="B2012:B2018"/>
    <mergeCell ref="D2012:D2018"/>
    <mergeCell ref="B2036:B2042"/>
    <mergeCell ref="D2036:D2042"/>
    <mergeCell ref="B2044:B2050"/>
    <mergeCell ref="D2044:D2050"/>
    <mergeCell ref="B2052:B2058"/>
    <mergeCell ref="D2052:D2058"/>
    <mergeCell ref="B2060:B2066"/>
    <mergeCell ref="D2060:D2066"/>
    <mergeCell ref="D2147:E2148"/>
    <mergeCell ref="B2147:C2148"/>
    <mergeCell ref="B2174:B2180"/>
    <mergeCell ref="D2174:D2180"/>
    <mergeCell ref="B2182:B2188"/>
    <mergeCell ref="D2182:D2188"/>
    <mergeCell ref="B2190:B2196"/>
    <mergeCell ref="D2190:D2196"/>
    <mergeCell ref="B2198:B2204"/>
    <mergeCell ref="D2198:D2204"/>
    <mergeCell ref="B2068:B2074"/>
    <mergeCell ref="D2068:D2074"/>
    <mergeCell ref="B2076:B2082"/>
    <mergeCell ref="D2076:D2082"/>
    <mergeCell ref="B2084:B2090"/>
    <mergeCell ref="D2084:D2090"/>
    <mergeCell ref="B2092:B2098"/>
    <mergeCell ref="D2092:D2098"/>
    <mergeCell ref="B2100:B2106"/>
    <mergeCell ref="D2100:D2106"/>
    <mergeCell ref="B2108:B2114"/>
    <mergeCell ref="D2108:D2114"/>
    <mergeCell ref="B2116:B2122"/>
    <mergeCell ref="D2116:D2122"/>
    <mergeCell ref="B2384:B2390"/>
    <mergeCell ref="D2384:D2390"/>
    <mergeCell ref="B2594:B2600"/>
    <mergeCell ref="D2594:D2600"/>
    <mergeCell ref="B2650:B2656"/>
    <mergeCell ref="D2650:D2656"/>
    <mergeCell ref="B2706:B2712"/>
    <mergeCell ref="D2706:D2712"/>
    <mergeCell ref="B2729:C2730"/>
    <mergeCell ref="D2729:E2730"/>
    <mergeCell ref="D2780:D2786"/>
    <mergeCell ref="B2325:C2326"/>
    <mergeCell ref="B2543:C2544"/>
    <mergeCell ref="D2543:E2544"/>
    <mergeCell ref="B2278:B2284"/>
    <mergeCell ref="D2278:D2284"/>
    <mergeCell ref="B2286:B2292"/>
    <mergeCell ref="D2286:D2292"/>
    <mergeCell ref="B2294:B2300"/>
    <mergeCell ref="D2294:D2300"/>
    <mergeCell ref="B2302:B2308"/>
    <mergeCell ref="D2302:D2308"/>
    <mergeCell ref="B2360:B2366"/>
    <mergeCell ref="D2360:D2366"/>
    <mergeCell ref="D2472:D2478"/>
    <mergeCell ref="B2546:B2552"/>
    <mergeCell ref="D2546:D2552"/>
    <mergeCell ref="B2602:B2608"/>
    <mergeCell ref="D2602:D2608"/>
    <mergeCell ref="B2658:B2664"/>
    <mergeCell ref="D2658:D2664"/>
    <mergeCell ref="B2714:B2720"/>
    <mergeCell ref="F4:F10"/>
    <mergeCell ref="D4:D10"/>
    <mergeCell ref="B4:B10"/>
    <mergeCell ref="B12:B18"/>
    <mergeCell ref="D12:D18"/>
    <mergeCell ref="F12:F18"/>
    <mergeCell ref="F20:F26"/>
    <mergeCell ref="D20:D26"/>
    <mergeCell ref="B20:B26"/>
    <mergeCell ref="F28:F34"/>
    <mergeCell ref="D28:D34"/>
    <mergeCell ref="B28:B34"/>
    <mergeCell ref="F36:F42"/>
    <mergeCell ref="D36:D42"/>
    <mergeCell ref="B36:B42"/>
    <mergeCell ref="F44:F50"/>
    <mergeCell ref="D44:D50"/>
    <mergeCell ref="B44:B50"/>
    <mergeCell ref="F100:F106"/>
    <mergeCell ref="D100:D106"/>
    <mergeCell ref="B100:B106"/>
    <mergeCell ref="F108:F114"/>
    <mergeCell ref="D108:D114"/>
    <mergeCell ref="B108:B114"/>
    <mergeCell ref="F52:F58"/>
    <mergeCell ref="D52:D58"/>
    <mergeCell ref="B52:B58"/>
    <mergeCell ref="F60:F66"/>
    <mergeCell ref="D60:D66"/>
    <mergeCell ref="B60:B66"/>
    <mergeCell ref="F68:F74"/>
    <mergeCell ref="D68:D74"/>
    <mergeCell ref="B68:B74"/>
    <mergeCell ref="F76:F82"/>
    <mergeCell ref="D76:D82"/>
    <mergeCell ref="B76:B82"/>
    <mergeCell ref="F84:F90"/>
    <mergeCell ref="D84:D90"/>
    <mergeCell ref="B84:B90"/>
    <mergeCell ref="F92:F98"/>
    <mergeCell ref="D92:D98"/>
    <mergeCell ref="B92:B98"/>
  </mergeCells>
  <phoneticPr fontId="2" type="noConversion"/>
  <conditionalFormatting sqref="Q1:Q1048576">
    <cfRule type="cellIs" dxfId="9" priority="1" operator="between">
      <formula>69</formula>
      <formula>92</formula>
    </cfRule>
    <cfRule type="cellIs" dxfId="8" priority="2" operator="between">
      <formula>45</formula>
      <formula>68</formula>
    </cfRule>
    <cfRule type="cellIs" dxfId="7" priority="3" operator="between">
      <formula>21</formula>
      <formula>44</formula>
    </cfRule>
    <cfRule type="cellIs" dxfId="6" priority="4" operator="between">
      <formula>1</formula>
      <formula>20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CB52D-7A6E-4593-A33A-860CEE241806}">
  <dimension ref="A2:M374"/>
  <sheetViews>
    <sheetView topLeftCell="A163" zoomScale="140" zoomScaleNormal="140" workbookViewId="0">
      <selection activeCell="F182" sqref="B182:F182"/>
    </sheetView>
  </sheetViews>
  <sheetFormatPr baseColWidth="10" defaultColWidth="10.7109375" defaultRowHeight="23.25" x14ac:dyDescent="0.25"/>
  <cols>
    <col min="1" max="1" width="10.7109375" style="34"/>
    <col min="2" max="2" width="5.7109375" style="65" customWidth="1"/>
    <col min="3" max="5" width="10.7109375" style="35"/>
    <col min="6" max="6" width="10.7109375" style="94" customWidth="1"/>
    <col min="7" max="7" width="10.7109375" style="93" customWidth="1"/>
    <col min="8" max="8" width="10.7109375" style="35"/>
    <col min="9" max="10" width="10.7109375" style="35" customWidth="1"/>
    <col min="11" max="16384" width="10.7109375" style="35"/>
  </cols>
  <sheetData>
    <row r="2" spans="1:13" x14ac:dyDescent="0.25">
      <c r="A2" s="35"/>
      <c r="B2" s="66"/>
      <c r="C2" s="34" t="s">
        <v>1</v>
      </c>
      <c r="D2" s="34" t="s">
        <v>398</v>
      </c>
      <c r="E2" s="34" t="s">
        <v>42</v>
      </c>
      <c r="F2" s="34" t="s">
        <v>365</v>
      </c>
    </row>
    <row r="3" spans="1:13" x14ac:dyDescent="0.25">
      <c r="A3" s="126" t="s">
        <v>385</v>
      </c>
      <c r="B3" s="71">
        <v>1</v>
      </c>
      <c r="C3" s="72" t="e" cm="1" vm="420">
        <f t="array" ref="C3">_xlfn.UNIQUE(_xlfn._xlws.FILTER(ClubCoef!B:B, ClubCoef!D:D = D3))</f>
        <v>#VALUE!</v>
      </c>
      <c r="D3" s="73" t="e" cm="1" vm="421">
        <f t="array" ref="D3">INDEX(_xlfn._xlws.FILTER(_xlfn.UNIQUE(_xlfn._xlws.FILTER(ClubCoef!D:D, ClubCoef!P:P = F3)),(COUNTIF(D1:D2, _xlfn.UNIQUE(_xlfn._xlws.FILTER(ClubCoef!D:D, ClubCoef!P:P = F3))) = 0)),1)</f>
        <v>#VALUE!</v>
      </c>
      <c r="E3" s="72" t="str" cm="1">
        <f t="array" ref="E3">INDEX(_xlfn._xlws.FILTER(_xlfn.UNIQUE(_xlfn._xlws.FILTER(ClubCoef!E:E, ClubCoef!P:P = F3)),(COUNTIF(E1:E2, _xlfn.UNIQUE(_xlfn._xlws.FILTER(ClubCoef!E:E, ClubCoef!P:P = F3))) = 0)),1)</f>
        <v>DKV</v>
      </c>
      <c r="F3" s="74">
        <f>MAX(ClubCoef!P:P)</f>
        <v>43.53915158400001</v>
      </c>
      <c r="G3" s="65"/>
      <c r="I3" s="61" t="e" cm="1" vm="420">
        <f t="array" ref="I3">INDEX($C$3:$C$22,MATCH(0,COUNTIF($I$2:I2,$C$3:$C$22)+($C$3:$C$22=""),0))</f>
        <v>#VALUE!</v>
      </c>
      <c r="J3" s="35">
        <f>COUNTIF($C$3:$C$22,I3)</f>
        <v>5</v>
      </c>
      <c r="L3" s="35" t="e" cm="1" vm="420">
        <f t="array" ref="L3">INDEX($C$3:$C$94,MATCH(0,COUNTIF($L$2:L2,$C$3:$C$94)+($C$3:$C$94=""),0))</f>
        <v>#VALUE!</v>
      </c>
      <c r="M3" s="35">
        <f>COUNTIF($C$3:$C$94,L3)</f>
        <v>19</v>
      </c>
    </row>
    <row r="4" spans="1:13" x14ac:dyDescent="0.25">
      <c r="A4" s="126"/>
      <c r="B4" s="66">
        <v>2</v>
      </c>
      <c r="C4" s="72" t="e" cm="1" vm="420">
        <f t="array" ref="C4">_xlfn.UNIQUE(_xlfn._xlws.FILTER(ClubCoef!B:B, ClubCoef!D:D = D4))</f>
        <v>#VALUE!</v>
      </c>
      <c r="D4" s="73" t="e" cm="1" vm="422">
        <f t="array" ref="D4">INDEX(_xlfn._xlws.FILTER(_xlfn.UNIQUE(_xlfn._xlws.FILTER(ClubCoef!D:D, ClubCoef!P:P = F4)),(COUNTIF(D2:D3, _xlfn.UNIQUE(_xlfn._xlws.FILTER(ClubCoef!D:D, ClubCoef!P:P = F4))) = 0)),1)</f>
        <v>#VALUE!</v>
      </c>
      <c r="E4" s="72" t="str" cm="1">
        <f t="array" ref="E4">INDEX(_xlfn._xlws.FILTER(_xlfn.UNIQUE(_xlfn._xlws.FILTER(ClubCoef!E:E, ClubCoef!P:P = F4)),(COUNTIF(E2:E3, _xlfn.UNIQUE(_xlfn._xlws.FILTER(ClubCoef!E:E, ClubCoef!P:P = F4))) = 0)),1)</f>
        <v>SHD</v>
      </c>
      <c r="F4" s="61">
        <f>LARGE(ClubCoef!P:P, B4)</f>
        <v>43.120106043076923</v>
      </c>
      <c r="I4" s="61" t="e" cm="1" vm="423">
        <f t="array" ref="I4">INDEX($C$3:$C$22,MATCH(0,COUNTIF($I$2:I3,$C$3:$C$22)+($C$3:$C$22=""),0))</f>
        <v>#VALUE!</v>
      </c>
      <c r="J4" s="35">
        <f>COUNTIF($C$3:$C$22,I4)</f>
        <v>7</v>
      </c>
      <c r="L4" s="35" t="e" cm="1" vm="423">
        <f t="array" ref="L4">INDEX($C$3:$C$94,MATCH(0,COUNTIF($L$2:L3,$C$3:$C$94)+($C$3:$C$94=""),0))</f>
        <v>#VALUE!</v>
      </c>
      <c r="M4" s="35">
        <f t="shared" ref="M4:M17" si="0">COUNTIF($C$3:$C$94,L4)</f>
        <v>17</v>
      </c>
    </row>
    <row r="5" spans="1:13" x14ac:dyDescent="0.25">
      <c r="A5" s="126"/>
      <c r="B5" s="66">
        <v>3</v>
      </c>
      <c r="C5" s="72" t="e" cm="1" vm="423">
        <f t="array" ref="C5">_xlfn.UNIQUE(_xlfn._xlws.FILTER(ClubCoef!B:B, ClubCoef!D:D = D5))</f>
        <v>#VALUE!</v>
      </c>
      <c r="D5" s="73" t="e" cm="1" vm="424">
        <f t="array" ref="D5">INDEX(_xlfn._xlws.FILTER(_xlfn.UNIQUE(_xlfn._xlws.FILTER(ClubCoef!D:D, ClubCoef!P:P = F5)),(COUNTIF(D3:D4, _xlfn.UNIQUE(_xlfn._xlws.FILTER(ClubCoef!D:D, ClubCoef!P:P = F5))) = 0)),1)</f>
        <v>#VALUE!</v>
      </c>
      <c r="E5" s="72" t="str" cm="1">
        <f t="array" ref="E5">INDEX(_xlfn._xlws.FILTER(_xlfn.UNIQUE(_xlfn._xlws.FILTER(ClubCoef!E:E, ClubCoef!P:P = F5)),(COUNTIF(E3:E4, _xlfn.UNIQUE(_xlfn._xlws.FILTER(ClubCoef!E:E, ClubCoef!P:P = F5))) = 0)),1)</f>
        <v>ZEN</v>
      </c>
      <c r="F5" s="61">
        <f>LARGE(ClubCoef!P:P, B5)</f>
        <v>38.607861831999998</v>
      </c>
      <c r="I5" s="61" t="e" cm="1" vm="425">
        <f t="array" ref="I5">INDEX($C$3:$C$22,MATCH(0,COUNTIF($I$2:I4,$C$3:$C$22)+($C$3:$C$22=""),0))</f>
        <v>#VALUE!</v>
      </c>
      <c r="J5" s="35">
        <f>COUNTIF($C$3:$C$22,I5)</f>
        <v>2</v>
      </c>
      <c r="L5" s="35" t="e" cm="1" vm="425">
        <f t="array" ref="L5">INDEX($C$3:$C$94,MATCH(0,COUNTIF($L$2:L4,$C$3:$C$94)+($C$3:$C$94=""),0))</f>
        <v>#VALUE!</v>
      </c>
      <c r="M5" s="35">
        <f t="shared" si="0"/>
        <v>7</v>
      </c>
    </row>
    <row r="6" spans="1:13" x14ac:dyDescent="0.25">
      <c r="A6" s="126"/>
      <c r="B6" s="66">
        <v>4</v>
      </c>
      <c r="C6" s="72" t="e" cm="1" vm="425">
        <f t="array" ref="C6">_xlfn.UNIQUE(_xlfn._xlws.FILTER(ClubCoef!B:B, ClubCoef!D:D = D6))</f>
        <v>#VALUE!</v>
      </c>
      <c r="D6" s="73" t="e" cm="1" vm="426">
        <f t="array" ref="D6">INDEX(_xlfn._xlws.FILTER(_xlfn.UNIQUE(_xlfn._xlws.FILTER(ClubCoef!D:D, ClubCoef!P:P = F6)),(COUNTIF(D4:D5, _xlfn.UNIQUE(_xlfn._xlws.FILTER(ClubCoef!D:D, ClubCoef!P:P = F6))) = 0)),1)</f>
        <v>#VALUE!</v>
      </c>
      <c r="E6" s="72" t="str" cm="1">
        <f t="array" ref="E6">INDEX(_xlfn._xlws.FILTER(_xlfn.UNIQUE(_xlfn._xlws.FILTER(ClubCoef!E:E, ClubCoef!P:P = F6)),(COUNTIF(E4:E5, _xlfn.UNIQUE(_xlfn._xlws.FILTER(ClubCoef!E:E, ClubCoef!P:P = F6))) = 0)),1)</f>
        <v>QRB</v>
      </c>
      <c r="F6" s="61">
        <f>LARGE(ClubCoef!P:P, B6)</f>
        <v>35.527446186666666</v>
      </c>
      <c r="I6" s="61" t="e" cm="1" vm="427">
        <f t="array" ref="I6">INDEX($C$3:$C$22,MATCH(0,COUNTIF($I$2:I5,$C$3:$C$22)+($C$3:$C$22=""),0))</f>
        <v>#VALUE!</v>
      </c>
      <c r="J6" s="35">
        <f>COUNTIF($C$3:$C$22,I6)</f>
        <v>3</v>
      </c>
      <c r="L6" s="35" t="e" cm="1" vm="427">
        <f t="array" ref="L6">INDEX($C$3:$C$94,MATCH(0,COUNTIF($L$2:L5,$C$3:$C$94)+($C$3:$C$94=""),0))</f>
        <v>#VALUE!</v>
      </c>
      <c r="M6" s="35">
        <f t="shared" si="0"/>
        <v>11</v>
      </c>
    </row>
    <row r="7" spans="1:13" x14ac:dyDescent="0.25">
      <c r="A7" s="126"/>
      <c r="B7" s="66">
        <v>5</v>
      </c>
      <c r="C7" s="72" t="e" cm="1" vm="423">
        <f t="array" ref="C7">_xlfn.UNIQUE(_xlfn._xlws.FILTER(ClubCoef!B:B, ClubCoef!D:D = D7))</f>
        <v>#VALUE!</v>
      </c>
      <c r="D7" s="73" t="e" cm="1" vm="428">
        <f t="array" ref="D7">INDEX(_xlfn._xlws.FILTER(_xlfn.UNIQUE(_xlfn._xlws.FILTER(ClubCoef!D:D, ClubCoef!P:P = F7)),(COUNTIF(D5:D6, _xlfn.UNIQUE(_xlfn._xlws.FILTER(ClubCoef!D:D, ClubCoef!P:P = F7))) = 0)),1)</f>
        <v>#VALUE!</v>
      </c>
      <c r="E7" s="72" t="str" cm="1">
        <f t="array" ref="E7">INDEX(_xlfn._xlws.FILTER(_xlfn.UNIQUE(_xlfn._xlws.FILTER(ClubCoef!E:E, ClubCoef!P:P = F7)),(COUNTIF(E5:E6, _xlfn.UNIQUE(_xlfn._xlws.FILTER(ClubCoef!E:E, ClubCoef!P:P = F7))) = 0)),1)</f>
        <v>CSM</v>
      </c>
      <c r="F7" s="61">
        <f>LARGE(ClubCoef!P:P, B7)</f>
        <v>31.675180760000003</v>
      </c>
      <c r="I7" s="61" t="e" cm="1" vm="429">
        <f t="array" ref="I7">INDEX($C$3:$C$22,MATCH(0,COUNTIF($I$2:I6,$C$3:$C$22)+($C$3:$C$22=""),0))</f>
        <v>#VALUE!</v>
      </c>
      <c r="J7" s="35">
        <f>COUNTIF($C$3:$C$22,I7)</f>
        <v>1</v>
      </c>
      <c r="L7" s="35" t="e" cm="1" vm="429">
        <f t="array" ref="L7">INDEX($C$3:$C$94,MATCH(0,COUNTIF($L$2:L6,$C$3:$C$94)+($C$3:$C$94=""),0))</f>
        <v>#VALUE!</v>
      </c>
      <c r="M7" s="35">
        <f t="shared" si="0"/>
        <v>4</v>
      </c>
    </row>
    <row r="8" spans="1:13" x14ac:dyDescent="0.25">
      <c r="A8" s="126"/>
      <c r="B8" s="66">
        <v>6</v>
      </c>
      <c r="C8" s="72" t="e" cm="1" vm="420">
        <f t="array" ref="C8">_xlfn.UNIQUE(_xlfn._xlws.FILTER(ClubCoef!B:B, ClubCoef!D:D = D8))</f>
        <v>#VALUE!</v>
      </c>
      <c r="D8" s="73" t="e" cm="1" vm="430">
        <f t="array" ref="D8">INDEX(_xlfn._xlws.FILTER(_xlfn.UNIQUE(_xlfn._xlws.FILTER(ClubCoef!D:D, ClubCoef!P:P = F8)),(COUNTIF(D6:D7, _xlfn.UNIQUE(_xlfn._xlws.FILTER(ClubCoef!D:D, ClubCoef!P:P = F8))) = 0)),1)</f>
        <v>#VALUE!</v>
      </c>
      <c r="E8" s="72" t="str" cm="1">
        <f t="array" ref="E8">INDEX(_xlfn._xlws.FILTER(_xlfn.UNIQUE(_xlfn._xlws.FILTER(ClubCoef!E:E, ClubCoef!P:P = F8)),(COUNTIF(E6:E7, _xlfn.UNIQUE(_xlfn._xlws.FILTER(ClubCoef!E:E, ClubCoef!P:P = F8))) = 0)),1)</f>
        <v>ZOR</v>
      </c>
      <c r="F8" s="61">
        <f>LARGE(ClubCoef!P:P, B8)</f>
        <v>31.649134212923077</v>
      </c>
      <c r="I8" s="61" t="e" cm="1" vm="431">
        <f t="array" ref="I8">INDEX($C$3:$C$22,MATCH(0,COUNTIF($I$2:I7,$C$3:$C$22)+($C$3:$C$22=""),0))</f>
        <v>#VALUE!</v>
      </c>
      <c r="J8" s="35">
        <f t="shared" ref="J8:J17" si="1">COUNTIF($C$3:$C$22,I8)</f>
        <v>2</v>
      </c>
      <c r="L8" s="35" t="e" cm="1" vm="431">
        <f t="array" ref="L8">INDEX($C$3:$C$94,MATCH(0,COUNTIF($L$2:L7,$C$3:$C$94)+($C$3:$C$94=""),0))</f>
        <v>#VALUE!</v>
      </c>
      <c r="M8" s="35">
        <f t="shared" si="0"/>
        <v>5</v>
      </c>
    </row>
    <row r="9" spans="1:13" x14ac:dyDescent="0.25">
      <c r="A9" s="126"/>
      <c r="B9" s="66">
        <v>7</v>
      </c>
      <c r="C9" s="72" t="e" cm="1" vm="423">
        <f t="array" ref="C9">_xlfn.UNIQUE(_xlfn._xlws.FILTER(ClubCoef!B:B, ClubCoef!D:D = D9))</f>
        <v>#VALUE!</v>
      </c>
      <c r="D9" s="73" t="e" cm="1" vm="432">
        <f t="array" ref="D9">INDEX(_xlfn._xlws.FILTER(_xlfn.UNIQUE(_xlfn._xlws.FILTER(ClubCoef!D:D, ClubCoef!P:P = F9)),(COUNTIF(D7:D8, _xlfn.UNIQUE(_xlfn._xlws.FILTER(ClubCoef!D:D, ClubCoef!P:P = F9))) = 0)),1)</f>
        <v>#VALUE!</v>
      </c>
      <c r="E9" s="72" t="str" cm="1">
        <f t="array" ref="E9">INDEX(_xlfn._xlws.FILTER(_xlfn.UNIQUE(_xlfn._xlws.FILTER(ClubCoef!E:E, ClubCoef!P:P = F9)),(COUNTIF(E7:E8, _xlfn.UNIQUE(_xlfn._xlws.FILTER(ClubCoef!E:E, ClubCoef!P:P = F9))) = 0)),1)</f>
        <v>KRA</v>
      </c>
      <c r="F9" s="61">
        <f>LARGE(ClubCoef!P:P, B9)</f>
        <v>31.316593808000004</v>
      </c>
      <c r="I9" s="61" t="e" cm="1">
        <f t="array" ref="I9">INDEX($C$3:$C$22,MATCH(0,COUNTIF($I$2:I8,$C$3:$C$22)+($C$3:$C$22=""),0))</f>
        <v>#N/A</v>
      </c>
      <c r="J9" s="35">
        <f t="shared" si="1"/>
        <v>0</v>
      </c>
      <c r="L9" s="35" t="e" cm="1" vm="433">
        <f t="array" ref="L9">INDEX($C$3:$C$94,MATCH(0,COUNTIF($L$2:L8,$C$3:$C$94)+($C$3:$C$94=""),0))</f>
        <v>#VALUE!</v>
      </c>
      <c r="M9" s="35">
        <f t="shared" si="0"/>
        <v>6</v>
      </c>
    </row>
    <row r="10" spans="1:13" x14ac:dyDescent="0.25">
      <c r="A10" s="126"/>
      <c r="B10" s="66">
        <v>8</v>
      </c>
      <c r="C10" s="72" t="e" cm="1" vm="423">
        <f t="array" ref="C10">_xlfn.UNIQUE(_xlfn._xlws.FILTER(ClubCoef!B:B, ClubCoef!D:D = D10))</f>
        <v>#VALUE!</v>
      </c>
      <c r="D10" s="73" t="e" cm="1" vm="434">
        <f t="array" ref="D10">INDEX(_xlfn._xlws.FILTER(_xlfn.UNIQUE(_xlfn._xlws.FILTER(ClubCoef!D:D, ClubCoef!P:P = F10)),(COUNTIF(D8:D9, _xlfn.UNIQUE(_xlfn._xlws.FILTER(ClubCoef!D:D, ClubCoef!P:P = F10))) = 0)),1)</f>
        <v>#VALUE!</v>
      </c>
      <c r="E10" s="72" t="str" cm="1">
        <f t="array" ref="E10">INDEX(_xlfn._xlws.FILTER(_xlfn.UNIQUE(_xlfn._xlws.FILTER(ClubCoef!E:E, ClubCoef!P:P = F10)),(COUNTIF(E8:E9, _xlfn.UNIQUE(_xlfn._xlws.FILTER(ClubCoef!E:E, ClubCoef!P:P = F10))) = 0)),1)</f>
        <v>DMS</v>
      </c>
      <c r="F10" s="61">
        <f>LARGE(ClubCoef!P:P, B10)</f>
        <v>31.077535840000003</v>
      </c>
      <c r="I10" s="61" t="e" cm="1">
        <f t="array" ref="I10">INDEX($C$3:$C$22,MATCH(0,COUNTIF($I$2:I9,$C$3:$C$22)+($C$3:$C$22=""),0))</f>
        <v>#N/A</v>
      </c>
      <c r="J10" s="35">
        <f t="shared" si="1"/>
        <v>0</v>
      </c>
      <c r="L10" s="35" t="e" cm="1" vm="435">
        <f t="array" ref="L10">INDEX($C$3:$C$94,MATCH(0,COUNTIF($L$2:L9,$C$3:$C$94)+($C$3:$C$94=""),0))</f>
        <v>#VALUE!</v>
      </c>
      <c r="M10" s="35">
        <f t="shared" si="0"/>
        <v>5</v>
      </c>
    </row>
    <row r="11" spans="1:13" x14ac:dyDescent="0.25">
      <c r="A11" s="126"/>
      <c r="B11" s="66">
        <v>9</v>
      </c>
      <c r="C11" s="72" t="e" cm="1" vm="423">
        <f t="array" ref="C11">_xlfn.UNIQUE(_xlfn._xlws.FILTER(ClubCoef!B:B, ClubCoef!D:D = D11))</f>
        <v>#VALUE!</v>
      </c>
      <c r="D11" s="73" t="e" cm="1" vm="436">
        <f t="array" ref="D11">INDEX(_xlfn._xlws.FILTER(_xlfn.UNIQUE(_xlfn._xlws.FILTER(ClubCoef!D:D, ClubCoef!P:P = F11)),(COUNTIF(D9:D10, _xlfn.UNIQUE(_xlfn._xlws.FILTER(ClubCoef!D:D, ClubCoef!P:P = F11))) = 0)),1)</f>
        <v>#VALUE!</v>
      </c>
      <c r="E11" s="72" t="str" cm="1">
        <f t="array" ref="E11">INDEX(_xlfn._xlws.FILTER(_xlfn.UNIQUE(_xlfn._xlws.FILTER(ClubCoef!E:E, ClubCoef!P:P = F11)),(COUNTIF(E9:E10, _xlfn.UNIQUE(_xlfn._xlws.FILTER(ClubCoef!E:E, ClubCoef!P:P = F11))) = 0)),1)</f>
        <v>SPM</v>
      </c>
      <c r="F11" s="61">
        <f>LARGE(ClubCoef!P:P, B11)</f>
        <v>30.599419903999998</v>
      </c>
      <c r="I11" s="61" t="e" cm="1">
        <f t="array" ref="I11">INDEX($C$3:$C$22,MATCH(0,COUNTIF($I$2:I10,$C$3:$C$22)+($C$3:$C$22=""),0))</f>
        <v>#N/A</v>
      </c>
      <c r="J11" s="35">
        <f t="shared" si="1"/>
        <v>0</v>
      </c>
      <c r="L11" s="35" t="e" cm="1" vm="437">
        <f t="array" ref="L11">INDEX($C$3:$C$94,MATCH(0,COUNTIF($L$2:L10,$C$3:$C$94)+($C$3:$C$94=""),0))</f>
        <v>#VALUE!</v>
      </c>
      <c r="M11" s="35">
        <f t="shared" si="0"/>
        <v>4</v>
      </c>
    </row>
    <row r="12" spans="1:13" x14ac:dyDescent="0.25">
      <c r="A12" s="126"/>
      <c r="B12" s="66">
        <v>10</v>
      </c>
      <c r="C12" s="72" t="e" cm="1" vm="423">
        <f t="array" ref="C12">_xlfn.UNIQUE(_xlfn._xlws.FILTER(ClubCoef!B:B, ClubCoef!D:D = D12))</f>
        <v>#VALUE!</v>
      </c>
      <c r="D12" s="73" t="e" cm="1" vm="438">
        <f t="array" ref="D12">INDEX(_xlfn._xlws.FILTER(_xlfn.UNIQUE(_xlfn._xlws.FILTER(ClubCoef!D:D, ClubCoef!P:P = F12)),(COUNTIF(D10:D11, _xlfn.UNIQUE(_xlfn._xlws.FILTER(ClubCoef!D:D, ClubCoef!P:P = F12))) = 0)),1)</f>
        <v>#VALUE!</v>
      </c>
      <c r="E12" s="72" t="str" cm="1">
        <f t="array" ref="E12">INDEX(_xlfn._xlws.FILTER(_xlfn.UNIQUE(_xlfn._xlws.FILTER(ClubCoef!E:E, ClubCoef!P:P = F12)),(COUNTIF(E10:E11, _xlfn.UNIQUE(_xlfn._xlws.FILTER(ClubCoef!E:E, ClubCoef!P:P = F12))) = 0)),1)</f>
        <v>LOK</v>
      </c>
      <c r="F12" s="61">
        <f>LARGE(ClubCoef!P:P, B12)</f>
        <v>30.479890919999999</v>
      </c>
      <c r="I12" s="61" t="e" cm="1">
        <f t="array" ref="I12">INDEX($C$3:$C$22,MATCH(0,COUNTIF($I$2:I11,$C$3:$C$22)+($C$3:$C$22=""),0))</f>
        <v>#N/A</v>
      </c>
      <c r="J12" s="35">
        <f t="shared" si="1"/>
        <v>0</v>
      </c>
      <c r="L12" s="35" t="e" cm="1" vm="439">
        <f t="array" ref="L12">INDEX($C$3:$C$94,MATCH(0,COUNTIF($L$2:L11,$C$3:$C$94)+($C$3:$C$94=""),0))</f>
        <v>#VALUE!</v>
      </c>
      <c r="M12" s="35">
        <f t="shared" si="0"/>
        <v>1</v>
      </c>
    </row>
    <row r="13" spans="1:13" x14ac:dyDescent="0.25">
      <c r="A13" s="126"/>
      <c r="B13" s="66">
        <v>11</v>
      </c>
      <c r="C13" s="72" t="e" cm="1" vm="427">
        <f t="array" ref="C13">_xlfn.UNIQUE(_xlfn._xlws.FILTER(ClubCoef!B:B, ClubCoef!D:D = D13))</f>
        <v>#VALUE!</v>
      </c>
      <c r="D13" s="73" t="e" cm="1" vm="440">
        <f t="array" ref="D13">INDEX(_xlfn._xlws.FILTER(_xlfn.UNIQUE(_xlfn._xlws.FILTER(ClubCoef!D:D, ClubCoef!P:P = F13)),(COUNTIF(D11:D12, _xlfn.UNIQUE(_xlfn._xlws.FILTER(ClubCoef!D:D, ClubCoef!P:P = F13))) = 0)),1)</f>
        <v>#VALUE!</v>
      </c>
      <c r="E13" s="72" t="str" cm="1">
        <f t="array" ref="E13">INDEX(_xlfn._xlws.FILTER(_xlfn.UNIQUE(_xlfn._xlws.FILTER(ClubCoef!E:E, ClubCoef!P:P = F13)),(COUNTIF(E11:E12, _xlfn.UNIQUE(_xlfn._xlws.FILTER(ClubCoef!E:E, ClubCoef!P:P = F13))) = 0)),1)</f>
        <v>PKH</v>
      </c>
      <c r="F13" s="61">
        <f>LARGE(ClubCoef!P:P, B13)</f>
        <v>30.32560329230769</v>
      </c>
      <c r="I13" s="61" t="e" cm="1">
        <f t="array" ref="I13">INDEX($C$3:$C$22,MATCH(0,COUNTIF($I$2:I12,$C$3:$C$22)+($C$3:$C$22=""),0))</f>
        <v>#N/A</v>
      </c>
      <c r="J13" s="35">
        <f t="shared" si="1"/>
        <v>0</v>
      </c>
      <c r="L13" s="35" t="e" cm="1" vm="441">
        <f t="array" ref="L13">INDEX($C$3:$C$94,MATCH(0,COUNTIF($L$2:L12,$C$3:$C$94)+($C$3:$C$94=""),0))</f>
        <v>#VALUE!</v>
      </c>
      <c r="M13" s="35">
        <f t="shared" si="0"/>
        <v>2</v>
      </c>
    </row>
    <row r="14" spans="1:13" x14ac:dyDescent="0.25">
      <c r="A14" s="126"/>
      <c r="B14" s="66">
        <v>12</v>
      </c>
      <c r="C14" s="72" t="e" cm="1" vm="429">
        <f t="array" ref="C14">_xlfn.UNIQUE(_xlfn._xlws.FILTER(ClubCoef!B:B, ClubCoef!D:D = D14))</f>
        <v>#VALUE!</v>
      </c>
      <c r="D14" s="73" t="e" cm="1" vm="442">
        <f t="array" ref="D14">INDEX(_xlfn._xlws.FILTER(_xlfn.UNIQUE(_xlfn._xlws.FILTER(ClubCoef!D:D, ClubCoef!P:P = F14)),(COUNTIF(D12:D13, _xlfn.UNIQUE(_xlfn._xlws.FILTER(ClubCoef!D:D, ClubCoef!P:P = F14))) = 0)),1)</f>
        <v>#VALUE!</v>
      </c>
      <c r="E14" s="72" t="str" cm="1">
        <f t="array" ref="E14">INDEX(_xlfn._xlws.FILTER(_xlfn.UNIQUE(_xlfn._xlws.FILTER(ClubCoef!E:E, ClubCoef!P:P = F14)),(COUNTIF(E12:E13, _xlfn.UNIQUE(_xlfn._xlws.FILTER(ClubCoef!E:E, ClubCoef!P:P = F14))) = 0)),1)</f>
        <v>SHT</v>
      </c>
      <c r="F14" s="61">
        <f>LARGE(ClubCoef!P:P, B14)</f>
        <v>28.013949126857142</v>
      </c>
      <c r="I14" s="61" t="e" cm="1">
        <f t="array" ref="I14">INDEX($C$3:$C$22,MATCH(0,COUNTIF($I$2:I13,$C$3:$C$22)+($C$3:$C$22=""),0))</f>
        <v>#N/A</v>
      </c>
      <c r="J14" s="35">
        <f t="shared" si="1"/>
        <v>0</v>
      </c>
      <c r="L14" s="35" t="e" cm="1" vm="443">
        <f t="array" ref="L14">INDEX($C$3:$C$94,MATCH(0,COUNTIF($L$2:L13,$C$3:$C$94)+($C$3:$C$94=""),0))</f>
        <v>#VALUE!</v>
      </c>
      <c r="M14" s="35">
        <f t="shared" si="0"/>
        <v>2</v>
      </c>
    </row>
    <row r="15" spans="1:13" x14ac:dyDescent="0.25">
      <c r="A15" s="126"/>
      <c r="B15" s="66">
        <v>13</v>
      </c>
      <c r="C15" s="72" t="e" cm="1" vm="427">
        <f t="array" ref="C15">_xlfn.UNIQUE(_xlfn._xlws.FILTER(ClubCoef!B:B, ClubCoef!D:D = D15))</f>
        <v>#VALUE!</v>
      </c>
      <c r="D15" s="73" t="e" cm="1" vm="444">
        <f t="array" ref="D15">INDEX(_xlfn._xlws.FILTER(_xlfn.UNIQUE(_xlfn._xlws.FILTER(ClubCoef!D:D, ClubCoef!P:P = F15)),(COUNTIF(D13:D14, _xlfn.UNIQUE(_xlfn._xlws.FILTER(ClubCoef!D:D, ClubCoef!P:P = F15))) = 0)),1)</f>
        <v>#VALUE!</v>
      </c>
      <c r="E15" s="72" t="str" cm="1">
        <f t="array" ref="E15">INDEX(_xlfn._xlws.FILTER(_xlfn.UNIQUE(_xlfn._xlws.FILTER(ClubCoef!E:E, ClubCoef!P:P = F15)),(COUNTIF(E13:E14, _xlfn.UNIQUE(_xlfn._xlws.FILTER(ClubCoef!E:E, ClubCoef!P:P = F15))) = 0)),1)</f>
        <v>NSF</v>
      </c>
      <c r="F15" s="61">
        <f>LARGE(ClubCoef!P:P, B15)</f>
        <v>27.742311159999996</v>
      </c>
      <c r="I15" s="61" t="e" cm="1">
        <f t="array" ref="I15">INDEX($C$3:$C$22,MATCH(0,COUNTIF($I$2:I14,$C$3:$C$22)+($C$3:$C$22=""),0))</f>
        <v>#N/A</v>
      </c>
      <c r="J15" s="35">
        <f t="shared" si="1"/>
        <v>0</v>
      </c>
      <c r="L15" s="35" t="e" cm="1" vm="445">
        <f t="array" ref="L15">INDEX($C$3:$C$94,MATCH(0,COUNTIF($L$2:L14,$C$3:$C$94)+($C$3:$C$94=""),0))</f>
        <v>#VALUE!</v>
      </c>
      <c r="M15" s="35">
        <f t="shared" si="0"/>
        <v>3</v>
      </c>
    </row>
    <row r="16" spans="1:13" x14ac:dyDescent="0.25">
      <c r="A16" s="126"/>
      <c r="B16" s="66">
        <v>14</v>
      </c>
      <c r="C16" s="72" t="e" cm="1" vm="420">
        <f t="array" ref="C16">_xlfn.UNIQUE(_xlfn._xlws.FILTER(ClubCoef!B:B, ClubCoef!D:D = D16))</f>
        <v>#VALUE!</v>
      </c>
      <c r="D16" s="73" t="e" cm="1" vm="446">
        <f t="array" ref="D16">INDEX(_xlfn._xlws.FILTER(_xlfn.UNIQUE(_xlfn._xlws.FILTER(ClubCoef!D:D, ClubCoef!P:P = F16)),(COUNTIF(D14:D15, _xlfn.UNIQUE(_xlfn._xlws.FILTER(ClubCoef!D:D, ClubCoef!P:P = F16))) = 0)),1)</f>
        <v>#VALUE!</v>
      </c>
      <c r="E16" s="72" t="str" cm="1">
        <f t="array" ref="E16">INDEX(_xlfn._xlws.FILTER(_xlfn.UNIQUE(_xlfn._xlws.FILTER(ClubCoef!E:E, ClubCoef!P:P = F16)),(COUNTIF(E14:E15, _xlfn.UNIQUE(_xlfn._xlws.FILTER(ClubCoef!E:E, ClubCoef!P:P = F16))) = 0)),1)</f>
        <v>FKO</v>
      </c>
      <c r="F16" s="61">
        <f>LARGE(ClubCoef!P:P, B16)</f>
        <v>27.669800984615382</v>
      </c>
      <c r="I16" s="61" t="e" cm="1">
        <f t="array" ref="I16">INDEX($C$3:$C$22,MATCH(0,COUNTIF($I$2:I15,$C$3:$C$22)+($C$3:$C$22=""),0))</f>
        <v>#N/A</v>
      </c>
      <c r="J16" s="35">
        <f t="shared" si="1"/>
        <v>0</v>
      </c>
      <c r="L16" s="35" t="e" cm="1" vm="447">
        <f t="array" ref="L16">INDEX($C$3:$C$94,MATCH(0,COUNTIF($L$2:L15,$C$3:$C$94)+($C$3:$C$94=""),0))</f>
        <v>#VALUE!</v>
      </c>
      <c r="M16" s="35">
        <f t="shared" si="0"/>
        <v>3</v>
      </c>
    </row>
    <row r="17" spans="1:13" x14ac:dyDescent="0.25">
      <c r="A17" s="126"/>
      <c r="B17" s="66">
        <v>15</v>
      </c>
      <c r="C17" s="72" t="e" cm="1" vm="420">
        <f t="array" ref="C17">_xlfn.UNIQUE(_xlfn._xlws.FILTER(ClubCoef!B:B, ClubCoef!D:D = D17))</f>
        <v>#VALUE!</v>
      </c>
      <c r="D17" s="73" t="e" cm="1" vm="448">
        <f t="array" ref="D17">INDEX(_xlfn._xlws.FILTER(_xlfn.UNIQUE(_xlfn._xlws.FILTER(ClubCoef!D:D, ClubCoef!P:P = F17)),(COUNTIF(D15:D16, _xlfn.UNIQUE(_xlfn._xlws.FILTER(ClubCoef!D:D, ClubCoef!P:P = F17))) = 0)),1)</f>
        <v>#VALUE!</v>
      </c>
      <c r="E17" s="72" t="str" cm="1">
        <f t="array" ref="E17">INDEX(_xlfn._xlws.FILTER(_xlfn.UNIQUE(_xlfn._xlws.FILTER(ClubCoef!E:E, ClubCoef!P:P = F17)),(COUNTIF(E15:E16, _xlfn.UNIQUE(_xlfn._xlws.FILTER(ClubCoef!E:E, ClubCoef!P:P = F17))) = 0)),1)</f>
        <v>DN1</v>
      </c>
      <c r="F17" s="61">
        <f>LARGE(ClubCoef!P:P, B17)</f>
        <v>27.481070550153845</v>
      </c>
      <c r="I17" s="61" t="e" cm="1">
        <f t="array" ref="I17">INDEX($C$3:$C$22,MATCH(0,COUNTIF($I$2:I16,$C$3:$C$22)+($C$3:$C$22=""),0))</f>
        <v>#N/A</v>
      </c>
      <c r="J17" s="35">
        <f t="shared" si="1"/>
        <v>0</v>
      </c>
      <c r="L17" s="35" t="e" cm="1" vm="449">
        <f t="array" ref="L17">INDEX($C$3:$C$94,MATCH(0,COUNTIF($L$2:L16,$C$3:$C$94)+($C$3:$C$94=""),0))</f>
        <v>#VALUE!</v>
      </c>
      <c r="M17" s="35">
        <f t="shared" si="0"/>
        <v>3</v>
      </c>
    </row>
    <row r="18" spans="1:13" x14ac:dyDescent="0.25">
      <c r="A18" s="126"/>
      <c r="B18" s="66">
        <v>16</v>
      </c>
      <c r="C18" s="72" t="e" cm="1" vm="431">
        <f t="array" ref="C18">_xlfn.UNIQUE(_xlfn._xlws.FILTER(ClubCoef!B:B, ClubCoef!D:D = D18))</f>
        <v>#VALUE!</v>
      </c>
      <c r="D18" s="73" t="e" cm="1" vm="450">
        <f t="array" ref="D18">INDEX(_xlfn._xlws.FILTER(_xlfn.UNIQUE(_xlfn._xlws.FILTER(ClubCoef!D:D, ClubCoef!P:P = F18)),(COUNTIF(D16:D17, _xlfn.UNIQUE(_xlfn._xlws.FILTER(ClubCoef!D:D, ClubCoef!P:P = F18))) = 0)),1)</f>
        <v>#VALUE!</v>
      </c>
      <c r="E18" s="72" t="str" cm="1">
        <f t="array" ref="E18">INDEX(_xlfn._xlws.FILTER(_xlfn.UNIQUE(_xlfn._xlws.FILTER(ClubCoef!E:E, ClubCoef!P:P = F18)),(COUNTIF(E16:E17, _xlfn.UNIQUE(_xlfn._xlws.FILTER(ClubCoef!E:E, ClubCoef!P:P = F18))) = 0)),1)</f>
        <v>RFS</v>
      </c>
      <c r="F18" s="61">
        <f>LARGE(ClubCoef!P:P, B18)</f>
        <v>27.075359066666675</v>
      </c>
      <c r="I18" s="61"/>
    </row>
    <row r="19" spans="1:13" x14ac:dyDescent="0.25">
      <c r="A19" s="126"/>
      <c r="B19" s="66">
        <v>17</v>
      </c>
      <c r="C19" s="72" t="e" cm="1" vm="427">
        <f t="array" ref="C19">_xlfn.UNIQUE(_xlfn._xlws.FILTER(ClubCoef!B:B, ClubCoef!D:D = D19))</f>
        <v>#VALUE!</v>
      </c>
      <c r="D19" s="73" t="e" cm="1" vm="451">
        <f t="array" ref="D19">INDEX(_xlfn._xlws.FILTER(_xlfn.UNIQUE(_xlfn._xlws.FILTER(ClubCoef!D:D, ClubCoef!P:P = F19)),(COUNTIF(D17:D18, _xlfn.UNIQUE(_xlfn._xlws.FILTER(ClubCoef!D:D, ClubCoef!P:P = F19))) = 0)),1)</f>
        <v>#VALUE!</v>
      </c>
      <c r="E19" s="72" t="str" cm="1">
        <f t="array" ref="E19">INDEX(_xlfn._xlws.FILTER(_xlfn.UNIQUE(_xlfn._xlws.FILTER(ClubCoef!E:E, ClubCoef!P:P = F19)),(COUNTIF(E17:E18, _xlfn.UNIQUE(_xlfn._xlws.FILTER(ClubCoef!E:E, ClubCoef!P:P = F19))) = 0)),1)</f>
        <v>OKM</v>
      </c>
      <c r="F19" s="61">
        <f>LARGE(ClubCoef!P:P, B19)</f>
        <v>26.169872470769228</v>
      </c>
      <c r="I19" s="61"/>
    </row>
    <row r="20" spans="1:13" x14ac:dyDescent="0.25">
      <c r="A20" s="126"/>
      <c r="B20" s="66">
        <v>18</v>
      </c>
      <c r="C20" s="72" t="e" cm="1" vm="431">
        <f t="array" ref="C20">_xlfn.UNIQUE(_xlfn._xlws.FILTER(ClubCoef!B:B, ClubCoef!D:D = D20))</f>
        <v>#VALUE!</v>
      </c>
      <c r="D20" s="73" t="e" cm="1" vm="452">
        <f t="array" ref="D20">INDEX(_xlfn._xlws.FILTER(_xlfn.UNIQUE(_xlfn._xlws.FILTER(ClubCoef!D:D, ClubCoef!P:P = F20)),(COUNTIF(D18:D19, _xlfn.UNIQUE(_xlfn._xlws.FILTER(ClubCoef!D:D, ClubCoef!P:P = F20))) = 0)),1)</f>
        <v>#VALUE!</v>
      </c>
      <c r="E20" s="72" t="str" cm="1">
        <f t="array" ref="E20">INDEX(_xlfn._xlws.FILTER(_xlfn.UNIQUE(_xlfn._xlws.FILTER(ClubCoef!E:E, ClubCoef!P:P = F20)),(COUNTIF(E18:E19, _xlfn.UNIQUE(_xlfn._xlws.FILTER(ClubCoef!E:E, ClubCoef!P:P = F20))) = 0)),1)</f>
        <v>FCR</v>
      </c>
      <c r="F20" s="61">
        <f>LARGE(ClubCoef!P:P, B20)</f>
        <v>26.089978720000001</v>
      </c>
      <c r="I20" s="61"/>
    </row>
    <row r="21" spans="1:13" x14ac:dyDescent="0.25">
      <c r="A21" s="126"/>
      <c r="B21" s="66">
        <v>19</v>
      </c>
      <c r="C21" s="72" t="e" cm="1" vm="423">
        <f t="array" ref="C21">_xlfn.UNIQUE(_xlfn._xlws.FILTER(ClubCoef!B:B, ClubCoef!D:D = D21))</f>
        <v>#VALUE!</v>
      </c>
      <c r="D21" s="73" t="e" cm="1" vm="453">
        <f t="array" ref="D21">INDEX(_xlfn._xlws.FILTER(_xlfn.UNIQUE(_xlfn._xlws.FILTER(ClubCoef!D:D, ClubCoef!P:P = F21)),(COUNTIF(D19:D20, _xlfn.UNIQUE(_xlfn._xlws.FILTER(ClubCoef!D:D, ClubCoef!P:P = F21))) = 0)),1)</f>
        <v>#VALUE!</v>
      </c>
      <c r="E21" s="72" t="str" cm="1">
        <f t="array" ref="E21">INDEX(_xlfn._xlws.FILTER(_xlfn.UNIQUE(_xlfn._xlws.FILTER(ClubCoef!E:E, ClubCoef!P:P = F21)),(COUNTIF(E19:E20, _xlfn.UNIQUE(_xlfn._xlws.FILTER(ClubCoef!E:E, ClubCoef!P:P = F21))) = 0)),1)</f>
        <v>ROS</v>
      </c>
      <c r="F21" s="61">
        <f>LARGE(ClubCoef!P:P, B21)</f>
        <v>25.818260543999997</v>
      </c>
      <c r="I21" s="61"/>
    </row>
    <row r="22" spans="1:13" x14ac:dyDescent="0.25">
      <c r="A22" s="126"/>
      <c r="B22" s="66">
        <v>20</v>
      </c>
      <c r="C22" s="72" t="e" cm="1" vm="425">
        <f t="array" ref="C22">_xlfn.UNIQUE(_xlfn._xlws.FILTER(ClubCoef!B:B, ClubCoef!D:D = D22))</f>
        <v>#VALUE!</v>
      </c>
      <c r="D22" s="73" t="e" cm="1" vm="454">
        <f t="array" ref="D22">INDEX(_xlfn._xlws.FILTER(_xlfn.UNIQUE(_xlfn._xlws.FILTER(ClubCoef!D:D, ClubCoef!P:P = F22)),(COUNTIF(D20:D21, _xlfn.UNIQUE(_xlfn._xlws.FILTER(ClubCoef!D:D, ClubCoef!P:P = F22))) = 0)),1)</f>
        <v>#VALUE!</v>
      </c>
      <c r="E22" s="72" t="str" cm="1">
        <f t="array" ref="E22">INDEX(_xlfn._xlws.FILTER(_xlfn.UNIQUE(_xlfn._xlws.FILTER(ClubCoef!E:E, ClubCoef!P:P = F22)),(COUNTIF(E20:E21, _xlfn.UNIQUE(_xlfn._xlws.FILTER(ClubCoef!E:E, ClubCoef!P:P = F22))) = 0)),1)</f>
        <v>NFB</v>
      </c>
      <c r="F22" s="61">
        <f>LARGE(ClubCoef!P:P, B22)</f>
        <v>25.735852190476191</v>
      </c>
      <c r="I22" s="61"/>
    </row>
    <row r="23" spans="1:13" x14ac:dyDescent="0.25">
      <c r="A23" s="127" t="s">
        <v>386</v>
      </c>
      <c r="B23" s="66">
        <v>21</v>
      </c>
      <c r="C23" s="72" t="e" cm="1" vm="420">
        <f t="array" ref="C23">_xlfn.UNIQUE(_xlfn._xlws.FILTER(ClubCoef!B:B, ClubCoef!D:D = D23))</f>
        <v>#VALUE!</v>
      </c>
      <c r="D23" s="73" t="e" cm="1" vm="455">
        <f t="array" ref="D23">INDEX(_xlfn._xlws.FILTER(_xlfn.UNIQUE(_xlfn._xlws.FILTER(ClubCoef!D:D, ClubCoef!P:P = F23)),(COUNTIF(D21:D22, _xlfn.UNIQUE(_xlfn._xlws.FILTER(ClubCoef!D:D, ClubCoef!P:P = F23))) = 0)),1)</f>
        <v>#VALUE!</v>
      </c>
      <c r="E23" s="72" t="str" cm="1">
        <f t="array" ref="E23">INDEX(_xlfn._xlws.FILTER(_xlfn.UNIQUE(_xlfn._xlws.FILTER(ClubCoef!E:E, ClubCoef!P:P = F23)),(COUNTIF(E21:E22, _xlfn.UNIQUE(_xlfn._xlws.FILTER(ClubCoef!E:E, ClubCoef!P:P = F23))) = 0)),1)</f>
        <v>KRV</v>
      </c>
      <c r="F23" s="61">
        <f>LARGE(ClubCoef!P:P, B23)</f>
        <v>25.153087564101053</v>
      </c>
      <c r="I23" s="35" t="e" cm="1" vm="420">
        <f t="array" ref="I23">INDEX($C$23:$C$46,MATCH(0,COUNTIF($I$22:I22,$C$23:$C$46)+($C$23:$C$46=""),0))</f>
        <v>#VALUE!</v>
      </c>
      <c r="J23" s="35">
        <f>COUNTIF($C$23:$C$46,I23)</f>
        <v>5</v>
      </c>
    </row>
    <row r="24" spans="1:13" x14ac:dyDescent="0.25">
      <c r="A24" s="127"/>
      <c r="B24" s="66">
        <v>22</v>
      </c>
      <c r="C24" s="72" t="e" cm="1" vm="433">
        <f t="array" ref="C24">_xlfn.UNIQUE(_xlfn._xlws.FILTER(ClubCoef!B:B, ClubCoef!D:D = D24))</f>
        <v>#VALUE!</v>
      </c>
      <c r="D24" s="73" t="e" cm="1" vm="456">
        <f t="array" ref="D24">INDEX(_xlfn._xlws.FILTER(_xlfn.UNIQUE(_xlfn._xlws.FILTER(ClubCoef!D:D, ClubCoef!P:P = F24)),(COUNTIF(D22:D23, _xlfn.UNIQUE(_xlfn._xlws.FILTER(ClubCoef!D:D, ClubCoef!P:P = F24))) = 0)),1)</f>
        <v>#VALUE!</v>
      </c>
      <c r="E24" s="72" t="str" cm="1">
        <f t="array" ref="E24">INDEX(_xlfn._xlws.FILTER(_xlfn.UNIQUE(_xlfn._xlws.FILTER(ClubCoef!E:E, ClubCoef!P:P = F24)),(COUNTIF(E22:E23, _xlfn.UNIQUE(_xlfn._xlws.FILTER(ClubCoef!E:E, ClubCoef!P:P = F24))) = 0)),1)</f>
        <v>AAR</v>
      </c>
      <c r="F24" s="61">
        <f>LARGE(ClubCoef!P:P, B24)</f>
        <v>25.132308457666674</v>
      </c>
      <c r="I24" s="35" t="e" cm="1" vm="433">
        <f t="array" ref="I24">INDEX($C$23:$C$46,MATCH(0,COUNTIF($I$22:I23,$C$23:$C$46)+($C$23:$C$46=""),0))</f>
        <v>#VALUE!</v>
      </c>
      <c r="J24" s="35">
        <f t="shared" ref="J24:J37" si="2">COUNTIF($C$23:$C$46,I24)</f>
        <v>4</v>
      </c>
    </row>
    <row r="25" spans="1:13" x14ac:dyDescent="0.25">
      <c r="A25" s="127"/>
      <c r="B25" s="66">
        <v>23</v>
      </c>
      <c r="C25" s="72" t="e" cm="1" vm="420">
        <f t="array" ref="C25">_xlfn.UNIQUE(_xlfn._xlws.FILTER(ClubCoef!B:B, ClubCoef!D:D = D25))</f>
        <v>#VALUE!</v>
      </c>
      <c r="D25" s="73" t="e" cm="1" vm="457">
        <f t="array" ref="D25">INDEX(_xlfn._xlws.FILTER(_xlfn.UNIQUE(_xlfn._xlws.FILTER(ClubCoef!D:D, ClubCoef!P:P = F25)),(COUNTIF(D23:D24, _xlfn.UNIQUE(_xlfn._xlws.FILTER(ClubCoef!D:D, ClubCoef!P:P = F25))) = 0)),1)</f>
        <v>#VALUE!</v>
      </c>
      <c r="E25" s="72" t="str" cm="1">
        <f t="array" ref="E25">INDEX(_xlfn._xlws.FILTER(_xlfn.UNIQUE(_xlfn._xlws.FILTER(ClubCoef!E:E, ClubCoef!P:P = F25)),(COUNTIF(E23:E24, _xlfn.UNIQUE(_xlfn._xlws.FILTER(ClubCoef!E:E, ClubCoef!P:P = F25))) = 0)),1)</f>
        <v>VOR</v>
      </c>
      <c r="F25" s="61">
        <f>LARGE(ClubCoef!P:P, B25)</f>
        <v>24.614927003076922</v>
      </c>
      <c r="I25" s="35" t="e" cm="1" vm="425">
        <f t="array" ref="I25">INDEX($C$23:$C$46,MATCH(0,COUNTIF($I$22:I24,$C$23:$C$46)+($C$23:$C$46=""),0))</f>
        <v>#VALUE!</v>
      </c>
      <c r="J25" s="35">
        <f t="shared" si="2"/>
        <v>2</v>
      </c>
    </row>
    <row r="26" spans="1:13" x14ac:dyDescent="0.25">
      <c r="A26" s="127"/>
      <c r="B26" s="66">
        <v>24</v>
      </c>
      <c r="C26" s="72" t="e" cm="1" vm="425">
        <f t="array" ref="C26">_xlfn.UNIQUE(_xlfn._xlws.FILTER(ClubCoef!B:B, ClubCoef!D:D = D26))</f>
        <v>#VALUE!</v>
      </c>
      <c r="D26" s="73" t="e" cm="1" vm="458">
        <f t="array" ref="D26">INDEX(_xlfn._xlws.FILTER(_xlfn.UNIQUE(_xlfn._xlws.FILTER(ClubCoef!D:D, ClubCoef!P:P = F26)),(COUNTIF(D24:D25, _xlfn.UNIQUE(_xlfn._xlws.FILTER(ClubCoef!D:D, ClubCoef!P:P = F26))) = 0)),1)</f>
        <v>#VALUE!</v>
      </c>
      <c r="E26" s="72" t="str" cm="1">
        <f t="array" ref="E26">INDEX(_xlfn._xlws.FILTER(_xlfn.UNIQUE(_xlfn._xlws.FILTER(ClubCoef!E:E, ClubCoef!P:P = F26)),(COUNTIF(E24:E25, _xlfn.UNIQUE(_xlfn._xlws.FILTER(ClubCoef!E:E, ClubCoef!P:P = F26))) = 0)),1)</f>
        <v>ZIR</v>
      </c>
      <c r="F26" s="61">
        <f>LARGE(ClubCoef!P:P, B26)</f>
        <v>24.407164007619045</v>
      </c>
      <c r="I26" s="35" t="e" cm="1" vm="427">
        <f t="array" ref="I26">INDEX($C$23:$C$46,MATCH(0,COUNTIF($I$22:I25,$C$23:$C$46)+($C$23:$C$46=""),0))</f>
        <v>#VALUE!</v>
      </c>
      <c r="J26" s="35">
        <f t="shared" si="2"/>
        <v>3</v>
      </c>
    </row>
    <row r="27" spans="1:13" x14ac:dyDescent="0.25">
      <c r="A27" s="127"/>
      <c r="B27" s="66">
        <v>25</v>
      </c>
      <c r="C27" s="72" t="e" cm="1" vm="427">
        <f t="array" ref="C27">_xlfn.UNIQUE(_xlfn._xlws.FILTER(ClubCoef!B:B, ClubCoef!D:D = D27))</f>
        <v>#VALUE!</v>
      </c>
      <c r="D27" s="73" t="e" cm="1" vm="459">
        <f t="array" ref="D27">INDEX(_xlfn._xlws.FILTER(_xlfn.UNIQUE(_xlfn._xlws.FILTER(ClubCoef!D:D, ClubCoef!P:P = F27)),(COUNTIF(D25:D26, _xlfn.UNIQUE(_xlfn._xlws.FILTER(ClubCoef!D:D, ClubCoef!P:P = F27))) = 0)),1)</f>
        <v>#VALUE!</v>
      </c>
      <c r="E27" s="72" t="str" cm="1">
        <f t="array" ref="E27">INDEX(_xlfn._xlws.FILTER(_xlfn.UNIQUE(_xlfn._xlws.FILTER(ClubCoef!E:E, ClubCoef!P:P = F27)),(COUNTIF(E25:E26, _xlfn.UNIQUE(_xlfn._xlws.FILTER(ClubCoef!E:E, ClubCoef!P:P = F27))) = 0)),1)</f>
        <v>NAV</v>
      </c>
      <c r="F27" s="61">
        <f>LARGE(ClubCoef!P:P, B27)</f>
        <v>24.37279968307692</v>
      </c>
      <c r="I27" s="35" t="e" cm="1" vm="429">
        <f t="array" ref="I27">INDEX($C$23:$C$46,MATCH(0,COUNTIF($I$22:I26,$C$23:$C$46)+($C$23:$C$46=""),0))</f>
        <v>#VALUE!</v>
      </c>
      <c r="J27" s="35">
        <f t="shared" si="2"/>
        <v>1</v>
      </c>
    </row>
    <row r="28" spans="1:13" x14ac:dyDescent="0.25">
      <c r="A28" s="127"/>
      <c r="B28" s="66">
        <v>26</v>
      </c>
      <c r="C28" s="72" t="e" cm="1" vm="429">
        <f t="array" ref="C28">_xlfn.UNIQUE(_xlfn._xlws.FILTER(ClubCoef!B:B, ClubCoef!D:D = D28))</f>
        <v>#VALUE!</v>
      </c>
      <c r="D28" s="73" t="e" cm="1" vm="460">
        <f t="array" ref="D28">INDEX(_xlfn._xlws.FILTER(_xlfn.UNIQUE(_xlfn._xlws.FILTER(ClubCoef!D:D, ClubCoef!P:P = F28)),(COUNTIF(D26:D27, _xlfn.UNIQUE(_xlfn._xlws.FILTER(ClubCoef!D:D, ClubCoef!P:P = F28))) = 0)),1)</f>
        <v>#VALUE!</v>
      </c>
      <c r="E28" s="72" t="str" cm="1">
        <f t="array" ref="E28">INDEX(_xlfn._xlws.FILTER(_xlfn.UNIQUE(_xlfn._xlws.FILTER(ClubCoef!E:E, ClubCoef!P:P = F28)),(COUNTIF(E26:E27, _xlfn.UNIQUE(_xlfn._xlws.FILTER(ClubCoef!E:E, ClubCoef!P:P = F28))) = 0)),1)</f>
        <v>PCH</v>
      </c>
      <c r="F28" s="61">
        <f>LARGE(ClubCoef!P:P, B28)</f>
        <v>24.051036291809524</v>
      </c>
      <c r="I28" s="35" t="e" cm="1" vm="423">
        <f t="array" ref="I28">INDEX($C$23:$C$46,MATCH(0,COUNTIF($I$22:I27,$C$23:$C$46)+($C$23:$C$46=""),0))</f>
        <v>#VALUE!</v>
      </c>
      <c r="J28" s="35">
        <f t="shared" si="2"/>
        <v>4</v>
      </c>
    </row>
    <row r="29" spans="1:13" x14ac:dyDescent="0.25">
      <c r="A29" s="127"/>
      <c r="B29" s="66">
        <v>27</v>
      </c>
      <c r="C29" s="72" t="e" cm="1" vm="423">
        <f t="array" ref="C29">_xlfn.UNIQUE(_xlfn._xlws.FILTER(ClubCoef!B:B, ClubCoef!D:D = D29))</f>
        <v>#VALUE!</v>
      </c>
      <c r="D29" s="73" t="e" cm="1" vm="461">
        <f t="array" ref="D29">INDEX(_xlfn._xlws.FILTER(_xlfn.UNIQUE(_xlfn._xlws.FILTER(ClubCoef!D:D, ClubCoef!P:P = F29)),(COUNTIF(D27:D28, _xlfn.UNIQUE(_xlfn._xlws.FILTER(ClubCoef!D:D, ClubCoef!P:P = F29))) = 0)),1)</f>
        <v>#VALUE!</v>
      </c>
      <c r="E29" s="72" t="str" cm="1">
        <f t="array" ref="E29">INDEX(_xlfn._xlws.FILTER(_xlfn.UNIQUE(_xlfn._xlws.FILTER(ClubCoef!E:E, ClubCoef!P:P = F29)),(COUNTIF(E27:E28, _xlfn.UNIQUE(_xlfn._xlws.FILTER(ClubCoef!E:E, ClubCoef!P:P = F29))) = 0)),1)</f>
        <v>RUB</v>
      </c>
      <c r="F29" s="61">
        <f>LARGE(ClubCoef!P:P, B29)</f>
        <v>23.96731624528568</v>
      </c>
      <c r="I29" s="35" t="e" cm="1" vm="435">
        <f t="array" ref="I29">INDEX($C$23:$C$46,MATCH(0,COUNTIF($I$22:I28,$C$23:$C$46)+($C$23:$C$46=""),0))</f>
        <v>#VALUE!</v>
      </c>
      <c r="J29" s="35">
        <f t="shared" si="2"/>
        <v>2</v>
      </c>
    </row>
    <row r="30" spans="1:13" x14ac:dyDescent="0.25">
      <c r="A30" s="127"/>
      <c r="B30" s="66">
        <v>28</v>
      </c>
      <c r="C30" s="72" t="e" cm="1" vm="420">
        <f t="array" ref="C30">_xlfn.UNIQUE(_xlfn._xlws.FILTER(ClubCoef!B:B, ClubCoef!D:D = D30))</f>
        <v>#VALUE!</v>
      </c>
      <c r="D30" s="73" t="e" cm="1" vm="462">
        <f t="array" ref="D30">INDEX(_xlfn._xlws.FILTER(_xlfn.UNIQUE(_xlfn._xlws.FILTER(ClubCoef!D:D, ClubCoef!P:P = F30)),(COUNTIF(D28:D29, _xlfn.UNIQUE(_xlfn._xlws.FILTER(ClubCoef!D:D, ClubCoef!P:P = F30))) = 0)),1)</f>
        <v>#VALUE!</v>
      </c>
      <c r="E30" s="72" t="str" cm="1">
        <f t="array" ref="E30">INDEX(_xlfn._xlws.FILTER(_xlfn.UNIQUE(_xlfn._xlws.FILTER(ClubCoef!E:E, ClubCoef!P:P = F30)),(COUNTIF(E28:E29, _xlfn.UNIQUE(_xlfn._xlws.FILTER(ClubCoef!E:E, ClubCoef!P:P = F30))) = 0)),1)</f>
        <v>KOL</v>
      </c>
      <c r="F30" s="61">
        <f>LARGE(ClubCoef!P:P, B30)</f>
        <v>23.866402907076921</v>
      </c>
      <c r="I30" s="35" t="e" cm="1" vm="437">
        <f t="array" ref="I30">INDEX($C$23:$C$46,MATCH(0,COUNTIF($I$22:I29,$C$23:$C$46)+($C$23:$C$46=""),0))</f>
        <v>#VALUE!</v>
      </c>
      <c r="J30" s="35">
        <f t="shared" si="2"/>
        <v>1</v>
      </c>
    </row>
    <row r="31" spans="1:13" x14ac:dyDescent="0.25">
      <c r="A31" s="127"/>
      <c r="B31" s="66">
        <v>29</v>
      </c>
      <c r="C31" s="72" t="e" cm="1" vm="433">
        <f t="array" ref="C31">_xlfn.UNIQUE(_xlfn._xlws.FILTER(ClubCoef!B:B, ClubCoef!D:D = D31))</f>
        <v>#VALUE!</v>
      </c>
      <c r="D31" s="73" t="e" cm="1" vm="463">
        <f t="array" ref="D31">INDEX(_xlfn._xlws.FILTER(_xlfn.UNIQUE(_xlfn._xlws.FILTER(ClubCoef!D:D, ClubCoef!P:P = F31)),(COUNTIF(D29:D30, _xlfn.UNIQUE(_xlfn._xlws.FILTER(ClubCoef!D:D, ClubCoef!P:P = F31))) = 0)),1)</f>
        <v>#VALUE!</v>
      </c>
      <c r="E31" s="72" t="str" cm="1">
        <f t="array" ref="E31">INDEX(_xlfn._xlws.FILTER(_xlfn.UNIQUE(_xlfn._xlws.FILTER(ClubCoef!E:E, ClubCoef!P:P = F31)),(COUNTIF(E29:E30, _xlfn.UNIQUE(_xlfn._xlws.FILTER(ClubCoef!E:E, ClubCoef!P:P = F31))) = 0)),1)</f>
        <v>PYU</v>
      </c>
      <c r="F31" s="61">
        <f>LARGE(ClubCoef!P:P, B31)</f>
        <v>23.573623650500004</v>
      </c>
      <c r="I31" s="35" t="e" cm="1" vm="431">
        <f t="array" ref="I31">INDEX($C$23:$C$46,MATCH(0,COUNTIF($I$22:I30,$C$23:$C$46)+($C$23:$C$46=""),0))</f>
        <v>#VALUE!</v>
      </c>
      <c r="J31" s="35">
        <f t="shared" si="2"/>
        <v>1</v>
      </c>
    </row>
    <row r="32" spans="1:13" x14ac:dyDescent="0.25">
      <c r="A32" s="127"/>
      <c r="B32" s="66">
        <v>30</v>
      </c>
      <c r="C32" s="72" t="e" cm="1" vm="423">
        <f t="array" ref="C32">_xlfn.UNIQUE(_xlfn._xlws.FILTER(ClubCoef!B:B, ClubCoef!D:D = D32))</f>
        <v>#VALUE!</v>
      </c>
      <c r="D32" s="73" t="e" cm="1" vm="464">
        <f t="array" ref="D32">INDEX(_xlfn._xlws.FILTER(_xlfn.UNIQUE(_xlfn._xlws.FILTER(ClubCoef!D:D, ClubCoef!P:P = F32)),(COUNTIF(D30:D31, _xlfn.UNIQUE(_xlfn._xlws.FILTER(ClubCoef!D:D, ClubCoef!P:P = F32))) = 0)),1)</f>
        <v>#VALUE!</v>
      </c>
      <c r="E32" s="72" t="str" cm="1">
        <f t="array" ref="E32">INDEX(_xlfn._xlws.FILTER(_xlfn.UNIQUE(_xlfn._xlws.FILTER(ClubCoef!E:E, ClubCoef!P:P = F32)),(COUNTIF(E30:E31, _xlfn.UNIQUE(_xlfn._xlws.FILTER(ClubCoef!E:E, ClubCoef!P:P = F32))) = 0)),1)</f>
        <v>SOC</v>
      </c>
      <c r="F32" s="61">
        <f>LARGE(ClubCoef!P:P, B32)</f>
        <v>23.551258048192519</v>
      </c>
      <c r="I32" s="35" t="e" cm="1" vm="439">
        <f t="array" ref="I32">INDEX($C$23:$C$46,MATCH(0,COUNTIF($I$22:I31,$C$23:$C$46)+($C$23:$C$46=""),0))</f>
        <v>#VALUE!</v>
      </c>
      <c r="J32" s="35">
        <f t="shared" si="2"/>
        <v>1</v>
      </c>
    </row>
    <row r="33" spans="1:10" x14ac:dyDescent="0.25">
      <c r="A33" s="127"/>
      <c r="B33" s="66">
        <v>31</v>
      </c>
      <c r="C33" s="72" t="e" cm="1" vm="425">
        <f t="array" ref="C33">_xlfn.UNIQUE(_xlfn._xlws.FILTER(ClubCoef!B:B, ClubCoef!D:D = D33))</f>
        <v>#VALUE!</v>
      </c>
      <c r="D33" s="73" t="e" cm="1" vm="465">
        <f t="array" ref="D33">INDEX(_xlfn._xlws.FILTER(_xlfn.UNIQUE(_xlfn._xlws.FILTER(ClubCoef!D:D, ClubCoef!P:P = F33)),(COUNTIF(D31:D32, _xlfn.UNIQUE(_xlfn._xlws.FILTER(ClubCoef!D:D, ClubCoef!P:P = F33))) = 0)),1)</f>
        <v>#VALUE!</v>
      </c>
      <c r="E33" s="72" t="str" cm="1">
        <f t="array" ref="E33">INDEX(_xlfn._xlws.FILTER(_xlfn.UNIQUE(_xlfn._xlws.FILTER(ClubCoef!E:E, ClubCoef!P:P = F33)),(COUNTIF(E31:E32, _xlfn.UNIQUE(_xlfn._xlws.FILTER(ClubCoef!E:E, ClubCoef!P:P = F33))) = 0)),1)</f>
        <v>SBH</v>
      </c>
      <c r="F33" s="61">
        <f>LARGE(ClubCoef!P:P, B33)</f>
        <v>23.210147626666664</v>
      </c>
      <c r="I33" s="35" t="e" cm="1">
        <f t="array" ref="I33">INDEX($C$23:$C$46,MATCH(0,COUNTIF($I$22:I32,$C$23:$C$46)+($C$23:$C$46=""),0))</f>
        <v>#N/A</v>
      </c>
      <c r="J33" s="35">
        <f t="shared" si="2"/>
        <v>0</v>
      </c>
    </row>
    <row r="34" spans="1:10" x14ac:dyDescent="0.25">
      <c r="A34" s="127"/>
      <c r="B34" s="66">
        <v>32</v>
      </c>
      <c r="C34" s="72" t="e" cm="1" vm="423">
        <f t="array" ref="C34">_xlfn.UNIQUE(_xlfn._xlws.FILTER(ClubCoef!B:B, ClubCoef!D:D = D34))</f>
        <v>#VALUE!</v>
      </c>
      <c r="D34" s="73" t="e" cm="1" vm="466">
        <f t="array" ref="D34">INDEX(_xlfn._xlws.FILTER(_xlfn.UNIQUE(_xlfn._xlws.FILTER(ClubCoef!D:D, ClubCoef!P:P = F34)),(COUNTIF(D32:D33, _xlfn.UNIQUE(_xlfn._xlws.FILTER(ClubCoef!D:D, ClubCoef!P:P = F34))) = 0)),1)</f>
        <v>#VALUE!</v>
      </c>
      <c r="E34" s="72" t="str" cm="1">
        <f t="array" ref="E34">INDEX(_xlfn._xlws.FILTER(_xlfn.UNIQUE(_xlfn._xlws.FILTER(ClubCoef!E:E, ClubCoef!P:P = F34)),(COUNTIF(E32:E33, _xlfn.UNIQUE(_xlfn._xlws.FILTER(ClubCoef!E:E, ClubCoef!P:P = F34))) = 0)),1)</f>
        <v>AKH</v>
      </c>
      <c r="F34" s="61">
        <f>LARGE(ClubCoef!P:P, B34)</f>
        <v>22.949564928000001</v>
      </c>
      <c r="I34" s="35" t="e" cm="1">
        <f t="array" ref="I34">INDEX($C$23:$C$46,MATCH(0,COUNTIF($I$22:I33,$C$23:$C$46)+($C$23:$C$46=""),0))</f>
        <v>#N/A</v>
      </c>
      <c r="J34" s="35">
        <f t="shared" si="2"/>
        <v>0</v>
      </c>
    </row>
    <row r="35" spans="1:10" x14ac:dyDescent="0.25">
      <c r="A35" s="127"/>
      <c r="B35" s="66">
        <v>33</v>
      </c>
      <c r="C35" s="72" t="e" cm="1" vm="420">
        <f t="array" ref="C35">_xlfn.UNIQUE(_xlfn._xlws.FILTER(ClubCoef!B:B, ClubCoef!D:D = D35))</f>
        <v>#VALUE!</v>
      </c>
      <c r="D35" s="73" t="e" cm="1" vm="467">
        <f t="array" ref="D35">INDEX(_xlfn._xlws.FILTER(_xlfn.UNIQUE(_xlfn._xlws.FILTER(ClubCoef!D:D, ClubCoef!P:P = F35)),(COUNTIF(D33:D34, _xlfn.UNIQUE(_xlfn._xlws.FILTER(ClubCoef!D:D, ClubCoef!P:P = F35))) = 0)),1)</f>
        <v>#VALUE!</v>
      </c>
      <c r="E35" s="72" t="str" cm="1">
        <f t="array" ref="E35">INDEX(_xlfn._xlws.FILTER(_xlfn.UNIQUE(_xlfn._xlws.FILTER(ClubCoef!E:E, ClubCoef!P:P = F35)),(COUNTIF(E33:E34, _xlfn.UNIQUE(_xlfn._xlws.FILTER(ClubCoef!E:E, ClubCoef!P:P = F35))) = 0)),1)</f>
        <v>RUK</v>
      </c>
      <c r="F35" s="61">
        <f>LARGE(ClubCoef!P:P, B35)</f>
        <v>22.618862747076918</v>
      </c>
      <c r="I35" s="35" t="e" cm="1">
        <f t="array" ref="I35">INDEX($C$23:$C$46,MATCH(0,COUNTIF($I$22:I34,$C$23:$C$46)+($C$23:$C$46=""),0))</f>
        <v>#N/A</v>
      </c>
      <c r="J35" s="35">
        <f t="shared" si="2"/>
        <v>0</v>
      </c>
    </row>
    <row r="36" spans="1:10" x14ac:dyDescent="0.25">
      <c r="A36" s="127"/>
      <c r="B36" s="66">
        <v>34</v>
      </c>
      <c r="C36" s="72" t="e" cm="1" vm="435">
        <f t="array" ref="C36">_xlfn.UNIQUE(_xlfn._xlws.FILTER(ClubCoef!B:B, ClubCoef!D:D = D36))</f>
        <v>#VALUE!</v>
      </c>
      <c r="D36" s="73" t="e" cm="1" vm="468">
        <f t="array" ref="D36">INDEX(_xlfn._xlws.FILTER(_xlfn.UNIQUE(_xlfn._xlws.FILTER(ClubCoef!D:D, ClubCoef!P:P = F36)),(COUNTIF(D34:D35, _xlfn.UNIQUE(_xlfn._xlws.FILTER(ClubCoef!D:D, ClubCoef!P:P = F36))) = 0)),1)</f>
        <v>#VALUE!</v>
      </c>
      <c r="E36" s="72" t="str" cm="1">
        <f t="array" ref="E36">INDEX(_xlfn._xlws.FILTER(_xlfn.UNIQUE(_xlfn._xlws.FILTER(ClubCoef!E:E, ClubCoef!P:P = F36)),(COUNTIF(E34:E35, _xlfn.UNIQUE(_xlfn._xlws.FILTER(ClubCoef!E:E, ClubCoef!P:P = F36))) = 0)),1)</f>
        <v>AST</v>
      </c>
      <c r="F36" s="61">
        <f>LARGE(ClubCoef!P:P, B36)</f>
        <v>22.44934795230769</v>
      </c>
      <c r="I36" s="35" t="e" cm="1">
        <f t="array" ref="I36">INDEX($C$23:$C$46,MATCH(0,COUNTIF($I$22:I35,$C$23:$C$46)+($C$23:$C$46=""),0))</f>
        <v>#N/A</v>
      </c>
      <c r="J36" s="35">
        <f t="shared" si="2"/>
        <v>0</v>
      </c>
    </row>
    <row r="37" spans="1:10" x14ac:dyDescent="0.25">
      <c r="A37" s="127"/>
      <c r="B37" s="66">
        <v>35</v>
      </c>
      <c r="C37" s="72" t="e" cm="1" vm="420">
        <f t="array" ref="C37">_xlfn.UNIQUE(_xlfn._xlws.FILTER(ClubCoef!B:B, ClubCoef!D:D = D37))</f>
        <v>#VALUE!</v>
      </c>
      <c r="D37" s="73" t="e" cm="1" vm="469">
        <f t="array" ref="D37">INDEX(_xlfn._xlws.FILTER(_xlfn.UNIQUE(_xlfn._xlws.FILTER(ClubCoef!D:D, ClubCoef!P:P = F37)),(COUNTIF(D35:D36, _xlfn.UNIQUE(_xlfn._xlws.FILTER(ClubCoef!D:D, ClubCoef!P:P = F37))) = 0)),1)</f>
        <v>#VALUE!</v>
      </c>
      <c r="E37" s="72" t="str" cm="1">
        <f t="array" ref="E37">INDEX(_xlfn._xlws.FILTER(_xlfn.UNIQUE(_xlfn._xlws.FILTER(ClubCoef!E:E, ClubCoef!P:P = F37)),(COUNTIF(E35:E36, _xlfn.UNIQUE(_xlfn._xlws.FILTER(ClubCoef!E:E, ClubCoef!P:P = F37))) = 0)),1)</f>
        <v>PZH</v>
      </c>
      <c r="F37" s="61">
        <f>LARGE(ClubCoef!P:P, B37)</f>
        <v>22.158409418006229</v>
      </c>
      <c r="I37" s="35" t="e" cm="1">
        <f t="array" ref="I37">INDEX($C$23:$C$46,MATCH(0,COUNTIF($I$22:I36,$C$23:$C$46)+($C$23:$C$46=""),0))</f>
        <v>#N/A</v>
      </c>
      <c r="J37" s="35">
        <f t="shared" si="2"/>
        <v>0</v>
      </c>
    </row>
    <row r="38" spans="1:10" x14ac:dyDescent="0.25">
      <c r="A38" s="127"/>
      <c r="B38" s="66">
        <v>36</v>
      </c>
      <c r="C38" s="72" t="e" cm="1" vm="437">
        <f t="array" ref="C38">_xlfn.UNIQUE(_xlfn._xlws.FILTER(ClubCoef!B:B, ClubCoef!D:D = D38))</f>
        <v>#VALUE!</v>
      </c>
      <c r="D38" s="73" t="e" cm="1" vm="470">
        <f t="array" ref="D38">INDEX(_xlfn._xlws.FILTER(_xlfn.UNIQUE(_xlfn._xlws.FILTER(ClubCoef!D:D, ClubCoef!P:P = F38)),(COUNTIF(D36:D37, _xlfn.UNIQUE(_xlfn._xlws.FILTER(ClubCoef!D:D, ClubCoef!P:P = F38))) = 0)),1)</f>
        <v>#VALUE!</v>
      </c>
      <c r="E38" s="72" t="str" cm="1">
        <f t="array" ref="E38">INDEX(_xlfn._xlws.FILTER(_xlfn.UNIQUE(_xlfn._xlws.FILTER(ClubCoef!E:E, ClubCoef!P:P = F38)),(COUNTIF(E36:E37, _xlfn.UNIQUE(_xlfn._xlws.FILTER(ClubCoef!E:E, ClubCoef!P:P = F38))) = 0)),1)</f>
        <v>FLR</v>
      </c>
      <c r="F38" s="61">
        <f>LARGE(ClubCoef!P:P, B38)</f>
        <v>22.031423778879311</v>
      </c>
    </row>
    <row r="39" spans="1:10" x14ac:dyDescent="0.25">
      <c r="A39" s="127"/>
      <c r="B39" s="66">
        <v>37</v>
      </c>
      <c r="C39" s="72" t="e" cm="1" vm="431">
        <f t="array" ref="C39">_xlfn.UNIQUE(_xlfn._xlws.FILTER(ClubCoef!B:B, ClubCoef!D:D = D39))</f>
        <v>#VALUE!</v>
      </c>
      <c r="D39" s="73" t="e" cm="1" vm="471">
        <f t="array" ref="D39">INDEX(_xlfn._xlws.FILTER(_xlfn.UNIQUE(_xlfn._xlws.FILTER(ClubCoef!D:D, ClubCoef!P:P = F39)),(COUNTIF(D37:D38, _xlfn.UNIQUE(_xlfn._xlws.FILTER(ClubCoef!D:D, ClubCoef!P:P = F39))) = 0)),1)</f>
        <v>#VALUE!</v>
      </c>
      <c r="E39" s="72" t="str" cm="1">
        <f t="array" ref="E39">INDEX(_xlfn._xlws.FILTER(_xlfn.UNIQUE(_xlfn._xlws.FILTER(ClubCoef!E:E, ClubCoef!P:P = F39)),(COUNTIF(E37:E38, _xlfn.UNIQUE(_xlfn._xlws.FILTER(ClubCoef!E:E, ClubCoef!P:P = F39))) = 0)),1)</f>
        <v>VAL</v>
      </c>
      <c r="F39" s="61">
        <f>LARGE(ClubCoef!P:P, B39)</f>
        <v>21.792876657777782</v>
      </c>
    </row>
    <row r="40" spans="1:10" x14ac:dyDescent="0.25">
      <c r="A40" s="127"/>
      <c r="B40" s="66">
        <v>38</v>
      </c>
      <c r="C40" s="72" t="e" cm="1" vm="423">
        <f t="array" ref="C40">_xlfn.UNIQUE(_xlfn._xlws.FILTER(ClubCoef!B:B, ClubCoef!D:D = D40))</f>
        <v>#VALUE!</v>
      </c>
      <c r="D40" s="73" t="e" cm="1" vm="472">
        <f t="array" ref="D40">INDEX(_xlfn._xlws.FILTER(_xlfn.UNIQUE(_xlfn._xlws.FILTER(ClubCoef!D:D, ClubCoef!P:P = F40)),(COUNTIF(D38:D39, _xlfn.UNIQUE(_xlfn._xlws.FILTER(ClubCoef!D:D, ClubCoef!P:P = F40))) = 0)),1)</f>
        <v>#VALUE!</v>
      </c>
      <c r="E40" s="72" t="str" cm="1">
        <f t="array" ref="E40">INDEX(_xlfn._xlws.FILTER(_xlfn.UNIQUE(_xlfn._xlws.FILTER(ClubCoef!E:E, ClubCoef!P:P = F40)),(COUNTIF(E38:E39, _xlfn.UNIQUE(_xlfn._xlws.FILTER(ClubCoef!E:E, ClubCoef!P:P = F40))) = 0)),1)</f>
        <v>KSS</v>
      </c>
      <c r="F40" s="61">
        <f>LARGE(ClubCoef!P:P, B40)</f>
        <v>21.675802487527616</v>
      </c>
    </row>
    <row r="41" spans="1:10" x14ac:dyDescent="0.25">
      <c r="A41" s="127"/>
      <c r="B41" s="66">
        <v>39</v>
      </c>
      <c r="C41" s="72" t="e" cm="1" vm="435">
        <f t="array" ref="C41">_xlfn.UNIQUE(_xlfn._xlws.FILTER(ClubCoef!B:B, ClubCoef!D:D = D41))</f>
        <v>#VALUE!</v>
      </c>
      <c r="D41" s="73" t="e" cm="1" vm="473">
        <f t="array" ref="D41">INDEX(_xlfn._xlws.FILTER(_xlfn.UNIQUE(_xlfn._xlws.FILTER(ClubCoef!D:D, ClubCoef!P:P = F41)),(COUNTIF(D39:D40, _xlfn.UNIQUE(_xlfn._xlws.FILTER(ClubCoef!D:D, ClubCoef!P:P = F41))) = 0)),1)</f>
        <v>#VALUE!</v>
      </c>
      <c r="E41" s="72" t="str" cm="1">
        <f t="array" ref="E41">INDEX(_xlfn._xlws.FILTER(_xlfn.UNIQUE(_xlfn._xlws.FILTER(ClubCoef!E:E, ClubCoef!P:P = F41)),(COUNTIF(E39:E40, _xlfn.UNIQUE(_xlfn._xlws.FILTER(ClubCoef!E:E, ClubCoef!P:P = F41))) = 0)),1)</f>
        <v>KAI</v>
      </c>
      <c r="F41" s="61">
        <f>LARGE(ClubCoef!P:P, B41)</f>
        <v>21.306561142307689</v>
      </c>
    </row>
    <row r="42" spans="1:10" x14ac:dyDescent="0.25">
      <c r="A42" s="127"/>
      <c r="B42" s="66">
        <v>40</v>
      </c>
      <c r="C42" s="72" t="e" cm="1" vm="433">
        <f t="array" ref="C42">_xlfn.UNIQUE(_xlfn._xlws.FILTER(ClubCoef!B:B, ClubCoef!D:D = D42))</f>
        <v>#VALUE!</v>
      </c>
      <c r="D42" s="73" t="e" cm="1" vm="474">
        <f t="array" ref="D42">INDEX(_xlfn._xlws.FILTER(_xlfn.UNIQUE(_xlfn._xlws.FILTER(ClubCoef!D:D, ClubCoef!P:P = F42)),(COUNTIF(D40:D41, _xlfn.UNIQUE(_xlfn._xlws.FILTER(ClubCoef!D:D, ClubCoef!P:P = F42))) = 0)),1)</f>
        <v>#VALUE!</v>
      </c>
      <c r="E42" s="72" t="str" cm="1">
        <f t="array" ref="E42">INDEX(_xlfn._xlws.FILTER(_xlfn.UNIQUE(_xlfn._xlws.FILTER(ClubCoef!E:E, ClubCoef!P:P = F42)),(COUNTIF(E40:E41, _xlfn.UNIQUE(_xlfn._xlws.FILTER(ClubCoef!E:E, ClubCoef!P:P = F42))) = 0)),1)</f>
        <v>URY</v>
      </c>
      <c r="F42" s="61">
        <f>LARGE(ClubCoef!P:P, B42)</f>
        <v>21.295806788666667</v>
      </c>
    </row>
    <row r="43" spans="1:10" x14ac:dyDescent="0.25">
      <c r="A43" s="127"/>
      <c r="B43" s="66">
        <v>41</v>
      </c>
      <c r="C43" s="72" t="e" cm="1" vm="427">
        <f t="array" ref="C43">_xlfn.UNIQUE(_xlfn._xlws.FILTER(ClubCoef!B:B, ClubCoef!D:D = D43))</f>
        <v>#VALUE!</v>
      </c>
      <c r="D43" s="73" t="e" cm="1" vm="475">
        <f t="array" ref="D43">INDEX(_xlfn._xlws.FILTER(_xlfn.UNIQUE(_xlfn._xlws.FILTER(ClubCoef!D:D, ClubCoef!P:P = F43)),(COUNTIF(D41:D42, _xlfn.UNIQUE(_xlfn._xlws.FILTER(ClubCoef!D:D, ClubCoef!P:P = F43))) = 0)),1)</f>
        <v>#VALUE!</v>
      </c>
      <c r="E43" s="72" t="str" cm="1">
        <f t="array" ref="E43">INDEX(_xlfn._xlws.FILTER(_xlfn.UNIQUE(_xlfn._xlws.FILTER(ClubCoef!E:E, ClubCoef!P:P = F43)),(COUNTIF(E41:E42, _xlfn.UNIQUE(_xlfn._xlws.FILTER(ClubCoef!E:E, ClubCoef!P:P = F43))) = 0)),1)</f>
        <v>BUN</v>
      </c>
      <c r="F43" s="61">
        <f>LARGE(ClubCoef!P:P, B43)</f>
        <v>21.227922304615383</v>
      </c>
    </row>
    <row r="44" spans="1:10" x14ac:dyDescent="0.25">
      <c r="A44" s="127"/>
      <c r="B44" s="66">
        <v>42</v>
      </c>
      <c r="C44" s="72" t="e" cm="1" vm="427">
        <f t="array" ref="C44">_xlfn.UNIQUE(_xlfn._xlws.FILTER(ClubCoef!B:B, ClubCoef!D:D = D44))</f>
        <v>#VALUE!</v>
      </c>
      <c r="D44" s="73" t="e" cm="1" vm="476">
        <f t="array" ref="D44">INDEX(_xlfn._xlws.FILTER(_xlfn.UNIQUE(_xlfn._xlws.FILTER(ClubCoef!D:D, ClubCoef!P:P = F44)),(COUNTIF(D42:D43, _xlfn.UNIQUE(_xlfn._xlws.FILTER(ClubCoef!D:D, ClubCoef!P:P = F44))) = 0)),1)</f>
        <v>#VALUE!</v>
      </c>
      <c r="E44" s="72" t="str" cm="1">
        <f t="array" ref="E44">INDEX(_xlfn._xlws.FILTER(_xlfn.UNIQUE(_xlfn._xlws.FILTER(ClubCoef!E:E, ClubCoef!P:P = F44)),(COUNTIF(E42:E43, _xlfn.UNIQUE(_xlfn._xlws.FILTER(ClubCoef!E:E, ClubCoef!P:P = F44))) = 0)),1)</f>
        <v>SOG</v>
      </c>
      <c r="F44" s="61">
        <f>LARGE(ClubCoef!P:P, B44)</f>
        <v>21.22792230461538</v>
      </c>
    </row>
    <row r="45" spans="1:10" x14ac:dyDescent="0.25">
      <c r="A45" s="127"/>
      <c r="B45" s="66">
        <v>43</v>
      </c>
      <c r="C45" s="72" t="e" cm="1" vm="433">
        <f t="array" ref="C45">_xlfn.UNIQUE(_xlfn._xlws.FILTER(ClubCoef!B:B, ClubCoef!D:D = D45))</f>
        <v>#VALUE!</v>
      </c>
      <c r="D45" s="73" t="e" cm="1" vm="477">
        <f t="array" ref="D45">INDEX(_xlfn._xlws.FILTER(_xlfn.UNIQUE(_xlfn._xlws.FILTER(ClubCoef!D:D, ClubCoef!P:P = F45)),(COUNTIF(D43:D44, _xlfn.UNIQUE(_xlfn._xlws.FILTER(ClubCoef!D:D, ClubCoef!P:P = F45))) = 0)),1)</f>
        <v>#VALUE!</v>
      </c>
      <c r="E45" s="72" t="str" cm="1">
        <f t="array" ref="E45">INDEX(_xlfn._xlws.FILTER(_xlfn.UNIQUE(_xlfn._xlws.FILTER(ClubCoef!E:E, ClubCoef!P:P = F45)),(COUNTIF(E43:E44, _xlfn.UNIQUE(_xlfn._xlws.FILTER(ClubCoef!E:E, ClubCoef!P:P = F45))) = 0)),1)</f>
        <v>NHY</v>
      </c>
      <c r="F45" s="61">
        <f>LARGE(ClubCoef!P:P, B45)</f>
        <v>20.853133519166668</v>
      </c>
    </row>
    <row r="46" spans="1:10" x14ac:dyDescent="0.25">
      <c r="A46" s="127"/>
      <c r="B46" s="66">
        <v>44</v>
      </c>
      <c r="C46" s="72" t="e" cm="1" vm="439">
        <f t="array" ref="C46">_xlfn.UNIQUE(_xlfn._xlws.FILTER(ClubCoef!B:B, ClubCoef!D:D = D46))</f>
        <v>#VALUE!</v>
      </c>
      <c r="D46" s="73" t="e" cm="1" vm="478">
        <f t="array" ref="D46">INDEX(_xlfn._xlws.FILTER(_xlfn.UNIQUE(_xlfn._xlws.FILTER(ClubCoef!D:D, ClubCoef!P:P = F46)),(COUNTIF(D44:D45, _xlfn.UNIQUE(_xlfn._xlws.FILTER(ClubCoef!D:D, ClubCoef!P:P = F46))) = 0)),1)</f>
        <v>#VALUE!</v>
      </c>
      <c r="E46" s="72" t="str" cm="1">
        <f t="array" ref="E46">INDEX(_xlfn._xlws.FILTER(_xlfn.UNIQUE(_xlfn._xlws.FILTER(ClubCoef!E:E, ClubCoef!P:P = F46)),(COUNTIF(E44:E45, _xlfn.UNIQUE(_xlfn._xlws.FILTER(ClubCoef!E:E, ClubCoef!P:P = F46))) = 0)),1)</f>
        <v>ITQ</v>
      </c>
      <c r="F46" s="61">
        <f>LARGE(ClubCoef!P:P, B46)</f>
        <v>20.531536648451176</v>
      </c>
    </row>
    <row r="47" spans="1:10" x14ac:dyDescent="0.25">
      <c r="A47" s="128" t="s">
        <v>387</v>
      </c>
      <c r="B47" s="66">
        <v>45</v>
      </c>
      <c r="C47" s="72" t="e" cm="1" vm="437">
        <f t="array" ref="C47">_xlfn.UNIQUE(_xlfn._xlws.FILTER(ClubCoef!B:B, ClubCoef!D:D = D47))</f>
        <v>#VALUE!</v>
      </c>
      <c r="D47" s="73" t="e" cm="1" vm="479">
        <f t="array" ref="D47">INDEX(_xlfn._xlws.FILTER(_xlfn.UNIQUE(_xlfn._xlws.FILTER(ClubCoef!D:D, ClubCoef!P:P = F47)),(COUNTIF(D45:D46, _xlfn.UNIQUE(_xlfn._xlws.FILTER(ClubCoef!D:D, ClubCoef!P:P = F47))) = 0)),1)</f>
        <v>#VALUE!</v>
      </c>
      <c r="E47" s="72" t="str" cm="1">
        <f t="array" ref="E47">INDEX(_xlfn._xlws.FILTER(_xlfn.UNIQUE(_xlfn._xlws.FILTER(ClubCoef!E:E, ClubCoef!P:P = F47)),(COUNTIF(E45:E46, _xlfn.UNIQUE(_xlfn._xlws.FILTER(ClubCoef!E:E, ClubCoef!P:P = F47))) = 0)),1)</f>
        <v>LEV</v>
      </c>
      <c r="F47" s="61">
        <f>LARGE(ClubCoef!P:P, B47)</f>
        <v>20.479469159482758</v>
      </c>
      <c r="I47" s="35" t="e" cm="1" vm="437">
        <f t="array" ref="I47">INDEX($C$47:$C$70,MATCH(0,COUNTIF($I$46:I46,$C$47:$C$70)+($C$47:$C$70=""),0))</f>
        <v>#VALUE!</v>
      </c>
      <c r="J47" s="35">
        <f>COUNTIF($C$47:$C$70,I47)</f>
        <v>1</v>
      </c>
    </row>
    <row r="48" spans="1:10" x14ac:dyDescent="0.25">
      <c r="A48" s="128"/>
      <c r="B48" s="66">
        <v>46</v>
      </c>
      <c r="C48" s="72" t="e" cm="1" vm="441">
        <f t="array" ref="C48">_xlfn.UNIQUE(_xlfn._xlws.FILTER(ClubCoef!B:B, ClubCoef!D:D = D48))</f>
        <v>#VALUE!</v>
      </c>
      <c r="D48" s="73" t="e" cm="1" vm="480">
        <f t="array" ref="D48">INDEX(_xlfn._xlws.FILTER(_xlfn.UNIQUE(_xlfn._xlws.FILTER(ClubCoef!D:D, ClubCoef!P:P = F48)),(COUNTIF(D46:D47, _xlfn.UNIQUE(_xlfn._xlws.FILTER(ClubCoef!D:D, ClubCoef!P:P = F48))) = 0)),1)</f>
        <v>#VALUE!</v>
      </c>
      <c r="E48" s="72" t="str" cm="1">
        <f t="array" ref="E48">INDEX(_xlfn._xlws.FILTER(_xlfn.UNIQUE(_xlfn._xlws.FILTER(ClubCoef!E:E, ClubCoef!P:P = F48)),(COUNTIF(E46:E47, _xlfn.UNIQUE(_xlfn._xlws.FILTER(ClubCoef!E:E, ClubCoef!P:P = F48))) = 0)),1)</f>
        <v>ASY</v>
      </c>
      <c r="F48" s="61">
        <f>LARGE(ClubCoef!P:P, B48)</f>
        <v>20.386564917142852</v>
      </c>
      <c r="I48" s="35" t="e" cm="1" vm="441">
        <f t="array" ref="I48">INDEX($C$47:$C$70,MATCH(0,COUNTIF($I$46:I47,$C$47:$C$70)+($C$47:$C$70=""),0))</f>
        <v>#VALUE!</v>
      </c>
      <c r="J48" s="35">
        <f t="shared" ref="J48:J61" si="3">COUNTIF($C$47:$C$70,I48)</f>
        <v>2</v>
      </c>
    </row>
    <row r="49" spans="1:10" x14ac:dyDescent="0.25">
      <c r="A49" s="128"/>
      <c r="B49" s="66">
        <v>47</v>
      </c>
      <c r="C49" s="72" t="e" cm="1" vm="435">
        <f t="array" ref="C49">_xlfn.UNIQUE(_xlfn._xlws.FILTER(ClubCoef!B:B, ClubCoef!D:D = D49))</f>
        <v>#VALUE!</v>
      </c>
      <c r="D49" s="73" t="e" cm="1" vm="481">
        <f t="array" ref="D49">INDEX(_xlfn._xlws.FILTER(_xlfn.UNIQUE(_xlfn._xlws.FILTER(ClubCoef!D:D, ClubCoef!P:P = F49)),(COUNTIF(D47:D48, _xlfn.UNIQUE(_xlfn._xlws.FILTER(ClubCoef!D:D, ClubCoef!P:P = F49))) = 0)),1)</f>
        <v>#VALUE!</v>
      </c>
      <c r="E49" s="72" t="str" cm="1">
        <f t="array" ref="E49">INDEX(_xlfn._xlws.FILTER(_xlfn.UNIQUE(_xlfn._xlws.FILTER(ClubCoef!E:E, ClubCoef!P:P = F49)),(COUNTIF(E47:E48, _xlfn.UNIQUE(_xlfn._xlws.FILTER(ClubCoef!E:E, ClubCoef!P:P = F49))) = 0)),1)</f>
        <v>TOB</v>
      </c>
      <c r="F49" s="61">
        <f>LARGE(ClubCoef!P:P, B49)</f>
        <v>20.202683845384616</v>
      </c>
      <c r="I49" s="35" t="e" cm="1" vm="435">
        <f t="array" ref="I49">INDEX($C$47:$C$70,MATCH(0,COUNTIF($I$46:I48,$C$47:$C$70)+($C$47:$C$70=""),0))</f>
        <v>#VALUE!</v>
      </c>
      <c r="J49" s="35">
        <f t="shared" si="3"/>
        <v>3</v>
      </c>
    </row>
    <row r="50" spans="1:10" x14ac:dyDescent="0.25">
      <c r="A50" s="128"/>
      <c r="B50" s="66">
        <v>48</v>
      </c>
      <c r="C50" s="72" t="e" cm="1" vm="443">
        <f t="array" ref="C50">_xlfn.UNIQUE(_xlfn._xlws.FILTER(ClubCoef!B:B, ClubCoef!D:D = D50))</f>
        <v>#VALUE!</v>
      </c>
      <c r="D50" s="73" t="e" cm="1" vm="482">
        <f t="array" ref="D50">INDEX(_xlfn._xlws.FILTER(_xlfn.UNIQUE(_xlfn._xlws.FILTER(ClubCoef!D:D, ClubCoef!P:P = F50)),(COUNTIF(D48:D49, _xlfn.UNIQUE(_xlfn._xlws.FILTER(ClubCoef!D:D, ClubCoef!P:P = F50))) = 0)),1)</f>
        <v>#VALUE!</v>
      </c>
      <c r="E50" s="72" t="str" cm="1">
        <f t="array" ref="E50">INDEX(_xlfn._xlws.FILTER(_xlfn.UNIQUE(_xlfn._xlws.FILTER(ClubCoef!E:E, ClubCoef!P:P = F50)),(COUNTIF(E48:E49, _xlfn.UNIQUE(_xlfn._xlws.FILTER(ClubCoef!E:E, ClubCoef!P:P = F50))) = 0)),1)</f>
        <v>ZLV</v>
      </c>
      <c r="F50" s="61">
        <f>LARGE(ClubCoef!P:P, B50)</f>
        <v>20.032228866666667</v>
      </c>
      <c r="I50" s="35" t="e" cm="1" vm="443">
        <f t="array" ref="I50">INDEX($C$47:$C$70,MATCH(0,COUNTIF($I$46:I49,$C$47:$C$70)+($C$47:$C$70=""),0))</f>
        <v>#VALUE!</v>
      </c>
      <c r="J50" s="35">
        <f t="shared" si="3"/>
        <v>1</v>
      </c>
    </row>
    <row r="51" spans="1:10" x14ac:dyDescent="0.25">
      <c r="A51" s="128"/>
      <c r="B51" s="66">
        <v>49</v>
      </c>
      <c r="C51" s="72" t="e" cm="1" vm="445">
        <f t="array" ref="C51">_xlfn.UNIQUE(_xlfn._xlws.FILTER(ClubCoef!B:B, ClubCoef!D:D = D51))</f>
        <v>#VALUE!</v>
      </c>
      <c r="D51" s="73" t="e" cm="1" vm="483">
        <f t="array" ref="D51">INDEX(_xlfn._xlws.FILTER(_xlfn.UNIQUE(_xlfn._xlws.FILTER(ClubCoef!D:D, ClubCoef!P:P = F51)),(COUNTIF(D49:D50, _xlfn.UNIQUE(_xlfn._xlws.FILTER(ClubCoef!D:D, ClubCoef!P:P = F51))) = 0)),1)</f>
        <v>#VALUE!</v>
      </c>
      <c r="E51" s="72" t="str" cm="1">
        <f t="array" ref="E51">INDEX(_xlfn._xlws.FILTER(_xlfn.UNIQUE(_xlfn._xlws.FILTER(ClubCoef!E:E, ClubCoef!P:P = F51)),(COUNTIF(E49:E50, _xlfn.UNIQUE(_xlfn._xlws.FILTER(ClubCoef!E:E, ClubCoef!P:P = F51))) = 0)),1)</f>
        <v>AAK</v>
      </c>
      <c r="F51" s="61">
        <f>LARGE(ClubCoef!P:P, B51)</f>
        <v>19.722617342222225</v>
      </c>
      <c r="I51" s="35" t="e" cm="1" vm="445">
        <f t="array" ref="I51">INDEX($C$47:$C$70,MATCH(0,COUNTIF($I$46:I50,$C$47:$C$70)+($C$47:$C$70=""),0))</f>
        <v>#VALUE!</v>
      </c>
      <c r="J51" s="35">
        <f t="shared" si="3"/>
        <v>2</v>
      </c>
    </row>
    <row r="52" spans="1:10" x14ac:dyDescent="0.25">
      <c r="A52" s="128"/>
      <c r="B52" s="66">
        <v>50</v>
      </c>
      <c r="C52" s="72" t="e" cm="1" vm="429">
        <f t="array" ref="C52">_xlfn.UNIQUE(_xlfn._xlws.FILTER(ClubCoef!B:B, ClubCoef!D:D = D52))</f>
        <v>#VALUE!</v>
      </c>
      <c r="D52" s="73" t="e" cm="1" vm="484">
        <f t="array" ref="D52">INDEX(_xlfn._xlws.FILTER(_xlfn.UNIQUE(_xlfn._xlws.FILTER(ClubCoef!D:D, ClubCoef!P:P = F52)),(COUNTIF(D50:D51, _xlfn.UNIQUE(_xlfn._xlws.FILTER(ClubCoef!D:D, ClubCoef!P:P = F52))) = 0)),1)</f>
        <v>#VALUE!</v>
      </c>
      <c r="E52" s="72" t="str" cm="1">
        <f t="array" ref="E52">INDEX(_xlfn._xlws.FILTER(_xlfn.UNIQUE(_xlfn._xlws.FILTER(ClubCoef!E:E, ClubCoef!P:P = F52)),(COUNTIF(E50:E51, _xlfn.UNIQUE(_xlfn._xlws.FILTER(ClubCoef!E:E, ClubCoef!P:P = F52))) = 0)),1)</f>
        <v>MLO</v>
      </c>
      <c r="F52" s="61">
        <f>LARGE(ClubCoef!P:P, B52)</f>
        <v>19.345077300190479</v>
      </c>
      <c r="I52" s="35" t="e" cm="1" vm="429">
        <f t="array" ref="I52">INDEX($C$47:$C$70,MATCH(0,COUNTIF($I$46:I51,$C$47:$C$70)+($C$47:$C$70=""),0))</f>
        <v>#VALUE!</v>
      </c>
      <c r="J52" s="35">
        <f t="shared" si="3"/>
        <v>1</v>
      </c>
    </row>
    <row r="53" spans="1:10" x14ac:dyDescent="0.25">
      <c r="A53" s="128"/>
      <c r="B53" s="66">
        <v>51</v>
      </c>
      <c r="C53" s="72" t="e" cm="1" vm="427">
        <f t="array" ref="C53">_xlfn.UNIQUE(_xlfn._xlws.FILTER(ClubCoef!B:B, ClubCoef!D:D = D53))</f>
        <v>#VALUE!</v>
      </c>
      <c r="D53" s="73" t="e" cm="1" vm="485">
        <f t="array" ref="D53">INDEX(_xlfn._xlws.FILTER(_xlfn.UNIQUE(_xlfn._xlws.FILTER(ClubCoef!D:D, ClubCoef!P:P = F53)),(COUNTIF(D51:D52, _xlfn.UNIQUE(_xlfn._xlws.FILTER(ClubCoef!D:D, ClubCoef!P:P = F53))) = 0)),1)</f>
        <v>#VALUE!</v>
      </c>
      <c r="E53" s="72" t="str" cm="1">
        <f t="array" ref="E53">INDEX(_xlfn._xlws.FILTER(_xlfn.UNIQUE(_xlfn._xlws.FILTER(ClubCoef!E:E, ClubCoef!P:P = F53)),(COUNTIF(E51:E52, _xlfn.UNIQUE(_xlfn._xlws.FILTER(ClubCoef!E:E, ClubCoef!P:P = F53))) = 0)),1)</f>
        <v>NFF</v>
      </c>
      <c r="F53" s="61">
        <f>LARGE(ClubCoef!P:P, B53)</f>
        <v>19.34454288637566</v>
      </c>
      <c r="I53" s="35" t="e" cm="1" vm="427">
        <f t="array" ref="I53">INDEX($C$47:$C$70,MATCH(0,COUNTIF($I$46:I52,$C$47:$C$70)+($C$47:$C$70=""),0))</f>
        <v>#VALUE!</v>
      </c>
      <c r="J53" s="35">
        <f t="shared" si="3"/>
        <v>1</v>
      </c>
    </row>
    <row r="54" spans="1:10" x14ac:dyDescent="0.25">
      <c r="A54" s="128"/>
      <c r="B54" s="66">
        <v>52</v>
      </c>
      <c r="C54" s="72" t="e" cm="1" vm="445">
        <f t="array" ref="C54">_xlfn.UNIQUE(_xlfn._xlws.FILTER(ClubCoef!B:B, ClubCoef!D:D = D54))</f>
        <v>#VALUE!</v>
      </c>
      <c r="D54" s="73" t="e" cm="1" vm="486">
        <f t="array" ref="D54">INDEX(_xlfn._xlws.FILTER(_xlfn.UNIQUE(_xlfn._xlws.FILTER(ClubCoef!D:D, ClubCoef!P:P = F54)),(COUNTIF(D52:D53, _xlfn.UNIQUE(_xlfn._xlws.FILTER(ClubCoef!D:D, ClubCoef!P:P = F54))) = 0)),1)</f>
        <v>#VALUE!</v>
      </c>
      <c r="E54" s="72" t="str" cm="1">
        <f t="array" ref="E54">INDEX(_xlfn._xlws.FILTER(_xlfn.UNIQUE(_xlfn._xlws.FILTER(ClubCoef!E:E, ClubCoef!P:P = F54)),(COUNTIF(E52:E53, _xlfn.UNIQUE(_xlfn._xlws.FILTER(ClubCoef!E:E, ClubCoef!P:P = F54))) = 0)),1)</f>
        <v>DDB</v>
      </c>
      <c r="F54" s="61">
        <f>LARGE(ClubCoef!P:P, B54)</f>
        <v>19.244448700952386</v>
      </c>
      <c r="I54" s="35" t="e" cm="1" vm="423">
        <f t="array" ref="I54">INDEX($C$47:$C$70,MATCH(0,COUNTIF($I$46:I53,$C$47:$C$70)+($C$47:$C$70=""),0))</f>
        <v>#VALUE!</v>
      </c>
      <c r="J54" s="35">
        <f t="shared" si="3"/>
        <v>4</v>
      </c>
    </row>
    <row r="55" spans="1:10" x14ac:dyDescent="0.25">
      <c r="A55" s="128"/>
      <c r="B55" s="66">
        <v>53</v>
      </c>
      <c r="C55" s="72" t="e" cm="1" vm="423">
        <f t="array" ref="C55">_xlfn.UNIQUE(_xlfn._xlws.FILTER(ClubCoef!B:B, ClubCoef!D:D = D55))</f>
        <v>#VALUE!</v>
      </c>
      <c r="D55" s="73" t="e" cm="1" vm="487">
        <f t="array" ref="D55">INDEX(_xlfn._xlws.FILTER(_xlfn.UNIQUE(_xlfn._xlws.FILTER(ClubCoef!D:D, ClubCoef!P:P = F55)),(COUNTIF(D53:D54, _xlfn.UNIQUE(_xlfn._xlws.FILTER(ClubCoef!D:D, ClubCoef!P:P = F55))) = 0)),1)</f>
        <v>#VALUE!</v>
      </c>
      <c r="E55" s="72" t="str" cm="1">
        <f t="array" ref="E55">INDEX(_xlfn._xlws.FILTER(_xlfn.UNIQUE(_xlfn._xlws.FILTER(ClubCoef!E:E, ClubCoef!P:P = F55)),(COUNTIF(E53:E54, _xlfn.UNIQUE(_xlfn._xlws.FILTER(ClubCoef!E:E, ClubCoef!P:P = F55))) = 0)),1)</f>
        <v>ORE</v>
      </c>
      <c r="F55" s="61">
        <f>LARGE(ClubCoef!P:P, B55)</f>
        <v>19.243683018300278</v>
      </c>
      <c r="I55" s="35" t="e" cm="1" vm="420">
        <f t="array" ref="I55">INDEX($C$47:$C$70,MATCH(0,COUNTIF($I$46:I54,$C$47:$C$70)+($C$47:$C$70=""),0))</f>
        <v>#VALUE!</v>
      </c>
      <c r="J55" s="35">
        <f t="shared" si="3"/>
        <v>6</v>
      </c>
    </row>
    <row r="56" spans="1:10" x14ac:dyDescent="0.25">
      <c r="A56" s="128"/>
      <c r="B56" s="66">
        <v>54</v>
      </c>
      <c r="C56" s="72" t="e" cm="1" vm="423">
        <f t="array" ref="C56">_xlfn.UNIQUE(_xlfn._xlws.FILTER(ClubCoef!B:B, ClubCoef!D:D = D56))</f>
        <v>#VALUE!</v>
      </c>
      <c r="D56" s="73" t="e" cm="1" vm="488">
        <f t="array" ref="D56">INDEX(_xlfn._xlws.FILTER(_xlfn.UNIQUE(_xlfn._xlws.FILTER(ClubCoef!D:D, ClubCoef!P:P = F56)),(COUNTIF(D54:D55, _xlfn.UNIQUE(_xlfn._xlws.FILTER(ClubCoef!D:D, ClubCoef!P:P = F56))) = 0)),1)</f>
        <v>#VALUE!</v>
      </c>
      <c r="E56" s="72" t="str" cm="1">
        <f t="array" ref="E56">INDEX(_xlfn._xlws.FILTER(_xlfn.UNIQUE(_xlfn._xlws.FILTER(ClubCoef!E:E, ClubCoef!P:P = F56)),(COUNTIF(E54:E55, _xlfn.UNIQUE(_xlfn._xlws.FILTER(ClubCoef!E:E, ClubCoef!P:P = F56))) = 0)),1)</f>
        <v>URL</v>
      </c>
      <c r="F56" s="61">
        <f>LARGE(ClubCoef!P:P, B56)</f>
        <v>19.118342683708047</v>
      </c>
      <c r="I56" s="35" t="e" cm="1" vm="447">
        <f t="array" ref="I56">INDEX($C$47:$C$70,MATCH(0,COUNTIF($I$46:I55,$C$47:$C$70)+($C$47:$C$70=""),0))</f>
        <v>#VALUE!</v>
      </c>
      <c r="J56" s="35">
        <f t="shared" si="3"/>
        <v>1</v>
      </c>
    </row>
    <row r="57" spans="1:10" x14ac:dyDescent="0.25">
      <c r="A57" s="128"/>
      <c r="B57" s="66">
        <v>55</v>
      </c>
      <c r="C57" s="72" t="e" cm="1" vm="435">
        <f t="array" ref="C57">_xlfn.UNIQUE(_xlfn._xlws.FILTER(ClubCoef!B:B, ClubCoef!D:D = D57))</f>
        <v>#VALUE!</v>
      </c>
      <c r="D57" s="73" t="e" cm="1" vm="489">
        <f t="array" ref="D57">INDEX(_xlfn._xlws.FILTER(_xlfn.UNIQUE(_xlfn._xlws.FILTER(ClubCoef!D:D, ClubCoef!P:P = F57)),(COUNTIF(D55:D56, _xlfn.UNIQUE(_xlfn._xlws.FILTER(ClubCoef!D:D, ClubCoef!P:P = F57))) = 0)),1)</f>
        <v>#VALUE!</v>
      </c>
      <c r="E57" s="72" t="str" cm="1">
        <f t="array" ref="E57">INDEX(_xlfn._xlws.FILTER(_xlfn.UNIQUE(_xlfn._xlws.FILTER(ClubCoef!E:E, ClubCoef!P:P = F57)),(COUNTIF(E55:E56, _xlfn.UNIQUE(_xlfn._xlws.FILTER(ClubCoef!E:E, ClubCoef!P:P = F57))) = 0)),1)</f>
        <v>ORD</v>
      </c>
      <c r="F57" s="61">
        <f>LARGE(ClubCoef!P:P, B57)</f>
        <v>19.005135498461538</v>
      </c>
      <c r="I57" s="35" t="e" cm="1" vm="449">
        <f t="array" ref="I57">INDEX($C$47:$C$70,MATCH(0,COUNTIF($I$46:I56,$C$47:$C$70)+($C$47:$C$70=""),0))</f>
        <v>#VALUE!</v>
      </c>
      <c r="J57" s="35">
        <f t="shared" si="3"/>
        <v>1</v>
      </c>
    </row>
    <row r="58" spans="1:10" x14ac:dyDescent="0.25">
      <c r="A58" s="128"/>
      <c r="B58" s="66">
        <v>56</v>
      </c>
      <c r="C58" s="72" t="e" cm="1" vm="420">
        <f t="array" ref="C58">_xlfn.UNIQUE(_xlfn._xlws.FILTER(ClubCoef!B:B, ClubCoef!D:D = D58))</f>
        <v>#VALUE!</v>
      </c>
      <c r="D58" s="73" t="e" cm="1" vm="490">
        <f t="array" ref="D58">INDEX(_xlfn._xlws.FILTER(_xlfn.UNIQUE(_xlfn._xlws.FILTER(ClubCoef!D:D, ClubCoef!P:P = F58)),(COUNTIF(D56:D57, _xlfn.UNIQUE(_xlfn._xlws.FILTER(ClubCoef!D:D, ClubCoef!P:P = F58))) = 0)),1)</f>
        <v>#VALUE!</v>
      </c>
      <c r="E58" s="72" t="str" cm="1">
        <f t="array" ref="E58">INDEX(_xlfn._xlws.FILTER(_xlfn.UNIQUE(_xlfn._xlws.FILTER(ClubCoef!E:E, ClubCoef!P:P = F58)),(COUNTIF(E56:E57, _xlfn.UNIQUE(_xlfn._xlws.FILTER(ClubCoef!E:E, ClubCoef!P:P = F58))) = 0)),1)</f>
        <v>VRS</v>
      </c>
      <c r="F58" s="61">
        <f>LARGE(ClubCoef!P:P, B58)</f>
        <v>18.958631023716627</v>
      </c>
      <c r="I58" s="35" t="e" cm="1" vm="433">
        <f t="array" ref="I58">INDEX($C$47:$C$70,MATCH(0,COUNTIF($I$46:I57,$C$47:$C$70)+($C$47:$C$70=""),0))</f>
        <v>#VALUE!</v>
      </c>
      <c r="J58" s="35">
        <f t="shared" si="3"/>
        <v>1</v>
      </c>
    </row>
    <row r="59" spans="1:10" x14ac:dyDescent="0.25">
      <c r="A59" s="128"/>
      <c r="B59" s="66">
        <v>57</v>
      </c>
      <c r="C59" s="72" t="e" cm="1" vm="447">
        <f t="array" ref="C59">_xlfn.UNIQUE(_xlfn._xlws.FILTER(ClubCoef!B:B, ClubCoef!D:D = D59))</f>
        <v>#VALUE!</v>
      </c>
      <c r="D59" s="73" t="e" cm="1" vm="491">
        <f t="array" ref="D59">INDEX(_xlfn._xlws.FILTER(_xlfn.UNIQUE(_xlfn._xlws.FILTER(ClubCoef!D:D, ClubCoef!P:P = F59)),(COUNTIF(D57:D58, _xlfn.UNIQUE(_xlfn._xlws.FILTER(ClubCoef!D:D, ClubCoef!P:P = F59))) = 0)),1)</f>
        <v>#VALUE!</v>
      </c>
      <c r="E59" s="72" t="str" cm="1">
        <f t="array" ref="E59">INDEX(_xlfn._xlws.FILTER(_xlfn.UNIQUE(_xlfn._xlws.FILTER(ClubCoef!E:E, ClubCoef!P:P = F59)),(COUNTIF(E57:E58, _xlfn.UNIQUE(_xlfn._xlws.FILTER(ClubCoef!E:E, ClubCoef!P:P = F59))) = 0)),1)</f>
        <v>DMN</v>
      </c>
      <c r="F59" s="61">
        <f>LARGE(ClubCoef!P:P, B59)</f>
        <v>18.674634428571427</v>
      </c>
      <c r="I59" s="35" t="e" cm="1">
        <f t="array" ref="I59">INDEX($C$47:$C$70,MATCH(0,COUNTIF($I$46:I58,$C$47:$C$70)+($C$47:$C$70=""),0))</f>
        <v>#N/A</v>
      </c>
      <c r="J59" s="35">
        <f t="shared" si="3"/>
        <v>0</v>
      </c>
    </row>
    <row r="60" spans="1:10" x14ac:dyDescent="0.25">
      <c r="A60" s="128"/>
      <c r="B60" s="66">
        <v>58</v>
      </c>
      <c r="C60" s="72" t="e" cm="1" vm="449">
        <f t="array" ref="C60">_xlfn.UNIQUE(_xlfn._xlws.FILTER(ClubCoef!B:B, ClubCoef!D:D = D60))</f>
        <v>#VALUE!</v>
      </c>
      <c r="D60" s="73" t="e" cm="1" vm="492">
        <f t="array" ref="D60">INDEX(_xlfn._xlws.FILTER(_xlfn.UNIQUE(_xlfn._xlws.FILTER(ClubCoef!D:D, ClubCoef!P:P = F60)),(COUNTIF(D58:D59, _xlfn.UNIQUE(_xlfn._xlws.FILTER(ClubCoef!D:D, ClubCoef!P:P = F60))) = 0)),1)</f>
        <v>#VALUE!</v>
      </c>
      <c r="E60" s="72" t="str" cm="1">
        <f t="array" ref="E60">INDEX(_xlfn._xlws.FILTER(_xlfn.UNIQUE(_xlfn._xlws.FILTER(ClubCoef!E:E, ClubCoef!P:P = F60)),(COUNTIF(E58:E59, _xlfn.UNIQUE(_xlfn._xlws.FILTER(ClubCoef!E:E, ClubCoef!P:P = F60))) = 0)),1)</f>
        <v>DBA</v>
      </c>
      <c r="F60" s="61">
        <f>LARGE(ClubCoef!P:P, B60)</f>
        <v>18.613026360000003</v>
      </c>
      <c r="I60" s="35" t="e" cm="1">
        <f t="array" ref="I60">INDEX($C$47:$C$70,MATCH(0,COUNTIF($I$46:I59,$C$47:$C$70)+($C$47:$C$70=""),0))</f>
        <v>#N/A</v>
      </c>
      <c r="J60" s="35">
        <f t="shared" si="3"/>
        <v>0</v>
      </c>
    </row>
    <row r="61" spans="1:10" x14ac:dyDescent="0.25">
      <c r="A61" s="128"/>
      <c r="B61" s="66">
        <v>59</v>
      </c>
      <c r="C61" s="72" t="e" cm="1" vm="435">
        <f t="array" ref="C61">_xlfn.UNIQUE(_xlfn._xlws.FILTER(ClubCoef!B:B, ClubCoef!D:D = D61))</f>
        <v>#VALUE!</v>
      </c>
      <c r="D61" s="73" t="e" cm="1" vm="493">
        <f t="array" ref="D61">INDEX(_xlfn._xlws.FILTER(_xlfn.UNIQUE(_xlfn._xlws.FILTER(ClubCoef!D:D, ClubCoef!P:P = F61)),(COUNTIF(D59:D60, _xlfn.UNIQUE(_xlfn._xlws.FILTER(ClubCoef!D:D, ClubCoef!P:P = F61))) = 0)),1)</f>
        <v>#VALUE!</v>
      </c>
      <c r="E61" s="72" t="str" cm="1">
        <f t="array" ref="E61">INDEX(_xlfn._xlws.FILTER(_xlfn.UNIQUE(_xlfn._xlws.FILTER(ClubCoef!E:E, ClubCoef!P:P = F61)),(COUNTIF(E59:E60, _xlfn.UNIQUE(_xlfn._xlws.FILTER(ClubCoef!E:E, ClubCoef!P:P = F61))) = 0)),1)</f>
        <v>AKT</v>
      </c>
      <c r="F61" s="61">
        <f>LARGE(ClubCoef!P:P, B61)</f>
        <v>18.512965293964285</v>
      </c>
      <c r="I61" s="35" t="e" cm="1">
        <f t="array" ref="I61">INDEX($C$47:$C$70,MATCH(0,COUNTIF($I$46:I60,$C$47:$C$70)+($C$47:$C$70=""),0))</f>
        <v>#N/A</v>
      </c>
      <c r="J61" s="35">
        <f t="shared" si="3"/>
        <v>0</v>
      </c>
    </row>
    <row r="62" spans="1:10" x14ac:dyDescent="0.25">
      <c r="A62" s="128"/>
      <c r="B62" s="66">
        <v>60</v>
      </c>
      <c r="C62" s="72" t="e" cm="1" vm="423">
        <f t="array" ref="C62">_xlfn.UNIQUE(_xlfn._xlws.FILTER(ClubCoef!B:B, ClubCoef!D:D = D62))</f>
        <v>#VALUE!</v>
      </c>
      <c r="D62" s="73" t="e" cm="1" vm="494">
        <f t="array" ref="D62">INDEX(_xlfn._xlws.FILTER(_xlfn.UNIQUE(_xlfn._xlws.FILTER(ClubCoef!D:D, ClubCoef!P:P = F62)),(COUNTIF(D60:D61, _xlfn.UNIQUE(_xlfn._xlws.FILTER(ClubCoef!D:D, ClubCoef!P:P = F62))) = 0)),1)</f>
        <v>#VALUE!</v>
      </c>
      <c r="E62" s="72" t="str" cm="1">
        <f t="array" ref="E62">INDEX(_xlfn._xlws.FILTER(_xlfn.UNIQUE(_xlfn._xlws.FILTER(ClubCoef!E:E, ClubCoef!P:P = F62)),(COUNTIF(E60:E61, _xlfn.UNIQUE(_xlfn._xlws.FILTER(ClubCoef!E:E, ClubCoef!P:P = F62))) = 0)),1)</f>
        <v>KHM</v>
      </c>
      <c r="F62" s="61">
        <f>LARGE(ClubCoef!P:P, B62)</f>
        <v>18.424732924012389</v>
      </c>
    </row>
    <row r="63" spans="1:10" x14ac:dyDescent="0.25">
      <c r="A63" s="128"/>
      <c r="B63" s="66">
        <v>61</v>
      </c>
      <c r="C63" s="72" t="e" cm="1" vm="420">
        <f t="array" ref="C63">_xlfn.UNIQUE(_xlfn._xlws.FILTER(ClubCoef!B:B, ClubCoef!D:D = D63))</f>
        <v>#VALUE!</v>
      </c>
      <c r="D63" s="73" t="e" cm="1" vm="495">
        <f t="array" ref="D63">INDEX(_xlfn._xlws.FILTER(_xlfn.UNIQUE(_xlfn._xlws.FILTER(ClubCoef!D:D, ClubCoef!P:P = F63)),(COUNTIF(D61:D62, _xlfn.UNIQUE(_xlfn._xlws.FILTER(ClubCoef!D:D, ClubCoef!P:P = F63))) = 0)),1)</f>
        <v>#VALUE!</v>
      </c>
      <c r="E63" s="72" t="str" cm="1">
        <f t="array" ref="E63">INDEX(_xlfn._xlws.FILTER(_xlfn.UNIQUE(_xlfn._xlws.FILTER(ClubCoef!E:E, ClubCoef!P:P = F63)),(COUNTIF(E61:E62, _xlfn.UNIQUE(_xlfn._xlws.FILTER(ClubCoef!E:E, ClubCoef!P:P = F63))) = 0)),1)</f>
        <v>KRP</v>
      </c>
      <c r="F63" s="61">
        <f>LARGE(ClubCoef!P:P, B63)</f>
        <v>18.361842950114905</v>
      </c>
    </row>
    <row r="64" spans="1:10" x14ac:dyDescent="0.25">
      <c r="A64" s="128"/>
      <c r="B64" s="66">
        <v>62</v>
      </c>
      <c r="C64" s="72" t="e" cm="1" vm="441">
        <f t="array" ref="C64">_xlfn.UNIQUE(_xlfn._xlws.FILTER(ClubCoef!B:B, ClubCoef!D:D = D64))</f>
        <v>#VALUE!</v>
      </c>
      <c r="D64" s="73" t="e" cm="1" vm="496">
        <f t="array" ref="D64">INDEX(_xlfn._xlws.FILTER(_xlfn.UNIQUE(_xlfn._xlws.FILTER(ClubCoef!D:D, ClubCoef!P:P = F64)),(COUNTIF(D62:D63, _xlfn.UNIQUE(_xlfn._xlws.FILTER(ClubCoef!D:D, ClubCoef!P:P = F64))) = 0)),1)</f>
        <v>#VALUE!</v>
      </c>
      <c r="E64" s="72" t="str" cm="1">
        <f t="array" ref="E64">INDEX(_xlfn._xlws.FILTER(_xlfn.UNIQUE(_xlfn._xlws.FILTER(ClubCoef!E:E, ClubCoef!P:P = F64)),(COUNTIF(E62:E63, _xlfn.UNIQUE(_xlfn._xlws.FILTER(ClubCoef!E:E, ClubCoef!P:P = F64))) = 0)),1)</f>
        <v>AHA</v>
      </c>
      <c r="F64" s="61">
        <f>LARGE(ClubCoef!P:P, B64)</f>
        <v>18.333301879428568</v>
      </c>
    </row>
    <row r="65" spans="1:10" x14ac:dyDescent="0.25">
      <c r="A65" s="128"/>
      <c r="B65" s="66">
        <v>63</v>
      </c>
      <c r="C65" s="72" t="e" cm="1" vm="423">
        <f t="array" ref="C65">_xlfn.UNIQUE(_xlfn._xlws.FILTER(ClubCoef!B:B, ClubCoef!D:D = D65))</f>
        <v>#VALUE!</v>
      </c>
      <c r="D65" s="73" t="e" cm="1" vm="497">
        <f t="array" ref="D65">INDEX(_xlfn._xlws.FILTER(_xlfn.UNIQUE(_xlfn._xlws.FILTER(ClubCoef!D:D, ClubCoef!P:P = F65)),(COUNTIF(D63:D64, _xlfn.UNIQUE(_xlfn._xlws.FILTER(ClubCoef!D:D, ClubCoef!P:P = F65))) = 0)),1)</f>
        <v>#VALUE!</v>
      </c>
      <c r="E65" s="72" t="str" cm="1">
        <f t="array" ref="E65">INDEX(_xlfn._xlws.FILTER(_xlfn.UNIQUE(_xlfn._xlws.FILTER(ClubCoef!E:E, ClubCoef!P:P = F65)),(COUNTIF(E63:E64, _xlfn.UNIQUE(_xlfn._xlws.FILTER(ClubCoef!E:E, ClubCoef!P:P = F65))) = 0)),1)</f>
        <v>PNN</v>
      </c>
      <c r="F65" s="61">
        <f>LARGE(ClubCoef!P:P, B65)</f>
        <v>18.232580393410203</v>
      </c>
    </row>
    <row r="66" spans="1:10" x14ac:dyDescent="0.25">
      <c r="A66" s="128"/>
      <c r="B66" s="66">
        <v>64</v>
      </c>
      <c r="C66" s="72" t="e" cm="1" vm="433">
        <f t="array" ref="C66">_xlfn.UNIQUE(_xlfn._xlws.FILTER(ClubCoef!B:B, ClubCoef!D:D = D66))</f>
        <v>#VALUE!</v>
      </c>
      <c r="D66" s="73" t="e" cm="1" vm="498">
        <f t="array" ref="D66">INDEX(_xlfn._xlws.FILTER(_xlfn.UNIQUE(_xlfn._xlws.FILTER(ClubCoef!D:D, ClubCoef!P:P = F66)),(COUNTIF(D64:D65, _xlfn.UNIQUE(_xlfn._xlws.FILTER(ClubCoef!D:D, ClubCoef!P:P = F66))) = 0)),1)</f>
        <v>#VALUE!</v>
      </c>
      <c r="E66" s="72" t="str" cm="1">
        <f t="array" ref="E66">INDEX(_xlfn._xlws.FILTER(_xlfn.UNIQUE(_xlfn._xlws.FILTER(ClubCoef!E:E, ClubCoef!P:P = F66)),(COUNTIF(E64:E65, _xlfn.UNIQUE(_xlfn._xlws.FILTER(ClubCoef!E:E, ClubCoef!P:P = F66))) = 0)),1)</f>
        <v>ALA</v>
      </c>
      <c r="F66" s="61">
        <f>LARGE(ClubCoef!P:P, B66)</f>
        <v>18.220838828500003</v>
      </c>
    </row>
    <row r="67" spans="1:10" x14ac:dyDescent="0.25">
      <c r="A67" s="128"/>
      <c r="B67" s="66">
        <v>65</v>
      </c>
      <c r="C67" s="72" t="e" cm="1" vm="420">
        <f t="array" ref="C67">_xlfn.UNIQUE(_xlfn._xlws.FILTER(ClubCoef!B:B, ClubCoef!D:D = D67))</f>
        <v>#VALUE!</v>
      </c>
      <c r="D67" s="73" t="e" cm="1" vm="499">
        <f t="array" ref="D67">INDEX(_xlfn._xlws.FILTER(_xlfn.UNIQUE(_xlfn._xlws.FILTER(ClubCoef!D:D, ClubCoef!P:P = F67)),(COUNTIF(D65:D66, _xlfn.UNIQUE(_xlfn._xlws.FILTER(ClubCoef!D:D, ClubCoef!P:P = F67))) = 0)),1)</f>
        <v>#VALUE!</v>
      </c>
      <c r="E67" s="72" t="str" cm="1">
        <f t="array" ref="E67">INDEX(_xlfn._xlws.FILTER(_xlfn.UNIQUE(_xlfn._xlws.FILTER(ClubCoef!E:E, ClubCoef!P:P = F67)),(COUNTIF(E65:E66, _xlfn.UNIQUE(_xlfn._xlws.FILTER(ClubCoef!E:E, ClubCoef!P:P = F67))) = 0)),1)</f>
        <v>CHO</v>
      </c>
      <c r="F67" s="61">
        <f>LARGE(ClubCoef!P:P, B67)</f>
        <v>18.077968914630951</v>
      </c>
    </row>
    <row r="68" spans="1:10" x14ac:dyDescent="0.25">
      <c r="A68" s="128"/>
      <c r="B68" s="66">
        <v>66</v>
      </c>
      <c r="C68" s="72" t="e" cm="1" vm="420">
        <f t="array" ref="C68">_xlfn.UNIQUE(_xlfn._xlws.FILTER(ClubCoef!B:B, ClubCoef!D:D = D68))</f>
        <v>#VALUE!</v>
      </c>
      <c r="D68" s="73" t="e" cm="1" vm="500">
        <f t="array" ref="D68">INDEX(_xlfn._xlws.FILTER(_xlfn.UNIQUE(_xlfn._xlws.FILTER(ClubCoef!D:D, ClubCoef!P:P = F68)),(COUNTIF(D66:D67, _xlfn.UNIQUE(_xlfn._xlws.FILTER(ClubCoef!D:D, ClubCoef!P:P = F68))) = 0)),1)</f>
        <v>#VALUE!</v>
      </c>
      <c r="E68" s="72" t="str" cm="1">
        <f t="array" ref="E68">INDEX(_xlfn._xlws.FILTER(_xlfn.UNIQUE(_xlfn._xlws.FILTER(ClubCoef!E:E, ClubCoef!P:P = F68)),(COUNTIF(E66:E67, _xlfn.UNIQUE(_xlfn._xlws.FILTER(ClubCoef!E:E, ClubCoef!P:P = F68))) = 0)),1)</f>
        <v>LNZ</v>
      </c>
      <c r="F68" s="61">
        <f>LARGE(ClubCoef!P:P, B68)</f>
        <v>18.015129346812518</v>
      </c>
    </row>
    <row r="69" spans="1:10" x14ac:dyDescent="0.25">
      <c r="A69" s="128"/>
      <c r="B69" s="66">
        <v>67</v>
      </c>
      <c r="C69" s="72" t="e" cm="1" vm="420">
        <f t="array" ref="C69">_xlfn.UNIQUE(_xlfn._xlws.FILTER(ClubCoef!B:B, ClubCoef!D:D = D69))</f>
        <v>#VALUE!</v>
      </c>
      <c r="D69" s="73" t="e" cm="1" vm="501">
        <f t="array" ref="D69">INDEX(_xlfn._xlws.FILTER(_xlfn.UNIQUE(_xlfn._xlws.FILTER(ClubCoef!D:D, ClubCoef!P:P = F69)),(COUNTIF(D67:D68, _xlfn.UNIQUE(_xlfn._xlws.FILTER(ClubCoef!D:D, ClubCoef!P:P = F69))) = 0)),1)</f>
        <v>#VALUE!</v>
      </c>
      <c r="E69" s="72" t="str" cm="1">
        <f t="array" ref="E69">INDEX(_xlfn._xlws.FILTER(_xlfn.UNIQUE(_xlfn._xlws.FILTER(ClubCoef!E:E, ClubCoef!P:P = F69)),(COUNTIF(E67:E68, _xlfn.UNIQUE(_xlfn._xlws.FILTER(ClubCoef!E:E, ClubCoef!P:P = F69))) = 0)),1)</f>
        <v>INH</v>
      </c>
      <c r="F69" s="61">
        <f>LARGE(ClubCoef!P:P, B69)</f>
        <v>17.98890785165154</v>
      </c>
    </row>
    <row r="70" spans="1:10" x14ac:dyDescent="0.25">
      <c r="A70" s="128"/>
      <c r="B70" s="66">
        <v>68</v>
      </c>
      <c r="C70" s="72" t="e" cm="1" vm="420">
        <f t="array" ref="C70">_xlfn.UNIQUE(_xlfn._xlws.FILTER(ClubCoef!B:B, ClubCoef!D:D = D70))</f>
        <v>#VALUE!</v>
      </c>
      <c r="D70" s="73" t="e" cm="1" vm="502">
        <f t="array" ref="D70">INDEX(_xlfn._xlws.FILTER(_xlfn.UNIQUE(_xlfn._xlws.FILTER(ClubCoef!D:D, ClubCoef!P:P = F70)),(COUNTIF(D68:D69, _xlfn.UNIQUE(_xlfn._xlws.FILTER(ClubCoef!D:D, ClubCoef!P:P = F70))) = 0)),1)</f>
        <v>#VALUE!</v>
      </c>
      <c r="E70" s="72" t="str" cm="1">
        <f t="array" ref="E70">INDEX(_xlfn._xlws.FILTER(_xlfn.UNIQUE(_xlfn._xlws.FILTER(ClubCoef!E:E, ClubCoef!P:P = F70)),(COUNTIF(E68:E69, _xlfn.UNIQUE(_xlfn._xlws.FILTER(ClubCoef!E:E, ClubCoef!P:P = F70))) = 0)),1)</f>
        <v>M25</v>
      </c>
      <c r="F70" s="61">
        <f>LARGE(ClubCoef!P:P, B70)</f>
        <v>17.959851348823175</v>
      </c>
    </row>
    <row r="71" spans="1:10" x14ac:dyDescent="0.25">
      <c r="A71" s="125" t="s">
        <v>388</v>
      </c>
      <c r="B71" s="66">
        <v>69</v>
      </c>
      <c r="C71" s="72" t="e" cm="1" vm="449">
        <f t="array" ref="C71">_xlfn.UNIQUE(_xlfn._xlws.FILTER(ClubCoef!B:B, ClubCoef!D:D = D71))</f>
        <v>#VALUE!</v>
      </c>
      <c r="D71" s="73" t="e" cm="1" vm="503">
        <f t="array" ref="D71">INDEX(_xlfn._xlws.FILTER(_xlfn.UNIQUE(_xlfn._xlws.FILTER(ClubCoef!D:D, ClubCoef!P:P = F71)),(COUNTIF(D69:D70, _xlfn.UNIQUE(_xlfn._xlws.FILTER(ClubCoef!D:D, ClubCoef!P:P = F71))) = 0)),1)</f>
        <v>#VALUE!</v>
      </c>
      <c r="E71" s="72" t="str" cm="1">
        <f t="array" ref="E71">INDEX(_xlfn._xlws.FILTER(_xlfn.UNIQUE(_xlfn._xlws.FILTER(ClubCoef!E:E, ClubCoef!P:P = F71)),(COUNTIF(E69:E70, _xlfn.UNIQUE(_xlfn._xlws.FILTER(ClubCoef!E:E, ClubCoef!P:P = F71))) = 0)),1)</f>
        <v>DNT</v>
      </c>
      <c r="F71" s="61">
        <f>LARGE(ClubCoef!P:P, B71)</f>
        <v>17.927560799999998</v>
      </c>
      <c r="I71" s="35" t="e" cm="1" vm="449">
        <f t="array" ref="I71">INDEX($C$71:$C$94,MATCH(0,COUNTIF($I$70:I70,$C$71:$C$94)+($C$71:$C$94=""),0))</f>
        <v>#VALUE!</v>
      </c>
      <c r="J71" s="35">
        <f>COUNTIF($C$71:$C$94,I71)</f>
        <v>2</v>
      </c>
    </row>
    <row r="72" spans="1:10" x14ac:dyDescent="0.25">
      <c r="A72" s="125"/>
      <c r="B72" s="66">
        <v>70</v>
      </c>
      <c r="C72" s="72" t="e" cm="1" vm="425">
        <f t="array" ref="C72">_xlfn.UNIQUE(_xlfn._xlws.FILTER(ClubCoef!B:B, ClubCoef!D:D = D72))</f>
        <v>#VALUE!</v>
      </c>
      <c r="D72" s="73" t="e" cm="1" vm="504">
        <f t="array" ref="D72">INDEX(_xlfn._xlws.FILTER(_xlfn.UNIQUE(_xlfn._xlws.FILTER(ClubCoef!D:D, ClubCoef!P:P = F72)),(COUNTIF(D70:D71, _xlfn.UNIQUE(_xlfn._xlws.FILTER(ClubCoef!D:D, ClubCoef!P:P = F72))) = 0)),1)</f>
        <v>#VALUE!</v>
      </c>
      <c r="E72" s="72" t="str" cm="1">
        <f t="array" ref="E72">INDEX(_xlfn._xlws.FILTER(_xlfn.UNIQUE(_xlfn._xlws.FILTER(ClubCoef!E:E, ClubCoef!P:P = F72)),(COUNTIF(E70:E71, _xlfn.UNIQUE(_xlfn._xlws.FILTER(ClubCoef!E:E, ClubCoef!P:P = F72))) = 0)),1)</f>
        <v>QBL</v>
      </c>
      <c r="F72" s="61">
        <f>LARGE(ClubCoef!P:P, B72)</f>
        <v>17.891718054188406</v>
      </c>
      <c r="I72" s="35" t="e" cm="1" vm="425">
        <f t="array" ref="I72">INDEX($C$71:$C$94,MATCH(0,COUNTIF($I$70:I71,$C$71:$C$94)+($C$71:$C$94=""),0))</f>
        <v>#VALUE!</v>
      </c>
      <c r="J72" s="35">
        <f t="shared" ref="J72:J85" si="4">COUNTIF($C$71:$C$94,I72)</f>
        <v>3</v>
      </c>
    </row>
    <row r="73" spans="1:10" x14ac:dyDescent="0.25">
      <c r="A73" s="125"/>
      <c r="B73" s="66">
        <v>71</v>
      </c>
      <c r="C73" s="72" t="e" cm="1" vm="431">
        <f t="array" ref="C73">_xlfn.UNIQUE(_xlfn._xlws.FILTER(ClubCoef!B:B, ClubCoef!D:D = D73))</f>
        <v>#VALUE!</v>
      </c>
      <c r="D73" s="73" t="e" cm="1" vm="505">
        <f t="array" ref="D73">INDEX(_xlfn._xlws.FILTER(_xlfn.UNIQUE(_xlfn._xlws.FILTER(ClubCoef!D:D, ClubCoef!P:P = F73)),(COUNTIF(D71:D72, _xlfn.UNIQUE(_xlfn._xlws.FILTER(ClubCoef!D:D, ClubCoef!P:P = F73))) = 0)),1)</f>
        <v>#VALUE!</v>
      </c>
      <c r="E73" s="72" t="str" cm="1">
        <f t="array" ref="E73">INDEX(_xlfn._xlws.FILTER(_xlfn.UNIQUE(_xlfn._xlws.FILTER(ClubCoef!E:E, ClubCoef!P:P = F73)),(COUNTIF(E71:E72, _xlfn.UNIQUE(_xlfn._xlws.FILTER(ClubCoef!E:E, ClubCoef!P:P = F73))) = 0)),1)</f>
        <v>LIE</v>
      </c>
      <c r="F73" s="61">
        <f>LARGE(ClubCoef!P:P, B73)</f>
        <v>17.818207920000003</v>
      </c>
      <c r="I73" s="35" t="e" cm="1" vm="431">
        <f t="array" ref="I73">INDEX($C$71:$C$94,MATCH(0,COUNTIF($I$70:I72,$C$71:$C$94)+($C$71:$C$94=""),0))</f>
        <v>#VALUE!</v>
      </c>
      <c r="J73" s="35">
        <f t="shared" si="4"/>
        <v>2</v>
      </c>
    </row>
    <row r="74" spans="1:10" x14ac:dyDescent="0.25">
      <c r="A74" s="125"/>
      <c r="B74" s="66">
        <v>72</v>
      </c>
      <c r="C74" s="72" t="e" cm="1" vm="420">
        <f t="array" ref="C74">_xlfn.UNIQUE(_xlfn._xlws.FILTER(ClubCoef!B:B, ClubCoef!D:D = D74))</f>
        <v>#VALUE!</v>
      </c>
      <c r="D74" s="73" t="e" cm="1" vm="506">
        <f t="array" ref="D74">INDEX(_xlfn._xlws.FILTER(_xlfn.UNIQUE(_xlfn._xlws.FILTER(ClubCoef!D:D, ClubCoef!P:P = F74)),(COUNTIF(D72:D73, _xlfn.UNIQUE(_xlfn._xlws.FILTER(ClubCoef!D:D, ClubCoef!P:P = F74))) = 0)),1)</f>
        <v>#VALUE!</v>
      </c>
      <c r="E74" s="72" t="str" cm="1">
        <f t="array" ref="E74">INDEX(_xlfn._xlws.FILTER(_xlfn.UNIQUE(_xlfn._xlws.FILTER(ClubCoef!E:E, ClubCoef!P:P = F74)),(COUNTIF(E72:E73, _xlfn.UNIQUE(_xlfn._xlws.FILTER(ClubCoef!E:E, ClubCoef!P:P = F74))) = 0)),1)</f>
        <v>OBL</v>
      </c>
      <c r="F74" s="61">
        <f>LARGE(ClubCoef!P:P, B74)</f>
        <v>17.390302089823216</v>
      </c>
      <c r="I74" s="35" t="e" cm="1" vm="420">
        <f t="array" ref="I74">INDEX($C$71:$C$94,MATCH(0,COUNTIF($I$70:I73,$C$71:$C$94)+($C$71:$C$94=""),0))</f>
        <v>#VALUE!</v>
      </c>
      <c r="J74" s="35">
        <f t="shared" si="4"/>
        <v>3</v>
      </c>
    </row>
    <row r="75" spans="1:10" x14ac:dyDescent="0.25">
      <c r="A75" s="125"/>
      <c r="B75" s="66">
        <v>73</v>
      </c>
      <c r="C75" s="72" t="e" cm="1" vm="437">
        <f t="array" ref="C75">_xlfn.UNIQUE(_xlfn._xlws.FILTER(ClubCoef!B:B, ClubCoef!D:D = D75))</f>
        <v>#VALUE!</v>
      </c>
      <c r="D75" s="73" t="e" cm="1" vm="507">
        <f t="array" ref="D75">INDEX(_xlfn._xlws.FILTER(_xlfn.UNIQUE(_xlfn._xlws.FILTER(ClubCoef!D:D, ClubCoef!P:P = F75)),(COUNTIF(D73:D74, _xlfn.UNIQUE(_xlfn._xlws.FILTER(ClubCoef!D:D, ClubCoef!P:P = F75))) = 0)),1)</f>
        <v>#VALUE!</v>
      </c>
      <c r="E75" s="72" t="str" cm="1">
        <f t="array" ref="E75">INDEX(_xlfn._xlws.FILTER(_xlfn.UNIQUE(_xlfn._xlws.FILTER(ClubCoef!E:E, ClubCoef!P:P = F75)),(COUNTIF(E73:E74, _xlfn.UNIQUE(_xlfn._xlws.FILTER(ClubCoef!E:E, ClubCoef!P:P = F75))) = 0)),1)</f>
        <v>PIN</v>
      </c>
      <c r="F75" s="61">
        <f>LARGE(ClubCoef!P:P, B75)</f>
        <v>17.166170265000002</v>
      </c>
      <c r="I75" s="35" t="e" cm="1" vm="437">
        <f t="array" ref="I75">INDEX($C$71:$C$94,MATCH(0,COUNTIF($I$70:I74,$C$71:$C$94)+($C$71:$C$94=""),0))</f>
        <v>#VALUE!</v>
      </c>
      <c r="J75" s="35">
        <f t="shared" si="4"/>
        <v>2</v>
      </c>
    </row>
    <row r="76" spans="1:10" x14ac:dyDescent="0.25">
      <c r="A76" s="125"/>
      <c r="B76" s="66">
        <v>74</v>
      </c>
      <c r="C76" s="72" t="e" cm="1" vm="427">
        <f t="array" ref="C76">_xlfn.UNIQUE(_xlfn._xlws.FILTER(ClubCoef!B:B, ClubCoef!D:D = D76))</f>
        <v>#VALUE!</v>
      </c>
      <c r="D76" s="73" t="e" cm="1" vm="508">
        <f t="array" ref="D76">INDEX(_xlfn._xlws.FILTER(_xlfn.UNIQUE(_xlfn._xlws.FILTER(ClubCoef!D:D, ClubCoef!P:P = F76)),(COUNTIF(D74:D75, _xlfn.UNIQUE(_xlfn._xlws.FILTER(ClubCoef!D:D, ClubCoef!P:P = F76))) = 0)),1)</f>
        <v>#VALUE!</v>
      </c>
      <c r="E76" s="72" t="str" cm="1">
        <f t="array" ref="E76">INDEX(_xlfn._xlws.FILTER(_xlfn.UNIQUE(_xlfn._xlws.FILTER(ClubCoef!E:E, ClubCoef!P:P = F76)),(COUNTIF(E74:E75, _xlfn.UNIQUE(_xlfn._xlws.FILTER(ClubCoef!E:E, ClubCoef!P:P = F76))) = 0)),1)</f>
        <v>LKT</v>
      </c>
      <c r="F76" s="61">
        <f>LARGE(ClubCoef!P:P, B76)</f>
        <v>16.993599382702531</v>
      </c>
      <c r="I76" s="35" t="e" cm="1" vm="427">
        <f t="array" ref="I76">INDEX($C$71:$C$94,MATCH(0,COUNTIF($I$70:I75,$C$71:$C$94)+($C$71:$C$94=""),0))</f>
        <v>#VALUE!</v>
      </c>
      <c r="J76" s="35">
        <f t="shared" si="4"/>
        <v>4</v>
      </c>
    </row>
    <row r="77" spans="1:10" x14ac:dyDescent="0.25">
      <c r="A77" s="125"/>
      <c r="B77" s="66">
        <v>75</v>
      </c>
      <c r="C77" s="72" t="e" cm="1" vm="425">
        <f t="array" ref="C77">_xlfn.UNIQUE(_xlfn._xlws.FILTER(ClubCoef!B:B, ClubCoef!D:D = D77))</f>
        <v>#VALUE!</v>
      </c>
      <c r="D77" s="73" t="e" cm="1" vm="509">
        <f t="array" ref="D77">INDEX(_xlfn._xlws.FILTER(_xlfn.UNIQUE(_xlfn._xlws.FILTER(ClubCoef!D:D, ClubCoef!P:P = F77)),(COUNTIF(D75:D76, _xlfn.UNIQUE(_xlfn._xlws.FILTER(ClubCoef!D:D, ClubCoef!P:P = F77))) = 0)),1)</f>
        <v>#VALUE!</v>
      </c>
      <c r="E77" s="72" t="str" cm="1">
        <f t="array" ref="E77">INDEX(_xlfn._xlws.FILTER(_xlfn.UNIQUE(_xlfn._xlws.FILTER(ClubCoef!E:E, ClubCoef!P:P = F77)),(COUNTIF(E75:E76, _xlfn.UNIQUE(_xlfn._xlws.FILTER(ClubCoef!E:E, ClubCoef!P:P = F77))) = 0)),1)</f>
        <v>TUR</v>
      </c>
      <c r="F77" s="61">
        <f>LARGE(ClubCoef!P:P, B77)</f>
        <v>16.799493808259999</v>
      </c>
      <c r="I77" s="35" t="e" cm="1" vm="423">
        <f t="array" ref="I77">INDEX($C$71:$C$94,MATCH(0,COUNTIF($I$70:I76,$C$71:$C$94)+($C$71:$C$94=""),0))</f>
        <v>#VALUE!</v>
      </c>
      <c r="J77" s="35">
        <f t="shared" si="4"/>
        <v>2</v>
      </c>
    </row>
    <row r="78" spans="1:10" x14ac:dyDescent="0.25">
      <c r="A78" s="125"/>
      <c r="B78" s="66">
        <v>76</v>
      </c>
      <c r="C78" s="72" t="e" cm="1" vm="425">
        <f t="array" ref="C78">_xlfn.UNIQUE(_xlfn._xlws.FILTER(ClubCoef!B:B, ClubCoef!D:D = D78))</f>
        <v>#VALUE!</v>
      </c>
      <c r="D78" s="73" t="e" cm="1" vm="510">
        <f t="array" ref="D78">INDEX(_xlfn._xlws.FILTER(_xlfn.UNIQUE(_xlfn._xlws.FILTER(ClubCoef!D:D, ClubCoef!P:P = F78)),(COUNTIF(D76:D77, _xlfn.UNIQUE(_xlfn._xlws.FILTER(ClubCoef!D:D, ClubCoef!P:P = F78))) = 0)),1)</f>
        <v>#VALUE!</v>
      </c>
      <c r="E78" s="72" t="str" cm="1">
        <f t="array" ref="E78">INDEX(_xlfn._xlws.FILTER(_xlfn.UNIQUE(_xlfn._xlws.FILTER(ClubCoef!E:E, ClubCoef!P:P = F78)),(COUNTIF(E76:E77, _xlfn.UNIQUE(_xlfn._xlws.FILTER(ClubCoef!E:E, ClubCoef!P:P = F78))) = 0)),1)</f>
        <v>SMQ</v>
      </c>
      <c r="F78" s="61">
        <f>LARGE(ClubCoef!P:P, B78)</f>
        <v>16.71034867809524</v>
      </c>
      <c r="I78" s="35" t="e" cm="1" vm="445">
        <f t="array" ref="I78">INDEX($C$71:$C$94,MATCH(0,COUNTIF($I$70:I77,$C$71:$C$94)+($C$71:$C$94=""),0))</f>
        <v>#VALUE!</v>
      </c>
      <c r="J78" s="35">
        <f t="shared" si="4"/>
        <v>1</v>
      </c>
    </row>
    <row r="79" spans="1:10" x14ac:dyDescent="0.25">
      <c r="A79" s="125"/>
      <c r="B79" s="66">
        <v>77</v>
      </c>
      <c r="C79" s="72" t="e" cm="1" vm="423">
        <f t="array" ref="C79">_xlfn.UNIQUE(_xlfn._xlws.FILTER(ClubCoef!B:B, ClubCoef!D:D = D79))</f>
        <v>#VALUE!</v>
      </c>
      <c r="D79" s="73" t="e" cm="1" vm="511">
        <f t="array" ref="D79">INDEX(_xlfn._xlws.FILTER(_xlfn.UNIQUE(_xlfn._xlws.FILTER(ClubCoef!D:D, ClubCoef!P:P = F79)),(COUNTIF(D77:D78, _xlfn.UNIQUE(_xlfn._xlws.FILTER(ClubCoef!D:D, ClubCoef!P:P = F79))) = 0)),1)</f>
        <v>#VALUE!</v>
      </c>
      <c r="E79" s="72" t="str" cm="1">
        <f t="array" ref="E79">INDEX(_xlfn._xlws.FILTER(_xlfn.UNIQUE(_xlfn._xlws.FILTER(ClubCoef!E:E, ClubCoef!P:P = F79)),(COUNTIF(E77:E78, _xlfn.UNIQUE(_xlfn._xlws.FILTER(ClubCoef!E:E, ClubCoef!P:P = F79))) = 0)),1)</f>
        <v>BLT</v>
      </c>
      <c r="F79" s="61">
        <f>LARGE(ClubCoef!P:P, B79)</f>
        <v>16.591680683784045</v>
      </c>
      <c r="I79" s="35" t="e" cm="1" vm="447">
        <f t="array" ref="I79">INDEX($C$71:$C$94,MATCH(0,COUNTIF($I$70:I78,$C$71:$C$94)+($C$71:$C$94=""),0))</f>
        <v>#VALUE!</v>
      </c>
      <c r="J79" s="35">
        <f t="shared" si="4"/>
        <v>2</v>
      </c>
    </row>
    <row r="80" spans="1:10" x14ac:dyDescent="0.25">
      <c r="A80" s="125"/>
      <c r="B80" s="66">
        <v>78</v>
      </c>
      <c r="C80" s="72" t="e" cm="1" vm="427">
        <f t="array" ref="C80">_xlfn.UNIQUE(_xlfn._xlws.FILTER(ClubCoef!B:B, ClubCoef!D:D = D80))</f>
        <v>#VALUE!</v>
      </c>
      <c r="D80" s="73" t="e" cm="1" vm="512">
        <f t="array" ref="D80">INDEX(_xlfn._xlws.FILTER(_xlfn.UNIQUE(_xlfn._xlws.FILTER(ClubCoef!D:D, ClubCoef!P:P = F80)),(COUNTIF(D78:D79, _xlfn.UNIQUE(_xlfn._xlws.FILTER(ClubCoef!D:D, ClubCoef!P:P = F80))) = 0)),1)</f>
        <v>#VALUE!</v>
      </c>
      <c r="E80" s="72" t="str" cm="1">
        <f t="array" ref="E80">INDEX(_xlfn._xlws.FILTER(_xlfn.UNIQUE(_xlfn._xlws.FILTER(ClubCoef!E:E, ClubCoef!P:P = F80)),(COUNTIF(E78:E79, _xlfn.UNIQUE(_xlfn._xlws.FILTER(ClubCoef!E:E, ClubCoef!P:P = F80))) = 0)),1)</f>
        <v>QZL</v>
      </c>
      <c r="F80" s="61">
        <f>LARGE(ClubCoef!P:P, B80)</f>
        <v>16.510606236923074</v>
      </c>
      <c r="I80" s="35" t="e" cm="1" vm="433">
        <f t="array" ref="I80">INDEX($C$71:$C$94,MATCH(0,COUNTIF($I$70:I79,$C$71:$C$94)+($C$71:$C$94=""),0))</f>
        <v>#VALUE!</v>
      </c>
      <c r="J80" s="35">
        <f t="shared" si="4"/>
        <v>1</v>
      </c>
    </row>
    <row r="81" spans="1:10" x14ac:dyDescent="0.25">
      <c r="A81" s="125"/>
      <c r="B81" s="66">
        <v>79</v>
      </c>
      <c r="C81" s="72" t="e" cm="1" vm="427">
        <f t="array" ref="C81">_xlfn.UNIQUE(_xlfn._xlws.FILTER(ClubCoef!B:B, ClubCoef!D:D = D81))</f>
        <v>#VALUE!</v>
      </c>
      <c r="D81" s="73" t="e" cm="1" vm="513">
        <f t="array" ref="D81">INDEX(_xlfn._xlws.FILTER(_xlfn.UNIQUE(_xlfn._xlws.FILTER(ClubCoef!D:D, ClubCoef!P:P = F81)),(COUNTIF(D79:D80, _xlfn.UNIQUE(_xlfn._xlws.FILTER(ClubCoef!D:D, ClubCoef!P:P = F81))) = 0)),1)</f>
        <v>#VALUE!</v>
      </c>
      <c r="E81" s="72" t="str" cm="1">
        <f t="array" ref="E81">INDEX(_xlfn._xlws.FILTER(_xlfn.UNIQUE(_xlfn._xlws.FILTER(ClubCoef!E:E, ClubCoef!P:P = F81)),(COUNTIF(E79:E80, _xlfn.UNIQUE(_xlfn._xlws.FILTER(ClubCoef!E:E, ClubCoef!P:P = F81))) = 0)),1)</f>
        <v>MTB</v>
      </c>
      <c r="F81" s="61">
        <f>LARGE(ClubCoef!P:P, B81)</f>
        <v>16.398289187692306</v>
      </c>
      <c r="I81" s="35" t="e" cm="1" vm="443">
        <f t="array" ref="I81">INDEX($C$71:$C$94,MATCH(0,COUNTIF($I$70:I80,$C$71:$C$94)+($C$71:$C$94=""),0))</f>
        <v>#VALUE!</v>
      </c>
      <c r="J81" s="35">
        <f t="shared" si="4"/>
        <v>1</v>
      </c>
    </row>
    <row r="82" spans="1:10" x14ac:dyDescent="0.25">
      <c r="A82" s="125"/>
      <c r="B82" s="66">
        <v>80</v>
      </c>
      <c r="C82" s="72" t="e" cm="1" vm="420">
        <f t="array" ref="C82">_xlfn.UNIQUE(_xlfn._xlws.FILTER(ClubCoef!B:B, ClubCoef!D:D = D82))</f>
        <v>#VALUE!</v>
      </c>
      <c r="D82" s="73" t="e" cm="1" vm="514">
        <f t="array" ref="D82">INDEX(_xlfn._xlws.FILTER(_xlfn.UNIQUE(_xlfn._xlws.FILTER(ClubCoef!D:D, ClubCoef!P:P = F82)),(COUNTIF(D80:D81, _xlfn.UNIQUE(_xlfn._xlws.FILTER(ClubCoef!D:D, ClubCoef!P:P = F82))) = 0)),1)</f>
        <v>#VALUE!</v>
      </c>
      <c r="E82" s="72" t="str" cm="1">
        <f t="array" ref="E82">INDEX(_xlfn._xlws.FILTER(_xlfn.UNIQUE(_xlfn._xlws.FILTER(ClubCoef!E:E, ClubCoef!P:P = F82)),(COUNTIF(E80:E81, _xlfn.UNIQUE(_xlfn._xlws.FILTER(ClubCoef!E:E, ClubCoef!P:P = F82))) = 0)),1)</f>
        <v>MKH</v>
      </c>
      <c r="F82" s="61">
        <f>LARGE(ClubCoef!P:P, B82)</f>
        <v>16.373059212609704</v>
      </c>
      <c r="I82" s="35" t="e" cm="1" vm="429">
        <f t="array" ref="I82">INDEX($C$71:$C$94,MATCH(0,COUNTIF($I$70:I81,$C$71:$C$94)+($C$71:$C$94=""),0))</f>
        <v>#VALUE!</v>
      </c>
      <c r="J82" s="35">
        <f t="shared" si="4"/>
        <v>1</v>
      </c>
    </row>
    <row r="83" spans="1:10" x14ac:dyDescent="0.25">
      <c r="A83" s="125"/>
      <c r="B83" s="66">
        <v>81</v>
      </c>
      <c r="C83" s="72" t="e" cm="1" vm="445">
        <f t="array" ref="C83">_xlfn.UNIQUE(_xlfn._xlws.FILTER(ClubCoef!B:B, ClubCoef!D:D = D83))</f>
        <v>#VALUE!</v>
      </c>
      <c r="D83" s="73" t="e" cm="1" vm="515">
        <f t="array" ref="D83">INDEX(_xlfn._xlws.FILTER(_xlfn.UNIQUE(_xlfn._xlws.FILTER(ClubCoef!D:D, ClubCoef!P:P = F83)),(COUNTIF(D81:D82, _xlfn.UNIQUE(_xlfn._xlws.FILTER(ClubCoef!D:D, ClubCoef!P:P = F83))) = 0)),1)</f>
        <v>#VALUE!</v>
      </c>
      <c r="E83" s="72" t="str" cm="1">
        <f t="array" ref="E83">INDEX(_xlfn._xlws.FILTER(_xlfn.UNIQUE(_xlfn._xlws.FILTER(ClubCoef!E:E, ClubCoef!P:P = F83)),(COUNTIF(E81:E82, _xlfn.UNIQUE(_xlfn._xlws.FILTER(ClubCoef!E:E, ClubCoef!P:P = F83))) = 0)),1)</f>
        <v>ALO</v>
      </c>
      <c r="F83" s="61">
        <f>LARGE(ClubCoef!P:P, B83)</f>
        <v>16.321489622010585</v>
      </c>
      <c r="I83" s="35" t="e" cm="1">
        <f t="array" ref="I83">INDEX($C$71:$C$94,MATCH(0,COUNTIF($I$70:I82,$C$71:$C$94)+($C$71:$C$94=""),0))</f>
        <v>#N/A</v>
      </c>
      <c r="J83" s="35">
        <f t="shared" si="4"/>
        <v>0</v>
      </c>
    </row>
    <row r="84" spans="1:10" x14ac:dyDescent="0.25">
      <c r="A84" s="125"/>
      <c r="B84" s="66">
        <v>82</v>
      </c>
      <c r="C84" s="72" t="e" cm="1" vm="449">
        <f t="array" ref="C84">_xlfn.UNIQUE(_xlfn._xlws.FILTER(ClubCoef!B:B, ClubCoef!D:D = D84))</f>
        <v>#VALUE!</v>
      </c>
      <c r="D84" s="73" t="e" cm="1" vm="516">
        <f t="array" ref="D84">INDEX(_xlfn._xlws.FILTER(_xlfn.UNIQUE(_xlfn._xlws.FILTER(ClubCoef!D:D, ClubCoef!P:P = F84)),(COUNTIF(D82:D83, _xlfn.UNIQUE(_xlfn._xlws.FILTER(ClubCoef!D:D, ClubCoef!P:P = F84))) = 0)),1)</f>
        <v>#VALUE!</v>
      </c>
      <c r="E84" s="72" t="str" cm="1">
        <f t="array" ref="E84">INDEX(_xlfn._xlws.FILTER(_xlfn.UNIQUE(_xlfn._xlws.FILTER(ClubCoef!E:E, ClubCoef!P:P = F84)),(COUNTIF(E82:E83, _xlfn.UNIQUE(_xlfn._xlws.FILTER(ClubCoef!E:E, ClubCoef!P:P = F84))) = 0)),1)</f>
        <v>DLG</v>
      </c>
      <c r="F84" s="61">
        <f>LARGE(ClubCoef!P:P, B84)</f>
        <v>16.240260960000001</v>
      </c>
      <c r="I84" s="35" t="e" cm="1">
        <f t="array" ref="I84">INDEX($C$71:$C$94,MATCH(0,COUNTIF($I$70:I83,$C$71:$C$94)+($C$71:$C$94=""),0))</f>
        <v>#N/A</v>
      </c>
      <c r="J84" s="35">
        <f t="shared" si="4"/>
        <v>0</v>
      </c>
    </row>
    <row r="85" spans="1:10" x14ac:dyDescent="0.25">
      <c r="A85" s="125"/>
      <c r="B85" s="66">
        <v>83</v>
      </c>
      <c r="C85" s="72" t="e" cm="1" vm="427">
        <f t="array" ref="C85">_xlfn.UNIQUE(_xlfn._xlws.FILTER(ClubCoef!B:B, ClubCoef!D:D = D85))</f>
        <v>#VALUE!</v>
      </c>
      <c r="D85" s="73" t="e" cm="1" vm="517">
        <f t="array" ref="D85">INDEX(_xlfn._xlws.FILTER(_xlfn.UNIQUE(_xlfn._xlws.FILTER(ClubCoef!D:D, ClubCoef!P:P = F85)),(COUNTIF(D83:D84, _xlfn.UNIQUE(_xlfn._xlws.FILTER(ClubCoef!D:D, ClubCoef!P:P = F85))) = 0)),1)</f>
        <v>#VALUE!</v>
      </c>
      <c r="E85" s="72" t="str" cm="1">
        <f t="array" ref="E85">INDEX(_xlfn._xlws.FILTER(_xlfn.UNIQUE(_xlfn._xlws.FILTER(ClubCoef!E:E, ClubCoef!P:P = F85)),(COUNTIF(E83:E84, _xlfn.UNIQUE(_xlfn._xlws.FILTER(ClubCoef!E:E, ClubCoef!P:P = F85))) = 0)),1)</f>
        <v>SRX</v>
      </c>
      <c r="F85" s="61">
        <f>LARGE(ClubCoef!P:P, B85)</f>
        <v>16.173655089230767</v>
      </c>
      <c r="I85" s="35" t="e" cm="1">
        <f t="array" ref="I85">INDEX($C$71:$C$94,MATCH(0,COUNTIF($I$70:I84,$C$71:$C$94)+($C$71:$C$94=""),0))</f>
        <v>#N/A</v>
      </c>
      <c r="J85" s="35">
        <f t="shared" si="4"/>
        <v>0</v>
      </c>
    </row>
    <row r="86" spans="1:10" x14ac:dyDescent="0.25">
      <c r="A86" s="125"/>
      <c r="B86" s="66">
        <v>84</v>
      </c>
      <c r="C86" s="72" t="e" cm="1" vm="447">
        <f t="array" ref="C86">_xlfn.UNIQUE(_xlfn._xlws.FILTER(ClubCoef!B:B, ClubCoef!D:D = D86))</f>
        <v>#VALUE!</v>
      </c>
      <c r="D86" s="73" t="e" cm="1" vm="518">
        <f t="array" ref="D86">INDEX(_xlfn._xlws.FILTER(_xlfn.UNIQUE(_xlfn._xlws.FILTER(ClubCoef!D:D, ClubCoef!P:P = F86)),(COUNTIF(D84:D85, _xlfn.UNIQUE(_xlfn._xlws.FILTER(ClubCoef!D:D, ClubCoef!P:P = F86))) = 0)),1)</f>
        <v>#VALUE!</v>
      </c>
      <c r="E86" s="72" t="str" cm="1">
        <f t="array" ref="E86">INDEX(_xlfn._xlws.FILTER(_xlfn.UNIQUE(_xlfn._xlws.FILTER(ClubCoef!E:E, ClubCoef!P:P = F86)),(COUNTIF(E84:E85, _xlfn.UNIQUE(_xlfn._xlws.FILTER(ClubCoef!E:E, ClubCoef!P:P = F86))) = 0)),1)</f>
        <v>BAE</v>
      </c>
      <c r="F86" s="61">
        <f>LARGE(ClubCoef!P:P, B86)</f>
        <v>16.150233857142858</v>
      </c>
    </row>
    <row r="87" spans="1:10" x14ac:dyDescent="0.25">
      <c r="A87" s="125"/>
      <c r="B87" s="66">
        <v>85</v>
      </c>
      <c r="C87" s="72" t="e" cm="1" vm="431">
        <f t="array" ref="C87">_xlfn.UNIQUE(_xlfn._xlws.FILTER(ClubCoef!B:B, ClubCoef!D:D = D87))</f>
        <v>#VALUE!</v>
      </c>
      <c r="D87" s="73" t="e" cm="1" vm="519">
        <f t="array" ref="D87">INDEX(_xlfn._xlws.FILTER(_xlfn.UNIQUE(_xlfn._xlws.FILTER(ClubCoef!D:D, ClubCoef!P:P = F87)),(COUNTIF(D85:D86, _xlfn.UNIQUE(_xlfn._xlws.FILTER(ClubCoef!D:D, ClubCoef!P:P = F87))) = 0)),1)</f>
        <v>#VALUE!</v>
      </c>
      <c r="E87" s="72" t="str" cm="1">
        <f t="array" ref="E87">INDEX(_xlfn._xlws.FILTER(_xlfn.UNIQUE(_xlfn._xlws.FILTER(ClubCoef!E:E, ClubCoef!P:P = F87)),(COUNTIF(E85:E86, _xlfn.UNIQUE(_xlfn._xlws.FILTER(ClubCoef!E:E, ClubCoef!P:P = F87))) = 0)),1)</f>
        <v>AUD</v>
      </c>
      <c r="F87" s="61">
        <f>LARGE(ClubCoef!P:P, B87)</f>
        <v>16.046442210413918</v>
      </c>
    </row>
    <row r="88" spans="1:10" x14ac:dyDescent="0.25">
      <c r="A88" s="125"/>
      <c r="B88" s="66">
        <v>86</v>
      </c>
      <c r="C88" s="72" t="e" cm="1" vm="423">
        <f t="array" ref="C88">_xlfn.UNIQUE(_xlfn._xlws.FILTER(ClubCoef!B:B, ClubCoef!D:D = D88))</f>
        <v>#VALUE!</v>
      </c>
      <c r="D88" s="73" t="e" cm="1" vm="520">
        <f t="array" ref="D88">INDEX(_xlfn._xlws.FILTER(_xlfn.UNIQUE(_xlfn._xlws.FILTER(ClubCoef!D:D, ClubCoef!P:P = F88)),(COUNTIF(D86:D87, _xlfn.UNIQUE(_xlfn._xlws.FILTER(ClubCoef!D:D, ClubCoef!P:P = F88))) = 0)),1)</f>
        <v>#VALUE!</v>
      </c>
      <c r="E88" s="72" t="str" cm="1">
        <f t="array" ref="E88">INDEX(_xlfn._xlws.FILTER(_xlfn.UNIQUE(_xlfn._xlws.FILTER(ClubCoef!E:E, ClubCoef!P:P = F88)),(COUNTIF(E86:E87, _xlfn.UNIQUE(_xlfn._xlws.FILTER(ClubCoef!E:E, ClubCoef!P:P = F88))) = 0)),1)</f>
        <v>FAK</v>
      </c>
      <c r="F88" s="61">
        <f>LARGE(ClubCoef!P:P, B88)</f>
        <v>16.005388940183163</v>
      </c>
    </row>
    <row r="89" spans="1:10" x14ac:dyDescent="0.25">
      <c r="A89" s="125"/>
      <c r="B89" s="66">
        <v>87</v>
      </c>
      <c r="C89" s="72" t="e" cm="1" vm="420">
        <f t="array" ref="C89">_xlfn.UNIQUE(_xlfn._xlws.FILTER(ClubCoef!B:B, ClubCoef!D:D = D89))</f>
        <v>#VALUE!</v>
      </c>
      <c r="D89" s="73" t="e" cm="1" vm="521">
        <f t="array" ref="D89">INDEX(_xlfn._xlws.FILTER(_xlfn.UNIQUE(_xlfn._xlws.FILTER(ClubCoef!D:D, ClubCoef!P:P = F89)),(COUNTIF(D87:D88, _xlfn.UNIQUE(_xlfn._xlws.FILTER(ClubCoef!D:D, ClubCoef!P:P = F89))) = 0)),1)</f>
        <v>#VALUE!</v>
      </c>
      <c r="E89" s="72" t="str" cm="1">
        <f t="array" ref="E89">INDEX(_xlfn._xlws.FILTER(_xlfn.UNIQUE(_xlfn._xlws.FILTER(ClubCoef!E:E, ClubCoef!P:P = F89)),(COUNTIF(E87:E88, _xlfn.UNIQUE(_xlfn._xlws.FILTER(ClubCoef!E:E, ClubCoef!P:P = F89))) = 0)),1)</f>
        <v>EKP</v>
      </c>
      <c r="F89" s="61">
        <f>LARGE(ClubCoef!P:P, B89)</f>
        <v>15.948449048271108</v>
      </c>
    </row>
    <row r="90" spans="1:10" x14ac:dyDescent="0.25">
      <c r="A90" s="125"/>
      <c r="B90" s="66">
        <v>88</v>
      </c>
      <c r="C90" s="72" t="e" cm="1" vm="433">
        <f t="array" ref="C90">_xlfn.UNIQUE(_xlfn._xlws.FILTER(ClubCoef!B:B, ClubCoef!D:D = D90))</f>
        <v>#VALUE!</v>
      </c>
      <c r="D90" s="73" t="e" cm="1" vm="522">
        <f t="array" ref="D90">INDEX(_xlfn._xlws.FILTER(_xlfn.UNIQUE(_xlfn._xlws.FILTER(ClubCoef!D:D, ClubCoef!P:P = F90)),(COUNTIF(D88:D89, _xlfn.UNIQUE(_xlfn._xlws.FILTER(ClubCoef!D:D, ClubCoef!P:P = F90))) = 0)),1)</f>
        <v>#VALUE!</v>
      </c>
      <c r="E90" s="72" t="str" cm="1">
        <f t="array" ref="E90">INDEX(_xlfn._xlws.FILTER(_xlfn.UNIQUE(_xlfn._xlws.FILTER(ClubCoef!E:E, ClubCoef!P:P = F90)),(COUNTIF(E88:E89, _xlfn.UNIQUE(_xlfn._xlws.FILTER(ClubCoef!E:E, ClubCoef!P:P = F90))) = 0)),1)</f>
        <v>ARA</v>
      </c>
      <c r="F90" s="61">
        <f>LARGE(ClubCoef!P:P, B90)</f>
        <v>15.817513070333336</v>
      </c>
    </row>
    <row r="91" spans="1:10" x14ac:dyDescent="0.25">
      <c r="A91" s="125"/>
      <c r="B91" s="66">
        <v>89</v>
      </c>
      <c r="C91" s="72" t="e" cm="1" vm="443">
        <f t="array" ref="C91">_xlfn.UNIQUE(_xlfn._xlws.FILTER(ClubCoef!B:B, ClubCoef!D:D = D91))</f>
        <v>#VALUE!</v>
      </c>
      <c r="D91" s="73" t="e" cm="1" vm="523">
        <f t="array" ref="D91">INDEX(_xlfn._xlws.FILTER(_xlfn.UNIQUE(_xlfn._xlws.FILTER(ClubCoef!D:D, ClubCoef!P:P = F91)),(COUNTIF(D89:D90, _xlfn.UNIQUE(_xlfn._xlws.FILTER(ClubCoef!D:D, ClubCoef!P:P = F91))) = 0)),1)</f>
        <v>#VALUE!</v>
      </c>
      <c r="E91" s="72" t="str" cm="1">
        <f t="array" ref="E91">INDEX(_xlfn._xlws.FILTER(_xlfn.UNIQUE(_xlfn._xlws.FILTER(ClubCoef!E:E, ClubCoef!P:P = F91)),(COUNTIF(E89:E90, _xlfn.UNIQUE(_xlfn._xlws.FILTER(ClubCoef!E:E, ClubCoef!P:P = F91))) = 0)),1)</f>
        <v>ZLK</v>
      </c>
      <c r="F91" s="61">
        <f>LARGE(ClubCoef!P:P, B91)</f>
        <v>15.472128526666665</v>
      </c>
    </row>
    <row r="92" spans="1:10" x14ac:dyDescent="0.25">
      <c r="A92" s="125"/>
      <c r="B92" s="66">
        <v>90</v>
      </c>
      <c r="C92" s="72" t="e" cm="1" vm="447">
        <f t="array" ref="C92">_xlfn.UNIQUE(_xlfn._xlws.FILTER(ClubCoef!B:B, ClubCoef!D:D = D92))</f>
        <v>#VALUE!</v>
      </c>
      <c r="D92" s="73" t="e" cm="1" vm="524">
        <f t="array" ref="D92">INDEX(_xlfn._xlws.FILTER(_xlfn.UNIQUE(_xlfn._xlws.FILTER(ClubCoef!D:D, ClubCoef!P:P = F92)),(COUNTIF(D90:D91, _xlfn.UNIQUE(_xlfn._xlws.FILTER(ClubCoef!D:D, ClubCoef!P:P = F92))) = 0)),1)</f>
        <v>#VALUE!</v>
      </c>
      <c r="E92" s="72" t="str" cm="1">
        <f t="array" ref="E92">INDEX(_xlfn._xlws.FILTER(_xlfn.UNIQUE(_xlfn._xlws.FILTER(ClubCoef!E:E, ClubCoef!P:P = F92)),(COUNTIF(E90:E91, _xlfn.UNIQUE(_xlfn._xlws.FILTER(ClubCoef!E:E, ClubCoef!P:P = F92))) = 0)),1)</f>
        <v>NMG</v>
      </c>
      <c r="F92" s="61">
        <f>LARGE(ClubCoef!P:P, B92)</f>
        <v>15.324297428571429</v>
      </c>
    </row>
    <row r="93" spans="1:10" x14ac:dyDescent="0.25">
      <c r="A93" s="125"/>
      <c r="B93" s="66">
        <v>91</v>
      </c>
      <c r="C93" s="72" t="e" cm="1" vm="429">
        <f t="array" ref="C93">_xlfn.UNIQUE(_xlfn._xlws.FILTER(ClubCoef!B:B, ClubCoef!D:D = D93))</f>
        <v>#VALUE!</v>
      </c>
      <c r="D93" s="73" t="e" cm="1" vm="525">
        <f t="array" ref="D93">INDEX(_xlfn._xlws.FILTER(_xlfn.UNIQUE(_xlfn._xlws.FILTER(ClubCoef!D:D, ClubCoef!P:P = F93)),(COUNTIF(D91:D92, _xlfn.UNIQUE(_xlfn._xlws.FILTER(ClubCoef!D:D, ClubCoef!P:P = F93))) = 0)),1)</f>
        <v>#VALUE!</v>
      </c>
      <c r="E93" s="72" t="str" cm="1">
        <f t="array" ref="E93">INDEX(_xlfn._xlws.FILTER(_xlfn.UNIQUE(_xlfn._xlws.FILTER(ClubCoef!E:E, ClubCoef!P:P = F93)),(COUNTIF(E91:E92, _xlfn.UNIQUE(_xlfn._xlws.FILTER(ClubCoef!E:E, ClubCoef!P:P = F93))) = 0)),1)</f>
        <v>ZIM</v>
      </c>
      <c r="F93" s="61">
        <f>LARGE(ClubCoef!P:P, B93)</f>
        <v>15.308229524190477</v>
      </c>
    </row>
    <row r="94" spans="1:10" x14ac:dyDescent="0.25">
      <c r="A94" s="125"/>
      <c r="B94" s="66">
        <v>92</v>
      </c>
      <c r="C94" s="72" t="e" cm="1" vm="437">
        <f t="array" ref="C94">_xlfn.UNIQUE(_xlfn._xlws.FILTER(ClubCoef!B:B, ClubCoef!D:D = D94))</f>
        <v>#VALUE!</v>
      </c>
      <c r="D94" s="73" t="e" cm="1" vm="526">
        <f t="array" ref="D94">INDEX(_xlfn._xlws.FILTER(_xlfn.UNIQUE(_xlfn._xlws.FILTER(ClubCoef!D:D, ClubCoef!P:P = F94)),(COUNTIF(D92:D93, _xlfn.UNIQUE(_xlfn._xlws.FILTER(ClubCoef!D:D, ClubCoef!P:P = F94))) = 0)),1)</f>
        <v>#VALUE!</v>
      </c>
      <c r="E94" s="72" t="str" cm="1">
        <f t="array" ref="E94">INDEX(_xlfn._xlws.FILTER(_xlfn.UNIQUE(_xlfn._xlws.FILTER(ClubCoef!E:E, ClubCoef!P:P = F94)),(COUNTIF(E92:E93, _xlfn.UNIQUE(_xlfn._xlws.FILTER(ClubCoef!E:E, ClubCoef!P:P = F94))) = 0)),1)</f>
        <v>NKL</v>
      </c>
      <c r="F94" s="61">
        <f>LARGE(ClubCoef!P:P, B94)</f>
        <v>15.0685361775</v>
      </c>
    </row>
    <row r="95" spans="1:10" x14ac:dyDescent="0.25">
      <c r="A95" s="95"/>
      <c r="B95" s="66">
        <v>93</v>
      </c>
      <c r="C95" s="72" t="e" cm="1" vm="449">
        <f t="array" ref="C95">_xlfn.UNIQUE(_xlfn._xlws.FILTER(ClubCoef!B:B, ClubCoef!D:D = D95))</f>
        <v>#VALUE!</v>
      </c>
      <c r="D95" s="73" t="e" cm="1" vm="527">
        <f t="array" ref="D95">INDEX(_xlfn._xlws.FILTER(_xlfn.UNIQUE(_xlfn._xlws.FILTER(ClubCoef!D:D, ClubCoef!P:P = F95)),(COUNTIF(D93:D94, _xlfn.UNIQUE(_xlfn._xlws.FILTER(ClubCoef!D:D, ClubCoef!P:P = F95))) = 0)),1)</f>
        <v>#VALUE!</v>
      </c>
      <c r="E95" s="72" t="str" cm="1">
        <f t="array" ref="E95">INDEX(_xlfn._xlws.FILTER(_xlfn.UNIQUE(_xlfn._xlws.FILTER(ClubCoef!E:E, ClubCoef!P:P = F95)),(COUNTIF(E93:E94, _xlfn.UNIQUE(_xlfn._xlws.FILTER(ClubCoef!E:E, ClubCoef!P:P = F95))) = 0)),1)</f>
        <v>IBR</v>
      </c>
      <c r="F95" s="61">
        <f>LARGE(ClubCoef!P:P, B95)</f>
        <v>14.974786080000001</v>
      </c>
      <c r="I95" s="35" t="e" cm="1" vm="449">
        <f t="array" ref="I95">INDEX($C$95:$C$359,MATCH(0,COUNTIF($I$94:I94,$C$95:$C$359)+($C$95:$C$359=""),0))</f>
        <v>#VALUE!</v>
      </c>
      <c r="J95" s="35">
        <f>COUNTIF($C$95:$C$359,I95)</f>
        <v>22</v>
      </c>
    </row>
    <row r="96" spans="1:10" x14ac:dyDescent="0.25">
      <c r="A96" s="95"/>
      <c r="B96" s="66">
        <v>94</v>
      </c>
      <c r="C96" s="72" t="e" cm="1" vm="445">
        <f t="array" ref="C96">_xlfn.UNIQUE(_xlfn._xlws.FILTER(ClubCoef!B:B, ClubCoef!D:D = D96))</f>
        <v>#VALUE!</v>
      </c>
      <c r="D96" s="73" t="e" cm="1" vm="528">
        <f t="array" ref="D96">INDEX(_xlfn._xlws.FILTER(_xlfn.UNIQUE(_xlfn._xlws.FILTER(ClubCoef!D:D, ClubCoef!P:P = F96)),(COUNTIF(D94:D95, _xlfn.UNIQUE(_xlfn._xlws.FILTER(ClubCoef!D:D, ClubCoef!P:P = F96))) = 0)),1)</f>
        <v>#VALUE!</v>
      </c>
      <c r="E96" s="72" t="str" cm="1">
        <f t="array" ref="E96">INDEX(_xlfn._xlws.FILTER(_xlfn.UNIQUE(_xlfn._xlws.FILTER(ClubCoef!E:E, ClubCoef!P:P = F96)),(COUNTIF(E94:E95, _xlfn.UNIQUE(_xlfn._xlws.FILTER(ClubCoef!E:E, ClubCoef!P:P = F96))) = 0)),1)</f>
        <v>ALG</v>
      </c>
      <c r="F96" s="61">
        <f>LARGE(ClubCoef!P:P, B96)</f>
        <v>14.96545239830688</v>
      </c>
      <c r="I96" s="35" t="e" cm="1" vm="445">
        <f t="array" ref="I96">INDEX($C$95:$C$359,MATCH(0,COUNTIF($I$94:I95,$C$95:$C$359)+($C$95:$C$359=""),0))</f>
        <v>#VALUE!</v>
      </c>
      <c r="J96" s="35">
        <f t="shared" ref="J96:J109" si="5">COUNTIF($C$95:$C$359,I96)</f>
        <v>8</v>
      </c>
    </row>
    <row r="97" spans="1:10" x14ac:dyDescent="0.25">
      <c r="A97" s="95"/>
      <c r="B97" s="66">
        <v>95</v>
      </c>
      <c r="C97" s="72" t="e" cm="1" vm="427">
        <f t="array" ref="C97">_xlfn.UNIQUE(_xlfn._xlws.FILTER(ClubCoef!B:B, ClubCoef!D:D = D97))</f>
        <v>#VALUE!</v>
      </c>
      <c r="D97" s="73" t="e" cm="1" vm="529">
        <f t="array" ref="D97">INDEX(_xlfn._xlws.FILTER(_xlfn.UNIQUE(_xlfn._xlws.FILTER(ClubCoef!D:D, ClubCoef!P:P = F97)),(COUNTIF(D95:D96, _xlfn.UNIQUE(_xlfn._xlws.FILTER(ClubCoef!D:D, ClubCoef!P:P = F97))) = 0)),1)</f>
        <v>#VALUE!</v>
      </c>
      <c r="E97" s="72" t="str" cm="1">
        <f t="array" ref="E97">INDEX(_xlfn._xlws.FILTER(_xlfn.UNIQUE(_xlfn._xlws.FILTER(ClubCoef!E:E, ClubCoef!P:P = F97)),(COUNTIF(E95:E96, _xlfn.UNIQUE(_xlfn._xlws.FILTER(ClubCoef!E:E, ClubCoef!P:P = F97))) = 0)),1)</f>
        <v>AND</v>
      </c>
      <c r="F97" s="61">
        <f>LARGE(ClubCoef!P:P, B97)</f>
        <v>14.921488711545052</v>
      </c>
      <c r="I97" s="35" t="e" cm="1" vm="427">
        <f t="array" ref="I97">INDEX($C$95:$C$359,MATCH(0,COUNTIF($I$94:I96,$C$95:$C$359)+($C$95:$C$359=""),0))</f>
        <v>#VALUE!</v>
      </c>
      <c r="J97" s="35">
        <f t="shared" si="5"/>
        <v>13</v>
      </c>
    </row>
    <row r="98" spans="1:10" x14ac:dyDescent="0.25">
      <c r="A98" s="95"/>
      <c r="B98" s="66">
        <v>96</v>
      </c>
      <c r="C98" s="72" t="e" cm="1" vm="423">
        <f t="array" ref="C98">_xlfn.UNIQUE(_xlfn._xlws.FILTER(ClubCoef!B:B, ClubCoef!D:D = D98))</f>
        <v>#VALUE!</v>
      </c>
      <c r="D98" s="73" t="e" cm="1" vm="530">
        <f t="array" ref="D98">INDEX(_xlfn._xlws.FILTER(_xlfn.UNIQUE(_xlfn._xlws.FILTER(ClubCoef!D:D, ClubCoef!P:P = F98)),(COUNTIF(D96:D97, _xlfn.UNIQUE(_xlfn._xlws.FILTER(ClubCoef!D:D, ClubCoef!P:P = F98))) = 0)),1)</f>
        <v>#VALUE!</v>
      </c>
      <c r="E98" s="72" t="str" cm="1">
        <f t="array" ref="E98">INDEX(_xlfn._xlws.FILTER(_xlfn.UNIQUE(_xlfn._xlws.FILTER(ClubCoef!E:E, ClubCoef!P:P = F98)),(COUNTIF(E96:E97, _xlfn.UNIQUE(_xlfn._xlws.FILTER(ClubCoef!E:E, ClubCoef!P:P = F98))) = 0)),1)</f>
        <v>TOR</v>
      </c>
      <c r="F98" s="61">
        <f>LARGE(ClubCoef!P:P, B98)</f>
        <v>14.87235264154787</v>
      </c>
      <c r="I98" s="35" t="e" cm="1" vm="423">
        <f t="array" ref="I98">INDEX($C$95:$C$359,MATCH(0,COUNTIF($I$94:I97,$C$95:$C$359)+($C$95:$C$359=""),0))</f>
        <v>#VALUE!</v>
      </c>
      <c r="J98" s="35">
        <f t="shared" si="5"/>
        <v>32</v>
      </c>
    </row>
    <row r="99" spans="1:10" x14ac:dyDescent="0.25">
      <c r="A99" s="95"/>
      <c r="B99" s="66">
        <v>97</v>
      </c>
      <c r="C99" s="72" t="e" cm="1" vm="447">
        <f t="array" ref="C99">_xlfn.UNIQUE(_xlfn._xlws.FILTER(ClubCoef!B:B, ClubCoef!D:D = D99))</f>
        <v>#VALUE!</v>
      </c>
      <c r="D99" s="73" t="e" cm="1" vm="531">
        <f t="array" ref="D99">INDEX(_xlfn._xlws.FILTER(_xlfn.UNIQUE(_xlfn._xlws.FILTER(ClubCoef!D:D, ClubCoef!P:P = F99)),(COUNTIF(D97:D98, _xlfn.UNIQUE(_xlfn._xlws.FILTER(ClubCoef!D:D, ClubCoef!P:P = F99))) = 0)),1)</f>
        <v>#VALUE!</v>
      </c>
      <c r="E99" s="72" t="str" cm="1">
        <f t="array" ref="E99">INDEX(_xlfn._xlws.FILTER(_xlfn.UNIQUE(_xlfn._xlws.FILTER(ClubCoef!E:E, ClubCoef!P:P = F99)),(COUNTIF(E97:E98, _xlfn.UNIQUE(_xlfn._xlws.FILTER(ClubCoef!E:E, ClubCoef!P:P = F99))) = 0)),1)</f>
        <v>TBZ</v>
      </c>
      <c r="F99" s="61">
        <f>LARGE(ClubCoef!P:P, B99)</f>
        <v>14.794851000000001</v>
      </c>
      <c r="I99" s="35" t="e" cm="1" vm="447">
        <f t="array" ref="I99">INDEX($C$95:$C$359,MATCH(0,COUNTIF($I$94:I98,$C$95:$C$359)+($C$95:$C$359=""),0))</f>
        <v>#VALUE!</v>
      </c>
      <c r="J99" s="35">
        <f t="shared" si="5"/>
        <v>29</v>
      </c>
    </row>
    <row r="100" spans="1:10" x14ac:dyDescent="0.25">
      <c r="A100" s="95"/>
      <c r="B100" s="66">
        <v>98</v>
      </c>
      <c r="C100" s="72" t="e" cm="1" vm="435">
        <f t="array" ref="C100">_xlfn.UNIQUE(_xlfn._xlws.FILTER(ClubCoef!B:B, ClubCoef!D:D = D100))</f>
        <v>#VALUE!</v>
      </c>
      <c r="D100" s="73" t="e" cm="1" vm="532">
        <f t="array" ref="D100">INDEX(_xlfn._xlws.FILTER(_xlfn.UNIQUE(_xlfn._xlws.FILTER(ClubCoef!D:D, ClubCoef!P:P = F100)),(COUNTIF(D98:D99, _xlfn.UNIQUE(_xlfn._xlws.FILTER(ClubCoef!D:D, ClubCoef!P:P = F100))) = 0)),1)</f>
        <v>#VALUE!</v>
      </c>
      <c r="E100" s="72" t="str" cm="1">
        <f t="array" ref="E100">INDEX(_xlfn._xlws.FILTER(_xlfn.UNIQUE(_xlfn._xlws.FILTER(ClubCoef!E:E, ClubCoef!P:P = F100)),(COUNTIF(E98:E99, _xlfn.UNIQUE(_xlfn._xlws.FILTER(ClubCoef!E:E, ClubCoef!P:P = F100))) = 0)),1)</f>
        <v>QYZ</v>
      </c>
      <c r="F100" s="61">
        <f>LARGE(ClubCoef!P:P, B100)</f>
        <v>14.640064568461536</v>
      </c>
      <c r="I100" s="35" t="e" cm="1" vm="435">
        <f t="array" ref="I100">INDEX($C$95:$C$359,MATCH(0,COUNTIF($I$94:I99,$C$95:$C$359)+($C$95:$C$359=""),0))</f>
        <v>#VALUE!</v>
      </c>
      <c r="J100" s="35">
        <f t="shared" si="5"/>
        <v>25</v>
      </c>
    </row>
    <row r="101" spans="1:10" x14ac:dyDescent="0.25">
      <c r="A101" s="95"/>
      <c r="B101" s="66">
        <v>99</v>
      </c>
      <c r="C101" s="72" t="e" cm="1" vm="420">
        <f t="array" ref="C101">_xlfn.UNIQUE(_xlfn._xlws.FILTER(ClubCoef!B:B, ClubCoef!D:D = D101))</f>
        <v>#VALUE!</v>
      </c>
      <c r="D101" s="73" t="e" cm="1" vm="533">
        <f t="array" ref="D101">INDEX(_xlfn._xlws.FILTER(_xlfn.UNIQUE(_xlfn._xlws.FILTER(ClubCoef!D:D, ClubCoef!P:P = F101)),(COUNTIF(D99:D100, _xlfn.UNIQUE(_xlfn._xlws.FILTER(ClubCoef!D:D, ClubCoef!P:P = F101))) = 0)),1)</f>
        <v>#VALUE!</v>
      </c>
      <c r="E101" s="72" t="str" cm="1">
        <f t="array" ref="E101">INDEX(_xlfn._xlws.FILTER(_xlfn.UNIQUE(_xlfn._xlws.FILTER(ClubCoef!E:E, ClubCoef!P:P = F101)),(COUNTIF(E99:E100, _xlfn.UNIQUE(_xlfn._xlws.FILTER(ClubCoef!E:E, ClubCoef!P:P = F101))) = 0)),1)</f>
        <v>MIN</v>
      </c>
      <c r="F101" s="61">
        <f>LARGE(ClubCoef!P:P, B101)</f>
        <v>14.625432768347975</v>
      </c>
      <c r="I101" s="35" t="e" cm="1" vm="420">
        <f t="array" ref="I101">INDEX($C$95:$C$359,MATCH(0,COUNTIF($I$94:I100,$C$95:$C$359)+($C$95:$C$359=""),0))</f>
        <v>#VALUE!</v>
      </c>
      <c r="J101" s="35">
        <f t="shared" si="5"/>
        <v>24</v>
      </c>
    </row>
    <row r="102" spans="1:10" x14ac:dyDescent="0.25">
      <c r="A102" s="95"/>
      <c r="B102" s="66">
        <v>100</v>
      </c>
      <c r="C102" s="72" t="e" cm="1" vm="423">
        <f t="array" ref="C102">_xlfn.UNIQUE(_xlfn._xlws.FILTER(ClubCoef!B:B, ClubCoef!D:D = D102))</f>
        <v>#VALUE!</v>
      </c>
      <c r="D102" s="73" t="e" cm="1" vm="534">
        <f t="array" ref="D102">INDEX(_xlfn._xlws.FILTER(_xlfn.UNIQUE(_xlfn._xlws.FILTER(ClubCoef!D:D, ClubCoef!P:P = F102)),(COUNTIF(D100:D101, _xlfn.UNIQUE(_xlfn._xlws.FILTER(ClubCoef!D:D, ClubCoef!P:P = F102))) = 0)),1)</f>
        <v>#VALUE!</v>
      </c>
      <c r="E102" s="72" t="str" cm="1">
        <f t="array" ref="E102">INDEX(_xlfn._xlws.FILTER(_xlfn.UNIQUE(_xlfn._xlws.FILTER(ClubCoef!E:E, ClubCoef!P:P = F102)),(COUNTIF(E100:E101, _xlfn.UNIQUE(_xlfn._xlws.FILTER(ClubCoef!E:E, ClubCoef!P:P = F102))) = 0)),1)</f>
        <v>AKR</v>
      </c>
      <c r="F102" s="61">
        <f>LARGE(ClubCoef!P:P, B102)</f>
        <v>14.605033434705694</v>
      </c>
      <c r="I102" s="35" t="e" cm="1" vm="443">
        <f t="array" ref="I102">INDEX($C$95:$C$359,MATCH(0,COUNTIF($I$94:I101,$C$95:$C$359)+($C$95:$C$359=""),0))</f>
        <v>#VALUE!</v>
      </c>
      <c r="J102" s="35">
        <f t="shared" si="5"/>
        <v>20</v>
      </c>
    </row>
    <row r="103" spans="1:10" x14ac:dyDescent="0.25">
      <c r="A103" s="95"/>
      <c r="B103" s="66">
        <v>101</v>
      </c>
      <c r="C103" s="72" t="e" cm="1" vm="443">
        <f t="array" ref="C103">_xlfn.UNIQUE(_xlfn._xlws.FILTER(ClubCoef!B:B, ClubCoef!D:D = D103))</f>
        <v>#VALUE!</v>
      </c>
      <c r="D103" s="73" t="e" cm="1" vm="535">
        <f t="array" ref="D103">INDEX(_xlfn._xlws.FILTER(_xlfn.UNIQUE(_xlfn._xlws.FILTER(ClubCoef!D:D, ClubCoef!P:P = F103)),(COUNTIF(D101:D102, _xlfn.UNIQUE(_xlfn._xlws.FILTER(ClubCoef!D:D, ClubCoef!P:P = F103))) = 0)),1)</f>
        <v>#VALUE!</v>
      </c>
      <c r="E103" s="72" t="str" cm="1">
        <f t="array" ref="E103">INDEX(_xlfn._xlws.FILTER(_xlfn.UNIQUE(_xlfn._xlws.FILTER(ClubCoef!E:E, ClubCoef!P:P = F103)),(COUNTIF(E101:E102, _xlfn.UNIQUE(_xlfn._xlws.FILTER(ClubCoef!E:E, ClubCoef!P:P = F103))) = 0)),1)</f>
        <v>PAN</v>
      </c>
      <c r="F103" s="61">
        <f>LARGE(ClubCoef!P:P, B103)</f>
        <v>14.395018733333334</v>
      </c>
      <c r="I103" s="35" t="e" cm="1" vm="433">
        <f t="array" ref="I103">INDEX($C$95:$C$359,MATCH(0,COUNTIF($I$94:I102,$C$95:$C$359)+($C$95:$C$359=""),0))</f>
        <v>#VALUE!</v>
      </c>
      <c r="J103" s="35">
        <f t="shared" si="5"/>
        <v>8</v>
      </c>
    </row>
    <row r="104" spans="1:10" x14ac:dyDescent="0.25">
      <c r="A104" s="95"/>
      <c r="B104" s="66">
        <v>102</v>
      </c>
      <c r="C104" s="72" t="e" cm="1" vm="423">
        <f t="array" ref="C104">_xlfn.UNIQUE(_xlfn._xlws.FILTER(ClubCoef!B:B, ClubCoef!D:D = D104))</f>
        <v>#VALUE!</v>
      </c>
      <c r="D104" s="73" t="e" cm="1" vm="536">
        <f t="array" ref="D104">INDEX(_xlfn._xlws.FILTER(_xlfn.UNIQUE(_xlfn._xlws.FILTER(ClubCoef!D:D, ClubCoef!P:P = F104)),(COUNTIF(D102:D103, _xlfn.UNIQUE(_xlfn._xlws.FILTER(ClubCoef!D:D, ClubCoef!P:P = F104))) = 0)),1)</f>
        <v>#VALUE!</v>
      </c>
      <c r="E104" s="72" t="str" cm="1">
        <f t="array" ref="E104">INDEX(_xlfn._xlws.FILTER(_xlfn.UNIQUE(_xlfn._xlws.FILTER(ClubCoef!E:E, ClubCoef!P:P = F104)),(COUNTIF(E102:E103, _xlfn.UNIQUE(_xlfn._xlws.FILTER(ClubCoef!E:E, ClubCoef!P:P = F104))) = 0)),1)</f>
        <v>DMH</v>
      </c>
      <c r="F104" s="61">
        <f>LARGE(ClubCoef!P:P, B104)</f>
        <v>14.319469548880031</v>
      </c>
      <c r="I104" s="35" t="e" cm="1" vm="439">
        <f t="array" ref="I104">INDEX($C$95:$C$359,MATCH(0,COUNTIF($I$94:I103,$C$95:$C$359)+($C$95:$C$359=""),0))</f>
        <v>#VALUE!</v>
      </c>
      <c r="J104" s="35">
        <f t="shared" si="5"/>
        <v>14</v>
      </c>
    </row>
    <row r="105" spans="1:10" x14ac:dyDescent="0.25">
      <c r="A105" s="95"/>
      <c r="B105" s="66">
        <v>103</v>
      </c>
      <c r="C105" s="72" t="e" cm="1" vm="443">
        <f t="array" ref="C105">_xlfn.UNIQUE(_xlfn._xlws.FILTER(ClubCoef!B:B, ClubCoef!D:D = D105))</f>
        <v>#VALUE!</v>
      </c>
      <c r="D105" s="73" t="e" cm="1" vm="537">
        <f t="array" ref="D105">INDEX(_xlfn._xlws.FILTER(_xlfn.UNIQUE(_xlfn._xlws.FILTER(ClubCoef!D:D, ClubCoef!P:P = F105)),(COUNTIF(D103:D104, _xlfn.UNIQUE(_xlfn._xlws.FILTER(ClubCoef!D:D, ClubCoef!P:P = F105))) = 0)),1)</f>
        <v>#VALUE!</v>
      </c>
      <c r="E105" s="72" t="str" cm="1">
        <f t="array" ref="E105">INDEX(_xlfn._xlws.FILTER(_xlfn.UNIQUE(_xlfn._xlws.FILTER(ClubCoef!E:E, ClubCoef!P:P = F105)),(COUNTIF(E103:E104, _xlfn.UNIQUE(_xlfn._xlws.FILTER(ClubCoef!E:E, ClubCoef!P:P = F105))) = 0)),1)</f>
        <v>HGL</v>
      </c>
      <c r="F105" s="61">
        <f>LARGE(ClubCoef!P:P, B105)</f>
        <v>14.295723333981108</v>
      </c>
      <c r="I105" s="35" t="e" cm="1" vm="425">
        <f t="array" ref="I105">INDEX($C$95:$C$359,MATCH(0,COUNTIF($I$94:I104,$C$95:$C$359)+($C$95:$C$359=""),0))</f>
        <v>#VALUE!</v>
      </c>
      <c r="J105" s="35">
        <f t="shared" si="5"/>
        <v>8</v>
      </c>
    </row>
    <row r="106" spans="1:10" x14ac:dyDescent="0.25">
      <c r="A106" s="95"/>
      <c r="B106" s="66">
        <v>104</v>
      </c>
      <c r="C106" s="72" t="e" cm="1" vm="423">
        <f t="array" ref="C106">_xlfn.UNIQUE(_xlfn._xlws.FILTER(ClubCoef!B:B, ClubCoef!D:D = D106))</f>
        <v>#VALUE!</v>
      </c>
      <c r="D106" s="73" t="e" cm="1" vm="538">
        <f t="array" ref="D106">INDEX(_xlfn._xlws.FILTER(_xlfn.UNIQUE(_xlfn._xlws.FILTER(ClubCoef!D:D, ClubCoef!P:P = F106)),(COUNTIF(D104:D105, _xlfn.UNIQUE(_xlfn._xlws.FILTER(ClubCoef!D:D, ClubCoef!P:P = F106))) = 0)),1)</f>
        <v>#VALUE!</v>
      </c>
      <c r="E106" s="72" t="str" cm="1">
        <f t="array" ref="E106">INDEX(_xlfn._xlws.FILTER(_xlfn.UNIQUE(_xlfn._xlws.FILTER(ClubCoef!E:E, ClubCoef!P:P = F106)),(COUNTIF(E104:E105, _xlfn.UNIQUE(_xlfn._xlws.FILTER(ClubCoef!E:E, ClubCoef!P:P = F106))) = 0)),1)</f>
        <v>YEN</v>
      </c>
      <c r="F106" s="61">
        <f>LARGE(ClubCoef!P:P, B106)</f>
        <v>14.268889806371234</v>
      </c>
      <c r="I106" s="35" t="e" cm="1" vm="429">
        <f t="array" ref="I106">INDEX($C$95:$C$359,MATCH(0,COUNTIF($I$94:I105,$C$95:$C$359)+($C$95:$C$359=""),0))</f>
        <v>#VALUE!</v>
      </c>
      <c r="J106" s="35">
        <f t="shared" si="5"/>
        <v>18</v>
      </c>
    </row>
    <row r="107" spans="1:10" x14ac:dyDescent="0.25">
      <c r="A107" s="95"/>
      <c r="B107" s="66">
        <v>105</v>
      </c>
      <c r="C107" s="72" t="e" cm="1" vm="433">
        <f t="array" ref="C107">_xlfn.UNIQUE(_xlfn._xlws.FILTER(ClubCoef!B:B, ClubCoef!D:D = D107))</f>
        <v>#VALUE!</v>
      </c>
      <c r="D107" s="73" t="e" cm="1" vm="539">
        <f t="array" ref="D107">INDEX(_xlfn._xlws.FILTER(_xlfn.UNIQUE(_xlfn._xlws.FILTER(ClubCoef!D:D, ClubCoef!P:P = F107)),(COUNTIF(D105:D106, _xlfn.UNIQUE(_xlfn._xlws.FILTER(ClubCoef!D:D, ClubCoef!P:P = F107))) = 0)),1)</f>
        <v>#VALUE!</v>
      </c>
      <c r="E107" s="72" t="str" cm="1">
        <f t="array" ref="E107">INDEX(_xlfn._xlws.FILTER(_xlfn.UNIQUE(_xlfn._xlws.FILTER(ClubCoef!E:E, ClubCoef!P:P = F107)),(COUNTIF(E105:E106, _xlfn.UNIQUE(_xlfn._xlws.FILTER(ClubCoef!E:E, ClubCoef!P:P = F107))) = 0)),1)</f>
        <v>FCV</v>
      </c>
      <c r="F107" s="61">
        <f>LARGE(ClubCoef!P:P, B107)</f>
        <v>14.180809219500004</v>
      </c>
      <c r="I107" s="35" t="e" cm="1" vm="431">
        <f t="array" ref="I107">INDEX($C$95:$C$359,MATCH(0,COUNTIF($I$94:I106,$C$95:$C$359)+($C$95:$C$359=""),0))</f>
        <v>#VALUE!</v>
      </c>
      <c r="J107" s="35">
        <f t="shared" si="5"/>
        <v>20</v>
      </c>
    </row>
    <row r="108" spans="1:10" x14ac:dyDescent="0.25">
      <c r="A108" s="95"/>
      <c r="B108" s="66">
        <v>106</v>
      </c>
      <c r="C108" s="72" t="e" cm="1" vm="439">
        <f t="array" ref="C108">_xlfn.UNIQUE(_xlfn._xlws.FILTER(ClubCoef!B:B, ClubCoef!D:D = D108))</f>
        <v>#VALUE!</v>
      </c>
      <c r="D108" s="73" t="e" cm="1" vm="540">
        <f t="array" ref="D108">INDEX(_xlfn._xlws.FILTER(_xlfn.UNIQUE(_xlfn._xlws.FILTER(ClubCoef!D:D, ClubCoef!P:P = F108)),(COUNTIF(D106:D107, _xlfn.UNIQUE(_xlfn._xlws.FILTER(ClubCoef!D:D, ClubCoef!P:P = F108))) = 0)),1)</f>
        <v>#VALUE!</v>
      </c>
      <c r="E108" s="72" t="str" cm="1">
        <f t="array" ref="E108">INDEX(_xlfn._xlws.FILTER(_xlfn.UNIQUE(_xlfn._xlws.FILTER(ClubCoef!E:E, ClubCoef!P:P = F108)),(COUNTIF(E106:E107, _xlfn.UNIQUE(_xlfn._xlws.FILTER(ClubCoef!E:E, ClubCoef!P:P = F108))) = 0)),1)</f>
        <v>KHU</v>
      </c>
      <c r="F108" s="61">
        <f>LARGE(ClubCoef!P:P, B108)</f>
        <v>14.150343064493873</v>
      </c>
      <c r="I108" s="35" t="e" cm="1" vm="441">
        <f t="array" ref="I108">INDEX($C$95:$C$359,MATCH(0,COUNTIF($I$94:I107,$C$95:$C$359)+($C$95:$C$359=""),0))</f>
        <v>#VALUE!</v>
      </c>
      <c r="J108" s="35">
        <f t="shared" si="5"/>
        <v>7</v>
      </c>
    </row>
    <row r="109" spans="1:10" x14ac:dyDescent="0.25">
      <c r="A109" s="95"/>
      <c r="B109" s="66">
        <v>107</v>
      </c>
      <c r="C109" s="72" t="e" cm="1" vm="423">
        <f t="array" ref="C109">_xlfn.UNIQUE(_xlfn._xlws.FILTER(ClubCoef!B:B, ClubCoef!D:D = D109))</f>
        <v>#VALUE!</v>
      </c>
      <c r="D109" s="73" t="e" cm="1" vm="541">
        <f t="array" ref="D109">INDEX(_xlfn._xlws.FILTER(_xlfn.UNIQUE(_xlfn._xlws.FILTER(ClubCoef!D:D, ClubCoef!P:P = F109)),(COUNTIF(D107:D108, _xlfn.UNIQUE(_xlfn._xlws.FILTER(ClubCoef!D:D, ClubCoef!P:P = F109))) = 0)),1)</f>
        <v>#VALUE!</v>
      </c>
      <c r="E109" s="72" t="str" cm="1">
        <f t="array" ref="E109">INDEX(_xlfn._xlws.FILTER(_xlfn.UNIQUE(_xlfn._xlws.FILTER(ClubCoef!E:E, ClubCoef!P:P = F109)),(COUNTIF(E107:E108, _xlfn.UNIQUE(_xlfn._xlws.FILTER(ClubCoef!E:E, ClubCoef!P:P = F109))) = 0)),1)</f>
        <v>ROD</v>
      </c>
      <c r="F109" s="61">
        <f>LARGE(ClubCoef!P:P, B109)</f>
        <v>13.986599933334499</v>
      </c>
      <c r="I109" s="35" t="e" cm="1" vm="437">
        <f t="array" ref="I109">INDEX($C$95:$C$359,MATCH(0,COUNTIF($I$94:I108,$C$95:$C$359)+($C$95:$C$359=""),0))</f>
        <v>#VALUE!</v>
      </c>
      <c r="J109" s="35">
        <f t="shared" si="5"/>
        <v>17</v>
      </c>
    </row>
    <row r="110" spans="1:10" x14ac:dyDescent="0.25">
      <c r="A110" s="95"/>
      <c r="B110" s="66">
        <v>108</v>
      </c>
      <c r="C110" s="72" t="e" cm="1" vm="443">
        <f t="array" ref="C110">_xlfn.UNIQUE(_xlfn._xlws.FILTER(ClubCoef!B:B, ClubCoef!D:D = D110))</f>
        <v>#VALUE!</v>
      </c>
      <c r="D110" s="73" t="e" cm="1" vm="542">
        <f t="array" ref="D110">INDEX(_xlfn._xlws.FILTER(_xlfn.UNIQUE(_xlfn._xlws.FILTER(ClubCoef!D:D, ClubCoef!P:P = F110)),(COUNTIF(D108:D109, _xlfn.UNIQUE(_xlfn._xlws.FILTER(ClubCoef!D:D, ClubCoef!P:P = F110))) = 0)),1)</f>
        <v>#VALUE!</v>
      </c>
      <c r="E110" s="72" t="str" cm="1">
        <f t="array" ref="E110">INDEX(_xlfn._xlws.FILTER(_xlfn.UNIQUE(_xlfn._xlws.FILTER(ClubCoef!E:E, ClubCoef!P:P = F110)),(COUNTIF(E108:E109, _xlfn.UNIQUE(_xlfn._xlws.FILTER(ClubCoef!E:E, ClubCoef!P:P = F110))) = 0)),1)</f>
        <v>SUD</v>
      </c>
      <c r="F110" s="61">
        <f>LARGE(ClubCoef!P:P, B110)</f>
        <v>13.91182929333333</v>
      </c>
    </row>
    <row r="111" spans="1:10" x14ac:dyDescent="0.25">
      <c r="A111" s="95"/>
      <c r="B111" s="66">
        <v>109</v>
      </c>
      <c r="C111" s="72" t="e" cm="1" vm="423">
        <f t="array" ref="C111">_xlfn.UNIQUE(_xlfn._xlws.FILTER(ClubCoef!B:B, ClubCoef!D:D = D111))</f>
        <v>#VALUE!</v>
      </c>
      <c r="D111" s="73" t="e" cm="1" vm="543">
        <f t="array" ref="D111">INDEX(_xlfn._xlws.FILTER(_xlfn.UNIQUE(_xlfn._xlws.FILTER(ClubCoef!D:D, ClubCoef!P:P = F111)),(COUNTIF(D109:D110, _xlfn.UNIQUE(_xlfn._xlws.FILTER(ClubCoef!D:D, ClubCoef!P:P = F111))) = 0)),1)</f>
        <v>#VALUE!</v>
      </c>
      <c r="E111" s="72" t="str" cm="1">
        <f t="array" ref="E111">INDEX(_xlfn._xlws.FILTER(_xlfn.UNIQUE(_xlfn._xlws.FILTER(ClubCoef!E:E, ClubCoef!P:P = F111)),(COUNTIF(E109:E110, _xlfn.UNIQUE(_xlfn._xlws.FILTER(ClubCoef!E:E, ClubCoef!P:P = F111))) = 0)),1)</f>
        <v>ALN</v>
      </c>
      <c r="F111" s="61">
        <f>LARGE(ClubCoef!P:P, B111)</f>
        <v>13.867583266643113</v>
      </c>
    </row>
    <row r="112" spans="1:10" x14ac:dyDescent="0.25">
      <c r="A112" s="95"/>
      <c r="B112" s="66">
        <v>110</v>
      </c>
      <c r="C112" s="72" t="e" cm="1" vm="420">
        <f t="array" ref="C112">_xlfn.UNIQUE(_xlfn._xlws.FILTER(ClubCoef!B:B, ClubCoef!D:D = D112))</f>
        <v>#VALUE!</v>
      </c>
      <c r="D112" s="73" t="e" cm="1" vm="544">
        <f t="array" ref="D112">INDEX(_xlfn._xlws.FILTER(_xlfn.UNIQUE(_xlfn._xlws.FILTER(ClubCoef!D:D, ClubCoef!P:P = F112)),(COUNTIF(D110:D111, _xlfn.UNIQUE(_xlfn._xlws.FILTER(ClubCoef!D:D, ClubCoef!P:P = F112))) = 0)),1)</f>
        <v>#VALUE!</v>
      </c>
      <c r="E112" s="72" t="str" cm="1">
        <f t="array" ref="E112">INDEX(_xlfn._xlws.FILTER(_xlfn.UNIQUE(_xlfn._xlws.FILTER(ClubCoef!E:E, ClubCoef!P:P = F112)),(COUNTIF(E110:E111, _xlfn.UNIQUE(_xlfn._xlws.FILTER(ClubCoef!E:E, ClubCoef!P:P = F112))) = 0)),1)</f>
        <v>KUD</v>
      </c>
      <c r="F112" s="61">
        <f>LARGE(ClubCoef!P:P, B112)</f>
        <v>13.813611511263128</v>
      </c>
    </row>
    <row r="113" spans="1:6" x14ac:dyDescent="0.25">
      <c r="A113" s="95"/>
      <c r="B113" s="66">
        <v>111</v>
      </c>
      <c r="C113" s="72" t="e" cm="1" vm="435">
        <f t="array" ref="C113">_xlfn.UNIQUE(_xlfn._xlws.FILTER(ClubCoef!B:B, ClubCoef!D:D = D113))</f>
        <v>#VALUE!</v>
      </c>
      <c r="D113" s="73" t="e" cm="1" vm="545">
        <f t="array" ref="D113">INDEX(_xlfn._xlws.FILTER(_xlfn.UNIQUE(_xlfn._xlws.FILTER(ClubCoef!D:D, ClubCoef!P:P = F113)),(COUNTIF(D111:D112, _xlfn.UNIQUE(_xlfn._xlws.FILTER(ClubCoef!D:D, ClubCoef!P:P = F113))) = 0)),1)</f>
        <v>#VALUE!</v>
      </c>
      <c r="E113" s="72" t="str" cm="1">
        <f t="array" ref="E113">INDEX(_xlfn._xlws.FILTER(_xlfn.UNIQUE(_xlfn._xlws.FILTER(ClubCoef!E:E, ClubCoef!P:P = F113)),(COUNTIF(E111:E112, _xlfn.UNIQUE(_xlfn._xlws.FILTER(ClubCoef!E:E, ClubCoef!P:P = F113))) = 0)),1)</f>
        <v>ATR</v>
      </c>
      <c r="F113" s="61">
        <f>LARGE(ClubCoef!P:P, B113)</f>
        <v>13.76516246599858</v>
      </c>
    </row>
    <row r="114" spans="1:6" x14ac:dyDescent="0.25">
      <c r="A114" s="95"/>
      <c r="B114" s="66">
        <v>112</v>
      </c>
      <c r="C114" s="72" t="e" cm="1" vm="449">
        <f t="array" ref="C114">_xlfn.UNIQUE(_xlfn._xlws.FILTER(ClubCoef!B:B, ClubCoef!D:D = D114))</f>
        <v>#VALUE!</v>
      </c>
      <c r="D114" s="73" t="e" cm="1" vm="546">
        <f t="array" ref="D114">INDEX(_xlfn._xlws.FILTER(_xlfn.UNIQUE(_xlfn._xlws.FILTER(ClubCoef!D:D, ClubCoef!P:P = F114)),(COUNTIF(D112:D113, _xlfn.UNIQUE(_xlfn._xlws.FILTER(ClubCoef!D:D, ClubCoef!P:P = F114))) = 0)),1)</f>
        <v>#VALUE!</v>
      </c>
      <c r="E114" s="72" t="str" cm="1">
        <f t="array" ref="E114">INDEX(_xlfn._xlws.FILTER(_xlfn.UNIQUE(_xlfn._xlws.FILTER(ClubCoef!E:E, ClubCoef!P:P = F114)),(COUNTIF(E112:E113, _xlfn.UNIQUE(_xlfn._xlws.FILTER(ClubCoef!E:E, ClubCoef!P:P = F114))) = 0)),1)</f>
        <v>TKT</v>
      </c>
      <c r="F114" s="61">
        <f>LARGE(ClubCoef!P:P, B114)</f>
        <v>13.60385496</v>
      </c>
    </row>
    <row r="115" spans="1:6" x14ac:dyDescent="0.25">
      <c r="A115" s="95"/>
      <c r="B115" s="66">
        <v>113</v>
      </c>
      <c r="C115" s="72" t="e" cm="1" vm="425">
        <f t="array" ref="C115">_xlfn.UNIQUE(_xlfn._xlws.FILTER(ClubCoef!B:B, ClubCoef!D:D = D115))</f>
        <v>#VALUE!</v>
      </c>
      <c r="D115" s="73" t="e" cm="1" vm="547">
        <f t="array" ref="D115">INDEX(_xlfn._xlws.FILTER(_xlfn.UNIQUE(_xlfn._xlws.FILTER(ClubCoef!D:D, ClubCoef!P:P = F115)),(COUNTIF(D113:D114, _xlfn.UNIQUE(_xlfn._xlws.FILTER(ClubCoef!D:D, ClubCoef!P:P = F115))) = 0)),1)</f>
        <v>#VALUE!</v>
      </c>
      <c r="E115" s="72" t="str" cm="1">
        <f t="array" ref="E115">INDEX(_xlfn._xlws.FILTER(_xlfn.UNIQUE(_xlfn._xlws.FILTER(ClubCoef!E:E, ClubCoef!P:P = F115)),(COUNTIF(E113:E114, _xlfn.UNIQUE(_xlfn._xlws.FILTER(ClubCoef!E:E, ClubCoef!P:P = F115))) = 0)),1)</f>
        <v>SMX</v>
      </c>
      <c r="F115" s="61">
        <f>LARGE(ClubCoef!P:P, B115)</f>
        <v>13.578720045133991</v>
      </c>
    </row>
    <row r="116" spans="1:6" x14ac:dyDescent="0.25">
      <c r="A116" s="95"/>
      <c r="B116" s="66">
        <v>114</v>
      </c>
      <c r="C116" s="72" t="e" cm="1" vm="429">
        <f t="array" ref="C116">_xlfn.UNIQUE(_xlfn._xlws.FILTER(ClubCoef!B:B, ClubCoef!D:D = D116))</f>
        <v>#VALUE!</v>
      </c>
      <c r="D116" s="73" t="e" cm="1" vm="548">
        <f t="array" ref="D116">INDEX(_xlfn._xlws.FILTER(_xlfn.UNIQUE(_xlfn._xlws.FILTER(ClubCoef!D:D, ClubCoef!P:P = F116)),(COUNTIF(D114:D115, _xlfn.UNIQUE(_xlfn._xlws.FILTER(ClubCoef!D:D, ClubCoef!P:P = F116))) = 0)),1)</f>
        <v>#VALUE!</v>
      </c>
      <c r="E116" s="72" t="str" cm="1">
        <f t="array" ref="E116">INDEX(_xlfn._xlws.FILTER(_xlfn.UNIQUE(_xlfn._xlws.FILTER(ClubCoef!E:E, ClubCoef!P:P = F116)),(COUNTIF(E114:E115, _xlfn.UNIQUE(_xlfn._xlws.FILTER(ClubCoef!E:E, ClubCoef!P:P = F116))) = 0)),1)</f>
        <v>BAL</v>
      </c>
      <c r="F116" s="61">
        <f>LARGE(ClubCoef!P:P, B116)</f>
        <v>13.446701711760481</v>
      </c>
    </row>
    <row r="117" spans="1:6" x14ac:dyDescent="0.25">
      <c r="A117" s="95"/>
      <c r="B117" s="66">
        <v>115</v>
      </c>
      <c r="C117" s="72" t="e" cm="1" vm="423">
        <f t="array" ref="C117">_xlfn.UNIQUE(_xlfn._xlws.FILTER(ClubCoef!B:B, ClubCoef!D:D = D117))</f>
        <v>#VALUE!</v>
      </c>
      <c r="D117" s="73" t="e" cm="1" vm="549">
        <f t="array" ref="D117">INDEX(_xlfn._xlws.FILTER(_xlfn.UNIQUE(_xlfn._xlws.FILTER(ClubCoef!D:D, ClubCoef!P:P = F117)),(COUNTIF(D115:D116, _xlfn.UNIQUE(_xlfn._xlws.FILTER(ClubCoef!D:D, ClubCoef!P:P = F117))) = 0)),1)</f>
        <v>#VALUE!</v>
      </c>
      <c r="E117" s="72" t="str" cm="1">
        <f t="array" ref="E117">INDEX(_xlfn._xlws.FILTER(_xlfn.UNIQUE(_xlfn._xlws.FILTER(ClubCoef!E:E, ClubCoef!P:P = F117)),(COUNTIF(E115:E116, _xlfn.UNIQUE(_xlfn._xlws.FILTER(ClubCoef!E:E, ClubCoef!P:P = F117))) = 0)),1)</f>
        <v>SKA</v>
      </c>
      <c r="F117" s="61">
        <f>LARGE(ClubCoef!P:P, B117)</f>
        <v>13.360511314296572</v>
      </c>
    </row>
    <row r="118" spans="1:6" x14ac:dyDescent="0.25">
      <c r="A118" s="95"/>
      <c r="B118" s="66">
        <v>116</v>
      </c>
      <c r="C118" s="72" t="e" cm="1" vm="447">
        <f t="array" ref="C118">_xlfn.UNIQUE(_xlfn._xlws.FILTER(ClubCoef!B:B, ClubCoef!D:D = D118))</f>
        <v>#VALUE!</v>
      </c>
      <c r="D118" s="73" t="e" cm="1" vm="550">
        <f t="array" ref="D118">INDEX(_xlfn._xlws.FILTER(_xlfn.UNIQUE(_xlfn._xlws.FILTER(ClubCoef!D:D, ClubCoef!P:P = F118)),(COUNTIF(D116:D117, _xlfn.UNIQUE(_xlfn._xlws.FILTER(ClubCoef!D:D, ClubCoef!P:P = F118))) = 0)),1)</f>
        <v>#VALUE!</v>
      </c>
      <c r="E118" s="72" t="str" cm="1">
        <f t="array" ref="E118">INDEX(_xlfn._xlws.FILTER(_xlfn.UNIQUE(_xlfn._xlws.FILTER(ClubCoef!E:E, ClubCoef!P:P = F118)),(COUNTIF(E116:E117, _xlfn.UNIQUE(_xlfn._xlws.FILTER(ClubCoef!E:E, ClubCoef!P:P = F118))) = 0)),1)</f>
        <v>ISL</v>
      </c>
      <c r="F118" s="61">
        <f>LARGE(ClubCoef!P:P, B118)</f>
        <v>13.30392985714286</v>
      </c>
    </row>
    <row r="119" spans="1:6" x14ac:dyDescent="0.25">
      <c r="B119" s="66">
        <v>117</v>
      </c>
      <c r="C119" s="72" t="e" cm="1" vm="423">
        <f t="array" ref="C119">_xlfn.UNIQUE(_xlfn._xlws.FILTER(ClubCoef!B:B, ClubCoef!D:D = D119))</f>
        <v>#VALUE!</v>
      </c>
      <c r="D119" s="73" t="e" cm="1" vm="551">
        <f t="array" ref="D119">INDEX(_xlfn._xlws.FILTER(_xlfn.UNIQUE(_xlfn._xlws.FILTER(ClubCoef!D:D, ClubCoef!P:P = F119)),(COUNTIF(D117:D118, _xlfn.UNIQUE(_xlfn._xlws.FILTER(ClubCoef!D:D, ClubCoef!P:P = F119))) = 0)),1)</f>
        <v>#VALUE!</v>
      </c>
      <c r="E119" s="72" t="str" cm="1">
        <f t="array" ref="E119">INDEX(_xlfn._xlws.FILTER(_xlfn.UNIQUE(_xlfn._xlws.FILTER(ClubCoef!E:E, ClubCoef!P:P = F119)),(COUNTIF(E117:E118, _xlfn.UNIQUE(_xlfn._xlws.FILTER(ClubCoef!E:E, ClubCoef!P:P = F119))) = 0)),1)</f>
        <v>CHN</v>
      </c>
      <c r="F119" s="61">
        <f>LARGE(ClubCoef!P:P, B119)</f>
        <v>13.280113339274672</v>
      </c>
    </row>
    <row r="120" spans="1:6" x14ac:dyDescent="0.25">
      <c r="B120" s="66">
        <v>118</v>
      </c>
      <c r="C120" s="72" t="e" cm="1" vm="427">
        <f t="array" ref="C120">_xlfn.UNIQUE(_xlfn._xlws.FILTER(ClubCoef!B:B, ClubCoef!D:D = D120))</f>
        <v>#VALUE!</v>
      </c>
      <c r="D120" s="73" t="e" cm="1" vm="552">
        <f t="array" ref="D120">INDEX(_xlfn._xlws.FILTER(_xlfn.UNIQUE(_xlfn._xlws.FILTER(ClubCoef!D:D, ClubCoef!P:P = F120)),(COUNTIF(D118:D119, _xlfn.UNIQUE(_xlfn._xlws.FILTER(ClubCoef!D:D, ClubCoef!P:P = F120))) = 0)),1)</f>
        <v>#VALUE!</v>
      </c>
      <c r="E120" s="72" t="str" cm="1">
        <f t="array" ref="E120">INDEX(_xlfn._xlws.FILTER(_xlfn.UNIQUE(_xlfn._xlws.FILTER(ClubCoef!E:E, ClubCoef!P:P = F120)),(COUNTIF(E118:E119, _xlfn.UNIQUE(_xlfn._xlws.FILTER(ClubCoef!E:E, ClubCoef!P:P = F120))) = 0)),1)</f>
        <v>DSQ</v>
      </c>
      <c r="F120" s="61">
        <f>LARGE(ClubCoef!P:P, B120)</f>
        <v>13.218467163524357</v>
      </c>
    </row>
    <row r="121" spans="1:6" x14ac:dyDescent="0.25">
      <c r="B121" s="66">
        <v>119</v>
      </c>
      <c r="C121" s="72" t="e" cm="1" vm="447">
        <f t="array" ref="C121">_xlfn.UNIQUE(_xlfn._xlws.FILTER(ClubCoef!B:B, ClubCoef!D:D = D121))</f>
        <v>#VALUE!</v>
      </c>
      <c r="D121" s="73" t="e" cm="1" vm="553">
        <f t="array" ref="D121">INDEX(_xlfn._xlws.FILTER(_xlfn.UNIQUE(_xlfn._xlws.FILTER(ClubCoef!D:D, ClubCoef!P:P = F121)),(COUNTIF(D119:D120, _xlfn.UNIQUE(_xlfn._xlws.FILTER(ClubCoef!D:D, ClubCoef!P:P = F121))) = 0)),1)</f>
        <v>#VALUE!</v>
      </c>
      <c r="E121" s="72" t="str" cm="1">
        <f t="array" ref="E121">INDEX(_xlfn._xlws.FILTER(_xlfn.UNIQUE(_xlfn._xlws.FILTER(ClubCoef!E:E, ClubCoef!P:P = F121)),(COUNTIF(E119:E120, _xlfn.UNIQUE(_xlfn._xlws.FILTER(ClubCoef!E:E, ClubCoef!P:P = F121))) = 0)),1)</f>
        <v>GOM</v>
      </c>
      <c r="F121" s="61">
        <f>LARGE(ClubCoef!P:P, B121)</f>
        <v>13.174892234636671</v>
      </c>
    </row>
    <row r="122" spans="1:6" x14ac:dyDescent="0.25">
      <c r="B122" s="66">
        <v>120</v>
      </c>
      <c r="C122" s="72" t="e" cm="1" vm="435">
        <f t="array" ref="C122">_xlfn.UNIQUE(_xlfn._xlws.FILTER(ClubCoef!B:B, ClubCoef!D:D = D122))</f>
        <v>#VALUE!</v>
      </c>
      <c r="D122" s="73" t="e" cm="1" vm="554">
        <f t="array" ref="D122">INDEX(_xlfn._xlws.FILTER(_xlfn.UNIQUE(_xlfn._xlws.FILTER(ClubCoef!D:D, ClubCoef!P:P = F122)),(COUNTIF(D120:D121, _xlfn.UNIQUE(_xlfn._xlws.FILTER(ClubCoef!D:D, ClubCoef!P:P = F122))) = 0)),1)</f>
        <v>#VALUE!</v>
      </c>
      <c r="E122" s="72" t="str" cm="1">
        <f t="array" ref="E122">INDEX(_xlfn._xlws.FILTER(_xlfn.UNIQUE(_xlfn._xlws.FILTER(ClubCoef!E:E, ClubCoef!P:P = F122)),(COUNTIF(E120:E121, _xlfn.UNIQUE(_xlfn._xlws.FILTER(ClubCoef!E:E, ClubCoef!P:P = F122))) = 0)),1)</f>
        <v>KSK</v>
      </c>
      <c r="F122" s="61">
        <f>LARGE(ClubCoef!P:P, B122)</f>
        <v>13.144563126255049</v>
      </c>
    </row>
    <row r="123" spans="1:6" x14ac:dyDescent="0.25">
      <c r="B123" s="66">
        <v>121</v>
      </c>
      <c r="C123" s="72" t="e" cm="1" vm="427">
        <f t="array" ref="C123">_xlfn.UNIQUE(_xlfn._xlws.FILTER(ClubCoef!B:B, ClubCoef!D:D = D123))</f>
        <v>#VALUE!</v>
      </c>
      <c r="D123" s="73" t="e" cm="1" vm="555">
        <f t="array" ref="D123">INDEX(_xlfn._xlws.FILTER(_xlfn.UNIQUE(_xlfn._xlws.FILTER(ClubCoef!D:D, ClubCoef!P:P = F123)),(COUNTIF(D121:D122, _xlfn.UNIQUE(_xlfn._xlws.FILTER(ClubCoef!D:D, ClubCoef!P:P = F123))) = 0)),1)</f>
        <v>#VALUE!</v>
      </c>
      <c r="E123" s="72" t="str" cm="1">
        <f t="array" ref="E123">INDEX(_xlfn._xlws.FILTER(_xlfn.UNIQUE(_xlfn._xlws.FILTER(ClubCoef!E:E, ClubCoef!P:P = F123)),(COUNTIF(E121:E122, _xlfn.UNIQUE(_xlfn._xlws.FILTER(ClubCoef!E:E, ClubCoef!P:P = F123))) = 0)),1)</f>
        <v>QQN</v>
      </c>
      <c r="F123" s="61">
        <f>LARGE(ClubCoef!P:P, B123)</f>
        <v>13.144148536272388</v>
      </c>
    </row>
    <row r="124" spans="1:6" x14ac:dyDescent="0.25">
      <c r="B124" s="66">
        <v>122</v>
      </c>
      <c r="C124" s="72" t="e" cm="1" vm="427">
        <f t="array" ref="C124">_xlfn.UNIQUE(_xlfn._xlws.FILTER(ClubCoef!B:B, ClubCoef!D:D = D124))</f>
        <v>#VALUE!</v>
      </c>
      <c r="D124" s="73" t="e" cm="1" vm="556">
        <f t="array" ref="D124">INDEX(_xlfn._xlws.FILTER(_xlfn.UNIQUE(_xlfn._xlws.FILTER(ClubCoef!D:D, ClubCoef!P:P = F124)),(COUNTIF(D122:D123, _xlfn.UNIQUE(_xlfn._xlws.FILTER(ClubCoef!D:D, ClubCoef!P:P = F124))) = 0)),1)</f>
        <v>#VALUE!</v>
      </c>
      <c r="E124" s="72" t="str" cm="1">
        <f t="array" ref="E124">INDEX(_xlfn._xlws.FILTER(_xlfn.UNIQUE(_xlfn._xlws.FILTER(ClubCoef!E:E, ClubCoef!P:P = F124)),(COUNTIF(E122:E123, _xlfn.UNIQUE(_xlfn._xlws.FILTER(ClubCoef!E:E, ClubCoef!P:P = F124))) = 0)),1)</f>
        <v>MSH</v>
      </c>
      <c r="F124" s="61">
        <f>LARGE(ClubCoef!P:P, B124)</f>
        <v>13.081531373719434</v>
      </c>
    </row>
    <row r="125" spans="1:6" x14ac:dyDescent="0.25">
      <c r="B125" s="66">
        <v>123</v>
      </c>
      <c r="C125" s="72" t="e" cm="1" vm="445">
        <f t="array" ref="C125">_xlfn.UNIQUE(_xlfn._xlws.FILTER(ClubCoef!B:B, ClubCoef!D:D = D125))</f>
        <v>#VALUE!</v>
      </c>
      <c r="D125" s="73" t="e" cm="1" vm="557">
        <f t="array" ref="D125">INDEX(_xlfn._xlws.FILTER(_xlfn.UNIQUE(_xlfn._xlws.FILTER(ClubCoef!D:D, ClubCoef!P:P = F125)),(COUNTIF(D123:D124, _xlfn.UNIQUE(_xlfn._xlws.FILTER(ClubCoef!D:D, ClubCoef!P:P = F125))) = 0)),1)</f>
        <v>#VALUE!</v>
      </c>
      <c r="E125" s="72" t="str" cm="1">
        <f t="array" ref="E125">INDEX(_xlfn._xlws.FILTER(_xlfn.UNIQUE(_xlfn._xlws.FILTER(ClubCoef!E:E, ClubCoef!P:P = F125)),(COUNTIF(E123:E124, _xlfn.UNIQUE(_xlfn._xlws.FILTER(ClubCoef!E:E, ClubCoef!P:P = F125))) = 0)),1)</f>
        <v>NKA</v>
      </c>
      <c r="F125" s="61">
        <f>LARGE(ClubCoef!P:P, B125)</f>
        <v>13.038064951957672</v>
      </c>
    </row>
    <row r="126" spans="1:6" x14ac:dyDescent="0.25">
      <c r="B126" s="66">
        <v>124</v>
      </c>
      <c r="C126" s="72" t="e" cm="1" vm="423">
        <f t="array" ref="C126">_xlfn.UNIQUE(_xlfn._xlws.FILTER(ClubCoef!B:B, ClubCoef!D:D = D126))</f>
        <v>#VALUE!</v>
      </c>
      <c r="D126" s="73" t="e" cm="1" vm="558">
        <f t="array" ref="D126">INDEX(_xlfn._xlws.FILTER(_xlfn.UNIQUE(_xlfn._xlws.FILTER(ClubCoef!D:D, ClubCoef!P:P = F126)),(COUNTIF(D124:D125, _xlfn.UNIQUE(_xlfn._xlws.FILTER(ClubCoef!D:D, ClubCoef!P:P = F126))) = 0)),1)</f>
        <v>#VALUE!</v>
      </c>
      <c r="E126" s="72" t="str" cm="1">
        <f t="array" ref="E126">INDEX(_xlfn._xlws.FILTER(_xlfn.UNIQUE(_xlfn._xlws.FILTER(ClubCoef!E:E, ClubCoef!P:P = F126)),(COUNTIF(E124:E125, _xlfn.UNIQUE(_xlfn._xlws.FILTER(ClubCoef!E:E, ClubCoef!P:P = F126))) = 0)),1)</f>
        <v>ARL</v>
      </c>
      <c r="F126" s="61">
        <f>LARGE(ClubCoef!P:P, B126)</f>
        <v>12.977576148813599</v>
      </c>
    </row>
    <row r="127" spans="1:6" x14ac:dyDescent="0.25">
      <c r="B127" s="66">
        <v>125</v>
      </c>
      <c r="C127" s="72" t="e" cm="1" vm="429">
        <f t="array" ref="C127">_xlfn.UNIQUE(_xlfn._xlws.FILTER(ClubCoef!B:B, ClubCoef!D:D = D127))</f>
        <v>#VALUE!</v>
      </c>
      <c r="D127" s="73" t="e" cm="1" vm="559">
        <f t="array" ref="D127">INDEX(_xlfn._xlws.FILTER(_xlfn.UNIQUE(_xlfn._xlws.FILTER(ClubCoef!D:D, ClubCoef!P:P = F127)),(COUNTIF(D125:D126, _xlfn.UNIQUE(_xlfn._xlws.FILTER(ClubCoef!D:D, ClubCoef!P:P = F127))) = 0)),1)</f>
        <v>#VALUE!</v>
      </c>
      <c r="E127" s="72" t="str" cm="1">
        <f t="array" ref="E127">INDEX(_xlfn._xlws.FILTER(_xlfn.UNIQUE(_xlfn._xlws.FILTER(ClubCoef!E:E, ClubCoef!P:P = F127)),(COUNTIF(E125:E126, _xlfn.UNIQUE(_xlfn._xlws.FILTER(ClubCoef!E:E, ClubCoef!P:P = F127))) = 0)),1)</f>
        <v>DAC</v>
      </c>
      <c r="F127" s="61">
        <f>LARGE(ClubCoef!P:P, B127)</f>
        <v>12.971708429751502</v>
      </c>
    </row>
    <row r="128" spans="1:6" x14ac:dyDescent="0.25">
      <c r="B128" s="66">
        <v>126</v>
      </c>
      <c r="C128" s="72" t="e" cm="1" vm="423">
        <f t="array" ref="C128">_xlfn.UNIQUE(_xlfn._xlws.FILTER(ClubCoef!B:B, ClubCoef!D:D = D128))</f>
        <v>#VALUE!</v>
      </c>
      <c r="D128" s="73" t="e" cm="1" vm="560">
        <f t="array" ref="D128">INDEX(_xlfn._xlws.FILTER(_xlfn.UNIQUE(_xlfn._xlws.FILTER(ClubCoef!D:D, ClubCoef!P:P = F128)),(COUNTIF(D126:D127, _xlfn.UNIQUE(_xlfn._xlws.FILTER(ClubCoef!D:D, ClubCoef!P:P = F128))) = 0)),1)</f>
        <v>#VALUE!</v>
      </c>
      <c r="E128" s="72" t="str" cm="1">
        <f t="array" ref="E128">INDEX(_xlfn._xlws.FILTER(_xlfn.UNIQUE(_xlfn._xlws.FILTER(ClubCoef!E:E, ClubCoef!P:P = F128)),(COUNTIF(E126:E127, _xlfn.UNIQUE(_xlfn._xlws.FILTER(ClubCoef!E:E, ClubCoef!P:P = F128))) = 0)),1)</f>
        <v>NEF</v>
      </c>
      <c r="F128" s="61">
        <f>LARGE(ClubCoef!P:P, B128)</f>
        <v>12.860006942552461</v>
      </c>
    </row>
    <row r="129" spans="2:6" x14ac:dyDescent="0.25">
      <c r="B129" s="66">
        <v>127</v>
      </c>
      <c r="C129" s="72" t="e" cm="1" vm="435">
        <f t="array" ref="C129">_xlfn.UNIQUE(_xlfn._xlws.FILTER(ClubCoef!B:B, ClubCoef!D:D = D129))</f>
        <v>#VALUE!</v>
      </c>
      <c r="D129" s="73" t="e" cm="1" vm="561">
        <f t="array" ref="D129">INDEX(_xlfn._xlws.FILTER(_xlfn.UNIQUE(_xlfn._xlws.FILTER(ClubCoef!D:D, ClubCoef!P:P = F129)),(COUNTIF(D127:D128, _xlfn.UNIQUE(_xlfn._xlws.FILTER(ClubCoef!D:D, ClubCoef!P:P = F129))) = 0)),1)</f>
        <v>#VALUE!</v>
      </c>
      <c r="E129" s="72" t="str" cm="1">
        <f t="array" ref="E129">INDEX(_xlfn._xlws.FILTER(_xlfn.UNIQUE(_xlfn._xlws.FILTER(ClubCoef!E:E, ClubCoef!P:P = F129)),(COUNTIF(E127:E128, _xlfn.UNIQUE(_xlfn._xlws.FILTER(ClubCoef!E:E, ClubCoef!P:P = F129))) = 0)),1)</f>
        <v>SQG</v>
      </c>
      <c r="F129" s="61">
        <f>LARGE(ClubCoef!P:P, B129)</f>
        <v>12.661443773846152</v>
      </c>
    </row>
    <row r="130" spans="2:6" x14ac:dyDescent="0.25">
      <c r="B130" s="66">
        <v>128</v>
      </c>
      <c r="C130" s="72" t="e" cm="1" vm="420">
        <f t="array" ref="C130">_xlfn.UNIQUE(_xlfn._xlws.FILTER(ClubCoef!B:B, ClubCoef!D:D = D130))</f>
        <v>#VALUE!</v>
      </c>
      <c r="D130" s="73" t="e" cm="1" vm="562">
        <f t="array" ref="D130">INDEX(_xlfn._xlws.FILTER(_xlfn.UNIQUE(_xlfn._xlws.FILTER(ClubCoef!D:D, ClubCoef!P:P = F130)),(COUNTIF(D128:D129, _xlfn.UNIQUE(_xlfn._xlws.FILTER(ClubCoef!D:D, ClubCoef!P:P = F130))) = 0)),1)</f>
        <v>#VALUE!</v>
      </c>
      <c r="E130" s="72" t="str" cm="1">
        <f t="array" ref="E130">INDEX(_xlfn._xlws.FILTER(_xlfn.UNIQUE(_xlfn._xlws.FILTER(ClubCoef!E:E, ClubCoef!P:P = F130)),(COUNTIF(E128:E129, _xlfn.UNIQUE(_xlfn._xlws.FILTER(ClubCoef!E:E, ClubCoef!P:P = F130))) = 0)),1)</f>
        <v>PRK</v>
      </c>
      <c r="F130" s="61">
        <f>LARGE(ClubCoef!P:P, B130)</f>
        <v>12.538495888193752</v>
      </c>
    </row>
    <row r="131" spans="2:6" x14ac:dyDescent="0.25">
      <c r="B131" s="66">
        <v>129</v>
      </c>
      <c r="C131" s="72" t="e" cm="1" vm="423">
        <f t="array" ref="C131">_xlfn.UNIQUE(_xlfn._xlws.FILTER(ClubCoef!B:B, ClubCoef!D:D = D131))</f>
        <v>#VALUE!</v>
      </c>
      <c r="D131" s="73" t="e" cm="1" vm="563">
        <f t="array" ref="D131">INDEX(_xlfn._xlws.FILTER(_xlfn.UNIQUE(_xlfn._xlws.FILTER(ClubCoef!D:D, ClubCoef!P:P = F131)),(COUNTIF(D129:D130, _xlfn.UNIQUE(_xlfn._xlws.FILTER(ClubCoef!D:D, ClubCoef!P:P = F131))) = 0)),1)</f>
        <v>#VALUE!</v>
      </c>
      <c r="E131" s="72" t="str" cm="1">
        <f t="array" ref="E131">INDEX(_xlfn._xlws.FILTER(_xlfn.UNIQUE(_xlfn._xlws.FILTER(ClubCoef!E:E, ClubCoef!P:P = F131)),(COUNTIF(E129:E130, _xlfn.UNIQUE(_xlfn._xlws.FILTER(ClubCoef!E:E, ClubCoef!P:P = F131))) = 0)),1)</f>
        <v>UFA</v>
      </c>
      <c r="F131" s="61">
        <f>LARGE(ClubCoef!P:P, B131)</f>
        <v>12.476776513239324</v>
      </c>
    </row>
    <row r="132" spans="2:6" x14ac:dyDescent="0.25">
      <c r="B132" s="66">
        <v>130</v>
      </c>
      <c r="C132" s="72" t="e" cm="1" vm="423">
        <f t="array" ref="C132">_xlfn.UNIQUE(_xlfn._xlws.FILTER(ClubCoef!B:B, ClubCoef!D:D = D132))</f>
        <v>#VALUE!</v>
      </c>
      <c r="D132" s="73" t="e" cm="1" vm="564">
        <f t="array" ref="D132">INDEX(_xlfn._xlws.FILTER(_xlfn.UNIQUE(_xlfn._xlws.FILTER(ClubCoef!D:D, ClubCoef!P:P = F132)),(COUNTIF(D130:D131, _xlfn.UNIQUE(_xlfn._xlws.FILTER(ClubCoef!D:D, ClubCoef!P:P = F132))) = 0)),1)</f>
        <v>#VALUE!</v>
      </c>
      <c r="E132" s="72" t="str" cm="1">
        <f t="array" ref="E132">INDEX(_xlfn._xlws.FILTER(_xlfn.UNIQUE(_xlfn._xlws.FILTER(ClubCoef!E:E, ClubCoef!P:P = F132)),(COUNTIF(E130:E131, _xlfn.UNIQUE(_xlfn._xlws.FILTER(ClubCoef!E:E, ClubCoef!P:P = F132))) = 0)),1)</f>
        <v>TYM</v>
      </c>
      <c r="F132" s="61">
        <f>LARGE(ClubCoef!P:P, B132)</f>
        <v>12.4370545574226</v>
      </c>
    </row>
    <row r="133" spans="2:6" x14ac:dyDescent="0.25">
      <c r="B133" s="66">
        <v>131</v>
      </c>
      <c r="C133" s="72" t="e" cm="1" vm="447">
        <f t="array" ref="C133">_xlfn.UNIQUE(_xlfn._xlws.FILTER(ClubCoef!B:B, ClubCoef!D:D = D133))</f>
        <v>#VALUE!</v>
      </c>
      <c r="D133" s="73" t="e" cm="1" vm="565">
        <f t="array" ref="D133">INDEX(_xlfn._xlws.FILTER(_xlfn.UNIQUE(_xlfn._xlws.FILTER(ClubCoef!D:D, ClubCoef!P:P = F133)),(COUNTIF(D131:D132, _xlfn.UNIQUE(_xlfn._xlws.FILTER(ClubCoef!D:D, ClubCoef!P:P = F133))) = 0)),1)</f>
        <v>#VALUE!</v>
      </c>
      <c r="E133" s="72" t="str" cm="1">
        <f t="array" ref="E133">INDEX(_xlfn._xlws.FILTER(_xlfn.UNIQUE(_xlfn._xlws.FILTER(ClubCoef!E:E, ClubCoef!P:P = F133)),(COUNTIF(E131:E132, _xlfn.UNIQUE(_xlfn._xlws.FILTER(ClubCoef!E:E, ClubCoef!P:P = F133))) = 0)),1)</f>
        <v>SHS</v>
      </c>
      <c r="F133" s="61">
        <f>LARGE(ClubCoef!P:P, B133)</f>
        <v>12.312806142857141</v>
      </c>
    </row>
    <row r="134" spans="2:6" x14ac:dyDescent="0.25">
      <c r="B134" s="66">
        <v>132</v>
      </c>
      <c r="C134" s="72" t="e" cm="1" vm="420">
        <f t="array" ref="C134">_xlfn.UNIQUE(_xlfn._xlws.FILTER(ClubCoef!B:B, ClubCoef!D:D = D134))</f>
        <v>#VALUE!</v>
      </c>
      <c r="D134" s="73" t="e" cm="1" vm="566">
        <f t="array" ref="D134">INDEX(_xlfn._xlws.FILTER(_xlfn.UNIQUE(_xlfn._xlws.FILTER(ClubCoef!D:D, ClubCoef!P:P = F134)),(COUNTIF(D132:D133, _xlfn.UNIQUE(_xlfn._xlws.FILTER(ClubCoef!D:D, ClubCoef!P:P = F134))) = 0)),1)</f>
        <v>#VALUE!</v>
      </c>
      <c r="E134" s="72" t="str" cm="1">
        <f t="array" ref="E134">INDEX(_xlfn._xlws.FILTER(_xlfn.UNIQUE(_xlfn._xlws.FILTER(ClubCoef!E:E, ClubCoef!P:P = F134)),(COUNTIF(E132:E133, _xlfn.UNIQUE(_xlfn._xlws.FILTER(ClubCoef!E:E, ClubCoef!P:P = F134))) = 0)),1)</f>
        <v>MRP</v>
      </c>
      <c r="F134" s="61">
        <f>LARGE(ClubCoef!P:P, B134)</f>
        <v>12.241767899129115</v>
      </c>
    </row>
    <row r="135" spans="2:6" x14ac:dyDescent="0.25">
      <c r="B135" s="66">
        <v>133</v>
      </c>
      <c r="C135" s="72" t="e" cm="1" vm="420">
        <f t="array" ref="C135">_xlfn.UNIQUE(_xlfn._xlws.FILTER(ClubCoef!B:B, ClubCoef!D:D = D135))</f>
        <v>#VALUE!</v>
      </c>
      <c r="D135" s="73" t="e" cm="1" vm="567">
        <f t="array" ref="D135">INDEX(_xlfn._xlws.FILTER(_xlfn.UNIQUE(_xlfn._xlws.FILTER(ClubCoef!D:D, ClubCoef!P:P = F135)),(COUNTIF(D133:D134, _xlfn.UNIQUE(_xlfn._xlws.FILTER(ClubCoef!D:D, ClubCoef!P:P = F135))) = 0)),1)</f>
        <v>#VALUE!</v>
      </c>
      <c r="E135" s="72" t="str" cm="1">
        <f t="array" ref="E135">INDEX(_xlfn._xlws.FILTER(_xlfn.UNIQUE(_xlfn._xlws.FILTER(ClubCoef!E:E, ClubCoef!P:P = F135)),(COUNTIF(E133:E134, _xlfn.UNIQUE(_xlfn._xlws.FILTER(ClubCoef!E:E, ClubCoef!P:P = F135))) = 0)),1)</f>
        <v>SCP</v>
      </c>
      <c r="F135" s="61">
        <f>LARGE(ClubCoef!P:P, B135)</f>
        <v>12.216727593323595</v>
      </c>
    </row>
    <row r="136" spans="2:6" x14ac:dyDescent="0.25">
      <c r="B136" s="66">
        <v>134</v>
      </c>
      <c r="C136" s="72" t="e" cm="1" vm="425">
        <f t="array" ref="C136">_xlfn.UNIQUE(_xlfn._xlws.FILTER(ClubCoef!B:B, ClubCoef!D:D = D136))</f>
        <v>#VALUE!</v>
      </c>
      <c r="D136" s="73" t="e" cm="1" vm="568">
        <f t="array" ref="D136">INDEX(_xlfn._xlws.FILTER(_xlfn.UNIQUE(_xlfn._xlws.FILTER(ClubCoef!D:D, ClubCoef!P:P = F136)),(COUNTIF(D134:D135, _xlfn.UNIQUE(_xlfn._xlws.FILTER(ClubCoef!D:D, ClubCoef!P:P = F136))) = 0)),1)</f>
        <v>#VALUE!</v>
      </c>
      <c r="E136" s="72" t="str" cm="1">
        <f t="array" ref="E136">INDEX(_xlfn._xlws.FILTER(_xlfn.UNIQUE(_xlfn._xlws.FILTER(ClubCoef!E:E, ClubCoef!P:P = F136)),(COUNTIF(E134:E135, _xlfn.UNIQUE(_xlfn._xlws.FILTER(ClubCoef!E:E, ClubCoef!P:P = F136))) = 0)),1)</f>
        <v>KPZ</v>
      </c>
      <c r="F136" s="61">
        <f>LARGE(ClubCoef!P:P, B136)</f>
        <v>12.172934641641808</v>
      </c>
    </row>
    <row r="137" spans="2:6" x14ac:dyDescent="0.25">
      <c r="B137" s="66">
        <v>135</v>
      </c>
      <c r="C137" s="72" t="e" cm="1" vm="449">
        <f t="array" ref="C137">_xlfn.UNIQUE(_xlfn._xlws.FILTER(ClubCoef!B:B, ClubCoef!D:D = D137))</f>
        <v>#VALUE!</v>
      </c>
      <c r="D137" s="73" t="e" cm="1" vm="569">
        <f t="array" ref="D137">INDEX(_xlfn._xlws.FILTER(_xlfn.UNIQUE(_xlfn._xlws.FILTER(ClubCoef!D:D, ClubCoef!P:P = F137)),(COUNTIF(D135:D136, _xlfn.UNIQUE(_xlfn._xlws.FILTER(ClubCoef!D:D, ClubCoef!P:P = F137))) = 0)),1)</f>
        <v>#VALUE!</v>
      </c>
      <c r="E137" s="72" t="str" cm="1">
        <f t="array" ref="E137">INDEX(_xlfn._xlws.FILTER(_xlfn.UNIQUE(_xlfn._xlws.FILTER(ClubCoef!E:E, ClubCoef!P:P = F137)),(COUNTIF(E135:E136, _xlfn.UNIQUE(_xlfn._xlws.FILTER(ClubCoef!E:E, ClubCoef!P:P = F137))) = 0)),1)</f>
        <v>SGR</v>
      </c>
      <c r="F137" s="61">
        <f>LARGE(ClubCoef!P:P, B137)</f>
        <v>12.130523074082971</v>
      </c>
    </row>
    <row r="138" spans="2:6" x14ac:dyDescent="0.25">
      <c r="B138" s="66">
        <v>136</v>
      </c>
      <c r="C138" s="72" t="e" cm="1" vm="425">
        <f t="array" ref="C138">_xlfn.UNIQUE(_xlfn._xlws.FILTER(ClubCoef!B:B, ClubCoef!D:D = D138))</f>
        <v>#VALUE!</v>
      </c>
      <c r="D138" s="73" t="e" cm="1" vm="570">
        <f t="array" ref="D138">INDEX(_xlfn._xlws.FILTER(_xlfn.UNIQUE(_xlfn._xlws.FILTER(ClubCoef!D:D, ClubCoef!P:P = F138)),(COUNTIF(D136:D137, _xlfn.UNIQUE(_xlfn._xlws.FILTER(ClubCoef!D:D, ClubCoef!P:P = F138))) = 0)),1)</f>
        <v>#VALUE!</v>
      </c>
      <c r="E138" s="72" t="str" cm="1">
        <f t="array" ref="E138">INDEX(_xlfn._xlws.FILTER(_xlfn.UNIQUE(_xlfn._xlws.FILTER(ClubCoef!E:E, ClubCoef!P:P = F138)),(COUNTIF(E136:E137, _xlfn.UNIQUE(_xlfn._xlws.FILTER(ClubCoef!E:E, ClubCoef!P:P = F138))) = 0)),1)</f>
        <v>SBL</v>
      </c>
      <c r="F138" s="61">
        <f>LARGE(ClubCoef!P:P, B138)</f>
        <v>11.994104137142859</v>
      </c>
    </row>
    <row r="139" spans="2:6" x14ac:dyDescent="0.25">
      <c r="B139" s="66">
        <v>137</v>
      </c>
      <c r="C139" s="72" t="e" cm="1" vm="420">
        <f t="array" ref="C139">_xlfn.UNIQUE(_xlfn._xlws.FILTER(ClubCoef!B:B, ClubCoef!D:D = D139))</f>
        <v>#VALUE!</v>
      </c>
      <c r="D139" s="73" t="e" cm="1" vm="571">
        <f t="array" ref="D139">INDEX(_xlfn._xlws.FILTER(_xlfn.UNIQUE(_xlfn._xlws.FILTER(ClubCoef!D:D, ClubCoef!P:P = F139)),(COUNTIF(D137:D138, _xlfn.UNIQUE(_xlfn._xlws.FILTER(ClubCoef!D:D, ClubCoef!P:P = F139))) = 0)),1)</f>
        <v>#VALUE!</v>
      </c>
      <c r="E139" s="72" t="str" cm="1">
        <f t="array" ref="E139">INDEX(_xlfn._xlws.FILTER(_xlfn.UNIQUE(_xlfn._xlws.FILTER(ClubCoef!E:E, ClubCoef!P:P = F139)),(COUNTIF(E137:E138, _xlfn.UNIQUE(_xlfn._xlws.FILTER(ClubCoef!E:E, ClubCoef!P:P = F139))) = 0)),1)</f>
        <v>MZZ</v>
      </c>
      <c r="F139" s="61">
        <f>LARGE(ClubCoef!P:P, B139)</f>
        <v>11.970164221579459</v>
      </c>
    </row>
    <row r="140" spans="2:6" x14ac:dyDescent="0.25">
      <c r="B140" s="66">
        <v>138</v>
      </c>
      <c r="C140" s="72" t="e" cm="1" vm="433">
        <f t="array" ref="C140">_xlfn.UNIQUE(_xlfn._xlws.FILTER(ClubCoef!B:B, ClubCoef!D:D = D140))</f>
        <v>#VALUE!</v>
      </c>
      <c r="D140" s="73" t="e" cm="1" vm="572">
        <f t="array" ref="D140">INDEX(_xlfn._xlws.FILTER(_xlfn.UNIQUE(_xlfn._xlws.FILTER(ClubCoef!D:D, ClubCoef!P:P = F140)),(COUNTIF(D138:D139, _xlfn.UNIQUE(_xlfn._xlws.FILTER(ClubCoef!D:D, ClubCoef!P:P = F140))) = 0)),1)</f>
        <v>#VALUE!</v>
      </c>
      <c r="E140" s="72" t="str" cm="1">
        <f t="array" ref="E140">INDEX(_xlfn._xlws.FILTER(_xlfn.UNIQUE(_xlfn._xlws.FILTER(ClubCoef!E:E, ClubCoef!P:P = F140)),(COUNTIF(E138:E139, _xlfn.UNIQUE(_xlfn._xlws.FILTER(ClubCoef!E:E, ClubCoef!P:P = F140))) = 0)),1)</f>
        <v>SHI</v>
      </c>
      <c r="F140" s="61">
        <f>LARGE(ClubCoef!P:P, B140)</f>
        <v>11.968894305847455</v>
      </c>
    </row>
    <row r="141" spans="2:6" x14ac:dyDescent="0.25">
      <c r="B141" s="66">
        <v>139</v>
      </c>
      <c r="C141" s="72" t="e" cm="1" vm="447">
        <f t="array" ref="C141">_xlfn.UNIQUE(_xlfn._xlws.FILTER(ClubCoef!B:B, ClubCoef!D:D = D141))</f>
        <v>#VALUE!</v>
      </c>
      <c r="D141" s="73" t="e" cm="1" vm="573">
        <f t="array" ref="D141">INDEX(_xlfn._xlws.FILTER(_xlfn.UNIQUE(_xlfn._xlws.FILTER(ClubCoef!D:D, ClubCoef!P:P = F141)),(COUNTIF(D139:D140, _xlfn.UNIQUE(_xlfn._xlws.FILTER(ClubCoef!D:D, ClubCoef!P:P = F141))) = 0)),1)</f>
        <v>#VALUE!</v>
      </c>
      <c r="E141" s="72" t="str" cm="1">
        <f t="array" ref="E141">INDEX(_xlfn._xlws.FILTER(_xlfn.UNIQUE(_xlfn._xlws.FILTER(ClubCoef!E:E, ClubCoef!P:P = F141)),(COUNTIF(E139:E140, _xlfn.UNIQUE(_xlfn._xlws.FILTER(ClubCoef!E:E, ClubCoef!P:P = F141))) = 0)),1)</f>
        <v>DBT</v>
      </c>
      <c r="F141" s="61">
        <f>LARGE(ClubCoef!P:P, B141)</f>
        <v>11.868071142857142</v>
      </c>
    </row>
    <row r="142" spans="2:6" x14ac:dyDescent="0.25">
      <c r="B142" s="66">
        <v>140</v>
      </c>
      <c r="C142" s="72" t="e" cm="1" vm="425">
        <f t="array" ref="C142">_xlfn.UNIQUE(_xlfn._xlws.FILTER(ClubCoef!B:B, ClubCoef!D:D = D142))</f>
        <v>#VALUE!</v>
      </c>
      <c r="D142" s="73" t="e" cm="1" vm="574">
        <f t="array" ref="D142">INDEX(_xlfn._xlws.FILTER(_xlfn.UNIQUE(_xlfn._xlws.FILTER(ClubCoef!D:D, ClubCoef!P:P = F142)),(COUNTIF(D140:D141, _xlfn.UNIQUE(_xlfn._xlws.FILTER(ClubCoef!D:D, ClubCoef!P:P = F142))) = 0)),1)</f>
        <v>#VALUE!</v>
      </c>
      <c r="E142" s="72" t="str" cm="1">
        <f t="array" ref="E142">INDEX(_xlfn._xlws.FILTER(_xlfn.UNIQUE(_xlfn._xlws.FILTER(ClubCoef!E:E, ClubCoef!P:P = F142)),(COUNTIF(E140:E141, _xlfn.UNIQUE(_xlfn._xlws.FILTER(ClubCoef!E:E, ClubCoef!P:P = F142))) = 0)),1)</f>
        <v>QRD</v>
      </c>
      <c r="F142" s="61">
        <f>LARGE(ClubCoef!P:P, B142)</f>
        <v>11.821212660408531</v>
      </c>
    </row>
    <row r="143" spans="2:6" x14ac:dyDescent="0.25">
      <c r="B143" s="66">
        <v>141</v>
      </c>
      <c r="C143" s="72" t="e" cm="1" vm="423">
        <f t="array" ref="C143">_xlfn.UNIQUE(_xlfn._xlws.FILTER(ClubCoef!B:B, ClubCoef!D:D = D143))</f>
        <v>#VALUE!</v>
      </c>
      <c r="D143" s="73" t="e" cm="1" vm="575">
        <f t="array" ref="D143">INDEX(_xlfn._xlws.FILTER(_xlfn.UNIQUE(_xlfn._xlws.FILTER(ClubCoef!D:D, ClubCoef!P:P = F143)),(COUNTIF(D141:D142, _xlfn.UNIQUE(_xlfn._xlws.FILTER(ClubCoef!D:D, ClubCoef!P:P = F143))) = 0)),1)</f>
        <v>#VALUE!</v>
      </c>
      <c r="E143" s="72" t="str" cm="1">
        <f t="array" ref="E143">INDEX(_xlfn._xlws.FILTER(_xlfn.UNIQUE(_xlfn._xlws.FILTER(ClubCoef!E:E, ClubCoef!P:P = F143)),(COUNTIF(E141:E142, _xlfn.UNIQUE(_xlfn._xlws.FILTER(ClubCoef!E:E, ClubCoef!P:P = F143))) = 0)),1)</f>
        <v>CHP</v>
      </c>
      <c r="F143" s="61">
        <f>LARGE(ClubCoef!P:P, B143)</f>
        <v>11.804358414304083</v>
      </c>
    </row>
    <row r="144" spans="2:6" x14ac:dyDescent="0.25">
      <c r="B144" s="66">
        <v>142</v>
      </c>
      <c r="C144" s="72" t="e" cm="1" vm="420">
        <f t="array" ref="C144">_xlfn.UNIQUE(_xlfn._xlws.FILTER(ClubCoef!B:B, ClubCoef!D:D = D144))</f>
        <v>#VALUE!</v>
      </c>
      <c r="D144" s="73" t="e" cm="1" vm="576">
        <f t="array" ref="D144">INDEX(_xlfn._xlws.FILTER(_xlfn.UNIQUE(_xlfn._xlws.FILTER(ClubCoef!D:D, ClubCoef!P:P = F144)),(COUNTIF(D142:D143, _xlfn.UNIQUE(_xlfn._xlws.FILTER(ClubCoef!D:D, ClubCoef!P:P = F144))) = 0)),1)</f>
        <v>#VALUE!</v>
      </c>
      <c r="E144" s="72" t="str" cm="1">
        <f t="array" ref="E144">INDEX(_xlfn._xlws.FILTER(_xlfn.UNIQUE(_xlfn._xlws.FILTER(ClubCoef!E:E, ClubCoef!P:P = F144)),(COUNTIF(E142:E143, _xlfn.UNIQUE(_xlfn._xlws.FILTER(ClubCoef!E:E, ClubCoef!P:P = F144))) = 0)),1)</f>
        <v>NTP</v>
      </c>
      <c r="F144" s="61">
        <f>LARGE(ClubCoef!P:P, B144)</f>
        <v>11.761587106243725</v>
      </c>
    </row>
    <row r="145" spans="2:6" x14ac:dyDescent="0.25">
      <c r="B145" s="66">
        <v>143</v>
      </c>
      <c r="C145" s="72" t="e" cm="1" vm="439">
        <f t="array" ref="C145">_xlfn.UNIQUE(_xlfn._xlws.FILTER(ClubCoef!B:B, ClubCoef!D:D = D145))</f>
        <v>#VALUE!</v>
      </c>
      <c r="D145" s="73" t="e" cm="1" vm="577">
        <f t="array" ref="D145">INDEX(_xlfn._xlws.FILTER(_xlfn.UNIQUE(_xlfn._xlws.FILTER(ClubCoef!D:D, ClubCoef!P:P = F145)),(COUNTIF(D143:D144, _xlfn.UNIQUE(_xlfn._xlws.FILTER(ClubCoef!D:D, ClubCoef!P:P = F145))) = 0)),1)</f>
        <v>#VALUE!</v>
      </c>
      <c r="E145" s="72" t="str" cm="1">
        <f t="array" ref="E145">INDEX(_xlfn._xlws.FILTER(_xlfn.UNIQUE(_xlfn._xlws.FILTER(ClubCoef!E:E, ClubCoef!P:P = F145)),(COUNTIF(E143:E144, _xlfn.UNIQUE(_xlfn._xlws.FILTER(ClubCoef!E:E, ClubCoef!P:P = F145))) = 0)),1)</f>
        <v>RVK</v>
      </c>
      <c r="F145" s="61">
        <f>LARGE(ClubCoef!P:P, B145)</f>
        <v>11.728050771761399</v>
      </c>
    </row>
    <row r="146" spans="2:6" x14ac:dyDescent="0.25">
      <c r="B146" s="66">
        <v>144</v>
      </c>
      <c r="C146" s="72" t="e" cm="1" vm="425">
        <f t="array" ref="C146">_xlfn.UNIQUE(_xlfn._xlws.FILTER(ClubCoef!B:B, ClubCoef!D:D = D146))</f>
        <v>#VALUE!</v>
      </c>
      <c r="D146" s="73" t="e" cm="1" vm="578">
        <f t="array" ref="D146">INDEX(_xlfn._xlws.FILTER(_xlfn.UNIQUE(_xlfn._xlws.FILTER(ClubCoef!D:D, ClubCoef!P:P = F146)),(COUNTIF(D144:D145, _xlfn.UNIQUE(_xlfn._xlws.FILTER(ClubCoef!D:D, ClubCoef!P:P = F146))) = 0)),1)</f>
        <v>#VALUE!</v>
      </c>
      <c r="E146" s="72" t="str" cm="1">
        <f t="array" ref="E146">INDEX(_xlfn._xlws.FILTER(_xlfn.UNIQUE(_xlfn._xlws.FILTER(ClubCoef!E:E, ClubCoef!P:P = F146)),(COUNTIF(E144:E145, _xlfn.UNIQUE(_xlfn._xlws.FILTER(ClubCoef!E:E, ClubCoef!P:P = F146))) = 0)),1)</f>
        <v>ANX</v>
      </c>
      <c r="F146" s="61">
        <f>LARGE(ClubCoef!P:P, B146)</f>
        <v>11.724174056665984</v>
      </c>
    </row>
    <row r="147" spans="2:6" x14ac:dyDescent="0.25">
      <c r="B147" s="66">
        <v>145</v>
      </c>
      <c r="C147" s="72" t="e" cm="1" vm="425">
        <f t="array" ref="C147">_xlfn.UNIQUE(_xlfn._xlws.FILTER(ClubCoef!B:B, ClubCoef!D:D = D147))</f>
        <v>#VALUE!</v>
      </c>
      <c r="D147" s="73" t="e" cm="1" vm="579">
        <f t="array" ref="D147">INDEX(_xlfn._xlws.FILTER(_xlfn.UNIQUE(_xlfn._xlws.FILTER(ClubCoef!D:D, ClubCoef!P:P = F147)),(COUNTIF(D145:D146, _xlfn.UNIQUE(_xlfn._xlws.FILTER(ClubCoef!D:D, ClubCoef!P:P = F147))) = 0)),1)</f>
        <v>#VALUE!</v>
      </c>
      <c r="E147" s="72" t="str" cm="1">
        <f t="array" ref="E147">INDEX(_xlfn._xlws.FILTER(_xlfn.UNIQUE(_xlfn._xlws.FILTER(ClubCoef!E:E, ClubCoef!P:P = F147)),(COUNTIF(E145:E146, _xlfn.UNIQUE(_xlfn._xlws.FILTER(ClubCoef!E:E, ClubCoef!P:P = F147))) = 0)),1)</f>
        <v>ZQT</v>
      </c>
      <c r="F147" s="61">
        <f>LARGE(ClubCoef!P:P, B147)</f>
        <v>11.598151427365091</v>
      </c>
    </row>
    <row r="148" spans="2:6" x14ac:dyDescent="0.25">
      <c r="B148" s="66">
        <v>146</v>
      </c>
      <c r="C148" s="72" t="e" cm="1" vm="443">
        <f t="array" ref="C148">_xlfn.UNIQUE(_xlfn._xlws.FILTER(ClubCoef!B:B, ClubCoef!D:D = D148))</f>
        <v>#VALUE!</v>
      </c>
      <c r="D148" s="73" t="e" cm="1" vm="580">
        <f t="array" ref="D148">INDEX(_xlfn._xlws.FILTER(_xlfn.UNIQUE(_xlfn._xlws.FILTER(ClubCoef!D:D, ClubCoef!P:P = F148)),(COUNTIF(D146:D147, _xlfn.UNIQUE(_xlfn._xlws.FILTER(ClubCoef!D:D, ClubCoef!P:P = F148))) = 0)),1)</f>
        <v>#VALUE!</v>
      </c>
      <c r="E148" s="72" t="str" cm="1">
        <f t="array" ref="E148">INDEX(_xlfn._xlws.FILTER(_xlfn.UNIQUE(_xlfn._xlws.FILTER(ClubCoef!E:E, ClubCoef!P:P = F148)),(COUNTIF(E146:E147, _xlfn.UNIQUE(_xlfn._xlws.FILTER(ClubCoef!E:E, ClubCoef!P:P = F148))) = 0)),1)</f>
        <v>SIA</v>
      </c>
      <c r="F148" s="61">
        <f>LARGE(ClubCoef!P:P, B148)</f>
        <v>11.595644284844749</v>
      </c>
    </row>
    <row r="149" spans="2:6" x14ac:dyDescent="0.25">
      <c r="B149" s="66">
        <v>147</v>
      </c>
      <c r="C149" s="72" t="e" cm="1" vm="423">
        <f t="array" ref="C149">_xlfn.UNIQUE(_xlfn._xlws.FILTER(ClubCoef!B:B, ClubCoef!D:D = D149))</f>
        <v>#VALUE!</v>
      </c>
      <c r="D149" s="73" t="e" cm="1" vm="581">
        <f t="array" ref="D149">INDEX(_xlfn._xlws.FILTER(_xlfn.UNIQUE(_xlfn._xlws.FILTER(ClubCoef!D:D, ClubCoef!P:P = F149)),(COUNTIF(D147:D148, _xlfn.UNIQUE(_xlfn._xlws.FILTER(ClubCoef!D:D, ClubCoef!P:P = F149))) = 0)),1)</f>
        <v>#VALUE!</v>
      </c>
      <c r="E149" s="72" t="str" cm="1">
        <f t="array" ref="E149">INDEX(_xlfn._xlws.FILTER(_xlfn.UNIQUE(_xlfn._xlws.FILTER(ClubCoef!E:E, ClubCoef!P:P = F149)),(COUNTIF(E147:E148, _xlfn.UNIQUE(_xlfn._xlws.FILTER(ClubCoef!E:E, ClubCoef!P:P = F149))) = 0)),1)</f>
        <v>VLG</v>
      </c>
      <c r="F149" s="61">
        <f>LARGE(ClubCoef!P:P, B149)</f>
        <v>11.591204818546084</v>
      </c>
    </row>
    <row r="150" spans="2:6" x14ac:dyDescent="0.25">
      <c r="B150" s="66">
        <v>148</v>
      </c>
      <c r="C150" s="72" t="e" cm="1" vm="435">
        <f t="array" ref="C150">_xlfn.UNIQUE(_xlfn._xlws.FILTER(ClubCoef!B:B, ClubCoef!D:D = D150))</f>
        <v>#VALUE!</v>
      </c>
      <c r="D150" s="73" t="e" cm="1" vm="582">
        <f t="array" ref="D150">INDEX(_xlfn._xlws.FILTER(_xlfn.UNIQUE(_xlfn._xlws.FILTER(ClubCoef!D:D, ClubCoef!P:P = F150)),(COUNTIF(D148:D149, _xlfn.UNIQUE(_xlfn._xlws.FILTER(ClubCoef!D:D, ClubCoef!P:P = F150))) = 0)),1)</f>
        <v>#VALUE!</v>
      </c>
      <c r="E150" s="72" t="str" cm="1">
        <f t="array" ref="E150">INDEX(_xlfn._xlws.FILTER(_xlfn.UNIQUE(_xlfn._xlws.FILTER(ClubCoef!E:E, ClubCoef!P:P = F150)),(COUNTIF(E148:E149, _xlfn.UNIQUE(_xlfn._xlws.FILTER(ClubCoef!E:E, ClubCoef!P:P = F150))) = 0)),1)</f>
        <v>AQJ</v>
      </c>
      <c r="F150" s="61">
        <f>LARGE(ClubCoef!P:P, B150)</f>
        <v>11.54812807436609</v>
      </c>
    </row>
    <row r="151" spans="2:6" x14ac:dyDescent="0.25">
      <c r="B151" s="66">
        <v>149</v>
      </c>
      <c r="C151" s="72" t="e" cm="1" vm="435">
        <f t="array" ref="C151">_xlfn.UNIQUE(_xlfn._xlws.FILTER(ClubCoef!B:B, ClubCoef!D:D = D151))</f>
        <v>#VALUE!</v>
      </c>
      <c r="D151" s="73" t="e" cm="1" vm="583">
        <f t="array" ref="D151">INDEX(_xlfn._xlws.FILTER(_xlfn.UNIQUE(_xlfn._xlws.FILTER(ClubCoef!D:D, ClubCoef!P:P = F151)),(COUNTIF(D149:D150, _xlfn.UNIQUE(_xlfn._xlws.FILTER(ClubCoef!D:D, ClubCoef!P:P = F151))) = 0)),1)</f>
        <v>#VALUE!</v>
      </c>
      <c r="E151" s="72" t="str" cm="1">
        <f t="array" ref="E151">INDEX(_xlfn._xlws.FILTER(_xlfn.UNIQUE(_xlfn._xlws.FILTER(ClubCoef!E:E, ClubCoef!P:P = F151)),(COUNTIF(E149:E150, _xlfn.UNIQUE(_xlfn._xlws.FILTER(ClubCoef!E:E, ClubCoef!P:P = F151))) = 0)),1)</f>
        <v>ZHT</v>
      </c>
      <c r="F151" s="61">
        <f>LARGE(ClubCoef!P:P, B151)</f>
        <v>11.520117196357711</v>
      </c>
    </row>
    <row r="152" spans="2:6" x14ac:dyDescent="0.25">
      <c r="B152" s="66">
        <v>150</v>
      </c>
      <c r="C152" s="72" t="e" cm="1" vm="435">
        <f t="array" ref="C152">_xlfn.UNIQUE(_xlfn._xlws.FILTER(ClubCoef!B:B, ClubCoef!D:D = D152))</f>
        <v>#VALUE!</v>
      </c>
      <c r="D152" s="73" t="e" cm="1" vm="584">
        <f t="array" ref="D152">INDEX(_xlfn._xlws.FILTER(_xlfn.UNIQUE(_xlfn._xlws.FILTER(ClubCoef!D:D, ClubCoef!P:P = F152)),(COUNTIF(D150:D151, _xlfn.UNIQUE(_xlfn._xlws.FILTER(ClubCoef!D:D, ClubCoef!P:P = F152))) = 0)),1)</f>
        <v>#VALUE!</v>
      </c>
      <c r="E152" s="72" t="str" cm="1">
        <f t="array" ref="E152">INDEX(_xlfn._xlws.FILTER(_xlfn.UNIQUE(_xlfn._xlws.FILTER(ClubCoef!E:E, ClubCoef!P:P = F152)),(COUNTIF(E150:E151, _xlfn.UNIQUE(_xlfn._xlws.FILTER(ClubCoef!E:E, ClubCoef!P:P = F152))) = 0)),1)</f>
        <v>KAQ</v>
      </c>
      <c r="F152" s="61">
        <f>LARGE(ClubCoef!P:P, B152)</f>
        <v>11.49803827526609</v>
      </c>
    </row>
    <row r="153" spans="2:6" x14ac:dyDescent="0.25">
      <c r="B153" s="66">
        <v>151</v>
      </c>
      <c r="C153" s="72" t="e" cm="1" vm="423">
        <f t="array" ref="C153">_xlfn.UNIQUE(_xlfn._xlws.FILTER(ClubCoef!B:B, ClubCoef!D:D = D153))</f>
        <v>#VALUE!</v>
      </c>
      <c r="D153" s="73" t="e" cm="1" vm="585">
        <f t="array" ref="D153">INDEX(_xlfn._xlws.FILTER(_xlfn.UNIQUE(_xlfn._xlws.FILTER(ClubCoef!D:D, ClubCoef!P:P = F153)),(COUNTIF(D151:D152, _xlfn.UNIQUE(_xlfn._xlws.FILTER(ClubCoef!D:D, ClubCoef!P:P = F153))) = 0)),1)</f>
        <v>#VALUE!</v>
      </c>
      <c r="E153" s="72" t="str" cm="1">
        <f t="array" ref="E153">INDEX(_xlfn._xlws.FILTER(_xlfn.UNIQUE(_xlfn._xlws.FILTER(ClubCoef!E:E, ClubCoef!P:P = F153)),(COUNTIF(E151:E152, _xlfn.UNIQUE(_xlfn._xlws.FILTER(ClubCoef!E:E, ClubCoef!P:P = F153))) = 0)),1)</f>
        <v>YRS</v>
      </c>
      <c r="F153" s="61">
        <f>LARGE(ClubCoef!P:P, B153)</f>
        <v>11.426005206952514</v>
      </c>
    </row>
    <row r="154" spans="2:6" x14ac:dyDescent="0.25">
      <c r="B154" s="66">
        <v>152</v>
      </c>
      <c r="C154" s="72" t="e" cm="1" vm="423">
        <f t="array" ref="C154">_xlfn.UNIQUE(_xlfn._xlws.FILTER(ClubCoef!B:B, ClubCoef!D:D = D154))</f>
        <v>#VALUE!</v>
      </c>
      <c r="D154" s="73" t="e" cm="1" vm="586">
        <f t="array" ref="D154">INDEX(_xlfn._xlws.FILTER(_xlfn.UNIQUE(_xlfn._xlws.FILTER(ClubCoef!D:D, ClubCoef!P:P = F154)),(COUNTIF(D152:D153, _xlfn.UNIQUE(_xlfn._xlws.FILTER(ClubCoef!D:D, ClubCoef!P:P = F154))) = 0)),1)</f>
        <v>#VALUE!</v>
      </c>
      <c r="E154" s="72" t="str" cm="1">
        <f t="array" ref="E154">INDEX(_xlfn._xlws.FILTER(_xlfn.UNIQUE(_xlfn._xlws.FILTER(ClubCoef!E:E, ClubCoef!P:P = F154)),(COUNTIF(E152:E153, _xlfn.UNIQUE(_xlfn._xlws.FILTER(ClubCoef!E:E, ClubCoef!P:P = F154))) = 0)),1)</f>
        <v>KAM</v>
      </c>
      <c r="F154" s="61">
        <f>LARGE(ClubCoef!P:P, B154)</f>
        <v>11.40862167112717</v>
      </c>
    </row>
    <row r="155" spans="2:6" x14ac:dyDescent="0.25">
      <c r="B155" s="66">
        <v>153</v>
      </c>
      <c r="C155" s="72" t="e" cm="1" vm="433">
        <f t="array" ref="C155">_xlfn.UNIQUE(_xlfn._xlws.FILTER(ClubCoef!B:B, ClubCoef!D:D = D155))</f>
        <v>#VALUE!</v>
      </c>
      <c r="D155" s="73" t="e" cm="1" vm="587">
        <f t="array" ref="D155">INDEX(_xlfn._xlws.FILTER(_xlfn.UNIQUE(_xlfn._xlws.FILTER(ClubCoef!D:D, ClubCoef!P:P = F155)),(COUNTIF(D153:D154, _xlfn.UNIQUE(_xlfn._xlws.FILTER(ClubCoef!D:D, ClubCoef!P:P = F155))) = 0)),1)</f>
        <v>#VALUE!</v>
      </c>
      <c r="E155" s="72" t="str" cm="1">
        <f t="array" ref="E155">INDEX(_xlfn._xlws.FILTER(_xlfn.UNIQUE(_xlfn._xlws.FILTER(ClubCoef!E:E, ClubCoef!P:P = F155)),(COUNTIF(E153:E154, _xlfn.UNIQUE(_xlfn._xlws.FILTER(ClubCoef!E:E, ClubCoef!P:P = F155))) = 0)),1)</f>
        <v>LAG</v>
      </c>
      <c r="F155" s="61">
        <f>LARGE(ClubCoef!P:P, B155)</f>
        <v>11.399033609103764</v>
      </c>
    </row>
    <row r="156" spans="2:6" x14ac:dyDescent="0.25">
      <c r="B156" s="66">
        <v>154</v>
      </c>
      <c r="C156" s="72" t="e" cm="1" vm="439">
        <f t="array" ref="C156">_xlfn.UNIQUE(_xlfn._xlws.FILTER(ClubCoef!B:B, ClubCoef!D:D = D156))</f>
        <v>#VALUE!</v>
      </c>
      <c r="D156" s="73" t="e" cm="1" vm="588">
        <f t="array" ref="D156">INDEX(_xlfn._xlws.FILTER(_xlfn.UNIQUE(_xlfn._xlws.FILTER(ClubCoef!D:D, ClubCoef!P:P = F156)),(COUNTIF(D154:D155, _xlfn.UNIQUE(_xlfn._xlws.FILTER(ClubCoef!D:D, ClubCoef!P:P = F156))) = 0)),1)</f>
        <v>#VALUE!</v>
      </c>
      <c r="E156" s="72" t="str" cm="1">
        <f t="array" ref="E156">INDEX(_xlfn._xlws.FILTER(_xlfn.UNIQUE(_xlfn._xlws.FILTER(ClubCoef!E:E, ClubCoef!P:P = F156)),(COUNTIF(E154:E155, _xlfn.UNIQUE(_xlfn._xlws.FILTER(ClubCoef!E:E, ClubCoef!P:P = F156))) = 0)),1)</f>
        <v>CSD</v>
      </c>
      <c r="F156" s="61">
        <f>LARGE(ClubCoef!P:P, B156)</f>
        <v>11.394575602818247</v>
      </c>
    </row>
    <row r="157" spans="2:6" x14ac:dyDescent="0.25">
      <c r="B157" s="66">
        <v>155</v>
      </c>
      <c r="C157" s="72" t="e" cm="1" vm="431">
        <f t="array" ref="C157">_xlfn.UNIQUE(_xlfn._xlws.FILTER(ClubCoef!B:B, ClubCoef!D:D = D157))</f>
        <v>#VALUE!</v>
      </c>
      <c r="D157" s="73" t="e" cm="1" vm="589">
        <f t="array" ref="D157">INDEX(_xlfn._xlws.FILTER(_xlfn.UNIQUE(_xlfn._xlws.FILTER(ClubCoef!D:D, ClubCoef!P:P = F157)),(COUNTIF(D155:D156, _xlfn.UNIQUE(_xlfn._xlws.FILTER(ClubCoef!D:D, ClubCoef!P:P = F157))) = 0)),1)</f>
        <v>#VALUE!</v>
      </c>
      <c r="E157" s="72" t="str" cm="1">
        <f t="array" ref="E157">INDEX(_xlfn._xlws.FILTER(_xlfn.UNIQUE(_xlfn._xlws.FILTER(ClubCoef!E:E, ClubCoef!P:P = F157)),(COUNTIF(E155:E156, _xlfn.UNIQUE(_xlfn._xlws.FILTER(ClubCoef!E:E, ClubCoef!P:P = F157))) = 0)),1)</f>
        <v>BFC</v>
      </c>
      <c r="F157" s="61">
        <f>LARGE(ClubCoef!P:P, B157)</f>
        <v>11.37858161777778</v>
      </c>
    </row>
    <row r="158" spans="2:6" x14ac:dyDescent="0.25">
      <c r="B158" s="66">
        <v>156</v>
      </c>
      <c r="C158" s="72" t="e" cm="1" vm="420">
        <f t="array" ref="C158">_xlfn.UNIQUE(_xlfn._xlws.FILTER(ClubCoef!B:B, ClubCoef!D:D = D158))</f>
        <v>#VALUE!</v>
      </c>
      <c r="D158" s="73" t="e" cm="1" vm="590">
        <f t="array" ref="D158">INDEX(_xlfn._xlws.FILTER(_xlfn.UNIQUE(_xlfn._xlws.FILTER(ClubCoef!D:D, ClubCoef!P:P = F158)),(COUNTIF(D156:D157, _xlfn.UNIQUE(_xlfn._xlws.FILTER(ClubCoef!D:D, ClubCoef!P:P = F158))) = 0)),1)</f>
        <v>#VALUE!</v>
      </c>
      <c r="E158" s="72" t="str" cm="1">
        <f t="array" ref="E158">INDEX(_xlfn._xlws.FILTER(_xlfn.UNIQUE(_xlfn._xlws.FILTER(ClubCoef!E:E, ClubCoef!P:P = F158)),(COUNTIF(E156:E157, _xlfn.UNIQUE(_xlfn._xlws.FILTER(ClubCoef!E:E, ClubCoef!P:P = F158))) = 0)),1)</f>
        <v>LIV</v>
      </c>
      <c r="F158" s="61">
        <f>LARGE(ClubCoef!P:P, B158)</f>
        <v>11.36890285580518</v>
      </c>
    </row>
    <row r="159" spans="2:6" x14ac:dyDescent="0.25">
      <c r="B159" s="66">
        <v>157</v>
      </c>
      <c r="C159" s="72" t="e" cm="1" vm="433">
        <f t="array" ref="C159">_xlfn.UNIQUE(_xlfn._xlws.FILTER(ClubCoef!B:B, ClubCoef!D:D = D159))</f>
        <v>#VALUE!</v>
      </c>
      <c r="D159" s="73" t="e" cm="1" vm="591">
        <f t="array" ref="D159">INDEX(_xlfn._xlws.FILTER(_xlfn.UNIQUE(_xlfn._xlws.FILTER(ClubCoef!D:D, ClubCoef!P:P = F159)),(COUNTIF(D157:D158, _xlfn.UNIQUE(_xlfn._xlws.FILTER(ClubCoef!D:D, ClubCoef!P:P = F159))) = 0)),1)</f>
        <v>#VALUE!</v>
      </c>
      <c r="E159" s="72" t="str" cm="1">
        <f t="array" ref="E159">INDEX(_xlfn._xlws.FILTER(_xlfn.UNIQUE(_xlfn._xlws.FILTER(ClubCoef!E:E, ClubCoef!P:P = F159)),(COUNTIF(E157:E158, _xlfn.UNIQUE(_xlfn._xlws.FILTER(ClubCoef!E:E, ClubCoef!P:P = F159))) = 0)),1)</f>
        <v>BKM</v>
      </c>
      <c r="F159" s="61">
        <f>LARGE(ClubCoef!P:P, B159)</f>
        <v>11.350853623164447</v>
      </c>
    </row>
    <row r="160" spans="2:6" x14ac:dyDescent="0.25">
      <c r="B160" s="66">
        <v>158</v>
      </c>
      <c r="C160" s="72" t="e" cm="1" vm="423">
        <f t="array" ref="C160">_xlfn.UNIQUE(_xlfn._xlws.FILTER(ClubCoef!B:B, ClubCoef!D:D = D160))</f>
        <v>#VALUE!</v>
      </c>
      <c r="D160" s="73" t="e" cm="1" vm="592">
        <f t="array" ref="D160">INDEX(_xlfn._xlws.FILTER(_xlfn.UNIQUE(_xlfn._xlws.FILTER(ClubCoef!D:D, ClubCoef!P:P = F160)),(COUNTIF(D158:D159, _xlfn.UNIQUE(_xlfn._xlws.FILTER(ClubCoef!D:D, ClubCoef!P:P = F160))) = 0)),1)</f>
        <v>#VALUE!</v>
      </c>
      <c r="E160" s="72" t="str" cm="1">
        <f t="array" ref="E160">INDEX(_xlfn._xlws.FILTER(_xlfn.UNIQUE(_xlfn._xlws.FILTER(ClubCoef!E:E, ClubCoef!P:P = F160)),(COUNTIF(E158:E159, _xlfn.UNIQUE(_xlfn._xlws.FILTER(ClubCoef!E:E, ClubCoef!P:P = F160))) = 0)),1)</f>
        <v>LNG</v>
      </c>
      <c r="F160" s="61">
        <f>LARGE(ClubCoef!P:P, B160)</f>
        <v>11.33406273949786</v>
      </c>
    </row>
    <row r="161" spans="2:6" x14ac:dyDescent="0.25">
      <c r="B161" s="66">
        <v>159</v>
      </c>
      <c r="C161" s="72" t="e" cm="1" vm="427">
        <f t="array" ref="C161">_xlfn.UNIQUE(_xlfn._xlws.FILTER(ClubCoef!B:B, ClubCoef!D:D = D161))</f>
        <v>#VALUE!</v>
      </c>
      <c r="D161" s="73" t="e" cm="1" vm="593">
        <f t="array" ref="D161">INDEX(_xlfn._xlws.FILTER(_xlfn.UNIQUE(_xlfn._xlws.FILTER(ClubCoef!D:D, ClubCoef!P:P = F161)),(COUNTIF(D159:D160, _xlfn.UNIQUE(_xlfn._xlws.FILTER(ClubCoef!D:D, ClubCoef!P:P = F161))) = 0)),1)</f>
        <v>#VALUE!</v>
      </c>
      <c r="E161" s="72" t="str" cm="1">
        <f t="array" ref="E161">INDEX(_xlfn._xlws.FILTER(_xlfn.UNIQUE(_xlfn._xlws.FILTER(ClubCoef!E:E, ClubCoef!P:P = F161)),(COUNTIF(E159:E160, _xlfn.UNIQUE(_xlfn._xlws.FILTER(ClubCoef!E:E, ClubCoef!P:P = F161))) = 0)),1)</f>
        <v>BUX</v>
      </c>
      <c r="F161" s="61">
        <f>LARGE(ClubCoef!P:P, B161)</f>
        <v>11.233650825856097</v>
      </c>
    </row>
    <row r="162" spans="2:6" x14ac:dyDescent="0.25">
      <c r="B162" s="66">
        <v>160</v>
      </c>
      <c r="C162" s="72" t="e" cm="1" vm="439">
        <f t="array" ref="C162">_xlfn.UNIQUE(_xlfn._xlws.FILTER(ClubCoef!B:B, ClubCoef!D:D = D162))</f>
        <v>#VALUE!</v>
      </c>
      <c r="D162" s="73" t="e" cm="1" vm="594">
        <f t="array" ref="D162">INDEX(_xlfn._xlws.FILTER(_xlfn.UNIQUE(_xlfn._xlws.FILTER(ClubCoef!D:D, ClubCoef!P:P = F162)),(COUNTIF(D160:D161, _xlfn.UNIQUE(_xlfn._xlws.FILTER(ClubCoef!D:D, ClubCoef!P:P = F162))) = 0)),1)</f>
        <v>#VALUE!</v>
      </c>
      <c r="E162" s="72" t="str" cm="1">
        <f t="array" ref="E162">INDEX(_xlfn._xlws.FILTER(_xlfn.UNIQUE(_xlfn._xlws.FILTER(ClubCoef!E:E, ClubCoef!P:P = F162)),(COUNTIF(E160:E161, _xlfn.UNIQUE(_xlfn._xlws.FILTER(ClubCoef!E:E, ClubCoef!P:P = F162))) = 0)),1)</f>
        <v>ESK</v>
      </c>
      <c r="F162" s="61">
        <f>LARGE(ClubCoef!P:P, B162)</f>
        <v>11.162302190317314</v>
      </c>
    </row>
    <row r="163" spans="2:6" x14ac:dyDescent="0.25">
      <c r="B163" s="66">
        <v>161</v>
      </c>
      <c r="C163" s="72" t="e" cm="1" vm="435">
        <f t="array" ref="C163">_xlfn.UNIQUE(_xlfn._xlws.FILTER(ClubCoef!B:B, ClubCoef!D:D = D163))</f>
        <v>#VALUE!</v>
      </c>
      <c r="D163" s="73" t="e" cm="1" vm="595">
        <f t="array" ref="D163">INDEX(_xlfn._xlws.FILTER(_xlfn.UNIQUE(_xlfn._xlws.FILTER(ClubCoef!D:D, ClubCoef!P:P = F163)),(COUNTIF(D161:D162, _xlfn.UNIQUE(_xlfn._xlws.FILTER(ClubCoef!D:D, ClubCoef!P:P = F163))) = 0)),1)</f>
        <v>#VALUE!</v>
      </c>
      <c r="E163" s="72" t="str" cm="1">
        <f t="array" ref="E163">INDEX(_xlfn._xlws.FILTER(_xlfn.UNIQUE(_xlfn._xlws.FILTER(ClubCoef!E:E, ClubCoef!P:P = F163)),(COUNTIF(E161:E162, _xlfn.UNIQUE(_xlfn._xlws.FILTER(ClubCoef!E:E, ClubCoef!P:P = F163))) = 0)),1)</f>
        <v>OQK</v>
      </c>
      <c r="F163" s="61">
        <f>LARGE(ClubCoef!P:P, B163)</f>
        <v>11.08823631486772</v>
      </c>
    </row>
    <row r="164" spans="2:6" x14ac:dyDescent="0.25">
      <c r="B164" s="66">
        <v>162</v>
      </c>
      <c r="C164" s="72" t="e" cm="1" vm="423">
        <f t="array" ref="C164">_xlfn.UNIQUE(_xlfn._xlws.FILTER(ClubCoef!B:B, ClubCoef!D:D = D164))</f>
        <v>#VALUE!</v>
      </c>
      <c r="D164" s="73" t="e" cm="1" vm="596">
        <f t="array" ref="D164">INDEX(_xlfn._xlws.FILTER(_xlfn.UNIQUE(_xlfn._xlws.FILTER(ClubCoef!D:D, ClubCoef!P:P = F164)),(COUNTIF(D162:D163, _xlfn.UNIQUE(_xlfn._xlws.FILTER(ClubCoef!D:D, ClubCoef!P:P = F164))) = 0)),1)</f>
        <v>#VALUE!</v>
      </c>
      <c r="E164" s="72" t="str" cm="1">
        <f t="array" ref="E164">INDEX(_xlfn._xlws.FILTER(_xlfn.UNIQUE(_xlfn._xlws.FILTER(ClubCoef!E:E, ClubCoef!P:P = F164)),(COUNTIF(E162:E163, _xlfn.UNIQUE(_xlfn._xlws.FILTER(ClubCoef!E:E, ClubCoef!P:P = F164))) = 0)),1)</f>
        <v>SKL</v>
      </c>
      <c r="F164" s="61">
        <f>LARGE(ClubCoef!P:P, B164)</f>
        <v>11.085392609292905</v>
      </c>
    </row>
    <row r="165" spans="2:6" x14ac:dyDescent="0.25">
      <c r="B165" s="66">
        <v>163</v>
      </c>
      <c r="C165" s="72" t="e" cm="1" vm="441">
        <f t="array" ref="C165">_xlfn.UNIQUE(_xlfn._xlws.FILTER(ClubCoef!B:B, ClubCoef!D:D = D165))</f>
        <v>#VALUE!</v>
      </c>
      <c r="D165" s="73" t="e" cm="1" vm="597">
        <f t="array" ref="D165">INDEX(_xlfn._xlws.FILTER(_xlfn.UNIQUE(_xlfn._xlws.FILTER(ClubCoef!D:D, ClubCoef!P:P = F165)),(COUNTIF(D163:D164, _xlfn.UNIQUE(_xlfn._xlws.FILTER(ClubCoef!D:D, ClubCoef!P:P = F165))) = 0)),1)</f>
        <v>#VALUE!</v>
      </c>
      <c r="E165" s="72" t="str" cm="1">
        <f t="array" ref="E165">INDEX(_xlfn._xlws.FILTER(_xlfn.UNIQUE(_xlfn._xlws.FILTER(ClubCoef!E:E, ClubCoef!P:P = F165)),(COUNTIF(E163:E164, _xlfn.UNIQUE(_xlfn._xlws.FILTER(ClubCoef!E:E, ClubCoef!P:P = F165))) = 0)),1)</f>
        <v>SGD</v>
      </c>
      <c r="F165" s="61">
        <f>LARGE(ClubCoef!P:P, B165)</f>
        <v>11.05924197142857</v>
      </c>
    </row>
    <row r="166" spans="2:6" x14ac:dyDescent="0.25">
      <c r="B166" s="66">
        <v>164</v>
      </c>
      <c r="C166" s="72" t="e" cm="1" vm="441">
        <f t="array" ref="C166">_xlfn.UNIQUE(_xlfn._xlws.FILTER(ClubCoef!B:B, ClubCoef!D:D = D166))</f>
        <v>#VALUE!</v>
      </c>
      <c r="D166" s="73" t="e" cm="1" vm="598">
        <f t="array" ref="D166">INDEX(_xlfn._xlws.FILTER(_xlfn.UNIQUE(_xlfn._xlws.FILTER(ClubCoef!D:D, ClubCoef!P:P = F166)),(COUNTIF(D164:D165, _xlfn.UNIQUE(_xlfn._xlws.FILTER(ClubCoef!D:D, ClubCoef!P:P = F166))) = 0)),1)</f>
        <v>#VALUE!</v>
      </c>
      <c r="E166" s="72" t="str" cm="1">
        <f t="array" ref="E166">INDEX(_xlfn._xlws.FILTER(_xlfn.UNIQUE(_xlfn._xlws.FILTER(ClubCoef!E:E, ClubCoef!P:P = F166)),(COUNTIF(E164:E165, _xlfn.UNIQUE(_xlfn._xlws.FILTER(ClubCoef!E:E, ClubCoef!P:P = F166))) = 0)),1)</f>
        <v>KPT</v>
      </c>
      <c r="F166" s="61">
        <f>LARGE(ClubCoef!P:P, B166)</f>
        <v>11.050895373714283</v>
      </c>
    </row>
    <row r="167" spans="2:6" x14ac:dyDescent="0.25">
      <c r="B167" s="66">
        <v>165</v>
      </c>
      <c r="C167" s="72" t="e" cm="1" vm="435">
        <f t="array" ref="C167">_xlfn.UNIQUE(_xlfn._xlws.FILTER(ClubCoef!B:B, ClubCoef!D:D = D167))</f>
        <v>#VALUE!</v>
      </c>
      <c r="D167" s="73" t="e" cm="1" vm="599">
        <f t="array" ref="D167">INDEX(_xlfn._xlws.FILTER(_xlfn.UNIQUE(_xlfn._xlws.FILTER(ClubCoef!D:D, ClubCoef!P:P = F167)),(COUNTIF(D165:D166, _xlfn.UNIQUE(_xlfn._xlws.FILTER(ClubCoef!D:D, ClubCoef!P:P = F167))) = 0)),1)</f>
        <v>#VALUE!</v>
      </c>
      <c r="E167" s="72" t="str" cm="1">
        <f t="array" ref="E167">INDEX(_xlfn._xlws.FILTER(_xlfn.UNIQUE(_xlfn._xlws.FILTER(ClubCoef!E:E, ClubCoef!P:P = F167)),(COUNTIF(E165:E166, _xlfn.UNIQUE(_xlfn._xlws.FILTER(ClubCoef!E:E, ClubCoef!P:P = F167))) = 0)),1)</f>
        <v>TTU</v>
      </c>
      <c r="F167" s="61">
        <f>LARGE(ClubCoef!P:P, B167)</f>
        <v>11.039401826866426</v>
      </c>
    </row>
    <row r="168" spans="2:6" x14ac:dyDescent="0.25">
      <c r="B168" s="66">
        <v>166</v>
      </c>
      <c r="C168" s="72" t="e" cm="1" vm="447">
        <f t="array" ref="C168">_xlfn.UNIQUE(_xlfn._xlws.FILTER(ClubCoef!B:B, ClubCoef!D:D = D168))</f>
        <v>#VALUE!</v>
      </c>
      <c r="D168" s="73" t="e" cm="1" vm="600">
        <f t="array" ref="D168">INDEX(_xlfn._xlws.FILTER(_xlfn.UNIQUE(_xlfn._xlws.FILTER(ClubCoef!D:D, ClubCoef!P:P = F168)),(COUNTIF(D166:D167, _xlfn.UNIQUE(_xlfn._xlws.FILTER(ClubCoef!D:D, ClubCoef!P:P = F168))) = 0)),1)</f>
        <v>#VALUE!</v>
      </c>
      <c r="E168" s="72" t="str" cm="1">
        <f t="array" ref="E168">INDEX(_xlfn._xlws.FILTER(_xlfn.UNIQUE(_xlfn._xlws.FILTER(ClubCoef!E:E, ClubCoef!P:P = F168)),(COUNTIF(E166:E167, _xlfn.UNIQUE(_xlfn._xlws.FILTER(ClubCoef!E:E, ClubCoef!P:P = F168))) = 0)),1)</f>
        <v>SLM</v>
      </c>
      <c r="F168" s="61">
        <f>LARGE(ClubCoef!P:P, B168)</f>
        <v>11.020956857142858</v>
      </c>
    </row>
    <row r="169" spans="2:6" x14ac:dyDescent="0.25">
      <c r="B169" s="66">
        <v>167</v>
      </c>
      <c r="C169" s="72" t="e" cm="1" vm="420">
        <f t="array" ref="C169">_xlfn.UNIQUE(_xlfn._xlws.FILTER(ClubCoef!B:B, ClubCoef!D:D = D169))</f>
        <v>#VALUE!</v>
      </c>
      <c r="D169" s="73" t="e" cm="1" vm="601">
        <f t="array" ref="D169">INDEX(_xlfn._xlws.FILTER(_xlfn.UNIQUE(_xlfn._xlws.FILTER(ClubCoef!D:D, ClubCoef!P:P = F169)),(COUNTIF(D167:D168, _xlfn.UNIQUE(_xlfn._xlws.FILTER(ClubCoef!D:D, ClubCoef!P:P = F169))) = 0)),1)</f>
        <v>#VALUE!</v>
      </c>
      <c r="E169" s="72" t="str" cm="1">
        <f t="array" ref="E169">INDEX(_xlfn._xlws.FILTER(_xlfn.UNIQUE(_xlfn._xlws.FILTER(ClubCoef!E:E, ClubCoef!P:P = F169)),(COUNTIF(E167:E168, _xlfn.UNIQUE(_xlfn._xlws.FILTER(ClubCoef!E:E, ClubCoef!P:P = F169))) = 0)),1)</f>
        <v>BUK</v>
      </c>
      <c r="F169" s="61">
        <f>LARGE(ClubCoef!P:P, B169)</f>
        <v>10.983192217870904</v>
      </c>
    </row>
    <row r="170" spans="2:6" x14ac:dyDescent="0.25">
      <c r="B170" s="66">
        <v>168</v>
      </c>
      <c r="C170" s="72" t="e" cm="1" vm="420">
        <f t="array" ref="C170">_xlfn.UNIQUE(_xlfn._xlws.FILTER(ClubCoef!B:B, ClubCoef!D:D = D170))</f>
        <v>#VALUE!</v>
      </c>
      <c r="D170" s="73" t="e" cm="1" vm="602">
        <f t="array" ref="D170">INDEX(_xlfn._xlws.FILTER(_xlfn.UNIQUE(_xlfn._xlws.FILTER(ClubCoef!D:D, ClubCoef!P:P = F170)),(COUNTIF(D168:D169, _xlfn.UNIQUE(_xlfn._xlws.FILTER(ClubCoef!D:D, ClubCoef!P:P = F170))) = 0)),1)</f>
        <v>#VALUE!</v>
      </c>
      <c r="E170" s="72" t="str" cm="1">
        <f t="array" ref="E170">INDEX(_xlfn._xlws.FILTER(_xlfn.UNIQUE(_xlfn._xlws.FILTER(ClubCoef!E:E, ClubCoef!P:P = F170)),(COUNTIF(E168:E169, _xlfn.UNIQUE(_xlfn._xlws.FILTER(ClubCoef!E:E, ClubCoef!P:P = F170))) = 0)),1)</f>
        <v>DNZ</v>
      </c>
      <c r="F170" s="61">
        <f>LARGE(ClubCoef!P:P, B170)</f>
        <v>10.93769054660881</v>
      </c>
    </row>
    <row r="171" spans="2:6" x14ac:dyDescent="0.25">
      <c r="B171" s="66">
        <v>169</v>
      </c>
      <c r="C171" s="72" t="e" cm="1" vm="431">
        <f t="array" ref="C171">_xlfn.UNIQUE(_xlfn._xlws.FILTER(ClubCoef!B:B, ClubCoef!D:D = D171))</f>
        <v>#VALUE!</v>
      </c>
      <c r="D171" s="73" t="e" cm="1" vm="603">
        <f t="array" ref="D171">INDEX(_xlfn._xlws.FILTER(_xlfn.UNIQUE(_xlfn._xlws.FILTER(ClubCoef!D:D, ClubCoef!P:P = F171)),(COUNTIF(D169:D170, _xlfn.UNIQUE(_xlfn._xlws.FILTER(ClubCoef!D:D, ClubCoef!P:P = F171))) = 0)),1)</f>
        <v>#VALUE!</v>
      </c>
      <c r="E171" s="72" t="str" cm="1">
        <f t="array" ref="E171">INDEX(_xlfn._xlws.FILTER(_xlfn.UNIQUE(_xlfn._xlws.FILTER(ClubCoef!E:E, ClubCoef!P:P = F171)),(COUNTIF(E169:E170, _xlfn.UNIQUE(_xlfn._xlws.FILTER(ClubCoef!E:E, ClubCoef!P:P = F171))) = 0)),1)</f>
        <v>FSJ</v>
      </c>
      <c r="F171" s="61">
        <f>LARGE(ClubCoef!P:P, B171)</f>
        <v>10.880845613570584</v>
      </c>
    </row>
    <row r="172" spans="2:6" x14ac:dyDescent="0.25">
      <c r="B172" s="66">
        <v>170</v>
      </c>
      <c r="C172" s="72" t="e" cm="1" vm="439">
        <f t="array" ref="C172">_xlfn.UNIQUE(_xlfn._xlws.FILTER(ClubCoef!B:B, ClubCoef!D:D = D172))</f>
        <v>#VALUE!</v>
      </c>
      <c r="D172" s="73" t="e" cm="1" vm="604">
        <f t="array" ref="D172">INDEX(_xlfn._xlws.FILTER(_xlfn.UNIQUE(_xlfn._xlws.FILTER(ClubCoef!D:D, ClubCoef!P:P = F172)),(COUNTIF(D170:D171, _xlfn.UNIQUE(_xlfn._xlws.FILTER(ClubCoef!D:D, ClubCoef!P:P = F172))) = 0)),1)</f>
        <v>#VALUE!</v>
      </c>
      <c r="E172" s="72" t="str" cm="1">
        <f t="array" ref="E172">INDEX(_xlfn._xlws.FILTER(_xlfn.UNIQUE(_xlfn._xlws.FILTER(ClubCoef!E:E, ClubCoef!P:P = F172)),(COUNTIF(E170:E171, _xlfn.UNIQUE(_xlfn._xlws.FILTER(ClubCoef!E:E, ClubCoef!P:P = F172))) = 0)),1)</f>
        <v>TAZ</v>
      </c>
      <c r="F172" s="61">
        <f>LARGE(ClubCoef!P:P, B172)</f>
        <v>10.855320795097068</v>
      </c>
    </row>
    <row r="173" spans="2:6" x14ac:dyDescent="0.25">
      <c r="B173" s="66">
        <v>171</v>
      </c>
      <c r="C173" s="72" t="e" cm="1" vm="423">
        <f t="array" ref="C173">_xlfn.UNIQUE(_xlfn._xlws.FILTER(ClubCoef!B:B, ClubCoef!D:D = D173))</f>
        <v>#VALUE!</v>
      </c>
      <c r="D173" s="73" t="e" cm="1" vm="605">
        <f t="array" ref="D173">INDEX(_xlfn._xlws.FILTER(_xlfn.UNIQUE(_xlfn._xlws.FILTER(ClubCoef!D:D, ClubCoef!P:P = F173)),(COUNTIF(D171:D172, _xlfn.UNIQUE(_xlfn._xlws.FILTER(ClubCoef!D:D, ClubCoef!P:P = F173))) = 0)),1)</f>
        <v>#VALUE!</v>
      </c>
      <c r="E173" s="72" t="str" cm="1">
        <f t="array" ref="E173">INDEX(_xlfn._xlws.FILTER(_xlfn.UNIQUE(_xlfn._xlws.FILTER(ClubCoef!E:E, ClubCoef!P:P = F173)),(COUNTIF(E171:E172, _xlfn.UNIQUE(_xlfn._xlws.FILTER(ClubCoef!E:E, ClubCoef!P:P = F173))) = 0)),1)</f>
        <v>CHB</v>
      </c>
      <c r="F173" s="61">
        <f>LARGE(ClubCoef!P:P, B173)</f>
        <v>10.757540262471904</v>
      </c>
    </row>
    <row r="174" spans="2:6" x14ac:dyDescent="0.25">
      <c r="B174" s="66">
        <v>172</v>
      </c>
      <c r="C174" s="72" t="e" cm="1" vm="435">
        <f t="array" ref="C174">_xlfn.UNIQUE(_xlfn._xlws.FILTER(ClubCoef!B:B, ClubCoef!D:D = D174))</f>
        <v>#VALUE!</v>
      </c>
      <c r="D174" s="73" t="e" cm="1" vm="606">
        <f t="array" ref="D174">INDEX(_xlfn._xlws.FILTER(_xlfn.UNIQUE(_xlfn._xlws.FILTER(ClubCoef!D:D, ClubCoef!P:P = F174)),(COUNTIF(D172:D173, _xlfn.UNIQUE(_xlfn._xlws.FILTER(ClubCoef!D:D, ClubCoef!P:P = F174))) = 0)),1)</f>
        <v>#VALUE!</v>
      </c>
      <c r="E174" s="72" t="str" cm="1">
        <f t="array" ref="E174">INDEX(_xlfn._xlws.FILTER(_xlfn.UNIQUE(_xlfn._xlws.FILTER(ClubCoef!E:E, ClubCoef!P:P = F174)),(COUNTIF(E172:E173, _xlfn.UNIQUE(_xlfn._xlws.FILTER(ClubCoef!E:E, ClubCoef!P:P = F174))) = 0)),1)</f>
        <v>MAQ</v>
      </c>
      <c r="F174" s="61">
        <f>LARGE(ClubCoef!P:P, B174)</f>
        <v>10.74508336085807</v>
      </c>
    </row>
    <row r="175" spans="2:6" x14ac:dyDescent="0.25">
      <c r="B175" s="66">
        <v>173</v>
      </c>
      <c r="C175" s="72" t="e" cm="1" vm="420">
        <f t="array" ref="C175">_xlfn.UNIQUE(_xlfn._xlws.FILTER(ClubCoef!B:B, ClubCoef!D:D = D175))</f>
        <v>#VALUE!</v>
      </c>
      <c r="D175" s="73" t="e" cm="1" vm="607">
        <f t="array" ref="D175">INDEX(_xlfn._xlws.FILTER(_xlfn.UNIQUE(_xlfn._xlws.FILTER(ClubCoef!D:D, ClubCoef!P:P = F175)),(COUNTIF(D173:D174, _xlfn.UNIQUE(_xlfn._xlws.FILTER(ClubCoef!D:D, ClubCoef!P:P = F175))) = 0)),1)</f>
        <v>#VALUE!</v>
      </c>
      <c r="E175" s="72" t="str" cm="1">
        <f t="array" ref="E175">INDEX(_xlfn._xlws.FILTER(_xlfn.UNIQUE(_xlfn._xlws.FILTER(ClubCoef!E:E, ClubCoef!P:P = F175)),(COUNTIF(E173:E174, _xlfn.UNIQUE(_xlfn._xlws.FILTER(ClubCoef!E:E, ClubCoef!P:P = F175))) = 0)),1)</f>
        <v>DES</v>
      </c>
      <c r="F175" s="61">
        <f>LARGE(ClubCoef!P:P, B175)</f>
        <v>10.668067778461538</v>
      </c>
    </row>
    <row r="176" spans="2:6" x14ac:dyDescent="0.25">
      <c r="B176" s="66">
        <v>174</v>
      </c>
      <c r="C176" s="72" t="e" cm="1" vm="429">
        <f t="array" ref="C176">_xlfn.UNIQUE(_xlfn._xlws.FILTER(ClubCoef!B:B, ClubCoef!D:D = D176))</f>
        <v>#VALUE!</v>
      </c>
      <c r="D176" s="73" t="e" cm="1" vm="608">
        <f t="array" ref="D176">INDEX(_xlfn._xlws.FILTER(_xlfn.UNIQUE(_xlfn._xlws.FILTER(ClubCoef!D:D, ClubCoef!P:P = F176)),(COUNTIF(D174:D175, _xlfn.UNIQUE(_xlfn._xlws.FILTER(ClubCoef!D:D, ClubCoef!P:P = F176))) = 0)),1)</f>
        <v>#VALUE!</v>
      </c>
      <c r="E176" s="72" t="str" cm="1">
        <f t="array" ref="E176">INDEX(_xlfn._xlws.FILTER(_xlfn.UNIQUE(_xlfn._xlws.FILTER(ClubCoef!E:E, ClubCoef!P:P = F176)),(COUNTIF(E174:E175, _xlfn.UNIQUE(_xlfn._xlws.FILTER(ClubCoef!E:E, ClubCoef!P:P = F176))) = 0)),1)</f>
        <v>VIC</v>
      </c>
      <c r="F176" s="61">
        <f>LARGE(ClubCoef!P:P, B176)</f>
        <v>10.661726707474791</v>
      </c>
    </row>
    <row r="177" spans="2:6" x14ac:dyDescent="0.25">
      <c r="B177" s="66">
        <v>175</v>
      </c>
      <c r="C177" s="72" t="e" cm="1" vm="449">
        <f t="array" ref="C177">_xlfn.UNIQUE(_xlfn._xlws.FILTER(ClubCoef!B:B, ClubCoef!D:D = D177))</f>
        <v>#VALUE!</v>
      </c>
      <c r="D177" s="73" t="e" cm="1" vm="609">
        <f t="array" ref="D177">INDEX(_xlfn._xlws.FILTER(_xlfn.UNIQUE(_xlfn._xlws.FILTER(ClubCoef!D:D, ClubCoef!P:P = F177)),(COUNTIF(D175:D176, _xlfn.UNIQUE(_xlfn._xlws.FILTER(ClubCoef!D:D, ClubCoef!P:P = F177))) = 0)),1)</f>
        <v>#VALUE!</v>
      </c>
      <c r="E177" s="72" t="str" cm="1">
        <f t="array" ref="E177">INDEX(_xlfn._xlws.FILTER(_xlfn.UNIQUE(_xlfn._xlws.FILTER(ClubCoef!E:E, ClubCoef!P:P = F177)),(COUNTIF(E175:E176, _xlfn.UNIQUE(_xlfn._xlws.FILTER(ClubCoef!E:E, ClubCoef!P:P = F177))) = 0)),1)</f>
        <v>TLV</v>
      </c>
      <c r="F177" s="61">
        <f>LARGE(ClubCoef!P:P, B177)</f>
        <v>10.651080240000001</v>
      </c>
    </row>
    <row r="178" spans="2:6" x14ac:dyDescent="0.25">
      <c r="B178" s="66">
        <v>176</v>
      </c>
      <c r="C178" s="72" t="e" cm="1" vm="431">
        <f t="array" ref="C178">_xlfn.UNIQUE(_xlfn._xlws.FILTER(ClubCoef!B:B, ClubCoef!D:D = D178))</f>
        <v>#VALUE!</v>
      </c>
      <c r="D178" s="73" t="e" cm="1" vm="610">
        <f t="array" ref="D178">INDEX(_xlfn._xlws.FILTER(_xlfn.UNIQUE(_xlfn._xlws.FILTER(ClubCoef!D:D, ClubCoef!P:P = F178)),(COUNTIF(D176:D177, _xlfn.UNIQUE(_xlfn._xlws.FILTER(ClubCoef!D:D, ClubCoef!P:P = F178))) = 0)),1)</f>
        <v>#VALUE!</v>
      </c>
      <c r="E178" s="72" t="str" cm="1">
        <f t="array" ref="E178">INDEX(_xlfn._xlws.FILTER(_xlfn.UNIQUE(_xlfn._xlws.FILTER(ClubCoef!E:E, ClubCoef!P:P = F178)),(COUNTIF(E176:E177, _xlfn.UNIQUE(_xlfn._xlws.FILTER(ClubCoef!E:E, ClubCoef!P:P = F178))) = 0)),1)</f>
        <v>SCG</v>
      </c>
      <c r="F178" s="61">
        <f>LARGE(ClubCoef!P:P, B178)</f>
        <v>10.601650111505277</v>
      </c>
    </row>
    <row r="179" spans="2:6" x14ac:dyDescent="0.25">
      <c r="B179" s="66">
        <v>177</v>
      </c>
      <c r="C179" s="72" t="e" cm="1" vm="439">
        <f t="array" ref="C179">_xlfn.UNIQUE(_xlfn._xlws.FILTER(ClubCoef!B:B, ClubCoef!D:D = D179))</f>
        <v>#VALUE!</v>
      </c>
      <c r="D179" s="73" t="e" cm="1" vm="611">
        <f t="array" ref="D179">INDEX(_xlfn._xlws.FILTER(_xlfn.UNIQUE(_xlfn._xlws.FILTER(ClubCoef!D:D, ClubCoef!P:P = F179)),(COUNTIF(D177:D178, _xlfn.UNIQUE(_xlfn._xlws.FILTER(ClubCoef!D:D, ClubCoef!P:P = F179))) = 0)),1)</f>
        <v>#VALUE!</v>
      </c>
      <c r="E179" s="72" t="str" cm="1">
        <f t="array" ref="E179">INDEX(_xlfn._xlws.FILTER(_xlfn.UNIQUE(_xlfn._xlws.FILTER(ClubCoef!E:E, ClubCoef!P:P = F179)),(COUNTIF(E177:E178, _xlfn.UNIQUE(_xlfn._xlws.FILTER(ClubCoef!E:E, ClubCoef!P:P = F179))) = 0)),1)</f>
        <v>HBT</v>
      </c>
      <c r="F179" s="61">
        <f>LARGE(ClubCoef!P:P, B179)</f>
        <v>10.58578959742818</v>
      </c>
    </row>
    <row r="180" spans="2:6" x14ac:dyDescent="0.25">
      <c r="B180" s="66">
        <v>178</v>
      </c>
      <c r="C180" s="72" t="e" cm="1" vm="447">
        <f t="array" ref="C180">_xlfn.UNIQUE(_xlfn._xlws.FILTER(ClubCoef!B:B, ClubCoef!D:D = D180))</f>
        <v>#VALUE!</v>
      </c>
      <c r="D180" s="73" t="e" cm="1" vm="612">
        <f t="array" ref="D180">INDEX(_xlfn._xlws.FILTER(_xlfn.UNIQUE(_xlfn._xlws.FILTER(ClubCoef!D:D, ClubCoef!P:P = F180)),(COUNTIF(D178:D179, _xlfn.UNIQUE(_xlfn._xlws.FILTER(ClubCoef!D:D, ClubCoef!P:P = F180))) = 0)),1)</f>
        <v>#VALUE!</v>
      </c>
      <c r="E180" s="72" t="str" cm="1">
        <f t="array" ref="E180">INDEX(_xlfn._xlws.FILTER(_xlfn.UNIQUE(_xlfn._xlws.FILTER(ClubCoef!E:E, ClubCoef!P:P = F180)),(COUNTIF(E178:E179, _xlfn.UNIQUE(_xlfn._xlws.FILTER(ClubCoef!E:E, ClubCoef!P:P = F180))) = 0)),1)</f>
        <v>MNK</v>
      </c>
      <c r="F180" s="61">
        <f>LARGE(ClubCoef!P:P, B180)</f>
        <v>10.576221857142858</v>
      </c>
    </row>
    <row r="181" spans="2:6" x14ac:dyDescent="0.25">
      <c r="B181" s="66">
        <v>179</v>
      </c>
      <c r="C181" s="72" t="e" cm="1" vm="447">
        <f t="array" ref="C181">_xlfn.UNIQUE(_xlfn._xlws.FILTER(ClubCoef!B:B, ClubCoef!D:D = D181))</f>
        <v>#VALUE!</v>
      </c>
      <c r="D181" s="73" t="e" cm="1" vm="613">
        <f t="array" ref="D181">INDEX(_xlfn._xlws.FILTER(_xlfn.UNIQUE(_xlfn._xlws.FILTER(ClubCoef!D:D, ClubCoef!P:P = F181)),(COUNTIF(D179:D180, _xlfn.UNIQUE(_xlfn._xlws.FILTER(ClubCoef!D:D, ClubCoef!P:P = F181))) = 0)),1)</f>
        <v>#VALUE!</v>
      </c>
      <c r="E181" s="72" t="str" cm="1">
        <f t="array" ref="E181">INDEX(_xlfn._xlws.FILTER(_xlfn.UNIQUE(_xlfn._xlws.FILTER(ClubCoef!E:E, ClubCoef!P:P = F181)),(COUNTIF(E179:E180, _xlfn.UNIQUE(_xlfn._xlws.FILTER(ClubCoef!E:E, ClubCoef!P:P = F181))) = 0)),1)</f>
        <v>VIT</v>
      </c>
      <c r="F181" s="61">
        <f>LARGE(ClubCoef!P:P, B181)</f>
        <v>10.520975615689716</v>
      </c>
    </row>
    <row r="182" spans="2:6" x14ac:dyDescent="0.25">
      <c r="B182" s="66">
        <v>180</v>
      </c>
      <c r="C182" s="72" t="e" cm="1" vm="441">
        <f t="array" ref="C182">_xlfn.UNIQUE(_xlfn._xlws.FILTER(ClubCoef!B:B, ClubCoef!D:D = D182))</f>
        <v>#VALUE!</v>
      </c>
      <c r="D182" s="73" t="e" cm="1" vm="614">
        <f t="array" ref="D182">INDEX(_xlfn._xlws.FILTER(_xlfn.UNIQUE(_xlfn._xlws.FILTER(ClubCoef!D:D, ClubCoef!P:P = F182)),(COUNTIF(D180:D181, _xlfn.UNIQUE(_xlfn._xlws.FILTER(ClubCoef!D:D, ClubCoef!P:P = F182))) = 0)),1)</f>
        <v>#VALUE!</v>
      </c>
      <c r="E182" s="72" t="str" cm="1">
        <f t="array" ref="E182">INDEX(_xlfn._xlws.FILTER(_xlfn.UNIQUE(_xlfn._xlws.FILTER(ClubCoef!E:E, ClubCoef!P:P = F182)),(COUNTIF(E180:E181, _xlfn.UNIQUE(_xlfn._xlws.FILTER(ClubCoef!E:E, ClubCoef!P:P = F182))) = 0)),1)</f>
        <v>AKG</v>
      </c>
      <c r="F182" s="61">
        <f>LARGE(ClubCoef!P:P, B182)</f>
        <v>10.516713119999999</v>
      </c>
    </row>
    <row r="183" spans="2:6" x14ac:dyDescent="0.25">
      <c r="B183" s="66">
        <v>181</v>
      </c>
      <c r="C183" s="72" t="e" cm="1" vm="435">
        <f t="array" ref="C183">_xlfn.UNIQUE(_xlfn._xlws.FILTER(ClubCoef!B:B, ClubCoef!D:D = D183))</f>
        <v>#VALUE!</v>
      </c>
      <c r="D183" s="73" t="e" cm="1" vm="615">
        <f t="array" ref="D183">INDEX(_xlfn._xlws.FILTER(_xlfn.UNIQUE(_xlfn._xlws.FILTER(ClubCoef!D:D, ClubCoef!P:P = F183)),(COUNTIF(D181:D182, _xlfn.UNIQUE(_xlfn._xlws.FILTER(ClubCoef!D:D, ClubCoef!P:P = F183))) = 0)),1)</f>
        <v>#VALUE!</v>
      </c>
      <c r="E183" s="72" t="str" cm="1">
        <f t="array" ref="E183">INDEX(_xlfn._xlws.FILTER(_xlfn.UNIQUE(_xlfn._xlws.FILTER(ClubCoef!E:E, ClubCoef!P:P = F183)),(COUNTIF(E181:E182, _xlfn.UNIQUE(_xlfn._xlws.FILTER(ClubCoef!E:E, ClubCoef!P:P = F183))) = 0)),1)</f>
        <v>TRZ</v>
      </c>
      <c r="F183" s="61">
        <f>LARGE(ClubCoef!P:P, B183)</f>
        <v>10.506210749932443</v>
      </c>
    </row>
    <row r="184" spans="2:6" x14ac:dyDescent="0.25">
      <c r="B184" s="66">
        <v>182</v>
      </c>
      <c r="C184" s="72" t="e" cm="1" vm="423">
        <f t="array" ref="C184">_xlfn.UNIQUE(_xlfn._xlws.FILTER(ClubCoef!B:B, ClubCoef!D:D = D184))</f>
        <v>#VALUE!</v>
      </c>
      <c r="D184" s="73" t="e" cm="1" vm="616">
        <f t="array" ref="D184">INDEX(_xlfn._xlws.FILTER(_xlfn.UNIQUE(_xlfn._xlws.FILTER(ClubCoef!D:D, ClubCoef!P:P = F184)),(COUNTIF(D182:D183, _xlfn.UNIQUE(_xlfn._xlws.FILTER(ClubCoef!D:D, ClubCoef!P:P = F184))) = 0)),1)</f>
        <v>#VALUE!</v>
      </c>
      <c r="E184" s="72" t="str" cm="1">
        <f t="array" ref="E184">INDEX(_xlfn._xlws.FILTER(_xlfn.UNIQUE(_xlfn._xlws.FILTER(ClubCoef!E:E, ClubCoef!P:P = F184)),(COUNTIF(E182:E183, _xlfn.UNIQUE(_xlfn._xlws.FILTER(ClubCoef!E:E, ClubCoef!P:P = F184))) = 0)),1)</f>
        <v>VLS</v>
      </c>
      <c r="F184" s="61">
        <f>LARGE(ClubCoef!P:P, B184)</f>
        <v>10.465525522454566</v>
      </c>
    </row>
    <row r="185" spans="2:6" x14ac:dyDescent="0.25">
      <c r="B185" s="66">
        <v>183</v>
      </c>
      <c r="C185" s="72" t="e" cm="1" vm="425">
        <f t="array" ref="C185">_xlfn.UNIQUE(_xlfn._xlws.FILTER(ClubCoef!B:B, ClubCoef!D:D = D185))</f>
        <v>#VALUE!</v>
      </c>
      <c r="D185" s="73" t="e" cm="1" vm="617">
        <f t="array" ref="D185">INDEX(_xlfn._xlws.FILTER(_xlfn.UNIQUE(_xlfn._xlws.FILTER(ClubCoef!D:D, ClubCoef!P:P = F185)),(COUNTIF(D183:D184, _xlfn.UNIQUE(_xlfn._xlws.FILTER(ClubCoef!D:D, ClubCoef!P:P = F185))) = 0)),1)</f>
        <v>#VALUE!</v>
      </c>
      <c r="E185" s="72" t="str" cm="1">
        <f t="array" ref="E185">INDEX(_xlfn._xlws.FILTER(_xlfn.UNIQUE(_xlfn._xlws.FILTER(ClubCoef!E:E, ClubCoef!P:P = F185)),(COUNTIF(E183:E184, _xlfn.UNIQUE(_xlfn._xlws.FILTER(ClubCoef!E:E, ClubCoef!P:P = F185))) = 0)),1)</f>
        <v>MOI</v>
      </c>
      <c r="F185" s="61">
        <f>LARGE(ClubCoef!P:P, B185)</f>
        <v>10.465289516954664</v>
      </c>
    </row>
    <row r="186" spans="2:6" x14ac:dyDescent="0.25">
      <c r="B186" s="66">
        <v>184</v>
      </c>
      <c r="C186" s="72" t="e" cm="1" vm="435">
        <f t="array" ref="C186">_xlfn.UNIQUE(_xlfn._xlws.FILTER(ClubCoef!B:B, ClubCoef!D:D = D186))</f>
        <v>#VALUE!</v>
      </c>
      <c r="D186" s="73" t="e" cm="1" vm="618">
        <f t="array" ref="D186">INDEX(_xlfn._xlws.FILTER(_xlfn.UNIQUE(_xlfn._xlws.FILTER(ClubCoef!D:D, ClubCoef!P:P = F186)),(COUNTIF(D184:D185, _xlfn.UNIQUE(_xlfn._xlws.FILTER(ClubCoef!D:D, ClubCoef!P:P = F186))) = 0)),1)</f>
        <v>#VALUE!</v>
      </c>
      <c r="E186" s="72" t="str" cm="1">
        <f t="array" ref="E186">INDEX(_xlfn._xlws.FILTER(_xlfn.UNIQUE(_xlfn._xlws.FILTER(ClubCoef!E:E, ClubCoef!P:P = F186)),(COUNTIF(E184:E185, _xlfn.UNIQUE(_xlfn._xlws.FILTER(ClubCoef!E:E, ClubCoef!P:P = F186))) = 0)),1)</f>
        <v>AQS</v>
      </c>
      <c r="F186" s="61">
        <f>LARGE(ClubCoef!P:P, B186)</f>
        <v>10.44464390177902</v>
      </c>
    </row>
    <row r="187" spans="2:6" x14ac:dyDescent="0.25">
      <c r="B187" s="66">
        <v>185</v>
      </c>
      <c r="C187" s="72" t="e" cm="1" vm="447">
        <f t="array" ref="C187">_xlfn.UNIQUE(_xlfn._xlws.FILTER(ClubCoef!B:B, ClubCoef!D:D = D187))</f>
        <v>#VALUE!</v>
      </c>
      <c r="D187" s="73" t="e" cm="1" vm="619">
        <f t="array" ref="D187">INDEX(_xlfn._xlws.FILTER(_xlfn.UNIQUE(_xlfn._xlws.FILTER(ClubCoef!D:D, ClubCoef!P:P = F187)),(COUNTIF(D185:D186, _xlfn.UNIQUE(_xlfn._xlws.FILTER(ClubCoef!D:D, ClubCoef!P:P = F187))) = 0)),1)</f>
        <v>#VALUE!</v>
      </c>
      <c r="E187" s="72" t="str" cm="1">
        <f t="array" ref="E187">INDEX(_xlfn._xlws.FILTER(_xlfn.UNIQUE(_xlfn._xlws.FILTER(ClubCoef!E:E, ClubCoef!P:P = F187)),(COUNTIF(E185:E186, _xlfn.UNIQUE(_xlfn._xlws.FILTER(ClubCoef!E:E, ClubCoef!P:P = F187))) = 0)),1)</f>
        <v>ADZ</v>
      </c>
      <c r="F187" s="61">
        <f>LARGE(ClubCoef!P:P, B187)</f>
        <v>10.386781827470866</v>
      </c>
    </row>
    <row r="188" spans="2:6" x14ac:dyDescent="0.25">
      <c r="B188" s="66">
        <v>186</v>
      </c>
      <c r="C188" s="72" t="e" cm="1" vm="431">
        <f t="array" ref="C188">_xlfn.UNIQUE(_xlfn._xlws.FILTER(ClubCoef!B:B, ClubCoef!D:D = D188))</f>
        <v>#VALUE!</v>
      </c>
      <c r="D188" s="73" t="e" cm="1" vm="620">
        <f t="array" ref="D188">INDEX(_xlfn._xlws.FILTER(_xlfn.UNIQUE(_xlfn._xlws.FILTER(ClubCoef!D:D, ClubCoef!P:P = F188)),(COUNTIF(D186:D187, _xlfn.UNIQUE(_xlfn._xlws.FILTER(ClubCoef!D:D, ClubCoef!P:P = F188))) = 0)),1)</f>
        <v>#VALUE!</v>
      </c>
      <c r="E188" s="72" t="str" cm="1">
        <f t="array" ref="E188">INDEX(_xlfn._xlws.FILTER(_xlfn.UNIQUE(_xlfn._xlws.FILTER(ClubCoef!E:E, ClubCoef!P:P = F188)),(COUNTIF(E186:E187, _xlfn.UNIQUE(_xlfn._xlws.FILTER(ClubCoef!E:E, ClubCoef!P:P = F188))) = 0)),1)</f>
        <v>FKT</v>
      </c>
      <c r="F188" s="61">
        <f>LARGE(ClubCoef!P:P, B188)</f>
        <v>10.374097194344364</v>
      </c>
    </row>
    <row r="189" spans="2:6" x14ac:dyDescent="0.25">
      <c r="B189" s="66">
        <v>187</v>
      </c>
      <c r="C189" s="72" t="e" cm="1" vm="420">
        <f t="array" ref="C189">_xlfn.UNIQUE(_xlfn._xlws.FILTER(ClubCoef!B:B, ClubCoef!D:D = D189))</f>
        <v>#VALUE!</v>
      </c>
      <c r="D189" s="73" t="e" cm="1" vm="621">
        <f t="array" ref="D189">INDEX(_xlfn._xlws.FILTER(_xlfn.UNIQUE(_xlfn._xlws.FILTER(ClubCoef!D:D, ClubCoef!P:P = F189)),(COUNTIF(D187:D188, _xlfn.UNIQUE(_xlfn._xlws.FILTER(ClubCoef!D:D, ClubCoef!P:P = F189))) = 0)),1)</f>
        <v>#VALUE!</v>
      </c>
      <c r="E189" s="72" t="str" cm="1">
        <f t="array" ref="E189">INDEX(_xlfn._xlws.FILTER(_xlfn.UNIQUE(_xlfn._xlws.FILTER(ClubCoef!E:E, ClubCoef!P:P = F189)),(COUNTIF(E187:E188, _xlfn.UNIQUE(_xlfn._xlws.FILTER(ClubCoef!E:E, ClubCoef!P:P = F189))) = 0)),1)</f>
        <v>POD</v>
      </c>
      <c r="F189" s="61">
        <f>LARGE(ClubCoef!P:P, B189)</f>
        <v>10.373825380723042</v>
      </c>
    </row>
    <row r="190" spans="2:6" x14ac:dyDescent="0.25">
      <c r="B190" s="66">
        <v>188</v>
      </c>
      <c r="C190" s="72" t="e" cm="1" vm="423">
        <f t="array" ref="C190">_xlfn.UNIQUE(_xlfn._xlws.FILTER(ClubCoef!B:B, ClubCoef!D:D = D190))</f>
        <v>#VALUE!</v>
      </c>
      <c r="D190" s="73" t="e" cm="1" vm="622">
        <f t="array" ref="D190">INDEX(_xlfn._xlws.FILTER(_xlfn.UNIQUE(_xlfn._xlws.FILTER(ClubCoef!D:D, ClubCoef!P:P = F190)),(COUNTIF(D188:D189, _xlfn.UNIQUE(_xlfn._xlws.FILTER(ClubCoef!D:D, ClubCoef!P:P = F190))) = 0)),1)</f>
        <v>#VALUE!</v>
      </c>
      <c r="E190" s="72" t="str" cm="1">
        <f t="array" ref="E190">INDEX(_xlfn._xlws.FILTER(_xlfn.UNIQUE(_xlfn._xlws.FILTER(ClubCoef!E:E, ClubCoef!P:P = F190)),(COUNTIF(E188:E189, _xlfn.UNIQUE(_xlfn._xlws.FILTER(ClubCoef!E:E, ClubCoef!P:P = F190))) = 0)),1)</f>
        <v>VAS</v>
      </c>
      <c r="F190" s="61">
        <f>LARGE(ClubCoef!P:P, B190)</f>
        <v>10.373780781079647</v>
      </c>
    </row>
    <row r="191" spans="2:6" x14ac:dyDescent="0.25">
      <c r="B191" s="66">
        <v>189</v>
      </c>
      <c r="C191" s="72" t="e" cm="1" vm="420">
        <f t="array" ref="C191">_xlfn.UNIQUE(_xlfn._xlws.FILTER(ClubCoef!B:B, ClubCoef!D:D = D191))</f>
        <v>#VALUE!</v>
      </c>
      <c r="D191" s="73" t="e" cm="1" vm="623">
        <f t="array" ref="D191">INDEX(_xlfn._xlws.FILTER(_xlfn.UNIQUE(_xlfn._xlws.FILTER(ClubCoef!D:D, ClubCoef!P:P = F191)),(COUNTIF(D189:D190, _xlfn.UNIQUE(_xlfn._xlws.FILTER(ClubCoef!D:D, ClubCoef!P:P = F191))) = 0)),1)</f>
        <v>#VALUE!</v>
      </c>
      <c r="E191" s="72" t="str" cm="1">
        <f t="array" ref="E191">INDEX(_xlfn._xlws.FILTER(_xlfn.UNIQUE(_xlfn._xlws.FILTER(ClubCoef!E:E, ClubCoef!P:P = F191)),(COUNTIF(E189:E190, _xlfn.UNIQUE(_xlfn._xlws.FILTER(ClubCoef!E:E, ClubCoef!P:P = F191))) = 0)),1)</f>
        <v>AHR</v>
      </c>
      <c r="F191" s="61">
        <f>LARGE(ClubCoef!P:P, B191)</f>
        <v>10.367255611088158</v>
      </c>
    </row>
    <row r="192" spans="2:6" x14ac:dyDescent="0.25">
      <c r="B192" s="66">
        <v>190</v>
      </c>
      <c r="C192" s="72" t="e" cm="1" vm="423">
        <f t="array" ref="C192">_xlfn.UNIQUE(_xlfn._xlws.FILTER(ClubCoef!B:B, ClubCoef!D:D = D192))</f>
        <v>#VALUE!</v>
      </c>
      <c r="D192" s="73" t="e" cm="1" vm="624">
        <f t="array" ref="D192">INDEX(_xlfn._xlws.FILTER(_xlfn.UNIQUE(_xlfn._xlws.FILTER(ClubCoef!D:D, ClubCoef!P:P = F192)),(COUNTIF(D190:D191, _xlfn.UNIQUE(_xlfn._xlws.FILTER(ClubCoef!D:D, ClubCoef!P:P = F192))) = 0)),1)</f>
        <v>#VALUE!</v>
      </c>
      <c r="E192" s="72" t="str" cm="1">
        <f t="array" ref="E192">INDEX(_xlfn._xlws.FILTER(_xlfn.UNIQUE(_xlfn._xlws.FILTER(ClubCoef!E:E, ClubCoef!P:P = F192)),(COUNTIF(E190:E191, _xlfn.UNIQUE(_xlfn._xlws.FILTER(ClubCoef!E:E, ClubCoef!P:P = F192))) = 0)),1)</f>
        <v>KUB</v>
      </c>
      <c r="F192" s="61">
        <f>LARGE(ClubCoef!P:P, B192)</f>
        <v>10.334341179788568</v>
      </c>
    </row>
    <row r="193" spans="2:6" x14ac:dyDescent="0.25">
      <c r="B193" s="66">
        <v>191</v>
      </c>
      <c r="C193" s="72" t="e" cm="1" vm="431">
        <f t="array" ref="C193">_xlfn.UNIQUE(_xlfn._xlws.FILTER(ClubCoef!B:B, ClubCoef!D:D = D193))</f>
        <v>#VALUE!</v>
      </c>
      <c r="D193" s="73" t="e" cm="1" vm="625">
        <f t="array" ref="D193">INDEX(_xlfn._xlws.FILTER(_xlfn.UNIQUE(_xlfn._xlws.FILTER(ClubCoef!D:D, ClubCoef!P:P = F193)),(COUNTIF(D191:D192, _xlfn.UNIQUE(_xlfn._xlws.FILTER(ClubCoef!D:D, ClubCoef!P:P = F193))) = 0)),1)</f>
        <v>#VALUE!</v>
      </c>
      <c r="E193" s="72" t="str" cm="1">
        <f t="array" ref="E193">INDEX(_xlfn._xlws.FILTER(_xlfn.UNIQUE(_xlfn._xlws.FILTER(ClubCoef!E:E, ClubCoef!P:P = F193)),(COUNTIF(E191:E192, _xlfn.UNIQUE(_xlfn._xlws.FILTER(ClubCoef!E:E, ClubCoef!P:P = F193))) = 0)),1)</f>
        <v>VTP</v>
      </c>
      <c r="F193" s="61">
        <f>LARGE(ClubCoef!P:P, B193)</f>
        <v>10.144856406305445</v>
      </c>
    </row>
    <row r="194" spans="2:6" x14ac:dyDescent="0.25">
      <c r="B194" s="66">
        <v>192</v>
      </c>
      <c r="C194" s="72" t="e" cm="1" vm="423">
        <f t="array" ref="C194">_xlfn.UNIQUE(_xlfn._xlws.FILTER(ClubCoef!B:B, ClubCoef!D:D = D194))</f>
        <v>#VALUE!</v>
      </c>
      <c r="D194" s="73" t="e" cm="1" vm="626">
        <f t="array" ref="D194">INDEX(_xlfn._xlws.FILTER(_xlfn.UNIQUE(_xlfn._xlws.FILTER(ClubCoef!D:D, ClubCoef!P:P = F194)),(COUNTIF(D192:D193, _xlfn.UNIQUE(_xlfn._xlws.FILTER(ClubCoef!D:D, ClubCoef!P:P = F194))) = 0)),1)</f>
        <v>#VALUE!</v>
      </c>
      <c r="E194" s="72" t="str" cm="1">
        <f t="array" ref="E194">INDEX(_xlfn._xlws.FILTER(_xlfn.UNIQUE(_xlfn._xlws.FILTER(ClubCoef!E:E, ClubCoef!P:P = F194)),(COUNTIF(E192:E193, _xlfn.UNIQUE(_xlfn._xlws.FILTER(ClubCoef!E:E, ClubCoef!P:P = F194))) = 0)),1)</f>
        <v>VOU</v>
      </c>
      <c r="F194" s="61">
        <f>LARGE(ClubCoef!P:P, B194)</f>
        <v>10.135418020902666</v>
      </c>
    </row>
    <row r="195" spans="2:6" x14ac:dyDescent="0.25">
      <c r="B195" s="66">
        <v>193</v>
      </c>
      <c r="C195" s="72" t="e" cm="1" vm="447">
        <f t="array" ref="C195">_xlfn.UNIQUE(_xlfn._xlws.FILTER(ClubCoef!B:B, ClubCoef!D:D = D195))</f>
        <v>#VALUE!</v>
      </c>
      <c r="D195" s="73" t="e" cm="1" vm="627">
        <f t="array" ref="D195">INDEX(_xlfn._xlws.FILTER(_xlfn.UNIQUE(_xlfn._xlws.FILTER(ClubCoef!D:D, ClubCoef!P:P = F195)),(COUNTIF(D193:D194, _xlfn.UNIQUE(_xlfn._xlws.FILTER(ClubCoef!D:D, ClubCoef!P:P = F195))) = 0)),1)</f>
        <v>#VALUE!</v>
      </c>
      <c r="E195" s="72" t="str" cm="1">
        <f t="array" ref="E195">INDEX(_xlfn._xlws.FILTER(_xlfn.UNIQUE(_xlfn._xlws.FILTER(ClubCoef!E:E, ClubCoef!P:P = F195)),(COUNTIF(E193:E194, _xlfn.UNIQUE(_xlfn._xlws.FILTER(ClubCoef!E:E, ClubCoef!P:P = F195))) = 0)),1)</f>
        <v>STK</v>
      </c>
      <c r="F195" s="61">
        <f>LARGE(ClubCoef!P:P, B195)</f>
        <v>10.110309000000001</v>
      </c>
    </row>
    <row r="196" spans="2:6" x14ac:dyDescent="0.25">
      <c r="B196" s="66">
        <v>194</v>
      </c>
      <c r="C196" s="72" t="e" cm="1" vm="437">
        <f t="array" ref="C196">_xlfn.UNIQUE(_xlfn._xlws.FILTER(ClubCoef!B:B, ClubCoef!D:D = D196))</f>
        <v>#VALUE!</v>
      </c>
      <c r="D196" s="73" t="e" cm="1" vm="628">
        <f t="array" ref="D196">INDEX(_xlfn._xlws.FILTER(_xlfn.UNIQUE(_xlfn._xlws.FILTER(ClubCoef!D:D, ClubCoef!P:P = F196)),(COUNTIF(D194:D195, _xlfn.UNIQUE(_xlfn._xlws.FILTER(ClubCoef!D:D, ClubCoef!P:P = F196))) = 0)),1)</f>
        <v>#VALUE!</v>
      </c>
      <c r="E196" s="72" t="str" cm="1">
        <f t="array" ref="E196">INDEX(_xlfn._xlws.FILTER(_xlfn.UNIQUE(_xlfn._xlws.FILTER(ClubCoef!E:E, ClubCoef!P:P = F196)),(COUNTIF(E194:E195, _xlfn.UNIQUE(_xlfn._xlws.FILTER(ClubCoef!E:E, ClubCoef!P:P = F196))) = 0)),1)</f>
        <v>KUR</v>
      </c>
      <c r="F196" s="61">
        <f>LARGE(ClubCoef!P:P, B196)</f>
        <v>10.027838579999999</v>
      </c>
    </row>
    <row r="197" spans="2:6" x14ac:dyDescent="0.25">
      <c r="B197" s="66">
        <v>195</v>
      </c>
      <c r="C197" s="72" t="e" cm="1" vm="427">
        <f t="array" ref="C197">_xlfn.UNIQUE(_xlfn._xlws.FILTER(ClubCoef!B:B, ClubCoef!D:D = D197))</f>
        <v>#VALUE!</v>
      </c>
      <c r="D197" s="73" t="e" cm="1" vm="629">
        <f t="array" ref="D197">INDEX(_xlfn._xlws.FILTER(_xlfn.UNIQUE(_xlfn._xlws.FILTER(ClubCoef!D:D, ClubCoef!P:P = F197)),(COUNTIF(D195:D196, _xlfn.UNIQUE(_xlfn._xlws.FILTER(ClubCoef!D:D, ClubCoef!P:P = F197))) = 0)),1)</f>
        <v>#VALUE!</v>
      </c>
      <c r="E197" s="72" t="str" cm="1">
        <f t="array" ref="E197">INDEX(_xlfn._xlws.FILTER(_xlfn.UNIQUE(_xlfn._xlws.FILTER(ClubCoef!E:E, ClubCoef!P:P = F197)),(COUNTIF(E195:E196, _xlfn.UNIQUE(_xlfn._xlws.FILTER(ClubCoef!E:E, ClubCoef!P:P = F197))) = 0)),1)</f>
        <v>SHG</v>
      </c>
      <c r="F197" s="61">
        <f>LARGE(ClubCoef!P:P, B197)</f>
        <v>9.9954701183167156</v>
      </c>
    </row>
    <row r="198" spans="2:6" x14ac:dyDescent="0.25">
      <c r="B198" s="66">
        <v>196</v>
      </c>
      <c r="C198" s="72" t="e" cm="1" vm="443">
        <f t="array" ref="C198">_xlfn.UNIQUE(_xlfn._xlws.FILTER(ClubCoef!B:B, ClubCoef!D:D = D198))</f>
        <v>#VALUE!</v>
      </c>
      <c r="D198" s="73" t="e" cm="1" vm="630">
        <f t="array" ref="D198">INDEX(_xlfn._xlws.FILTER(_xlfn.UNIQUE(_xlfn._xlws.FILTER(ClubCoef!D:D, ClubCoef!P:P = F198)),(COUNTIF(D196:D197, _xlfn.UNIQUE(_xlfn._xlws.FILTER(ClubCoef!D:D, ClubCoef!P:P = F198))) = 0)),1)</f>
        <v>#VALUE!</v>
      </c>
      <c r="E198" s="72" t="str" cm="1">
        <f t="array" ref="E198">INDEX(_xlfn._xlws.FILTER(_xlfn.UNIQUE(_xlfn._xlws.FILTER(ClubCoef!E:E, ClubCoef!P:P = F198)),(COUNTIF(E196:E197, _xlfn.UNIQUE(_xlfn._xlws.FILTER(ClubCoef!E:E, ClubCoef!P:P = F198))) = 0)),1)</f>
        <v>RIT</v>
      </c>
      <c r="F198" s="61">
        <f>LARGE(ClubCoef!P:P, B198)</f>
        <v>9.943926062795164</v>
      </c>
    </row>
    <row r="199" spans="2:6" x14ac:dyDescent="0.25">
      <c r="B199" s="66">
        <v>197</v>
      </c>
      <c r="C199" s="72" t="e" cm="1" vm="429">
        <f t="array" ref="C199">_xlfn.UNIQUE(_xlfn._xlws.FILTER(ClubCoef!B:B, ClubCoef!D:D = D199))</f>
        <v>#VALUE!</v>
      </c>
      <c r="D199" s="73" t="e" cm="1" vm="631">
        <f t="array" ref="D199">INDEX(_xlfn._xlws.FILTER(_xlfn.UNIQUE(_xlfn._xlws.FILTER(ClubCoef!D:D, ClubCoef!P:P = F199)),(COUNTIF(D197:D198, _xlfn.UNIQUE(_xlfn._xlws.FILTER(ClubCoef!D:D, ClubCoef!P:P = F199))) = 0)),1)</f>
        <v>#VALUE!</v>
      </c>
      <c r="E199" s="72" t="str" cm="1">
        <f t="array" ref="E199">INDEX(_xlfn._xlws.FILTER(_xlfn.UNIQUE(_xlfn._xlws.FILTER(ClubCoef!E:E, ClubCoef!P:P = F199)),(COUNTIF(E197:E198, _xlfn.UNIQUE(_xlfn._xlws.FILTER(ClubCoef!E:E, ClubCoef!P:P = F199))) = 0)),1)</f>
        <v>SFG</v>
      </c>
      <c r="F199" s="61">
        <f>LARGE(ClubCoef!P:P, B199)</f>
        <v>9.8906467259047623</v>
      </c>
    </row>
    <row r="200" spans="2:6" x14ac:dyDescent="0.25">
      <c r="B200" s="66">
        <v>198</v>
      </c>
      <c r="C200" s="72" t="e" cm="1" vm="420">
        <f t="array" ref="C200">_xlfn.UNIQUE(_xlfn._xlws.FILTER(ClubCoef!B:B, ClubCoef!D:D = D200))</f>
        <v>#VALUE!</v>
      </c>
      <c r="D200" s="73" t="e" cm="1" vm="632">
        <f t="array" ref="D200">INDEX(_xlfn._xlws.FILTER(_xlfn.UNIQUE(_xlfn._xlws.FILTER(ClubCoef!D:D, ClubCoef!P:P = F200)),(COUNTIF(D198:D199, _xlfn.UNIQUE(_xlfn._xlws.FILTER(ClubCoef!D:D, ClubCoef!P:P = F200))) = 0)),1)</f>
        <v>#VALUE!</v>
      </c>
      <c r="E200" s="72" t="str" cm="1">
        <f t="array" ref="E200">INDEX(_xlfn._xlws.FILTER(_xlfn.UNIQUE(_xlfn._xlws.FILTER(ClubCoef!E:E, ClubCoef!P:P = F200)),(COUNTIF(E198:E199, _xlfn.UNIQUE(_xlfn._xlws.FILTER(ClubCoef!E:E, ClubCoef!P:P = F200))) = 0)),1)</f>
        <v>HHP</v>
      </c>
      <c r="F200" s="61">
        <f>LARGE(ClubCoef!P:P, B200)</f>
        <v>9.8606074894669842</v>
      </c>
    </row>
    <row r="201" spans="2:6" x14ac:dyDescent="0.25">
      <c r="B201" s="66">
        <v>199</v>
      </c>
      <c r="C201" s="72" t="e" cm="1" vm="433">
        <f t="array" ref="C201">_xlfn.UNIQUE(_xlfn._xlws.FILTER(ClubCoef!B:B, ClubCoef!D:D = D201))</f>
        <v>#VALUE!</v>
      </c>
      <c r="D201" s="73" t="e" cm="1" vm="633">
        <f t="array" ref="D201">INDEX(_xlfn._xlws.FILTER(_xlfn.UNIQUE(_xlfn._xlws.FILTER(ClubCoef!D:D, ClubCoef!P:P = F201)),(COUNTIF(D199:D200, _xlfn.UNIQUE(_xlfn._xlws.FILTER(ClubCoef!D:D, ClubCoef!P:P = F201))) = 0)),1)</f>
        <v>#VALUE!</v>
      </c>
      <c r="E201" s="72" t="str" cm="1">
        <f t="array" ref="E201">INDEX(_xlfn._xlws.FILTER(_xlfn.UNIQUE(_xlfn._xlws.FILTER(ClubCoef!E:E, ClubCoef!P:P = F201)),(COUNTIF(E199:E200, _xlfn.UNIQUE(_xlfn._xlws.FILTER(ClubCoef!E:E, ClubCoef!P:P = F201))) = 0)),1)</f>
        <v>WAR</v>
      </c>
      <c r="F201" s="61">
        <f>LARGE(ClubCoef!P:P, B201)</f>
        <v>9.8412935167479478</v>
      </c>
    </row>
    <row r="202" spans="2:6" x14ac:dyDescent="0.25">
      <c r="B202" s="66">
        <v>200</v>
      </c>
      <c r="C202" s="72" t="e" cm="1" vm="441">
        <f t="array" ref="C202">_xlfn.UNIQUE(_xlfn._xlws.FILTER(ClubCoef!B:B, ClubCoef!D:D = D202))</f>
        <v>#VALUE!</v>
      </c>
      <c r="D202" s="73" t="e" cm="1" vm="634">
        <f t="array" ref="D202">INDEX(_xlfn._xlws.FILTER(_xlfn.UNIQUE(_xlfn._xlws.FILTER(ClubCoef!D:D, ClubCoef!P:P = F202)),(COUNTIF(D200:D201, _xlfn.UNIQUE(_xlfn._xlws.FILTER(ClubCoef!D:D, ClubCoef!P:P = F202))) = 0)),1)</f>
        <v>#VALUE!</v>
      </c>
      <c r="E202" s="72" t="str" cm="1">
        <f t="array" ref="E202">INDEX(_xlfn._xlws.FILTER(_xlfn.UNIQUE(_xlfn._xlws.FILTER(ClubCoef!E:E, ClubCoef!P:P = F202)),(COUNTIF(E200:E201, _xlfn.UNIQUE(_xlfn._xlws.FILTER(ClubCoef!E:E, ClubCoef!P:P = F202))) = 0)),1)</f>
        <v>MRW</v>
      </c>
      <c r="F202" s="61">
        <f>LARGE(ClubCoef!P:P, B202)</f>
        <v>9.8281188085714266</v>
      </c>
    </row>
    <row r="203" spans="2:6" x14ac:dyDescent="0.25">
      <c r="B203" s="66">
        <v>201</v>
      </c>
      <c r="C203" s="72" t="e" cm="1" vm="427">
        <f t="array" ref="C203">_xlfn.UNIQUE(_xlfn._xlws.FILTER(ClubCoef!B:B, ClubCoef!D:D = D203))</f>
        <v>#VALUE!</v>
      </c>
      <c r="D203" s="73" t="e" cm="1" vm="635">
        <f t="array" ref="D203">INDEX(_xlfn._xlws.FILTER(_xlfn.UNIQUE(_xlfn._xlws.FILTER(ClubCoef!D:D, ClubCoef!P:P = F203)),(COUNTIF(D201:D202, _xlfn.UNIQUE(_xlfn._xlws.FILTER(ClubCoef!D:D, ClubCoef!P:P = F203))) = 0)),1)</f>
        <v>#VALUE!</v>
      </c>
      <c r="E203" s="72" t="str" cm="1">
        <f t="array" ref="E203">INDEX(_xlfn._xlws.FILTER(_xlfn.UNIQUE(_xlfn._xlws.FILTER(ClubCoef!E:E, ClubCoef!P:P = F203)),(COUNTIF(E201:E202, _xlfn.UNIQUE(_xlfn._xlws.FILTER(ClubCoef!E:E, ClubCoef!P:P = F203))) = 0)),1)</f>
        <v>TRN</v>
      </c>
      <c r="F203" s="61">
        <f>LARGE(ClubCoef!P:P, B203)</f>
        <v>9.7034654384828105</v>
      </c>
    </row>
    <row r="204" spans="2:6" x14ac:dyDescent="0.25">
      <c r="B204" s="66">
        <v>202</v>
      </c>
      <c r="C204" s="72" t="e" cm="1" vm="420">
        <f t="array" ref="C204">_xlfn.UNIQUE(_xlfn._xlws.FILTER(ClubCoef!B:B, ClubCoef!D:D = D204))</f>
        <v>#VALUE!</v>
      </c>
      <c r="D204" s="73" t="e" cm="1" vm="636">
        <f t="array" ref="D204">INDEX(_xlfn._xlws.FILTER(_xlfn.UNIQUE(_xlfn._xlws.FILTER(ClubCoef!D:D, ClubCoef!P:P = F204)),(COUNTIF(D202:D203, _xlfn.UNIQUE(_xlfn._xlws.FILTER(ClubCoef!D:D, ClubCoef!P:P = F204))) = 0)),1)</f>
        <v>#VALUE!</v>
      </c>
      <c r="E204" s="72" t="str" cm="1">
        <f t="array" ref="E204">INDEX(_xlfn._xlws.FILTER(_xlfn.UNIQUE(_xlfn._xlws.FILTER(ClubCoef!E:E, ClubCoef!P:P = F204)),(COUNTIF(E202:E203, _xlfn.UNIQUE(_xlfn._xlws.FILTER(ClubCoef!E:E, ClubCoef!P:P = F204))) = 0)),1)</f>
        <v>DMY</v>
      </c>
      <c r="F204" s="61">
        <f>LARGE(ClubCoef!P:P, B204)</f>
        <v>9.6281418102480032</v>
      </c>
    </row>
    <row r="205" spans="2:6" x14ac:dyDescent="0.25">
      <c r="B205" s="66">
        <v>203</v>
      </c>
      <c r="C205" s="72" t="e" cm="1" vm="423">
        <f t="array" ref="C205">_xlfn.UNIQUE(_xlfn._xlws.FILTER(ClubCoef!B:B, ClubCoef!D:D = D205))</f>
        <v>#VALUE!</v>
      </c>
      <c r="D205" s="73" t="e" cm="1" vm="637">
        <f t="array" ref="D205">INDEX(_xlfn._xlws.FILTER(_xlfn.UNIQUE(_xlfn._xlws.FILTER(ClubCoef!D:D, ClubCoef!P:P = F205)),(COUNTIF(D203:D204, _xlfn.UNIQUE(_xlfn._xlws.FILTER(ClubCoef!D:D, ClubCoef!P:P = F205))) = 0)),1)</f>
        <v>#VALUE!</v>
      </c>
      <c r="E205" s="72" t="str" cm="1">
        <f t="array" ref="E205">INDEX(_xlfn._xlws.FILTER(_xlfn.UNIQUE(_xlfn._xlws.FILTER(ClubCoef!E:E, ClubCoef!P:P = F205)),(COUNTIF(E203:E204, _xlfn.UNIQUE(_xlfn._xlws.FILTER(ClubCoef!E:E, ClubCoef!P:P = F205))) = 0)),1)</f>
        <v>NSK</v>
      </c>
      <c r="F205" s="61">
        <f>LARGE(ClubCoef!P:P, B205)</f>
        <v>9.5988084211699256</v>
      </c>
    </row>
    <row r="206" spans="2:6" x14ac:dyDescent="0.25">
      <c r="B206" s="66">
        <v>204</v>
      </c>
      <c r="C206" s="72" t="e" cm="1" vm="441">
        <f t="array" ref="C206">_xlfn.UNIQUE(_xlfn._xlws.FILTER(ClubCoef!B:B, ClubCoef!D:D = D206))</f>
        <v>#VALUE!</v>
      </c>
      <c r="D206" s="73" t="e" cm="1" vm="638">
        <f t="array" ref="D206">INDEX(_xlfn._xlws.FILTER(_xlfn.UNIQUE(_xlfn._xlws.FILTER(ClubCoef!D:D, ClubCoef!P:P = F206)),(COUNTIF(D204:D205, _xlfn.UNIQUE(_xlfn._xlws.FILTER(ClubCoef!D:D, ClubCoef!P:P = F206))) = 0)),1)</f>
        <v>#VALUE!</v>
      </c>
      <c r="E206" s="72" t="str" cm="1">
        <f t="array" ref="E206">INDEX(_xlfn._xlws.FILTER(_xlfn.UNIQUE(_xlfn._xlws.FILTER(ClubCoef!E:E, ClubCoef!P:P = F206)),(COUNTIF(E204:E205, _xlfn.UNIQUE(_xlfn._xlws.FILTER(ClubCoef!E:E, ClubCoef!P:P = F206))) = 0)),1)</f>
        <v>ASG</v>
      </c>
      <c r="F206" s="61">
        <f>LARGE(ClubCoef!P:P, B206)</f>
        <v>9.5860674748571419</v>
      </c>
    </row>
    <row r="207" spans="2:6" x14ac:dyDescent="0.25">
      <c r="B207" s="66">
        <v>205</v>
      </c>
      <c r="C207" s="72" t="e" cm="1" vm="431">
        <f t="array" ref="C207">_xlfn.UNIQUE(_xlfn._xlws.FILTER(ClubCoef!B:B, ClubCoef!D:D = D207))</f>
        <v>#VALUE!</v>
      </c>
      <c r="D207" s="73" t="e" cm="1" vm="639">
        <f t="array" ref="D207">INDEX(_xlfn._xlws.FILTER(_xlfn.UNIQUE(_xlfn._xlws.FILTER(ClubCoef!D:D, ClubCoef!P:P = F207)),(COUNTIF(D205:D206, _xlfn.UNIQUE(_xlfn._xlws.FILTER(ClubCoef!D:D, ClubCoef!P:P = F207))) = 0)),1)</f>
        <v>#VALUE!</v>
      </c>
      <c r="E207" s="72" t="str" cm="1">
        <f t="array" ref="E207">INDEX(_xlfn._xlws.FILTER(_xlfn.UNIQUE(_xlfn._xlws.FILTER(ClubCoef!E:E, ClubCoef!P:P = F207)),(COUNTIF(E205:E206, _xlfn.UNIQUE(_xlfn._xlws.FILTER(ClubCoef!E:E, ClubCoef!P:P = F207))) = 0)),1)</f>
        <v>ALB</v>
      </c>
      <c r="F207" s="61">
        <f>LARGE(ClubCoef!P:P, B207)</f>
        <v>9.5828839546757614</v>
      </c>
    </row>
    <row r="208" spans="2:6" x14ac:dyDescent="0.25">
      <c r="B208" s="66">
        <v>206</v>
      </c>
      <c r="C208" s="72" t="e" cm="1" vm="437">
        <f t="array" ref="C208">_xlfn.UNIQUE(_xlfn._xlws.FILTER(ClubCoef!B:B, ClubCoef!D:D = D208))</f>
        <v>#VALUE!</v>
      </c>
      <c r="D208" s="73" t="e" cm="1" vm="640">
        <f t="array" ref="D208">INDEX(_xlfn._xlws.FILTER(_xlfn.UNIQUE(_xlfn._xlws.FILTER(ClubCoef!D:D, ClubCoef!P:P = F208)),(COUNTIF(D206:D207, _xlfn.UNIQUE(_xlfn._xlws.FILTER(ClubCoef!D:D, ClubCoef!P:P = F208))) = 0)),1)</f>
        <v>#VALUE!</v>
      </c>
      <c r="E208" s="72" t="str" cm="1">
        <f t="array" ref="E208">INDEX(_xlfn._xlws.FILTER(_xlfn.UNIQUE(_xlfn._xlws.FILTER(ClubCoef!E:E, ClubCoef!P:P = F208)),(COUNTIF(E206:E207, _xlfn.UNIQUE(_xlfn._xlws.FILTER(ClubCoef!E:E, ClubCoef!P:P = F208))) = 0)),1)</f>
        <v>KLV</v>
      </c>
      <c r="F208" s="61">
        <f>LARGE(ClubCoef!P:P, B208)</f>
        <v>9.5433953179380389</v>
      </c>
    </row>
    <row r="209" spans="2:6" x14ac:dyDescent="0.25">
      <c r="B209" s="66">
        <v>207</v>
      </c>
      <c r="C209" s="72" t="e" cm="1" vm="449">
        <f t="array" ref="C209">_xlfn.UNIQUE(_xlfn._xlws.FILTER(ClubCoef!B:B, ClubCoef!D:D = D209))</f>
        <v>#VALUE!</v>
      </c>
      <c r="D209" s="73" t="e" cm="1" vm="641">
        <f t="array" ref="D209">INDEX(_xlfn._xlws.FILTER(_xlfn.UNIQUE(_xlfn._xlws.FILTER(ClubCoef!D:D, ClubCoef!P:P = F209)),(COUNTIF(D207:D208, _xlfn.UNIQUE(_xlfn._xlws.FILTER(ClubCoef!D:D, ClubCoef!P:P = F209))) = 0)),1)</f>
        <v>#VALUE!</v>
      </c>
      <c r="E209" s="72" t="str" cm="1">
        <f t="array" ref="E209">INDEX(_xlfn._xlws.FILTER(_xlfn.UNIQUE(_xlfn._xlws.FILTER(ClubCoef!E:E, ClubCoef!P:P = F209)),(COUNTIF(E207:E208, _xlfn.UNIQUE(_xlfn._xlws.FILTER(ClubCoef!E:E, ClubCoef!P:P = F209))) = 0)),1)</f>
        <v>GGR</v>
      </c>
      <c r="F209" s="61">
        <f>LARGE(ClubCoef!P:P, B209)</f>
        <v>9.5356230535505837</v>
      </c>
    </row>
    <row r="210" spans="2:6" x14ac:dyDescent="0.25">
      <c r="B210" s="66">
        <v>208</v>
      </c>
      <c r="C210" s="72" t="e" cm="1" vm="429">
        <f t="array" ref="C210">_xlfn.UNIQUE(_xlfn._xlws.FILTER(ClubCoef!B:B, ClubCoef!D:D = D210))</f>
        <v>#VALUE!</v>
      </c>
      <c r="D210" s="73" t="e" cm="1" vm="642">
        <f t="array" ref="D210">INDEX(_xlfn._xlws.FILTER(_xlfn.UNIQUE(_xlfn._xlws.FILTER(ClubCoef!D:D, ClubCoef!P:P = F210)),(COUNTIF(D208:D209, _xlfn.UNIQUE(_xlfn._xlws.FILTER(ClubCoef!D:D, ClubCoef!P:P = F210))) = 0)),1)</f>
        <v>#VALUE!</v>
      </c>
      <c r="E210" s="72" t="str" cm="1">
        <f t="array" ref="E210">INDEX(_xlfn._xlws.FILTER(_xlfn.UNIQUE(_xlfn._xlws.FILTER(ClubCoef!E:E, ClubCoef!P:P = F210)),(COUNTIF(E208:E209, _xlfn.UNIQUE(_xlfn._xlws.FILTER(ClubCoef!E:E, ClubCoef!P:P = F210))) = 0)),1)</f>
        <v>SAK</v>
      </c>
      <c r="F210" s="61">
        <f>LARGE(ClubCoef!P:P, B210)</f>
        <v>9.4618606843394488</v>
      </c>
    </row>
    <row r="211" spans="2:6" x14ac:dyDescent="0.25">
      <c r="B211" s="66">
        <v>209</v>
      </c>
      <c r="C211" s="72" t="e" cm="1" vm="437">
        <f t="array" ref="C211">_xlfn.UNIQUE(_xlfn._xlws.FILTER(ClubCoef!B:B, ClubCoef!D:D = D211))</f>
        <v>#VALUE!</v>
      </c>
      <c r="D211" s="73" t="e" cm="1" vm="643">
        <f t="array" ref="D211">INDEX(_xlfn._xlws.FILTER(_xlfn.UNIQUE(_xlfn._xlws.FILTER(ClubCoef!D:D, ClubCoef!P:P = F211)),(COUNTIF(D209:D210, _xlfn.UNIQUE(_xlfn._xlws.FILTER(ClubCoef!D:D, ClubCoef!P:P = F211))) = 0)),1)</f>
        <v>#VALUE!</v>
      </c>
      <c r="E211" s="72" t="str" cm="1">
        <f t="array" ref="E211">INDEX(_xlfn._xlws.FILTER(_xlfn.UNIQUE(_xlfn._xlws.FILTER(ClubCoef!E:E, ClubCoef!P:P = F211)),(COUNTIF(E209:E210, _xlfn.UNIQUE(_xlfn._xlws.FILTER(ClubCoef!E:E, ClubCoef!P:P = F211))) = 0)),1)</f>
        <v>NTS</v>
      </c>
      <c r="F211" s="61">
        <f>LARGE(ClubCoef!P:P, B211)</f>
        <v>9.442541287500001</v>
      </c>
    </row>
    <row r="212" spans="2:6" x14ac:dyDescent="0.25">
      <c r="B212" s="66">
        <v>210</v>
      </c>
      <c r="C212" s="72" t="e" cm="1" vm="420">
        <f t="array" ref="C212">_xlfn.UNIQUE(_xlfn._xlws.FILTER(ClubCoef!B:B, ClubCoef!D:D = D212))</f>
        <v>#VALUE!</v>
      </c>
      <c r="D212" s="73" t="e" cm="1" vm="644">
        <f t="array" ref="D212">INDEX(_xlfn._xlws.FILTER(_xlfn.UNIQUE(_xlfn._xlws.FILTER(ClubCoef!D:D, ClubCoef!P:P = F212)),(COUNTIF(D210:D211, _xlfn.UNIQUE(_xlfn._xlws.FILTER(ClubCoef!D:D, ClubCoef!P:P = F212))) = 0)),1)</f>
        <v>#VALUE!</v>
      </c>
      <c r="E212" s="72" t="str" cm="1">
        <f t="array" ref="E212">INDEX(_xlfn._xlws.FILTER(_xlfn.UNIQUE(_xlfn._xlws.FILTER(ClubCoef!E:E, ClubCoef!P:P = F212)),(COUNTIF(E210:E211, _xlfn.UNIQUE(_xlfn._xlws.FILTER(ClubCoef!E:E, ClubCoef!P:P = F212))) = 0)),1)</f>
        <v>VSM</v>
      </c>
      <c r="F212" s="61">
        <f>LARGE(ClubCoef!P:P, B212)</f>
        <v>9.4082839698478153</v>
      </c>
    </row>
    <row r="213" spans="2:6" x14ac:dyDescent="0.25">
      <c r="B213" s="66">
        <v>211</v>
      </c>
      <c r="C213" s="72" t="e" cm="1" vm="429">
        <f t="array" ref="C213">_xlfn.UNIQUE(_xlfn._xlws.FILTER(ClubCoef!B:B, ClubCoef!D:D = D213))</f>
        <v>#VALUE!</v>
      </c>
      <c r="D213" s="73" t="e" cm="1" vm="645">
        <f t="array" ref="D213">INDEX(_xlfn._xlws.FILTER(_xlfn.UNIQUE(_xlfn._xlws.FILTER(ClubCoef!D:D, ClubCoef!P:P = F213)),(COUNTIF(D211:D212, _xlfn.UNIQUE(_xlfn._xlws.FILTER(ClubCoef!D:D, ClubCoef!P:P = F213))) = 0)),1)</f>
        <v>#VALUE!</v>
      </c>
      <c r="E213" s="72" t="str" cm="1">
        <f t="array" ref="E213">INDEX(_xlfn._xlws.FILTER(_xlfn.UNIQUE(_xlfn._xlws.FILTER(ClubCoef!E:E, ClubCoef!P:P = F213)),(COUNTIF(E211:E212, _xlfn.UNIQUE(_xlfn._xlws.FILTER(ClubCoef!E:E, ClubCoef!P:P = F213))) = 0)),1)</f>
        <v>SNP</v>
      </c>
      <c r="F213" s="61">
        <f>LARGE(ClubCoef!P:P, B213)</f>
        <v>9.4012939967274605</v>
      </c>
    </row>
    <row r="214" spans="2:6" x14ac:dyDescent="0.25">
      <c r="B214" s="66">
        <v>212</v>
      </c>
      <c r="C214" s="72" t="e" cm="1" vm="420">
        <f t="array" ref="C214">_xlfn.UNIQUE(_xlfn._xlws.FILTER(ClubCoef!B:B, ClubCoef!D:D = D214))</f>
        <v>#VALUE!</v>
      </c>
      <c r="D214" s="73" t="e" cm="1" vm="646">
        <f t="array" ref="D214">INDEX(_xlfn._xlws.FILTER(_xlfn.UNIQUE(_xlfn._xlws.FILTER(ClubCoef!D:D, ClubCoef!P:P = F214)),(COUNTIF(D212:D213, _xlfn.UNIQUE(_xlfn._xlws.FILTER(ClubCoef!D:D, ClubCoef!P:P = F214))) = 0)),1)</f>
        <v>#VALUE!</v>
      </c>
      <c r="E214" s="72" t="str" cm="1">
        <f t="array" ref="E214">INDEX(_xlfn._xlws.FILTER(_xlfn.UNIQUE(_xlfn._xlws.FILTER(ClubCoef!E:E, ClubCoef!P:P = F214)),(COUNTIF(E212:E213, _xlfn.UNIQUE(_xlfn._xlws.FILTER(ClubCoef!E:E, ClubCoef!P:P = F214))) = 0)),1)</f>
        <v>LVI</v>
      </c>
      <c r="F214" s="61">
        <f>LARGE(ClubCoef!P:P, B214)</f>
        <v>9.3309606326153851</v>
      </c>
    </row>
    <row r="215" spans="2:6" x14ac:dyDescent="0.25">
      <c r="B215" s="66">
        <v>213</v>
      </c>
      <c r="C215" s="72" t="e" cm="1" vm="420">
        <f t="array" ref="C215">_xlfn.UNIQUE(_xlfn._xlws.FILTER(ClubCoef!B:B, ClubCoef!D:D = D215))</f>
        <v>#VALUE!</v>
      </c>
      <c r="D215" s="73" t="e" cm="1" vm="647">
        <f t="array" ref="D215">INDEX(_xlfn._xlws.FILTER(_xlfn.UNIQUE(_xlfn._xlws.FILTER(ClubCoef!D:D, ClubCoef!P:P = F215)),(COUNTIF(D213:D214, _xlfn.UNIQUE(_xlfn._xlws.FILTER(ClubCoef!D:D, ClubCoef!P:P = F215))) = 0)),1)</f>
        <v>#VALUE!</v>
      </c>
      <c r="E215" s="72" t="str" cm="1">
        <f t="array" ref="E215">INDEX(_xlfn._xlws.FILTER(_xlfn.UNIQUE(_xlfn._xlws.FILTER(ClubCoef!E:E, ClubCoef!P:P = F215)),(COUNTIF(E213:E214, _xlfn.UNIQUE(_xlfn._xlws.FILTER(ClubCoef!E:E, ClubCoef!P:P = F215))) = 0)),1)</f>
        <v>CHG</v>
      </c>
      <c r="F215" s="61">
        <f>LARGE(ClubCoef!P:P, B215)</f>
        <v>9.2912958878981087</v>
      </c>
    </row>
    <row r="216" spans="2:6" x14ac:dyDescent="0.25">
      <c r="B216" s="66">
        <v>214</v>
      </c>
      <c r="C216" s="72" t="e" cm="1" vm="427">
        <f t="array" ref="C216">_xlfn.UNIQUE(_xlfn._xlws.FILTER(ClubCoef!B:B, ClubCoef!D:D = D216))</f>
        <v>#VALUE!</v>
      </c>
      <c r="D216" s="73" t="e" cm="1" vm="648">
        <f t="array" ref="D216">INDEX(_xlfn._xlws.FILTER(_xlfn.UNIQUE(_xlfn._xlws.FILTER(ClubCoef!D:D, ClubCoef!P:P = F216)),(COUNTIF(D214:D215, _xlfn.UNIQUE(_xlfn._xlws.FILTER(ClubCoef!D:D, ClubCoef!P:P = F216))) = 0)),1)</f>
        <v>#VALUE!</v>
      </c>
      <c r="E216" s="72" t="str" cm="1">
        <f t="array" ref="E216">INDEX(_xlfn._xlws.FILTER(_xlfn.UNIQUE(_xlfn._xlws.FILTER(ClubCoef!E:E, ClubCoef!P:P = F216)),(COUNTIF(E214:E215, _xlfn.UNIQUE(_xlfn._xlws.FILTER(ClubCoef!E:E, ClubCoef!P:P = F216))) = 0)),1)</f>
        <v>ZOM</v>
      </c>
      <c r="F216" s="61">
        <f>LARGE(ClubCoef!P:P, B216)</f>
        <v>9.2748373464788774</v>
      </c>
    </row>
    <row r="217" spans="2:6" x14ac:dyDescent="0.25">
      <c r="B217" s="66">
        <v>215</v>
      </c>
      <c r="C217" s="72" t="e" cm="1" vm="443">
        <f t="array" ref="C217">_xlfn.UNIQUE(_xlfn._xlws.FILTER(ClubCoef!B:B, ClubCoef!D:D = D217))</f>
        <v>#VALUE!</v>
      </c>
      <c r="D217" s="73" t="e" cm="1" vm="649">
        <f t="array" ref="D217">INDEX(_xlfn._xlws.FILTER(_xlfn.UNIQUE(_xlfn._xlws.FILTER(ClubCoef!D:D, ClubCoef!P:P = F217)),(COUNTIF(D215:D216, _xlfn.UNIQUE(_xlfn._xlws.FILTER(ClubCoef!D:D, ClubCoef!P:P = F217))) = 0)),1)</f>
        <v>#VALUE!</v>
      </c>
      <c r="E217" s="72" t="str" cm="1">
        <f t="array" ref="E217">INDEX(_xlfn._xlws.FILTER(_xlfn.UNIQUE(_xlfn._xlws.FILTER(ClubCoef!E:E, ClubCoef!P:P = F217)),(COUNTIF(E215:E216, _xlfn.UNIQUE(_xlfn._xlws.FILTER(ClubCoef!E:E, ClubCoef!P:P = F217))) = 0)),1)</f>
        <v>DFK</v>
      </c>
      <c r="F217" s="61">
        <f>LARGE(ClubCoef!P:P, B217)</f>
        <v>9.1451694996964914</v>
      </c>
    </row>
    <row r="218" spans="2:6" x14ac:dyDescent="0.25">
      <c r="B218" s="66">
        <v>216</v>
      </c>
      <c r="C218" s="72" t="e" cm="1" vm="437">
        <f t="array" ref="C218">_xlfn.UNIQUE(_xlfn._xlws.FILTER(ClubCoef!B:B, ClubCoef!D:D = D218))</f>
        <v>#VALUE!</v>
      </c>
      <c r="D218" s="73" t="e" cm="1" vm="650">
        <f t="array" ref="D218">INDEX(_xlfn._xlws.FILTER(_xlfn.UNIQUE(_xlfn._xlws.FILTER(ClubCoef!D:D, ClubCoef!P:P = F218)),(COUNTIF(D216:D217, _xlfn.UNIQUE(_xlfn._xlws.FILTER(ClubCoef!D:D, ClubCoef!P:P = F218))) = 0)),1)</f>
        <v>#VALUE!</v>
      </c>
      <c r="E218" s="72" t="str" cm="1">
        <f t="array" ref="E218">INDEX(_xlfn._xlws.FILTER(_xlfn.UNIQUE(_xlfn._xlws.FILTER(ClubCoef!E:E, ClubCoef!P:P = F218)),(COUNTIF(E216:E217, _xlfn.UNIQUE(_xlfn._xlws.FILTER(ClubCoef!E:E, ClubCoef!P:P = F218))) = 0)),1)</f>
        <v>TMK</v>
      </c>
      <c r="F218" s="61">
        <f>LARGE(ClubCoef!P:P, B218)</f>
        <v>9.1374143142857154</v>
      </c>
    </row>
    <row r="219" spans="2:6" x14ac:dyDescent="0.25">
      <c r="B219" s="66">
        <v>217</v>
      </c>
      <c r="C219" s="72" t="e" cm="1" vm="427">
        <f t="array" ref="C219">_xlfn.UNIQUE(_xlfn._xlws.FILTER(ClubCoef!B:B, ClubCoef!D:D = D219))</f>
        <v>#VALUE!</v>
      </c>
      <c r="D219" s="73" t="e" cm="1" vm="651">
        <f t="array" ref="D219">INDEX(_xlfn._xlws.FILTER(_xlfn.UNIQUE(_xlfn._xlws.FILTER(ClubCoef!D:D, ClubCoef!P:P = F219)),(COUNTIF(D217:D218, _xlfn.UNIQUE(_xlfn._xlws.FILTER(ClubCoef!D:D, ClubCoef!P:P = F219))) = 0)),1)</f>
        <v>#VALUE!</v>
      </c>
      <c r="E219" s="72" t="str" cm="1">
        <f t="array" ref="E219">INDEX(_xlfn._xlws.FILTER(_xlfn.UNIQUE(_xlfn._xlws.FILTER(ClubCoef!E:E, ClubCoef!P:P = F219)),(COUNTIF(E217:E218, _xlfn.UNIQUE(_xlfn._xlws.FILTER(ClubCoef!E:E, ClubCoef!P:P = F219))) = 0)),1)</f>
        <v>XOR</v>
      </c>
      <c r="F219" s="61">
        <f>LARGE(ClubCoef!P:P, B219)</f>
        <v>9.1142388934804366</v>
      </c>
    </row>
    <row r="220" spans="2:6" x14ac:dyDescent="0.25">
      <c r="B220" s="66">
        <v>218</v>
      </c>
      <c r="C220" s="72" t="e" cm="1" vm="427">
        <f t="array" ref="C220">_xlfn.UNIQUE(_xlfn._xlws.FILTER(ClubCoef!B:B, ClubCoef!D:D = D220))</f>
        <v>#VALUE!</v>
      </c>
      <c r="D220" s="73" t="e" cm="1" vm="652">
        <f t="array" ref="D220">INDEX(_xlfn._xlws.FILTER(_xlfn.UNIQUE(_xlfn._xlws.FILTER(ClubCoef!D:D, ClubCoef!P:P = F220)),(COUNTIF(D218:D219, _xlfn.UNIQUE(_xlfn._xlws.FILTER(ClubCoef!D:D, ClubCoef!P:P = F220))) = 0)),1)</f>
        <v>#VALUE!</v>
      </c>
      <c r="E220" s="72" t="str" cm="1">
        <f t="array" ref="E220">INDEX(_xlfn._xlws.FILTER(_xlfn.UNIQUE(_xlfn._xlws.FILTER(ClubCoef!E:E, ClubCoef!P:P = F220)),(COUNTIF(E218:E219, _xlfn.UNIQUE(_xlfn._xlws.FILTER(ClubCoef!E:E, ClubCoef!P:P = F220))) = 0)),1)</f>
        <v>YAN</v>
      </c>
      <c r="F220" s="61">
        <f>LARGE(ClubCoef!P:P, B220)</f>
        <v>8.977092765854584</v>
      </c>
    </row>
    <row r="221" spans="2:6" x14ac:dyDescent="0.25">
      <c r="B221" s="66">
        <v>219</v>
      </c>
      <c r="C221" s="72" t="e" cm="1" vm="439">
        <f t="array" ref="C221">_xlfn.UNIQUE(_xlfn._xlws.FILTER(ClubCoef!B:B, ClubCoef!D:D = D221))</f>
        <v>#VALUE!</v>
      </c>
      <c r="D221" s="73" t="e" cm="1" vm="653">
        <f t="array" ref="D221">INDEX(_xlfn._xlws.FILTER(_xlfn.UNIQUE(_xlfn._xlws.FILTER(ClubCoef!D:D, ClubCoef!P:P = F221)),(COUNTIF(D219:D220, _xlfn.UNIQUE(_xlfn._xlws.FILTER(ClubCoef!D:D, ClubCoef!P:P = F221))) = 0)),1)</f>
        <v>#VALUE!</v>
      </c>
      <c r="E221" s="72" t="str" cm="1">
        <f t="array" ref="E221">INDEX(_xlfn._xlws.FILTER(_xlfn.UNIQUE(_xlfn._xlws.FILTER(ClubCoef!E:E, ClubCoef!P:P = F221)),(COUNTIF(E219:E220, _xlfn.UNIQUE(_xlfn._xlws.FILTER(ClubCoef!E:E, ClubCoef!P:P = F221))) = 0)),1)</f>
        <v>HSF</v>
      </c>
      <c r="F221" s="61">
        <f>LARGE(ClubCoef!P:P, B221)</f>
        <v>8.9606586049987538</v>
      </c>
    </row>
    <row r="222" spans="2:6" x14ac:dyDescent="0.25">
      <c r="B222" s="66">
        <v>220</v>
      </c>
      <c r="C222" s="72" t="e" cm="1" vm="439">
        <f t="array" ref="C222">_xlfn.UNIQUE(_xlfn._xlws.FILTER(ClubCoef!B:B, ClubCoef!D:D = D222))</f>
        <v>#VALUE!</v>
      </c>
      <c r="D222" s="73" t="e" cm="1" vm="654">
        <f t="array" ref="D222">INDEX(_xlfn._xlws.FILTER(_xlfn.UNIQUE(_xlfn._xlws.FILTER(ClubCoef!D:D, ClubCoef!P:P = F222)),(COUNTIF(D220:D221, _xlfn.UNIQUE(_xlfn._xlws.FILTER(ClubCoef!D:D, ClubCoef!P:P = F222))) = 0)),1)</f>
        <v>#VALUE!</v>
      </c>
      <c r="E222" s="72" t="str" cm="1">
        <f t="array" ref="E222">INDEX(_xlfn._xlws.FILTER(_xlfn.UNIQUE(_xlfn._xlws.FILTER(ClubCoef!E:E, ClubCoef!P:P = F222)),(COUNTIF(E220:E221, _xlfn.UNIQUE(_xlfn._xlws.FILTER(ClubCoef!E:E, ClubCoef!P:P = F222))) = 0)),1)</f>
        <v>KUK</v>
      </c>
      <c r="F222" s="61">
        <f>LARGE(ClubCoef!P:P, B222)</f>
        <v>8.9204574841463664</v>
      </c>
    </row>
    <row r="223" spans="2:6" x14ac:dyDescent="0.25">
      <c r="B223" s="66">
        <v>221</v>
      </c>
      <c r="C223" s="72" t="e" cm="1" vm="441">
        <f t="array" ref="C223">_xlfn.UNIQUE(_xlfn._xlws.FILTER(ClubCoef!B:B, ClubCoef!D:D = D223))</f>
        <v>#VALUE!</v>
      </c>
      <c r="D223" s="73" t="e" cm="1" vm="655">
        <f t="array" ref="D223">INDEX(_xlfn._xlws.FILTER(_xlfn.UNIQUE(_xlfn._xlws.FILTER(ClubCoef!D:D, ClubCoef!P:P = F223)),(COUNTIF(D221:D222, _xlfn.UNIQUE(_xlfn._xlws.FILTER(ClubCoef!D:D, ClubCoef!P:P = F223))) = 0)),1)</f>
        <v>#VALUE!</v>
      </c>
      <c r="E223" s="72" t="str" cm="1">
        <f t="array" ref="E223">INDEX(_xlfn._xlws.FILTER(_xlfn.UNIQUE(_xlfn._xlws.FILTER(ClubCoef!E:E, ClubCoef!P:P = F223)),(COUNTIF(E221:E222, _xlfn.UNIQUE(_xlfn._xlws.FILTER(ClubCoef!E:E, ClubCoef!P:P = F223))) = 0)),1)</f>
        <v>NBT</v>
      </c>
      <c r="F223" s="61">
        <f>LARGE(ClubCoef!P:P, B223)</f>
        <v>8.9120797094285713</v>
      </c>
    </row>
    <row r="224" spans="2:6" x14ac:dyDescent="0.25">
      <c r="B224" s="66">
        <v>222</v>
      </c>
      <c r="C224" s="72" t="e" cm="1" vm="439">
        <f t="array" ref="C224">_xlfn.UNIQUE(_xlfn._xlws.FILTER(ClubCoef!B:B, ClubCoef!D:D = D224))</f>
        <v>#VALUE!</v>
      </c>
      <c r="D224" s="73" t="e" cm="1" vm="656">
        <f t="array" ref="D224">INDEX(_xlfn._xlws.FILTER(_xlfn.UNIQUE(_xlfn._xlws.FILTER(ClubCoef!D:D, ClubCoef!P:P = F224)),(COUNTIF(D222:D223, _xlfn.UNIQUE(_xlfn._xlws.FILTER(ClubCoef!D:D, ClubCoef!P:P = F224))) = 0)),1)</f>
        <v>#VALUE!</v>
      </c>
      <c r="E224" s="72" t="str" cm="1">
        <f t="array" ref="E224">INDEX(_xlfn._xlws.FILTER(_xlfn.UNIQUE(_xlfn._xlws.FILTER(ClubCoef!E:E, ClubCoef!P:P = F224)),(COUNTIF(E222:E223, _xlfn.UNIQUE(_xlfn._xlws.FILTER(ClubCoef!E:E, ClubCoef!P:P = F224))) = 0)),1)</f>
        <v>IST</v>
      </c>
      <c r="F224" s="61">
        <f>LARGE(ClubCoef!P:P, B224)</f>
        <v>8.8213715726247877</v>
      </c>
    </row>
    <row r="225" spans="2:6" x14ac:dyDescent="0.25">
      <c r="B225" s="66">
        <v>223</v>
      </c>
      <c r="C225" s="72" t="e" cm="1" vm="445">
        <f t="array" ref="C225">_xlfn.UNIQUE(_xlfn._xlws.FILTER(ClubCoef!B:B, ClubCoef!D:D = D225))</f>
        <v>#VALUE!</v>
      </c>
      <c r="D225" s="73" t="e" cm="1" vm="657">
        <f t="array" ref="D225">INDEX(_xlfn._xlws.FILTER(_xlfn.UNIQUE(_xlfn._xlws.FILTER(ClubCoef!D:D, ClubCoef!P:P = F225)),(COUNTIF(D223:D224, _xlfn.UNIQUE(_xlfn._xlws.FILTER(ClubCoef!D:D, ClubCoef!P:P = F225))) = 0)),1)</f>
        <v>#VALUE!</v>
      </c>
      <c r="E225" s="72" t="str" cm="1">
        <f t="array" ref="E225">INDEX(_xlfn._xlws.FILTER(_xlfn.UNIQUE(_xlfn._xlws.FILTER(ClubCoef!E:E, ClubCoef!P:P = F225)),(COUNTIF(E223:E224, _xlfn.UNIQUE(_xlfn._xlws.FILTER(ClubCoef!E:E, ClubCoef!P:P = F225))) = 0)),1)</f>
        <v>TLN</v>
      </c>
      <c r="F225" s="61">
        <f>LARGE(ClubCoef!P:P, B225)</f>
        <v>8.7827453393765502</v>
      </c>
    </row>
    <row r="226" spans="2:6" x14ac:dyDescent="0.25">
      <c r="B226" s="66">
        <v>224</v>
      </c>
      <c r="C226" s="72" t="e" cm="1" vm="449">
        <f t="array" ref="C226">_xlfn.UNIQUE(_xlfn._xlws.FILTER(ClubCoef!B:B, ClubCoef!D:D = D226))</f>
        <v>#VALUE!</v>
      </c>
      <c r="D226" s="73" t="e" cm="1" vm="658">
        <f t="array" ref="D226">INDEX(_xlfn._xlws.FILTER(_xlfn.UNIQUE(_xlfn._xlws.FILTER(ClubCoef!D:D, ClubCoef!P:P = F226)),(COUNTIF(D224:D225, _xlfn.UNIQUE(_xlfn._xlws.FILTER(ClubCoef!D:D, ClubCoef!P:P = F226))) = 0)),1)</f>
        <v>#VALUE!</v>
      </c>
      <c r="E226" s="72" t="str" cm="1">
        <f t="array" ref="E226">INDEX(_xlfn._xlws.FILTER(_xlfn.UNIQUE(_xlfn._xlws.FILTER(ClubCoef!E:E, ClubCoef!P:P = F226)),(COUNTIF(E224:E225, _xlfn.UNIQUE(_xlfn._xlws.FILTER(ClubCoef!E:E, ClubCoef!P:P = F226))) = 0)),1)</f>
        <v>LKB</v>
      </c>
      <c r="F226" s="61">
        <f>LARGE(ClubCoef!P:P, B226)</f>
        <v>8.7583808576925062</v>
      </c>
    </row>
    <row r="227" spans="2:6" x14ac:dyDescent="0.25">
      <c r="B227" s="66">
        <v>225</v>
      </c>
      <c r="C227" s="72" t="e" cm="1" vm="443">
        <f t="array" ref="C227">_xlfn.UNIQUE(_xlfn._xlws.FILTER(ClubCoef!B:B, ClubCoef!D:D = D227))</f>
        <v>#VALUE!</v>
      </c>
      <c r="D227" s="73" t="e" cm="1" vm="659">
        <f t="array" ref="D227">INDEX(_xlfn._xlws.FILTER(_xlfn.UNIQUE(_xlfn._xlws.FILTER(ClubCoef!D:D, ClubCoef!P:P = F227)),(COUNTIF(D225:D226, _xlfn.UNIQUE(_xlfn._xlws.FILTER(ClubCoef!D:D, ClubCoef!P:P = F227))) = 0)),1)</f>
        <v>#VALUE!</v>
      </c>
      <c r="E227" s="72" t="str" cm="1">
        <f t="array" ref="E227">INDEX(_xlfn._xlws.FILTER(_xlfn.UNIQUE(_xlfn._xlws.FILTER(ClubCoef!E:E, ClubCoef!P:P = F227)),(COUNTIF(E225:E226, _xlfn.UNIQUE(_xlfn._xlws.FILTER(ClubCoef!E:E, ClubCoef!P:P = F227))) = 0)),1)</f>
        <v>BNG</v>
      </c>
      <c r="F227" s="61">
        <f>LARGE(ClubCoef!P:P, B227)</f>
        <v>8.7477421533333324</v>
      </c>
    </row>
    <row r="228" spans="2:6" x14ac:dyDescent="0.25">
      <c r="B228" s="66">
        <v>226</v>
      </c>
      <c r="C228" s="72" t="e" cm="1" vm="431">
        <f t="array" ref="C228">_xlfn.UNIQUE(_xlfn._xlws.FILTER(ClubCoef!B:B, ClubCoef!D:D = D228))</f>
        <v>#VALUE!</v>
      </c>
      <c r="D228" s="73" t="e" cm="1" vm="660">
        <f t="array" ref="D228">INDEX(_xlfn._xlws.FILTER(_xlfn.UNIQUE(_xlfn._xlws.FILTER(ClubCoef!D:D, ClubCoef!P:P = F228)),(COUNTIF(D226:D227, _xlfn.UNIQUE(_xlfn._xlws.FILTER(ClubCoef!D:D, ClubCoef!P:P = F228))) = 0)),1)</f>
        <v>#VALUE!</v>
      </c>
      <c r="E228" s="72" t="str" cm="1">
        <f t="array" ref="E228">INDEX(_xlfn._xlws.FILTER(_xlfn.UNIQUE(_xlfn._xlws.FILTER(ClubCoef!E:E, ClubCoef!P:P = F228)),(COUNTIF(E226:E227, _xlfn.UNIQUE(_xlfn._xlws.FILTER(ClubCoef!E:E, ClubCoef!P:P = F228))) = 0)),1)</f>
        <v>MTT</v>
      </c>
      <c r="F228" s="61">
        <f>LARGE(ClubCoef!P:P, B228)</f>
        <v>8.7358337155555574</v>
      </c>
    </row>
    <row r="229" spans="2:6" x14ac:dyDescent="0.25">
      <c r="B229" s="66">
        <v>227</v>
      </c>
      <c r="C229" s="72" t="e" cm="1" vm="449">
        <f t="array" ref="C229">_xlfn.UNIQUE(_xlfn._xlws.FILTER(ClubCoef!B:B, ClubCoef!D:D = D229))</f>
        <v>#VALUE!</v>
      </c>
      <c r="D229" s="73" t="e" cm="1" vm="661">
        <f t="array" ref="D229">INDEX(_xlfn._xlws.FILTER(_xlfn.UNIQUE(_xlfn._xlws.FILTER(ClubCoef!D:D, ClubCoef!P:P = F229)),(COUNTIF(D227:D228, _xlfn.UNIQUE(_xlfn._xlws.FILTER(ClubCoef!D:D, ClubCoef!P:P = F229))) = 0)),1)</f>
        <v>#VALUE!</v>
      </c>
      <c r="E229" s="72" t="str" cm="1">
        <f t="array" ref="E229">INDEX(_xlfn._xlws.FILTER(_xlfn.UNIQUE(_xlfn._xlws.FILTER(ClubCoef!E:E, ClubCoef!P:P = F229)),(COUNTIF(E227:E228, _xlfn.UNIQUE(_xlfn._xlws.FILTER(ClubCoef!E:E, ClubCoef!P:P = F229))) = 0)),1)</f>
        <v>SIO</v>
      </c>
      <c r="F229" s="61">
        <f>LARGE(ClubCoef!P:P, B229)</f>
        <v>8.694365175444327</v>
      </c>
    </row>
    <row r="230" spans="2:6" x14ac:dyDescent="0.25">
      <c r="B230" s="66">
        <v>228</v>
      </c>
      <c r="C230" s="72" t="e" cm="1" vm="431">
        <f t="array" ref="C230">_xlfn.UNIQUE(_xlfn._xlws.FILTER(ClubCoef!B:B, ClubCoef!D:D = D230))</f>
        <v>#VALUE!</v>
      </c>
      <c r="D230" s="73" t="e" cm="1" vm="662">
        <f t="array" ref="D230">INDEX(_xlfn._xlws.FILTER(_xlfn.UNIQUE(_xlfn._xlws.FILTER(ClubCoef!D:D, ClubCoef!P:P = F230)),(COUNTIF(D228:D229, _xlfn.UNIQUE(_xlfn._xlws.FILTER(ClubCoef!D:D, ClubCoef!P:P = F230))) = 0)),1)</f>
        <v>#VALUE!</v>
      </c>
      <c r="E230" s="72" t="str" cm="1">
        <f t="array" ref="E230">INDEX(_xlfn._xlws.FILTER(_xlfn.UNIQUE(_xlfn._xlws.FILTER(ClubCoef!E:E, ClubCoef!P:P = F230)),(COUNTIF(E228:E229, _xlfn.UNIQUE(_xlfn._xlws.FILTER(ClubCoef!E:E, ClubCoef!P:P = F230))) = 0)),1)</f>
        <v>SPN</v>
      </c>
      <c r="F230" s="61">
        <f>LARGE(ClubCoef!P:P, B230)</f>
        <v>8.6373432222247715</v>
      </c>
    </row>
    <row r="231" spans="2:6" x14ac:dyDescent="0.25">
      <c r="B231" s="66">
        <v>229</v>
      </c>
      <c r="C231" s="72" t="e" cm="1" vm="447">
        <f t="array" ref="C231">_xlfn.UNIQUE(_xlfn._xlws.FILTER(ClubCoef!B:B, ClubCoef!D:D = D231))</f>
        <v>#VALUE!</v>
      </c>
      <c r="D231" s="73" t="e" cm="1" vm="663">
        <f t="array" ref="D231">INDEX(_xlfn._xlws.FILTER(_xlfn.UNIQUE(_xlfn._xlws.FILTER(ClubCoef!D:D, ClubCoef!P:P = F231)),(COUNTIF(D229:D230, _xlfn.UNIQUE(_xlfn._xlws.FILTER(ClubCoef!D:D, ClubCoef!P:P = F231))) = 0)),1)</f>
        <v>#VALUE!</v>
      </c>
      <c r="E231" s="72" t="str" cm="1">
        <f t="array" ref="E231">INDEX(_xlfn._xlws.FILTER(_xlfn.UNIQUE(_xlfn._xlws.FILTER(ClubCoef!E:E, ClubCoef!P:P = F231)),(COUNTIF(E229:E230, _xlfn.UNIQUE(_xlfn._xlws.FILTER(ClubCoef!E:E, ClubCoef!P:P = F231))) = 0)),1)</f>
        <v>BGU</v>
      </c>
      <c r="F231" s="61">
        <f>LARGE(ClubCoef!P:P, B231)</f>
        <v>8.5367577193723641</v>
      </c>
    </row>
    <row r="232" spans="2:6" x14ac:dyDescent="0.25">
      <c r="B232" s="66">
        <v>230</v>
      </c>
      <c r="C232" s="72" t="e" cm="1" vm="433">
        <f t="array" ref="C232">_xlfn.UNIQUE(_xlfn._xlws.FILTER(ClubCoef!B:B, ClubCoef!D:D = D232))</f>
        <v>#VALUE!</v>
      </c>
      <c r="D232" s="73" t="e" cm="1" vm="664">
        <f t="array" ref="D232">INDEX(_xlfn._xlws.FILTER(_xlfn.UNIQUE(_xlfn._xlws.FILTER(ClubCoef!D:D, ClubCoef!P:P = F232)),(COUNTIF(D230:D231, _xlfn.UNIQUE(_xlfn._xlws.FILTER(ClubCoef!D:D, ClubCoef!P:P = F232))) = 0)),1)</f>
        <v>#VALUE!</v>
      </c>
      <c r="E232" s="72" t="str" cm="1">
        <f t="array" ref="E232">INDEX(_xlfn._xlws.FILTER(_xlfn.UNIQUE(_xlfn._xlws.FILTER(ClubCoef!E:E, ClubCoef!P:P = F232)),(COUNTIF(E230:E231, _xlfn.UNIQUE(_xlfn._xlws.FILTER(ClubCoef!E:E, ClubCoef!P:P = F232))) = 0)),1)</f>
        <v>GZK</v>
      </c>
      <c r="F232" s="61">
        <f>LARGE(ClubCoef!P:P, B232)</f>
        <v>8.5075930045367709</v>
      </c>
    </row>
    <row r="233" spans="2:6" x14ac:dyDescent="0.25">
      <c r="B233" s="66">
        <v>231</v>
      </c>
      <c r="C233" s="72" t="e" cm="1" vm="445">
        <f t="array" ref="C233">_xlfn.UNIQUE(_xlfn._xlws.FILTER(ClubCoef!B:B, ClubCoef!D:D = D233))</f>
        <v>#VALUE!</v>
      </c>
      <c r="D233" s="73" t="e" cm="1" vm="665">
        <f t="array" ref="D233">INDEX(_xlfn._xlws.FILTER(_xlfn.UNIQUE(_xlfn._xlws.FILTER(ClubCoef!D:D, ClubCoef!P:P = F233)),(COUNTIF(D231:D232, _xlfn.UNIQUE(_xlfn._xlws.FILTER(ClubCoef!D:D, ClubCoef!P:P = F233))) = 0)),1)</f>
        <v>#VALUE!</v>
      </c>
      <c r="E233" s="72" t="str" cm="1">
        <f t="array" ref="E233">INDEX(_xlfn._xlws.FILTER(_xlfn.UNIQUE(_xlfn._xlws.FILTER(ClubCoef!E:E, ClubCoef!P:P = F233)),(COUNTIF(E231:E232, _xlfn.UNIQUE(_xlfn._xlws.FILTER(ClubCoef!E:E, ClubCoef!P:P = F233))) = 0)),1)</f>
        <v>NRB</v>
      </c>
      <c r="F233" s="61">
        <f>LARGE(ClubCoef!P:P, B233)</f>
        <v>8.479421794014165</v>
      </c>
    </row>
    <row r="234" spans="2:6" x14ac:dyDescent="0.25">
      <c r="B234" s="66">
        <v>232</v>
      </c>
      <c r="C234" s="72" t="e" cm="1" vm="449">
        <f t="array" ref="C234">_xlfn.UNIQUE(_xlfn._xlws.FILTER(ClubCoef!B:B, ClubCoef!D:D = D234))</f>
        <v>#VALUE!</v>
      </c>
      <c r="D234" s="73" t="e" cm="1" vm="666">
        <f t="array" ref="D234">INDEX(_xlfn._xlws.FILTER(_xlfn.UNIQUE(_xlfn._xlws.FILTER(ClubCoef!D:D, ClubCoef!P:P = F234)),(COUNTIF(D232:D233, _xlfn.UNIQUE(_xlfn._xlws.FILTER(ClubCoef!D:D, ClubCoef!P:P = F234))) = 0)),1)</f>
        <v>#VALUE!</v>
      </c>
      <c r="E234" s="72" t="str" cm="1">
        <f t="array" ref="E234">INDEX(_xlfn._xlws.FILTER(_xlfn.UNIQUE(_xlfn._xlws.FILTER(ClubCoef!E:E, ClubCoef!P:P = F234)),(COUNTIF(E232:E233, _xlfn.UNIQUE(_xlfn._xlws.FILTER(ClubCoef!E:E, ClubCoef!P:P = F234))) = 0)),1)</f>
        <v>KLT</v>
      </c>
      <c r="F234" s="61">
        <f>LARGE(ClubCoef!P:P, B234)</f>
        <v>8.4719562392447028</v>
      </c>
    </row>
    <row r="235" spans="2:6" x14ac:dyDescent="0.25">
      <c r="B235" s="66">
        <v>233</v>
      </c>
      <c r="C235" s="72" t="e" cm="1" vm="423">
        <f t="array" ref="C235">_xlfn.UNIQUE(_xlfn._xlws.FILTER(ClubCoef!B:B, ClubCoef!D:D = D235))</f>
        <v>#VALUE!</v>
      </c>
      <c r="D235" s="73" t="e" cm="1" vm="667">
        <f t="array" ref="D235">INDEX(_xlfn._xlws.FILTER(_xlfn.UNIQUE(_xlfn._xlws.FILTER(ClubCoef!D:D, ClubCoef!P:P = F235)),(COUNTIF(D233:D234, _xlfn.UNIQUE(_xlfn._xlws.FILTER(ClubCoef!D:D, ClubCoef!P:P = F235))) = 0)),1)</f>
        <v>#VALUE!</v>
      </c>
      <c r="E235" s="72" t="str" cm="1">
        <f t="array" ref="E235">INDEX(_xlfn._xlws.FILTER(_xlfn.UNIQUE(_xlfn._xlws.FILTER(ClubCoef!E:E, ClubCoef!P:P = F235)),(COUNTIF(E233:E234, _xlfn.UNIQUE(_xlfn._xlws.FILTER(ClubCoef!E:E, ClubCoef!P:P = F235))) = 0)),1)</f>
        <v>DBR</v>
      </c>
      <c r="F235" s="61">
        <f>LARGE(ClubCoef!P:P, B235)</f>
        <v>8.4218425859698076</v>
      </c>
    </row>
    <row r="236" spans="2:6" x14ac:dyDescent="0.25">
      <c r="B236" s="66">
        <v>234</v>
      </c>
      <c r="C236" s="72" t="e" cm="1" vm="431">
        <f t="array" ref="C236">_xlfn.UNIQUE(_xlfn._xlws.FILTER(ClubCoef!B:B, ClubCoef!D:D = D236))</f>
        <v>#VALUE!</v>
      </c>
      <c r="D236" s="73" t="e" cm="1" vm="668">
        <f t="array" ref="D236">INDEX(_xlfn._xlws.FILTER(_xlfn.UNIQUE(_xlfn._xlws.FILTER(ClubCoef!D:D, ClubCoef!P:P = F236)),(COUNTIF(D234:D235, _xlfn.UNIQUE(_xlfn._xlws.FILTER(ClubCoef!D:D, ClubCoef!P:P = F236))) = 0)),1)</f>
        <v>#VALUE!</v>
      </c>
      <c r="E236" s="72" t="str" cm="1">
        <f t="array" ref="E236">INDEX(_xlfn._xlws.FILTER(_xlfn.UNIQUE(_xlfn._xlws.FILTER(ClubCoef!E:E, ClubCoef!P:P = F236)),(COUNTIF(E234:E235, _xlfn.UNIQUE(_xlfn._xlws.FILTER(ClubCoef!E:E, ClubCoef!P:P = F236))) = 0)),1)</f>
        <v>SSK</v>
      </c>
      <c r="F236" s="61">
        <f>LARGE(ClubCoef!P:P, B236)</f>
        <v>8.4198510639993298</v>
      </c>
    </row>
    <row r="237" spans="2:6" x14ac:dyDescent="0.25">
      <c r="B237" s="66">
        <v>235</v>
      </c>
      <c r="C237" s="72" t="e" cm="1" vm="429">
        <f t="array" ref="C237">_xlfn.UNIQUE(_xlfn._xlws.FILTER(ClubCoef!B:B, ClubCoef!D:D = D237))</f>
        <v>#VALUE!</v>
      </c>
      <c r="D237" s="73" t="e" cm="1" vm="669">
        <f t="array" ref="D237">INDEX(_xlfn._xlws.FILTER(_xlfn.UNIQUE(_xlfn._xlws.FILTER(ClubCoef!D:D, ClubCoef!P:P = F237)),(COUNTIF(D235:D236, _xlfn.UNIQUE(_xlfn._xlws.FILTER(ClubCoef!D:D, ClubCoef!P:P = F237))) = 0)),1)</f>
        <v>#VALUE!</v>
      </c>
      <c r="E237" s="72" t="str" cm="1">
        <f t="array" ref="E237">INDEX(_xlfn._xlws.FILTER(_xlfn.UNIQUE(_xlfn._xlws.FILTER(ClubCoef!E:E, ClubCoef!P:P = F237)),(COUNTIF(E235:E236, _xlfn.UNIQUE(_xlfn._xlws.FILTER(ClubCoef!E:E, ClubCoef!P:P = F237))) = 0)),1)</f>
        <v>STS</v>
      </c>
      <c r="F237" s="61">
        <f>LARGE(ClubCoef!P:P, B237)</f>
        <v>8.3929085146017481</v>
      </c>
    </row>
    <row r="238" spans="2:6" x14ac:dyDescent="0.25">
      <c r="B238" s="66">
        <v>236</v>
      </c>
      <c r="C238" s="72" t="e" cm="1" vm="423">
        <f t="array" ref="C238">_xlfn.UNIQUE(_xlfn._xlws.FILTER(ClubCoef!B:B, ClubCoef!D:D = D238))</f>
        <v>#VALUE!</v>
      </c>
      <c r="D238" s="73" t="e" cm="1" vm="670">
        <f t="array" ref="D238">INDEX(_xlfn._xlws.FILTER(_xlfn.UNIQUE(_xlfn._xlws.FILTER(ClubCoef!D:D, ClubCoef!P:P = F238)),(COUNTIF(D236:D237, _xlfn.UNIQUE(_xlfn._xlws.FILTER(ClubCoef!D:D, ClubCoef!P:P = F238))) = 0)),1)</f>
        <v>#VALUE!</v>
      </c>
      <c r="E238" s="72" t="str" cm="1">
        <f t="array" ref="E238">INDEX(_xlfn._xlws.FILTER(_xlfn.UNIQUE(_xlfn._xlws.FILTER(ClubCoef!E:E, ClubCoef!P:P = F238)),(COUNTIF(E236:E237, _xlfn.UNIQUE(_xlfn._xlws.FILTER(ClubCoef!E:E, ClubCoef!P:P = F238))) = 0)),1)</f>
        <v>TXI</v>
      </c>
      <c r="F238" s="61">
        <f>LARGE(ClubCoef!P:P, B238)</f>
        <v>8.2781323291873345</v>
      </c>
    </row>
    <row r="239" spans="2:6" x14ac:dyDescent="0.25">
      <c r="B239" s="66">
        <v>237</v>
      </c>
      <c r="C239" s="72" t="e" cm="1" vm="431">
        <f t="array" ref="C239">_xlfn.UNIQUE(_xlfn._xlws.FILTER(ClubCoef!B:B, ClubCoef!D:D = D239))</f>
        <v>#VALUE!</v>
      </c>
      <c r="D239" s="73" t="e" cm="1" vm="671">
        <f t="array" ref="D239">INDEX(_xlfn._xlws.FILTER(_xlfn.UNIQUE(_xlfn._xlws.FILTER(ClubCoef!D:D, ClubCoef!P:P = F239)),(COUNTIF(D237:D238, _xlfn.UNIQUE(_xlfn._xlws.FILTER(ClubCoef!D:D, ClubCoef!P:P = F239))) = 0)),1)</f>
        <v>#VALUE!</v>
      </c>
      <c r="E239" s="72" t="str" cm="1">
        <f t="array" ref="E239">INDEX(_xlfn._xlws.FILTER(_xlfn.UNIQUE(_xlfn._xlws.FILTER(ClubCoef!E:E, ClubCoef!P:P = F239)),(COUNTIF(E237:E238, _xlfn.UNIQUE(_xlfn._xlws.FILTER(ClubCoef!E:E, ClubCoef!P:P = F239))) = 0)),1)</f>
        <v>SPJ</v>
      </c>
      <c r="F239" s="61">
        <f>LARGE(ClubCoef!P:P, B239)</f>
        <v>8.1843823288888906</v>
      </c>
    </row>
    <row r="240" spans="2:6" x14ac:dyDescent="0.25">
      <c r="B240" s="66">
        <v>238</v>
      </c>
      <c r="C240" s="72" t="e" cm="1" vm="443">
        <f t="array" ref="C240">_xlfn.UNIQUE(_xlfn._xlws.FILTER(ClubCoef!B:B, ClubCoef!D:D = D240))</f>
        <v>#VALUE!</v>
      </c>
      <c r="D240" s="73" t="e" cm="1" vm="672">
        <f t="array" ref="D240">INDEX(_xlfn._xlws.FILTER(_xlfn.UNIQUE(_xlfn._xlws.FILTER(ClubCoef!D:D, ClubCoef!P:P = F240)),(COUNTIF(D238:D239, _xlfn.UNIQUE(_xlfn._xlws.FILTER(ClubCoef!D:D, ClubCoef!P:P = F240))) = 0)),1)</f>
        <v>#VALUE!</v>
      </c>
      <c r="E240" s="72" t="str" cm="1">
        <f t="array" ref="E240">INDEX(_xlfn._xlws.FILTER(_xlfn.UNIQUE(_xlfn._xlws.FILTER(ClubCoef!E:E, ClubCoef!P:P = F240)),(COUNTIF(E238:E239, _xlfn.UNIQUE(_xlfn._xlws.FILTER(ClubCoef!E:E, ClubCoef!P:P = F240))) = 0)),1)</f>
        <v>DZG</v>
      </c>
      <c r="F240" s="61">
        <f>LARGE(ClubCoef!P:P, B240)</f>
        <v>8.1613764330311671</v>
      </c>
    </row>
    <row r="241" spans="2:6" x14ac:dyDescent="0.25">
      <c r="B241" s="66">
        <v>239</v>
      </c>
      <c r="C241" s="72" t="e" cm="1" vm="449">
        <f t="array" ref="C241">_xlfn.UNIQUE(_xlfn._xlws.FILTER(ClubCoef!B:B, ClubCoef!D:D = D241))</f>
        <v>#VALUE!</v>
      </c>
      <c r="D241" s="73" t="e" cm="1" vm="673">
        <f t="array" ref="D241">INDEX(_xlfn._xlws.FILTER(_xlfn.UNIQUE(_xlfn._xlws.FILTER(ClubCoef!D:D, ClubCoef!P:P = F241)),(COUNTIF(D239:D240, _xlfn.UNIQUE(_xlfn._xlws.FILTER(ClubCoef!D:D, ClubCoef!P:P = F241))) = 0)),1)</f>
        <v>#VALUE!</v>
      </c>
      <c r="E241" s="72" t="str" cm="1">
        <f t="array" ref="E241">INDEX(_xlfn._xlws.FILTER(_xlfn.UNIQUE(_xlfn._xlws.FILTER(ClubCoef!E:E, ClubCoef!P:P = F241)),(COUNTIF(E239:E240, _xlfn.UNIQUE(_xlfn._xlws.FILTER(ClubCoef!E:E, ClubCoef!P:P = F241))) = 0)),1)</f>
        <v>GRJ</v>
      </c>
      <c r="F241" s="61">
        <f>LARGE(ClubCoef!P:P, B241)</f>
        <v>8.1279052184408371</v>
      </c>
    </row>
    <row r="242" spans="2:6" x14ac:dyDescent="0.25">
      <c r="B242" s="66">
        <v>240</v>
      </c>
      <c r="C242" s="72" t="e" cm="1" vm="429">
        <f t="array" ref="C242">_xlfn.UNIQUE(_xlfn._xlws.FILTER(ClubCoef!B:B, ClubCoef!D:D = D242))</f>
        <v>#VALUE!</v>
      </c>
      <c r="D242" s="73" t="e" cm="1" vm="674">
        <f t="array" ref="D242">INDEX(_xlfn._xlws.FILTER(_xlfn.UNIQUE(_xlfn._xlws.FILTER(ClubCoef!D:D, ClubCoef!P:P = F242)),(COUNTIF(D240:D241, _xlfn.UNIQUE(_xlfn._xlws.FILTER(ClubCoef!D:D, ClubCoef!P:P = F242))) = 0)),1)</f>
        <v>#VALUE!</v>
      </c>
      <c r="E242" s="72" t="str" cm="1">
        <f t="array" ref="E242">INDEX(_xlfn._xlws.FILTER(_xlfn.UNIQUE(_xlfn._xlws.FILTER(ClubCoef!E:E, ClubCoef!P:P = F242)),(COUNTIF(E240:E241, _xlfn.UNIQUE(_xlfn._xlws.FILTER(ClubCoef!E:E, ClubCoef!P:P = F242))) = 0)),1)</f>
        <v>ISK</v>
      </c>
      <c r="F242" s="61">
        <f>LARGE(ClubCoef!P:P, B242)</f>
        <v>8.0819622729925147</v>
      </c>
    </row>
    <row r="243" spans="2:6" x14ac:dyDescent="0.25">
      <c r="B243" s="66">
        <v>241</v>
      </c>
      <c r="C243" s="72" t="e" cm="1" vm="423">
        <f t="array" ref="C243">_xlfn.UNIQUE(_xlfn._xlws.FILTER(ClubCoef!B:B, ClubCoef!D:D = D243))</f>
        <v>#VALUE!</v>
      </c>
      <c r="D243" s="73" t="e" cm="1" vm="675">
        <f t="array" ref="D243">INDEX(_xlfn._xlws.FILTER(_xlfn.UNIQUE(_xlfn._xlws.FILTER(ClubCoef!D:D, ClubCoef!P:P = F243)),(COUNTIF(D241:D242, _xlfn.UNIQUE(_xlfn._xlws.FILTER(ClubCoef!D:D, ClubCoef!P:P = F243))) = 0)),1)</f>
        <v>#VALUE!</v>
      </c>
      <c r="E243" s="72" t="str" cm="1">
        <f t="array" ref="E243">INDEX(_xlfn._xlws.FILTER(_xlfn.UNIQUE(_xlfn._xlws.FILTER(ClubCoef!E:E, ClubCoef!P:P = F243)),(COUNTIF(E241:E242, _xlfn.UNIQUE(_xlfn._xlws.FILTER(ClubCoef!E:E, ClubCoef!P:P = F243))) = 0)),1)</f>
        <v>OMS</v>
      </c>
      <c r="F243" s="61">
        <f>LARGE(ClubCoef!P:P, B243)</f>
        <v>8.0817693686632275</v>
      </c>
    </row>
    <row r="244" spans="2:6" x14ac:dyDescent="0.25">
      <c r="B244" s="66">
        <v>242</v>
      </c>
      <c r="C244" s="72" t="e" cm="1" vm="429">
        <f t="array" ref="C244">_xlfn.UNIQUE(_xlfn._xlws.FILTER(ClubCoef!B:B, ClubCoef!D:D = D244))</f>
        <v>#VALUE!</v>
      </c>
      <c r="D244" s="73" t="e" cm="1" vm="676">
        <f t="array" ref="D244">INDEX(_xlfn._xlws.FILTER(_xlfn.UNIQUE(_xlfn._xlws.FILTER(ClubCoef!D:D, ClubCoef!P:P = F244)),(COUNTIF(D242:D243, _xlfn.UNIQUE(_xlfn._xlws.FILTER(ClubCoef!D:D, ClubCoef!P:P = F244))) = 0)),1)</f>
        <v>#VALUE!</v>
      </c>
      <c r="E244" s="72" t="str" cm="1">
        <f t="array" ref="E244">INDEX(_xlfn._xlws.FILTER(_xlfn.UNIQUE(_xlfn._xlws.FILTER(ClubCoef!E:E, ClubCoef!P:P = F244)),(COUNTIF(E242:E243, _xlfn.UNIQUE(_xlfn._xlws.FILTER(ClubCoef!E:E, ClubCoef!P:P = F244))) = 0)),1)</f>
        <v>STC</v>
      </c>
      <c r="F244" s="61">
        <f>LARGE(ClubCoef!P:P, B244)</f>
        <v>8.0802577915842555</v>
      </c>
    </row>
    <row r="245" spans="2:6" x14ac:dyDescent="0.25">
      <c r="B245" s="66">
        <v>243</v>
      </c>
      <c r="C245" s="72" t="e" cm="1" vm="435">
        <f t="array" ref="C245">_xlfn.UNIQUE(_xlfn._xlws.FILTER(ClubCoef!B:B, ClubCoef!D:D = D245))</f>
        <v>#VALUE!</v>
      </c>
      <c r="D245" s="73" t="e" cm="1" vm="677">
        <f t="array" ref="D245">INDEX(_xlfn._xlws.FILTER(_xlfn.UNIQUE(_xlfn._xlws.FILTER(ClubCoef!D:D, ClubCoef!P:P = F245)),(COUNTIF(D243:D244, _xlfn.UNIQUE(_xlfn._xlws.FILTER(ClubCoef!D:D, ClubCoef!P:P = F245))) = 0)),1)</f>
        <v>#VALUE!</v>
      </c>
      <c r="E245" s="72" t="str" cm="1">
        <f t="array" ref="E245">INDEX(_xlfn._xlws.FILTER(_xlfn.UNIQUE(_xlfn._xlws.FILTER(ClubCoef!E:E, ClubCoef!P:P = F245)),(COUNTIF(E243:E244, _xlfn.UNIQUE(_xlfn._xlws.FILTER(ClubCoef!E:E, ClubCoef!P:P = F245))) = 0)),1)</f>
        <v>EKI</v>
      </c>
      <c r="F245" s="61">
        <f>LARGE(ClubCoef!P:P, B245)</f>
        <v>8.0790001476000146</v>
      </c>
    </row>
    <row r="246" spans="2:6" x14ac:dyDescent="0.25">
      <c r="B246" s="66">
        <v>244</v>
      </c>
      <c r="C246" s="72" t="e" cm="1" vm="435">
        <f t="array" ref="C246">_xlfn.UNIQUE(_xlfn._xlws.FILTER(ClubCoef!B:B, ClubCoef!D:D = D246))</f>
        <v>#VALUE!</v>
      </c>
      <c r="D246" s="73" t="e" cm="1" vm="678">
        <f t="array" ref="D246">INDEX(_xlfn._xlws.FILTER(_xlfn.UNIQUE(_xlfn._xlws.FILTER(ClubCoef!D:D, ClubCoef!P:P = F246)),(COUNTIF(D244:D245, _xlfn.UNIQUE(_xlfn._xlws.FILTER(ClubCoef!D:D, ClubCoef!P:P = F246))) = 0)),1)</f>
        <v>#VALUE!</v>
      </c>
      <c r="E246" s="72" t="str" cm="1">
        <f t="array" ref="E246">INDEX(_xlfn._xlws.FILTER(_xlfn.UNIQUE(_xlfn._xlws.FILTER(ClubCoef!E:E, ClubCoef!P:P = F246)),(COUNTIF(E244:E245, _xlfn.UNIQUE(_xlfn._xlws.FILTER(ClubCoef!E:E, ClubCoef!P:P = F246))) = 0)),1)</f>
        <v>QYS</v>
      </c>
      <c r="F246" s="61">
        <f>LARGE(ClubCoef!P:P, B246)</f>
        <v>8.0741562738515427</v>
      </c>
    </row>
    <row r="247" spans="2:6" x14ac:dyDescent="0.25">
      <c r="B247" s="66">
        <v>245</v>
      </c>
      <c r="C247" s="72" t="e" cm="1" vm="435">
        <f t="array" ref="C247">_xlfn.UNIQUE(_xlfn._xlws.FILTER(ClubCoef!B:B, ClubCoef!D:D = D247))</f>
        <v>#VALUE!</v>
      </c>
      <c r="D247" s="73" t="e" cm="1" vm="679">
        <f t="array" ref="D247">INDEX(_xlfn._xlws.FILTER(_xlfn.UNIQUE(_xlfn._xlws.FILTER(ClubCoef!D:D, ClubCoef!P:P = F247)),(COUNTIF(D245:D246, _xlfn.UNIQUE(_xlfn._xlws.FILTER(ClubCoef!D:D, ClubCoef!P:P = F247))) = 0)),1)</f>
        <v>#VALUE!</v>
      </c>
      <c r="E247" s="72" t="str" cm="1">
        <f t="array" ref="E247">INDEX(_xlfn._xlws.FILTER(_xlfn.UNIQUE(_xlfn._xlws.FILTER(ClubCoef!E:E, ClubCoef!P:P = F247)),(COUNTIF(E245:E246, _xlfn.UNIQUE(_xlfn._xlws.FILTER(ClubCoef!E:E, ClubCoef!P:P = F247))) = 0)),1)</f>
        <v>JEN</v>
      </c>
      <c r="F247" s="61">
        <f>LARGE(ClubCoef!P:P, B247)</f>
        <v>8.0355490123177447</v>
      </c>
    </row>
    <row r="248" spans="2:6" x14ac:dyDescent="0.25">
      <c r="B248" s="66">
        <v>246</v>
      </c>
      <c r="C248" s="72" t="e" cm="1" vm="439">
        <f t="array" ref="C248">_xlfn.UNIQUE(_xlfn._xlws.FILTER(ClubCoef!B:B, ClubCoef!D:D = D248))</f>
        <v>#VALUE!</v>
      </c>
      <c r="D248" s="73" t="e" cm="1" vm="680">
        <f t="array" ref="D248">INDEX(_xlfn._xlws.FILTER(_xlfn.UNIQUE(_xlfn._xlws.FILTER(ClubCoef!D:D, ClubCoef!P:P = F248)),(COUNTIF(D246:D247, _xlfn.UNIQUE(_xlfn._xlws.FILTER(ClubCoef!D:D, ClubCoef!P:P = F248))) = 0)),1)</f>
        <v>#VALUE!</v>
      </c>
      <c r="E248" s="72" t="str" cm="1">
        <f t="array" ref="E248">INDEX(_xlfn._xlws.FILTER(_xlfn.UNIQUE(_xlfn._xlws.FILTER(ClubCoef!E:E, ClubCoef!P:P = F248)),(COUNTIF(E246:E247, _xlfn.UNIQUE(_xlfn._xlws.FILTER(ClubCoef!E:E, ClubCoef!P:P = F248))) = 0)),1)</f>
        <v>HUL</v>
      </c>
      <c r="F248" s="61">
        <f>LARGE(ClubCoef!P:P, B248)</f>
        <v>7.9807567131217603</v>
      </c>
    </row>
    <row r="249" spans="2:6" x14ac:dyDescent="0.25">
      <c r="B249" s="66">
        <v>247</v>
      </c>
      <c r="C249" s="72" t="e" cm="1" vm="423">
        <f t="array" ref="C249">_xlfn.UNIQUE(_xlfn._xlws.FILTER(ClubCoef!B:B, ClubCoef!D:D = D249))</f>
        <v>#VALUE!</v>
      </c>
      <c r="D249" s="73" t="e" cm="1" vm="681">
        <f t="array" ref="D249">INDEX(_xlfn._xlws.FILTER(_xlfn.UNIQUE(_xlfn._xlws.FILTER(ClubCoef!D:D, ClubCoef!P:P = F249)),(COUNTIF(D247:D248, _xlfn.UNIQUE(_xlfn._xlws.FILTER(ClubCoef!D:D, ClubCoef!P:P = F249))) = 0)),1)</f>
        <v>#VALUE!</v>
      </c>
      <c r="E249" s="72" t="str" cm="1">
        <f t="array" ref="E249">INDEX(_xlfn._xlws.FILTER(_xlfn.UNIQUE(_xlfn._xlws.FILTER(ClubCoef!E:E, ClubCoef!P:P = F249)),(COUNTIF(E247:E248, _xlfn.UNIQUE(_xlfn._xlws.FILTER(ClubCoef!E:E, ClubCoef!P:P = F249))) = 0)),1)</f>
        <v>LIP</v>
      </c>
      <c r="F249" s="61">
        <f>LARGE(ClubCoef!P:P, B249)</f>
        <v>7.9591251803560104</v>
      </c>
    </row>
    <row r="250" spans="2:6" x14ac:dyDescent="0.25">
      <c r="B250" s="66">
        <v>248</v>
      </c>
      <c r="C250" s="72" t="e" cm="1" vm="449">
        <f t="array" ref="C250">_xlfn.UNIQUE(_xlfn._xlws.FILTER(ClubCoef!B:B, ClubCoef!D:D = D250))</f>
        <v>#VALUE!</v>
      </c>
      <c r="D250" s="73" t="e" cm="1" vm="682">
        <f t="array" ref="D250">INDEX(_xlfn._xlws.FILTER(_xlfn.UNIQUE(_xlfn._xlws.FILTER(ClubCoef!D:D, ClubCoef!P:P = F250)),(COUNTIF(D248:D249, _xlfn.UNIQUE(_xlfn._xlws.FILTER(ClubCoef!D:D, ClubCoef!P:P = F250))) = 0)),1)</f>
        <v>#VALUE!</v>
      </c>
      <c r="E250" s="72" t="str" cm="1">
        <f t="array" ref="E250">INDEX(_xlfn._xlws.FILTER(_xlfn.UNIQUE(_xlfn._xlws.FILTER(ClubCoef!E:E, ClubCoef!P:P = F250)),(COUNTIF(E248:E249, _xlfn.UNIQUE(_xlfn._xlws.FILTER(ClubCoef!E:E, ClubCoef!P:P = F250))) = 0)),1)</f>
        <v>SMT</v>
      </c>
      <c r="F250" s="61">
        <f>LARGE(ClubCoef!P:P, B250)</f>
        <v>7.9590628224853397</v>
      </c>
    </row>
    <row r="251" spans="2:6" x14ac:dyDescent="0.25">
      <c r="B251" s="66">
        <v>249</v>
      </c>
      <c r="C251" s="72" t="e" cm="1" vm="447">
        <f t="array" ref="C251">_xlfn.UNIQUE(_xlfn._xlws.FILTER(ClubCoef!B:B, ClubCoef!D:D = D251))</f>
        <v>#VALUE!</v>
      </c>
      <c r="D251" s="73" t="e" cm="1" vm="683">
        <f t="array" ref="D251">INDEX(_xlfn._xlws.FILTER(_xlfn.UNIQUE(_xlfn._xlws.FILTER(ClubCoef!D:D, ClubCoef!P:P = F251)),(COUNTIF(D249:D250, _xlfn.UNIQUE(_xlfn._xlws.FILTER(ClubCoef!D:D, ClubCoef!P:P = F251))) = 0)),1)</f>
        <v>#VALUE!</v>
      </c>
      <c r="E251" s="72" t="str" cm="1">
        <f t="array" ref="E251">INDEX(_xlfn._xlws.FILTER(_xlfn.UNIQUE(_xlfn._xlws.FILTER(ClubCoef!E:E, ClubCoef!P:P = F251)),(COUNTIF(E249:E250, _xlfn.UNIQUE(_xlfn._xlws.FILTER(ClubCoef!E:E, ClubCoef!P:P = F251))) = 0)),1)</f>
        <v>SMG</v>
      </c>
      <c r="F251" s="61">
        <f>LARGE(ClubCoef!P:P, B251)</f>
        <v>7.9377519505824541</v>
      </c>
    </row>
    <row r="252" spans="2:6" x14ac:dyDescent="0.25">
      <c r="B252" s="66">
        <v>250</v>
      </c>
      <c r="C252" s="72" t="e" cm="1" vm="447">
        <f t="array" ref="C252">_xlfn.UNIQUE(_xlfn._xlws.FILTER(ClubCoef!B:B, ClubCoef!D:D = D252))</f>
        <v>#VALUE!</v>
      </c>
      <c r="D252" s="73" t="e" cm="1" vm="684">
        <f t="array" ref="D252">INDEX(_xlfn._xlws.FILTER(_xlfn.UNIQUE(_xlfn._xlws.FILTER(ClubCoef!D:D, ClubCoef!P:P = F252)),(COUNTIF(D250:D251, _xlfn.UNIQUE(_xlfn._xlws.FILTER(ClubCoef!D:D, ClubCoef!P:P = F252))) = 0)),1)</f>
        <v>#VALUE!</v>
      </c>
      <c r="E252" s="72" t="str" cm="1">
        <f t="array" ref="E252">INDEX(_xlfn._xlws.FILTER(_xlfn.UNIQUE(_xlfn._xlws.FILTER(ClubCoef!E:E, ClubCoef!P:P = F252)),(COUNTIF(E250:E251, _xlfn.UNIQUE(_xlfn._xlws.FILTER(ClubCoef!E:E, ClubCoef!P:P = F252))) = 0)),1)</f>
        <v>MLV</v>
      </c>
      <c r="F252" s="61">
        <f>LARGE(ClubCoef!P:P, B252)</f>
        <v>7.9008846012117848</v>
      </c>
    </row>
    <row r="253" spans="2:6" x14ac:dyDescent="0.25">
      <c r="B253" s="66">
        <v>251</v>
      </c>
      <c r="C253" s="72" t="e" cm="1" vm="437">
        <f t="array" ref="C253">_xlfn.UNIQUE(_xlfn._xlws.FILTER(ClubCoef!B:B, ClubCoef!D:D = D253))</f>
        <v>#VALUE!</v>
      </c>
      <c r="D253" s="73" t="e" cm="1" vm="685">
        <f t="array" ref="D253">INDEX(_xlfn._xlws.FILTER(_xlfn.UNIQUE(_xlfn._xlws.FILTER(ClubCoef!D:D, ClubCoef!P:P = F253)),(COUNTIF(D251:D252, _xlfn.UNIQUE(_xlfn._xlws.FILTER(ClubCoef!D:D, ClubCoef!P:P = F253))) = 0)),1)</f>
        <v>#VALUE!</v>
      </c>
      <c r="E253" s="72" t="str" cm="1">
        <f t="array" ref="E253">INDEX(_xlfn._xlws.FILTER(_xlfn.UNIQUE(_xlfn._xlws.FILTER(ClubCoef!E:E, ClubCoef!P:P = F253)),(COUNTIF(E251:E252, _xlfn.UNIQUE(_xlfn._xlws.FILTER(ClubCoef!E:E, ClubCoef!P:P = F253))) = 0)),1)</f>
        <v>VAP</v>
      </c>
      <c r="F253" s="61">
        <f>LARGE(ClubCoef!P:P, B253)</f>
        <v>7.8270123094802697</v>
      </c>
    </row>
    <row r="254" spans="2:6" x14ac:dyDescent="0.25">
      <c r="B254" s="66">
        <v>252</v>
      </c>
      <c r="C254" s="72" t="e" cm="1" vm="423">
        <f t="array" ref="C254">_xlfn.UNIQUE(_xlfn._xlws.FILTER(ClubCoef!B:B, ClubCoef!D:D = D254))</f>
        <v>#VALUE!</v>
      </c>
      <c r="D254" s="73" t="e" cm="1" vm="686">
        <f t="array" ref="D254">INDEX(_xlfn._xlws.FILTER(_xlfn.UNIQUE(_xlfn._xlws.FILTER(ClubCoef!D:D, ClubCoef!P:P = F254)),(COUNTIF(D252:D253, _xlfn.UNIQUE(_xlfn._xlws.FILTER(ClubCoef!D:D, ClubCoef!P:P = F254))) = 0)),1)</f>
        <v>#VALUE!</v>
      </c>
      <c r="E254" s="72" t="str" cm="1">
        <f t="array" ref="E254">INDEX(_xlfn._xlws.FILTER(_xlfn.UNIQUE(_xlfn._xlws.FILTER(ClubCoef!E:E, ClubCoef!P:P = F254)),(COUNTIF(E252:E253, _xlfn.UNIQUE(_xlfn._xlws.FILTER(ClubCoef!E:E, ClubCoef!P:P = F254))) = 0)),1)</f>
        <v>AGK</v>
      </c>
      <c r="F254" s="61">
        <f>LARGE(ClubCoef!P:P, B254)</f>
        <v>7.8102816295228825</v>
      </c>
    </row>
    <row r="255" spans="2:6" x14ac:dyDescent="0.25">
      <c r="B255" s="66">
        <v>253</v>
      </c>
      <c r="C255" s="72" t="e" cm="1" vm="437">
        <f t="array" ref="C255">_xlfn.UNIQUE(_xlfn._xlws.FILTER(ClubCoef!B:B, ClubCoef!D:D = D255))</f>
        <v>#VALUE!</v>
      </c>
      <c r="D255" s="73" t="e" cm="1" vm="687">
        <f t="array" ref="D255">INDEX(_xlfn._xlws.FILTER(_xlfn.UNIQUE(_xlfn._xlws.FILTER(ClubCoef!D:D, ClubCoef!P:P = F255)),(COUNTIF(D253:D254, _xlfn.UNIQUE(_xlfn._xlws.FILTER(ClubCoef!D:D, ClubCoef!P:P = F255))) = 0)),1)</f>
        <v>#VALUE!</v>
      </c>
      <c r="E255" s="72" t="str" cm="1">
        <f t="array" ref="E255">INDEX(_xlfn._xlws.FILTER(_xlfn.UNIQUE(_xlfn._xlws.FILTER(ClubCoef!E:E, ClubCoef!P:P = F255)),(COUNTIF(E253:E254, _xlfn.UNIQUE(_xlfn._xlws.FILTER(ClubCoef!E:E, ClubCoef!P:P = F255))) = 0)),1)</f>
        <v>MAA</v>
      </c>
      <c r="F255" s="61">
        <f>LARGE(ClubCoef!P:P, B255)</f>
        <v>7.8092612670336816</v>
      </c>
    </row>
    <row r="256" spans="2:6" x14ac:dyDescent="0.25">
      <c r="B256" s="66">
        <v>254</v>
      </c>
      <c r="C256" s="72" t="e" cm="1" vm="429">
        <f t="array" ref="C256">_xlfn.UNIQUE(_xlfn._xlws.FILTER(ClubCoef!B:B, ClubCoef!D:D = D256))</f>
        <v>#VALUE!</v>
      </c>
      <c r="D256" s="73" t="e" cm="1" vm="688">
        <f t="array" ref="D256">INDEX(_xlfn._xlws.FILTER(_xlfn.UNIQUE(_xlfn._xlws.FILTER(ClubCoef!D:D, ClubCoef!P:P = F256)),(COUNTIF(D254:D255, _xlfn.UNIQUE(_xlfn._xlws.FILTER(ClubCoef!D:D, ClubCoef!P:P = F256))) = 0)),1)</f>
        <v>#VALUE!</v>
      </c>
      <c r="E256" s="72" t="str" cm="1">
        <f t="array" ref="E256">INDEX(_xlfn._xlws.FILTER(_xlfn.UNIQUE(_xlfn._xlws.FILTER(ClubCoef!E:E, ClubCoef!P:P = F256)),(COUNTIF(E254:E255, _xlfn.UNIQUE(_xlfn._xlws.FILTER(ClubCoef!E:E, ClubCoef!P:P = F256))) = 0)),1)</f>
        <v>FCM</v>
      </c>
      <c r="F256" s="61">
        <f>LARGE(ClubCoef!P:P, B256)</f>
        <v>7.7886524197494555</v>
      </c>
    </row>
    <row r="257" spans="2:6" x14ac:dyDescent="0.25">
      <c r="B257" s="66">
        <v>255</v>
      </c>
      <c r="C257" s="72" t="e" cm="1" vm="447">
        <f t="array" ref="C257">_xlfn.UNIQUE(_xlfn._xlws.FILTER(ClubCoef!B:B, ClubCoef!D:D = D257))</f>
        <v>#VALUE!</v>
      </c>
      <c r="D257" s="73" t="e" cm="1" vm="689">
        <f t="array" ref="D257">INDEX(_xlfn._xlws.FILTER(_xlfn.UNIQUE(_xlfn._xlws.FILTER(ClubCoef!D:D, ClubCoef!P:P = F257)),(COUNTIF(D255:D256, _xlfn.UNIQUE(_xlfn._xlws.FILTER(ClubCoef!D:D, ClubCoef!P:P = F257))) = 0)),1)</f>
        <v>#VALUE!</v>
      </c>
      <c r="E257" s="72" t="str" cm="1">
        <f t="array" ref="E257">INDEX(_xlfn._xlws.FILTER(_xlfn.UNIQUE(_xlfn._xlws.FILTER(ClubCoef!E:E, ClubCoef!P:P = F257)),(COUNTIF(E255:E256, _xlfn.UNIQUE(_xlfn._xlws.FILTER(ClubCoef!E:E, ClubCoef!P:P = F257))) = 0)),1)</f>
        <v>KRK</v>
      </c>
      <c r="F257" s="61">
        <f>LARGE(ClubCoef!P:P, B257)</f>
        <v>7.7445553376632796</v>
      </c>
    </row>
    <row r="258" spans="2:6" x14ac:dyDescent="0.25">
      <c r="B258" s="66">
        <v>256</v>
      </c>
      <c r="C258" s="72" t="e" cm="1" vm="449">
        <f t="array" ref="C258">_xlfn.UNIQUE(_xlfn._xlws.FILTER(ClubCoef!B:B, ClubCoef!D:D = D258))</f>
        <v>#VALUE!</v>
      </c>
      <c r="D258" s="73" t="e" cm="1" vm="690">
        <f t="array" ref="D258">INDEX(_xlfn._xlws.FILTER(_xlfn.UNIQUE(_xlfn._xlws.FILTER(ClubCoef!D:D, ClubCoef!P:P = F258)),(COUNTIF(D256:D257, _xlfn.UNIQUE(_xlfn._xlws.FILTER(ClubCoef!D:D, ClubCoef!P:P = F258))) = 0)),1)</f>
        <v>#VALUE!</v>
      </c>
      <c r="E258" s="72" t="str" cm="1">
        <f t="array" ref="E258">INDEX(_xlfn._xlws.FILTER(_xlfn.UNIQUE(_xlfn._xlws.FILTER(ClubCoef!E:E, ClubCoef!P:P = F258)),(COUNTIF(E256:E257, _xlfn.UNIQUE(_xlfn._xlws.FILTER(ClubCoef!E:E, ClubCoef!P:P = F258))) = 0)),1)</f>
        <v>SPA</v>
      </c>
      <c r="F258" s="61">
        <f>LARGE(ClubCoef!P:P, B258)</f>
        <v>7.7426321089834227</v>
      </c>
    </row>
    <row r="259" spans="2:6" x14ac:dyDescent="0.25">
      <c r="B259" s="66">
        <v>257</v>
      </c>
      <c r="C259" s="72" t="e" cm="1" vm="443">
        <f t="array" ref="C259">_xlfn.UNIQUE(_xlfn._xlws.FILTER(ClubCoef!B:B, ClubCoef!D:D = D259))</f>
        <v>#VALUE!</v>
      </c>
      <c r="D259" s="73" t="e" cm="1" vm="691">
        <f t="array" ref="D259">INDEX(_xlfn._xlws.FILTER(_xlfn.UNIQUE(_xlfn._xlws.FILTER(ClubCoef!D:D, ClubCoef!P:P = F259)),(COUNTIF(D257:D258, _xlfn.UNIQUE(_xlfn._xlws.FILTER(ClubCoef!D:D, ClubCoef!P:P = F259))) = 0)),1)</f>
        <v>#VALUE!</v>
      </c>
      <c r="E259" s="72" t="str" cm="1">
        <f t="array" ref="E259">INDEX(_xlfn._xlws.FILTER(_xlfn.UNIQUE(_xlfn._xlws.FILTER(ClubCoef!E:E, ClubCoef!P:P = F259)),(COUNTIF(E257:E258, _xlfn.UNIQUE(_xlfn._xlws.FILTER(ClubCoef!E:E, ClubCoef!P:P = F259))) = 0)),1)</f>
        <v>NEP</v>
      </c>
      <c r="F259" s="61">
        <f>LARGE(ClubCoef!P:P, B259)</f>
        <v>7.6978174867457287</v>
      </c>
    </row>
    <row r="260" spans="2:6" x14ac:dyDescent="0.25">
      <c r="B260" s="66">
        <v>258</v>
      </c>
      <c r="C260" s="72" t="e" cm="1" vm="437">
        <f t="array" ref="C260">_xlfn.UNIQUE(_xlfn._xlws.FILTER(ClubCoef!B:B, ClubCoef!D:D = D260))</f>
        <v>#VALUE!</v>
      </c>
      <c r="D260" s="73" t="e" cm="1" vm="692">
        <f t="array" ref="D260">INDEX(_xlfn._xlws.FILTER(_xlfn.UNIQUE(_xlfn._xlws.FILTER(ClubCoef!D:D, ClubCoef!P:P = F260)),(COUNTIF(D258:D259, _xlfn.UNIQUE(_xlfn._xlws.FILTER(ClubCoef!D:D, ClubCoef!P:P = F260))) = 0)),1)</f>
        <v>#VALUE!</v>
      </c>
      <c r="E260" s="72" t="str" cm="1">
        <f t="array" ref="E260">INDEX(_xlfn._xlws.FILTER(_xlfn.UNIQUE(_xlfn._xlws.FILTER(ClubCoef!E:E, ClubCoef!P:P = F260)),(COUNTIF(E258:E259, _xlfn.UNIQUE(_xlfn._xlws.FILTER(ClubCoef!E:E, ClubCoef!P:P = F260))) = 0)),1)</f>
        <v>NUT</v>
      </c>
      <c r="F260" s="61">
        <f>LARGE(ClubCoef!P:P, B260)</f>
        <v>7.658131532431609</v>
      </c>
    </row>
    <row r="261" spans="2:6" x14ac:dyDescent="0.25">
      <c r="B261" s="66">
        <v>259</v>
      </c>
      <c r="C261" s="72" t="e" cm="1" vm="447">
        <f t="array" ref="C261">_xlfn.UNIQUE(_xlfn._xlws.FILTER(ClubCoef!B:B, ClubCoef!D:D = D261))</f>
        <v>#VALUE!</v>
      </c>
      <c r="D261" s="73" t="e" cm="1" vm="693">
        <f t="array" ref="D261">INDEX(_xlfn._xlws.FILTER(_xlfn.UNIQUE(_xlfn._xlws.FILTER(ClubCoef!D:D, ClubCoef!P:P = F261)),(COUNTIF(D259:D260, _xlfn.UNIQUE(_xlfn._xlws.FILTER(ClubCoef!D:D, ClubCoef!P:P = F261))) = 0)),1)</f>
        <v>#VALUE!</v>
      </c>
      <c r="E261" s="72" t="str" cm="1">
        <f t="array" ref="E261">INDEX(_xlfn._xlws.FILTER(_xlfn.UNIQUE(_xlfn._xlws.FILTER(ClubCoef!E:E, ClubCoef!P:P = F261)),(COUNTIF(E259:E260, _xlfn.UNIQUE(_xlfn._xlws.FILTER(ClubCoef!E:E, ClubCoef!P:P = F261))) = 0)),1)</f>
        <v>CFB</v>
      </c>
      <c r="F261" s="61">
        <f>LARGE(ClubCoef!P:P, B261)</f>
        <v>7.6493595162605788</v>
      </c>
    </row>
    <row r="262" spans="2:6" x14ac:dyDescent="0.25">
      <c r="B262" s="66">
        <v>260</v>
      </c>
      <c r="C262" s="72" t="e" cm="1" vm="437">
        <f t="array" ref="C262">_xlfn.UNIQUE(_xlfn._xlws.FILTER(ClubCoef!B:B, ClubCoef!D:D = D262))</f>
        <v>#VALUE!</v>
      </c>
      <c r="D262" s="73" t="e" cm="1" vm="694">
        <f t="array" ref="D262">INDEX(_xlfn._xlws.FILTER(_xlfn.UNIQUE(_xlfn._xlws.FILTER(ClubCoef!D:D, ClubCoef!P:P = F262)),(COUNTIF(D260:D261, _xlfn.UNIQUE(_xlfn._xlws.FILTER(ClubCoef!D:D, ClubCoef!P:P = F262))) = 0)),1)</f>
        <v>#VALUE!</v>
      </c>
      <c r="E262" s="72" t="str" cm="1">
        <f t="array" ref="E262">INDEX(_xlfn._xlws.FILTER(_xlfn.UNIQUE(_xlfn._xlws.FILTER(ClubCoef!E:E, ClubCoef!P:P = F262)),(COUNTIF(E260:E261, _xlfn.UNIQUE(_xlfn._xlws.FILTER(ClubCoef!E:E, ClubCoef!P:P = F262))) = 0)),1)</f>
        <v>VII</v>
      </c>
      <c r="F262" s="61">
        <f>LARGE(ClubCoef!P:P, B262)</f>
        <v>7.6399064621780024</v>
      </c>
    </row>
    <row r="263" spans="2:6" x14ac:dyDescent="0.25">
      <c r="B263" s="66">
        <v>261</v>
      </c>
      <c r="C263" s="72" t="e" cm="1" vm="437">
        <f t="array" ref="C263">_xlfn.UNIQUE(_xlfn._xlws.FILTER(ClubCoef!B:B, ClubCoef!D:D = D263))</f>
        <v>#VALUE!</v>
      </c>
      <c r="D263" s="73" t="e" cm="1" vm="695">
        <f t="array" ref="D263">INDEX(_xlfn._xlws.FILTER(_xlfn.UNIQUE(_xlfn._xlws.FILTER(ClubCoef!D:D, ClubCoef!P:P = F263)),(COUNTIF(D261:D262, _xlfn.UNIQUE(_xlfn._xlws.FILTER(ClubCoef!D:D, ClubCoef!P:P = F263))) = 0)),1)</f>
        <v>#VALUE!</v>
      </c>
      <c r="E263" s="72" t="str" cm="1">
        <f t="array" ref="E263">INDEX(_xlfn._xlws.FILTER(_xlfn.UNIQUE(_xlfn._xlws.FILTER(ClubCoef!E:E, ClubCoef!P:P = F263)),(COUNTIF(E261:E262, _xlfn.UNIQUE(_xlfn._xlws.FILTER(ClubCoef!E:E, ClubCoef!P:P = F263))) = 0)),1)</f>
        <v>HRJ</v>
      </c>
      <c r="F263" s="61">
        <f>LARGE(ClubCoef!P:P, B263)</f>
        <v>7.628673158770134</v>
      </c>
    </row>
    <row r="264" spans="2:6" x14ac:dyDescent="0.25">
      <c r="B264" s="66">
        <v>262</v>
      </c>
      <c r="C264" s="72" t="e" cm="1" vm="433">
        <f t="array" ref="C264">_xlfn.UNIQUE(_xlfn._xlws.FILTER(ClubCoef!B:B, ClubCoef!D:D = D264))</f>
        <v>#VALUE!</v>
      </c>
      <c r="D264" s="73" t="e" cm="1" vm="696">
        <f t="array" ref="D264">INDEX(_xlfn._xlws.FILTER(_xlfn.UNIQUE(_xlfn._xlws.FILTER(ClubCoef!D:D, ClubCoef!P:P = F264)),(COUNTIF(D262:D263, _xlfn.UNIQUE(_xlfn._xlws.FILTER(ClubCoef!D:D, ClubCoef!P:P = F264))) = 0)),1)</f>
        <v>#VALUE!</v>
      </c>
      <c r="E264" s="72" t="str" cm="1">
        <f t="array" ref="E264">INDEX(_xlfn._xlws.FILTER(_xlfn.UNIQUE(_xlfn._xlws.FILTER(ClubCoef!E:E, ClubCoef!P:P = F264)),(COUNTIF(E262:E263, _xlfn.UNIQUE(_xlfn._xlws.FILTER(ClubCoef!E:E, ClubCoef!P:P = F264))) = 0)),1)</f>
        <v>SYU</v>
      </c>
      <c r="F264" s="61">
        <f>LARGE(ClubCoef!P:P, B264)</f>
        <v>7.5135607779430345</v>
      </c>
    </row>
    <row r="265" spans="2:6" x14ac:dyDescent="0.25">
      <c r="B265" s="66">
        <v>263</v>
      </c>
      <c r="C265" s="72" t="e" cm="1" vm="431">
        <f t="array" ref="C265">_xlfn.UNIQUE(_xlfn._xlws.FILTER(ClubCoef!B:B, ClubCoef!D:D = D265))</f>
        <v>#VALUE!</v>
      </c>
      <c r="D265" s="73" t="e" cm="1" vm="697">
        <f t="array" ref="D265">INDEX(_xlfn._xlws.FILTER(_xlfn.UNIQUE(_xlfn._xlws.FILTER(ClubCoef!D:D, ClubCoef!P:P = F265)),(COUNTIF(D263:D264, _xlfn.UNIQUE(_xlfn._xlws.FILTER(ClubCoef!D:D, ClubCoef!P:P = F265))) = 0)),1)</f>
        <v>#VALUE!</v>
      </c>
      <c r="E265" s="72" t="str" cm="1">
        <f t="array" ref="E265">INDEX(_xlfn._xlws.FILTER(_xlfn.UNIQUE(_xlfn._xlws.FILTER(ClubCoef!E:E, ClubCoef!P:P = F265)),(COUNTIF(E263:E264, _xlfn.UNIQUE(_xlfn._xlws.FILTER(ClubCoef!E:E, ClubCoef!P:P = F265))) = 0)),1)</f>
        <v>BEI</v>
      </c>
      <c r="F265" s="61">
        <f>LARGE(ClubCoef!P:P, B265)</f>
        <v>7.4768012649632265</v>
      </c>
    </row>
    <row r="266" spans="2:6" x14ac:dyDescent="0.25">
      <c r="B266" s="66">
        <v>264</v>
      </c>
      <c r="C266" s="72" t="e" cm="1" vm="420">
        <f t="array" ref="C266">_xlfn.UNIQUE(_xlfn._xlws.FILTER(ClubCoef!B:B, ClubCoef!D:D = D266))</f>
        <v>#VALUE!</v>
      </c>
      <c r="D266" s="73" t="e" cm="1" vm="698">
        <f t="array" ref="D266">INDEX(_xlfn._xlws.FILTER(_xlfn.UNIQUE(_xlfn._xlws.FILTER(ClubCoef!D:D, ClubCoef!P:P = F266)),(COUNTIF(D264:D265, _xlfn.UNIQUE(_xlfn._xlws.FILTER(ClubCoef!D:D, ClubCoef!P:P = F266))) = 0)),1)</f>
        <v>#VALUE!</v>
      </c>
      <c r="E266" s="72" t="str" cm="1">
        <f t="array" ref="E266">INDEX(_xlfn._xlws.FILTER(_xlfn.UNIQUE(_xlfn._xlws.FILTER(ClubCoef!E:E, ClubCoef!P:P = F266)),(COUNTIF(E264:E265, _xlfn.UNIQUE(_xlfn._xlws.FILTER(ClubCoef!E:E, ClubCoef!P:P = F266))) = 0)),1)</f>
        <v>KRE</v>
      </c>
      <c r="F266" s="61">
        <f>LARGE(ClubCoef!P:P, B266)</f>
        <v>7.4596561248672399</v>
      </c>
    </row>
    <row r="267" spans="2:6" x14ac:dyDescent="0.25">
      <c r="B267" s="66">
        <v>265</v>
      </c>
      <c r="C267" s="72" t="e" cm="1" vm="420">
        <f t="array" ref="C267">_xlfn.UNIQUE(_xlfn._xlws.FILTER(ClubCoef!B:B, ClubCoef!D:D = D267))</f>
        <v>#VALUE!</v>
      </c>
      <c r="D267" s="73" t="e" cm="1" vm="699">
        <f t="array" ref="D267">INDEX(_xlfn._xlws.FILTER(_xlfn.UNIQUE(_xlfn._xlws.FILTER(ClubCoef!D:D, ClubCoef!P:P = F267)),(COUNTIF(D265:D266, _xlfn.UNIQUE(_xlfn._xlws.FILTER(ClubCoef!D:D, ClubCoef!P:P = F267))) = 0)),1)</f>
        <v>#VALUE!</v>
      </c>
      <c r="E267" s="72" t="str" cm="1">
        <f t="array" ref="E267">INDEX(_xlfn._xlws.FILTER(_xlfn.UNIQUE(_xlfn._xlws.FILTER(ClubCoef!E:E, ClubCoef!P:P = F267)),(COUNTIF(E265:E266, _xlfn.UNIQUE(_xlfn._xlws.FILTER(ClubCoef!E:E, ClubCoef!P:P = F267))) = 0)),1)</f>
        <v>ZVY</v>
      </c>
      <c r="F267" s="61">
        <f>LARGE(ClubCoef!P:P, B267)</f>
        <v>7.4315020690823523</v>
      </c>
    </row>
    <row r="268" spans="2:6" x14ac:dyDescent="0.25">
      <c r="B268" s="66">
        <v>266</v>
      </c>
      <c r="C268" s="72" t="e" cm="1" vm="439">
        <f t="array" ref="C268">_xlfn.UNIQUE(_xlfn._xlws.FILTER(ClubCoef!B:B, ClubCoef!D:D = D268))</f>
        <v>#VALUE!</v>
      </c>
      <c r="D268" s="73" t="e" cm="1" vm="700">
        <f t="array" ref="D268">INDEX(_xlfn._xlws.FILTER(_xlfn.UNIQUE(_xlfn._xlws.FILTER(ClubCoef!D:D, ClubCoef!P:P = F268)),(COUNTIF(D266:D267, _xlfn.UNIQUE(_xlfn._xlws.FILTER(ClubCoef!D:D, ClubCoef!P:P = F268))) = 0)),1)</f>
        <v>#VALUE!</v>
      </c>
      <c r="E268" s="72" t="str" cm="1">
        <f t="array" ref="E268">INDEX(_xlfn._xlws.FILTER(_xlfn.UNIQUE(_xlfn._xlws.FILTER(ClubCoef!E:E, ClubCoef!P:P = F268)),(COUNTIF(E266:E267, _xlfn.UNIQUE(_xlfn._xlws.FILTER(ClubCoef!E:E, ClubCoef!P:P = F268))) = 0)),1)</f>
        <v>FYZ</v>
      </c>
      <c r="F268" s="61">
        <f>LARGE(ClubCoef!P:P, B268)</f>
        <v>7.4211969649672351</v>
      </c>
    </row>
    <row r="269" spans="2:6" x14ac:dyDescent="0.25">
      <c r="B269" s="66">
        <v>267</v>
      </c>
      <c r="C269" s="72" t="e" cm="1" vm="447">
        <f t="array" ref="C269">_xlfn.UNIQUE(_xlfn._xlws.FILTER(ClubCoef!B:B, ClubCoef!D:D = D269))</f>
        <v>#VALUE!</v>
      </c>
      <c r="D269" s="73" t="e" cm="1" vm="701">
        <f t="array" ref="D269">INDEX(_xlfn._xlws.FILTER(_xlfn.UNIQUE(_xlfn._xlws.FILTER(ClubCoef!D:D, ClubCoef!P:P = F269)),(COUNTIF(D267:D268, _xlfn.UNIQUE(_xlfn._xlws.FILTER(ClubCoef!D:D, ClubCoef!P:P = F269))) = 0)),1)</f>
        <v>#VALUE!</v>
      </c>
      <c r="E269" s="72" t="str" cm="1">
        <f t="array" ref="E269">INDEX(_xlfn._xlws.FILTER(_xlfn.UNIQUE(_xlfn._xlws.FILTER(ClubCoef!E:E, ClubCoef!P:P = F269)),(COUNTIF(E267:E268, _xlfn.UNIQUE(_xlfn._xlws.FILTER(ClubCoef!E:E, ClubCoef!P:P = F269))) = 0)),1)</f>
        <v>MLD</v>
      </c>
      <c r="F269" s="61">
        <f>LARGE(ClubCoef!P:P, B269)</f>
        <v>7.4195946652061346</v>
      </c>
    </row>
    <row r="270" spans="2:6" x14ac:dyDescent="0.25">
      <c r="B270" s="66">
        <v>268</v>
      </c>
      <c r="C270" s="72" t="e" cm="1" vm="443">
        <f t="array" ref="C270">_xlfn.UNIQUE(_xlfn._xlws.FILTER(ClubCoef!B:B, ClubCoef!D:D = D270))</f>
        <v>#VALUE!</v>
      </c>
      <c r="D270" s="73" t="e" cm="1" vm="702">
        <f t="array" ref="D270">INDEX(_xlfn._xlws.FILTER(_xlfn.UNIQUE(_xlfn._xlws.FILTER(ClubCoef!D:D, ClubCoef!P:P = F270)),(COUNTIF(D268:D269, _xlfn.UNIQUE(_xlfn._xlws.FILTER(ClubCoef!D:D, ClubCoef!P:P = F270))) = 0)),1)</f>
        <v>#VALUE!</v>
      </c>
      <c r="E270" s="72" t="str" cm="1">
        <f t="array" ref="E270">INDEX(_xlfn._xlws.FILTER(_xlfn.UNIQUE(_xlfn._xlws.FILTER(ClubCoef!E:E, ClubCoef!P:P = F270)),(COUNTIF(E268:E269, _xlfn.UNIQUE(_xlfn._xlws.FILTER(ClubCoef!E:E, ClubCoef!P:P = F270))) = 0)),1)</f>
        <v>NEV</v>
      </c>
      <c r="F270" s="61">
        <f>LARGE(ClubCoef!P:P, B270)</f>
        <v>7.3846787635274946</v>
      </c>
    </row>
    <row r="271" spans="2:6" x14ac:dyDescent="0.25">
      <c r="B271" s="66">
        <v>269</v>
      </c>
      <c r="C271" s="72" t="e" cm="1" vm="423">
        <f t="array" ref="C271">_xlfn.UNIQUE(_xlfn._xlws.FILTER(ClubCoef!B:B, ClubCoef!D:D = D271))</f>
        <v>#VALUE!</v>
      </c>
      <c r="D271" s="73" t="e" cm="1" vm="703">
        <f t="array" ref="D271">INDEX(_xlfn._xlws.FILTER(_xlfn.UNIQUE(_xlfn._xlws.FILTER(ClubCoef!D:D, ClubCoef!P:P = F271)),(COUNTIF(D269:D270, _xlfn.UNIQUE(_xlfn._xlws.FILTER(ClubCoef!D:D, ClubCoef!P:P = F271))) = 0)),1)</f>
        <v>#VALUE!</v>
      </c>
      <c r="E271" s="72" t="str" cm="1">
        <f t="array" ref="E271">INDEX(_xlfn._xlws.FILTER(_xlfn.UNIQUE(_xlfn._xlws.FILTER(ClubCoef!E:E, ClubCoef!P:P = F271)),(COUNTIF(E269:E270, _xlfn.UNIQUE(_xlfn._xlws.FILTER(ClubCoef!E:E, ClubCoef!P:P = F271))) = 0)),1)</f>
        <v>CHE</v>
      </c>
      <c r="F271" s="61">
        <f>LARGE(ClubCoef!P:P, B271)</f>
        <v>7.3528062276310697</v>
      </c>
    </row>
    <row r="272" spans="2:6" x14ac:dyDescent="0.25">
      <c r="B272" s="66">
        <v>270</v>
      </c>
      <c r="C272" s="72" t="e" cm="1" vm="447">
        <f t="array" ref="C272">_xlfn.UNIQUE(_xlfn._xlws.FILTER(ClubCoef!B:B, ClubCoef!D:D = D272))</f>
        <v>#VALUE!</v>
      </c>
      <c r="D272" s="73" t="e" cm="1" vm="704">
        <f t="array" ref="D272">INDEX(_xlfn._xlws.FILTER(_xlfn.UNIQUE(_xlfn._xlws.FILTER(ClubCoef!D:D, ClubCoef!P:P = F272)),(COUNTIF(D270:D271, _xlfn.UNIQUE(_xlfn._xlws.FILTER(ClubCoef!D:D, ClubCoef!P:P = F272))) = 0)),1)</f>
        <v>#VALUE!</v>
      </c>
      <c r="E272" s="72" t="str" cm="1">
        <f t="array" ref="E272">INDEX(_xlfn._xlws.FILTER(_xlfn.UNIQUE(_xlfn._xlws.FILTER(ClubCoef!E:E, ClubCoef!P:P = F272)),(COUNTIF(E270:E271, _xlfn.UNIQUE(_xlfn._xlws.FILTER(ClubCoef!E:E, ClubCoef!P:P = F272))) = 0)),1)</f>
        <v>LKG</v>
      </c>
      <c r="F272" s="61">
        <f>LARGE(ClubCoef!P:P, B272)</f>
        <v>7.3289835123619405</v>
      </c>
    </row>
    <row r="273" spans="2:6" x14ac:dyDescent="0.25">
      <c r="B273" s="66">
        <v>271</v>
      </c>
      <c r="C273" s="72" t="e" cm="1" vm="435">
        <f t="array" ref="C273">_xlfn.UNIQUE(_xlfn._xlws.FILTER(ClubCoef!B:B, ClubCoef!D:D = D273))</f>
        <v>#VALUE!</v>
      </c>
      <c r="D273" s="73" t="e" cm="1" vm="705">
        <f t="array" ref="D273">INDEX(_xlfn._xlws.FILTER(_xlfn.UNIQUE(_xlfn._xlws.FILTER(ClubCoef!D:D, ClubCoef!P:P = F273)),(COUNTIF(D271:D272, _xlfn.UNIQUE(_xlfn._xlws.FILTER(ClubCoef!D:D, ClubCoef!P:P = F273))) = 0)),1)</f>
        <v>#VALUE!</v>
      </c>
      <c r="E273" s="72" t="str" cm="1">
        <f t="array" ref="E273">INDEX(_xlfn._xlws.FILTER(_xlfn.UNIQUE(_xlfn._xlws.FILTER(ClubCoef!E:E, ClubCoef!P:P = F273)),(COUNTIF(E271:E272, _xlfn.UNIQUE(_xlfn._xlws.FILTER(ClubCoef!E:E, ClubCoef!P:P = F273))) = 0)),1)</f>
        <v>SDF</v>
      </c>
      <c r="F273" s="61">
        <f>LARGE(ClubCoef!P:P, B273)</f>
        <v>7.308764546310635</v>
      </c>
    </row>
    <row r="274" spans="2:6" x14ac:dyDescent="0.25">
      <c r="B274" s="66">
        <v>272</v>
      </c>
      <c r="C274" s="72" t="e" cm="1" vm="429">
        <f t="array" ref="C274">_xlfn.UNIQUE(_xlfn._xlws.FILTER(ClubCoef!B:B, ClubCoef!D:D = D274))</f>
        <v>#VALUE!</v>
      </c>
      <c r="D274" s="73" t="e" cm="1" vm="706">
        <f t="array" ref="D274">INDEX(_xlfn._xlws.FILTER(_xlfn.UNIQUE(_xlfn._xlws.FILTER(ClubCoef!D:D, ClubCoef!P:P = F274)),(COUNTIF(D272:D273, _xlfn.UNIQUE(_xlfn._xlws.FILTER(ClubCoef!D:D, ClubCoef!P:P = F274))) = 0)),1)</f>
        <v>#VALUE!</v>
      </c>
      <c r="E274" s="72" t="str" cm="1">
        <f t="array" ref="E274">INDEX(_xlfn._xlws.FILTER(_xlfn.UNIQUE(_xlfn._xlws.FILTER(ClubCoef!E:E, ClubCoef!P:P = F274)),(COUNTIF(E272:E273, _xlfn.UNIQUE(_xlfn._xlws.FILTER(ClubCoef!E:E, ClubCoef!P:P = F274))) = 0)),1)</f>
        <v>OCM</v>
      </c>
      <c r="F274" s="61">
        <f>LARGE(ClubCoef!P:P, B274)</f>
        <v>7.3044256092342623</v>
      </c>
    </row>
    <row r="275" spans="2:6" x14ac:dyDescent="0.25">
      <c r="B275" s="66">
        <v>273</v>
      </c>
      <c r="C275" s="72" t="e" cm="1" vm="431">
        <f t="array" ref="C275">_xlfn.UNIQUE(_xlfn._xlws.FILTER(ClubCoef!B:B, ClubCoef!D:D = D275))</f>
        <v>#VALUE!</v>
      </c>
      <c r="D275" s="73" t="e" cm="1" vm="707">
        <f t="array" ref="D275">INDEX(_xlfn._xlws.FILTER(_xlfn.UNIQUE(_xlfn._xlws.FILTER(ClubCoef!D:D, ClubCoef!P:P = F275)),(COUNTIF(D273:D274, _xlfn.UNIQUE(_xlfn._xlws.FILTER(ClubCoef!D:D, ClubCoef!P:P = F275))) = 0)),1)</f>
        <v>#VALUE!</v>
      </c>
      <c r="E275" s="72" t="str" cm="1">
        <f t="array" ref="E275">INDEX(_xlfn._xlws.FILTER(_xlfn.UNIQUE(_xlfn._xlws.FILTER(ClubCoef!E:E, ClubCoef!P:P = F275)),(COUNTIF(E273:E274, _xlfn.UNIQUE(_xlfn._xlws.FILTER(ClubCoef!E:E, ClubCoef!P:P = F275))) = 0)),1)</f>
        <v>MSC</v>
      </c>
      <c r="F275" s="61">
        <f>LARGE(ClubCoef!P:P, B275)</f>
        <v>7.2648837152223642</v>
      </c>
    </row>
    <row r="276" spans="2:6" x14ac:dyDescent="0.25">
      <c r="B276" s="66">
        <v>274</v>
      </c>
      <c r="C276" s="72" t="e" cm="1" vm="447">
        <f t="array" ref="C276">_xlfn.UNIQUE(_xlfn._xlws.FILTER(ClubCoef!B:B, ClubCoef!D:D = D276))</f>
        <v>#VALUE!</v>
      </c>
      <c r="D276" s="73" t="e" cm="1" vm="708">
        <f t="array" ref="D276">INDEX(_xlfn._xlws.FILTER(_xlfn.UNIQUE(_xlfn._xlws.FILTER(ClubCoef!D:D, ClubCoef!P:P = F276)),(COUNTIF(D274:D275, _xlfn.UNIQUE(_xlfn._xlws.FILTER(ClubCoef!D:D, ClubCoef!P:P = F276))) = 0)),1)</f>
        <v>#VALUE!</v>
      </c>
      <c r="E276" s="72" t="str" cm="1">
        <f t="array" ref="E276">INDEX(_xlfn._xlws.FILTER(_xlfn.UNIQUE(_xlfn._xlws.FILTER(ClubCoef!E:E, ClubCoef!P:P = F276)),(COUNTIF(E274:E275, _xlfn.UNIQUE(_xlfn._xlws.FILTER(ClubCoef!E:E, ClubCoef!P:P = F276))) = 0)),1)</f>
        <v>DRM</v>
      </c>
      <c r="F276" s="61">
        <f>LARGE(ClubCoef!P:P, B276)</f>
        <v>7.2467352570627019</v>
      </c>
    </row>
    <row r="277" spans="2:6" x14ac:dyDescent="0.25">
      <c r="B277" s="66">
        <v>275</v>
      </c>
      <c r="C277" s="72" t="e" cm="1" vm="429">
        <f t="array" ref="C277">_xlfn.UNIQUE(_xlfn._xlws.FILTER(ClubCoef!B:B, ClubCoef!D:D = D277))</f>
        <v>#VALUE!</v>
      </c>
      <c r="D277" s="73" t="e" cm="1" vm="709">
        <f t="array" ref="D277">INDEX(_xlfn._xlws.FILTER(_xlfn.UNIQUE(_xlfn._xlws.FILTER(ClubCoef!D:D, ClubCoef!P:P = F277)),(COUNTIF(D275:D276, _xlfn.UNIQUE(_xlfn._xlws.FILTER(ClubCoef!D:D, ClubCoef!P:P = F277))) = 0)),1)</f>
        <v>#VALUE!</v>
      </c>
      <c r="E277" s="72" t="str" cm="1">
        <f t="array" ref="E277">INDEX(_xlfn._xlws.FILTER(_xlfn.UNIQUE(_xlfn._xlws.FILTER(ClubCoef!E:E, ClubCoef!P:P = F277)),(COUNTIF(E275:E276, _xlfn.UNIQUE(_xlfn._xlws.FILTER(ClubCoef!E:E, ClubCoef!P:P = F277))) = 0)),1)</f>
        <v>FLO</v>
      </c>
      <c r="F277" s="61">
        <f>LARGE(ClubCoef!P:P, B277)</f>
        <v>7.1863897101623744</v>
      </c>
    </row>
    <row r="278" spans="2:6" x14ac:dyDescent="0.25">
      <c r="B278" s="66">
        <v>276</v>
      </c>
      <c r="C278" s="72" t="e" cm="1" vm="429">
        <f t="array" ref="C278">_xlfn.UNIQUE(_xlfn._xlws.FILTER(ClubCoef!B:B, ClubCoef!D:D = D278))</f>
        <v>#VALUE!</v>
      </c>
      <c r="D278" s="73" t="e" cm="1" vm="710">
        <f t="array" ref="D278">INDEX(_xlfn._xlws.FILTER(_xlfn.UNIQUE(_xlfn._xlws.FILTER(ClubCoef!D:D, ClubCoef!P:P = F278)),(COUNTIF(D276:D277, _xlfn.UNIQUE(_xlfn._xlws.FILTER(ClubCoef!D:D, ClubCoef!P:P = F278))) = 0)),1)</f>
        <v>#VALUE!</v>
      </c>
      <c r="E278" s="72" t="str" cm="1">
        <f t="array" ref="E278">INDEX(_xlfn._xlws.FILTER(_xlfn.UNIQUE(_xlfn._xlws.FILTER(ClubCoef!E:E, ClubCoef!P:P = F278)),(COUNTIF(E276:E277, _xlfn.UNIQUE(_xlfn._xlws.FILTER(ClubCoef!E:E, ClubCoef!P:P = F278))) = 0)),1)</f>
        <v>UNC</v>
      </c>
      <c r="F278" s="61">
        <f>LARGE(ClubCoef!P:P, B278)</f>
        <v>7.1414489752740309</v>
      </c>
    </row>
    <row r="279" spans="2:6" x14ac:dyDescent="0.25">
      <c r="B279" s="66">
        <v>277</v>
      </c>
      <c r="C279" s="72" t="e" cm="1" vm="427">
        <f t="array" ref="C279">_xlfn.UNIQUE(_xlfn._xlws.FILTER(ClubCoef!B:B, ClubCoef!D:D = D279))</f>
        <v>#VALUE!</v>
      </c>
      <c r="D279" s="73" t="e" cm="1" vm="711">
        <f t="array" ref="D279">INDEX(_xlfn._xlws.FILTER(_xlfn.UNIQUE(_xlfn._xlws.FILTER(ClubCoef!D:D, ClubCoef!P:P = F279)),(COUNTIF(D277:D278, _xlfn.UNIQUE(_xlfn._xlws.FILTER(ClubCoef!D:D, ClubCoef!P:P = F279))) = 0)),1)</f>
        <v>#VALUE!</v>
      </c>
      <c r="E279" s="72" t="str" cm="1">
        <f t="array" ref="E279">INDEX(_xlfn._xlws.FILTER(_xlfn.UNIQUE(_xlfn._xlws.FILTER(ClubCoef!E:E, ClubCoef!P:P = F279)),(COUNTIF(E277:E278, _xlfn.UNIQUE(_xlfn._xlws.FILTER(ClubCoef!E:E, ClubCoef!P:P = F279))) = 0)),1)</f>
        <v>ARN</v>
      </c>
      <c r="F279" s="61">
        <f>LARGE(ClubCoef!P:P, B279)</f>
        <v>7.1179068263155276</v>
      </c>
    </row>
    <row r="280" spans="2:6" x14ac:dyDescent="0.25">
      <c r="B280" s="66">
        <v>278</v>
      </c>
      <c r="C280" s="72" t="e" cm="1" vm="443">
        <f t="array" ref="C280">_xlfn.UNIQUE(_xlfn._xlws.FILTER(ClubCoef!B:B, ClubCoef!D:D = D280))</f>
        <v>#VALUE!</v>
      </c>
      <c r="D280" s="73" t="e" cm="1" vm="712">
        <f t="array" ref="D280">INDEX(_xlfn._xlws.FILTER(_xlfn.UNIQUE(_xlfn._xlws.FILTER(ClubCoef!D:D, ClubCoef!P:P = F280)),(COUNTIF(D278:D279, _xlfn.UNIQUE(_xlfn._xlws.FILTER(ClubCoef!D:D, ClubCoef!P:P = F280))) = 0)),1)</f>
        <v>#VALUE!</v>
      </c>
      <c r="E280" s="72" t="str" cm="1">
        <f t="array" ref="E280">INDEX(_xlfn._xlws.FILTER(_xlfn.UNIQUE(_xlfn._xlws.FILTER(ClubCoef!E:E, ClubCoef!P:P = F280)),(COUNTIF(E278:E279, _xlfn.UNIQUE(_xlfn._xlws.FILTER(ClubCoef!E:E, ClubCoef!P:P = F280))) = 0)),1)</f>
        <v>BAB</v>
      </c>
      <c r="F280" s="61">
        <f>LARGE(ClubCoef!P:P, B280)</f>
        <v>7.0346218138610421</v>
      </c>
    </row>
    <row r="281" spans="2:6" x14ac:dyDescent="0.25">
      <c r="B281" s="66">
        <v>279</v>
      </c>
      <c r="C281" s="72" t="e" cm="1" vm="447">
        <f t="array" ref="C281">_xlfn.UNIQUE(_xlfn._xlws.FILTER(ClubCoef!B:B, ClubCoef!D:D = D281))</f>
        <v>#VALUE!</v>
      </c>
      <c r="D281" s="73" t="e" cm="1" vm="713">
        <f t="array" ref="D281">INDEX(_xlfn._xlws.FILTER(_xlfn.UNIQUE(_xlfn._xlws.FILTER(ClubCoef!D:D, ClubCoef!P:P = F281)),(COUNTIF(D279:D280, _xlfn.UNIQUE(_xlfn._xlws.FILTER(ClubCoef!D:D, ClubCoef!P:P = F281))) = 0)),1)</f>
        <v>#VALUE!</v>
      </c>
      <c r="E281" s="72" t="str" cm="1">
        <f t="array" ref="E281">INDEX(_xlfn._xlws.FILTER(_xlfn.UNIQUE(_xlfn._xlws.FILTER(ClubCoef!E:E, ClubCoef!P:P = F281)),(COUNTIF(E279:E280, _xlfn.UNIQUE(_xlfn._xlws.FILTER(ClubCoef!E:E, ClubCoef!P:P = F281))) = 0)),1)</f>
        <v>NFN</v>
      </c>
      <c r="F281" s="61">
        <f>LARGE(ClubCoef!P:P, B281)</f>
        <v>7.0080712120400639</v>
      </c>
    </row>
    <row r="282" spans="2:6" x14ac:dyDescent="0.25">
      <c r="B282" s="66">
        <v>280</v>
      </c>
      <c r="C282" s="72" t="e" cm="1" vm="431">
        <f t="array" ref="C282">_xlfn.UNIQUE(_xlfn._xlws.FILTER(ClubCoef!B:B, ClubCoef!D:D = D282))</f>
        <v>#VALUE!</v>
      </c>
      <c r="D282" s="73" t="e" cm="1" vm="714">
        <f t="array" ref="D282">INDEX(_xlfn._xlws.FILTER(_xlfn.UNIQUE(_xlfn._xlws.FILTER(ClubCoef!D:D, ClubCoef!P:P = F282)),(COUNTIF(D280:D281, _xlfn.UNIQUE(_xlfn._xlws.FILTER(ClubCoef!D:D, ClubCoef!P:P = F282))) = 0)),1)</f>
        <v>#VALUE!</v>
      </c>
      <c r="E282" s="72" t="str" cm="1">
        <f t="array" ref="E282">INDEX(_xlfn._xlws.FILTER(_xlfn.UNIQUE(_xlfn._xlws.FILTER(ClubCoef!E:E, ClubCoef!P:P = F282)),(COUNTIF(E280:E281, _xlfn.UNIQUE(_xlfn._xlws.FILTER(ClubCoef!E:E, ClubCoef!P:P = F282))) = 0)),1)</f>
        <v>SLS</v>
      </c>
      <c r="F282" s="61">
        <f>LARGE(ClubCoef!P:P, B282)</f>
        <v>6.9872081471568412</v>
      </c>
    </row>
    <row r="283" spans="2:6" x14ac:dyDescent="0.25">
      <c r="B283" s="66">
        <v>281</v>
      </c>
      <c r="C283" s="72" t="e" cm="1" vm="439">
        <f t="array" ref="C283">_xlfn.UNIQUE(_xlfn._xlws.FILTER(ClubCoef!B:B, ClubCoef!D:D = D283))</f>
        <v>#VALUE!</v>
      </c>
      <c r="D283" s="73" t="e" cm="1" vm="715">
        <f t="array" ref="D283">INDEX(_xlfn._xlws.FILTER(_xlfn.UNIQUE(_xlfn._xlws.FILTER(ClubCoef!D:D, ClubCoef!P:P = F283)),(COUNTIF(D281:D282, _xlfn.UNIQUE(_xlfn._xlws.FILTER(ClubCoef!D:D, ClubCoef!P:P = F283))) = 0)),1)</f>
        <v>#VALUE!</v>
      </c>
      <c r="E283" s="72" t="str" cm="1">
        <f t="array" ref="E283">INDEX(_xlfn._xlws.FILTER(_xlfn.UNIQUE(_xlfn._xlws.FILTER(ClubCoef!E:E, ClubCoef!P:P = F283)),(COUNTIF(E281:E282, _xlfn.UNIQUE(_xlfn._xlws.FILTER(ClubCoef!E:E, ClubCoef!P:P = F283))) = 0)),1)</f>
        <v>PJR</v>
      </c>
      <c r="F283" s="61">
        <f>LARGE(ClubCoef!P:P, B283)</f>
        <v>6.9804918512332748</v>
      </c>
    </row>
    <row r="284" spans="2:6" x14ac:dyDescent="0.25">
      <c r="B284" s="66">
        <v>282</v>
      </c>
      <c r="C284" s="72" t="e" cm="1" vm="445">
        <f t="array" ref="C284">_xlfn.UNIQUE(_xlfn._xlws.FILTER(ClubCoef!B:B, ClubCoef!D:D = D284))</f>
        <v>#VALUE!</v>
      </c>
      <c r="D284" s="73" t="e" cm="1" vm="716">
        <f t="array" ref="D284">INDEX(_xlfn._xlws.FILTER(_xlfn.UNIQUE(_xlfn._xlws.FILTER(ClubCoef!D:D, ClubCoef!P:P = F284)),(COUNTIF(D282:D283, _xlfn.UNIQUE(_xlfn._xlws.FILTER(ClubCoef!D:D, ClubCoef!P:P = F284))) = 0)),1)</f>
        <v>#VALUE!</v>
      </c>
      <c r="E284" s="72" t="str" cm="1">
        <f t="array" ref="E284">INDEX(_xlfn._xlws.FILTER(_xlfn.UNIQUE(_xlfn._xlws.FILTER(ClubCoef!E:E, ClubCoef!P:P = F284)),(COUNTIF(E282:E283, _xlfn.UNIQUE(_xlfn._xlws.FILTER(ClubCoef!E:E, ClubCoef!P:P = F284))) = 0)),1)</f>
        <v>KGN</v>
      </c>
      <c r="F284" s="61">
        <f>LARGE(ClubCoef!P:P, B284)</f>
        <v>6.9763578687830705</v>
      </c>
    </row>
    <row r="285" spans="2:6" x14ac:dyDescent="0.25">
      <c r="B285" s="66">
        <v>283</v>
      </c>
      <c r="C285" s="72" t="e" cm="1" vm="445">
        <f t="array" ref="C285">_xlfn.UNIQUE(_xlfn._xlws.FILTER(ClubCoef!B:B, ClubCoef!D:D = D285))</f>
        <v>#VALUE!</v>
      </c>
      <c r="D285" s="73" t="e" cm="1" vm="717">
        <f t="array" ref="D285">INDEX(_xlfn._xlws.FILTER(_xlfn.UNIQUE(_xlfn._xlws.FILTER(ClubCoef!D:D, ClubCoef!P:P = F285)),(COUNTIF(D283:D284, _xlfn.UNIQUE(_xlfn._xlws.FILTER(ClubCoef!D:D, ClubCoef!P:P = F285))) = 0)),1)</f>
        <v>#VALUE!</v>
      </c>
      <c r="E285" s="72" t="str" cm="1">
        <f t="array" ref="E285">INDEX(_xlfn._xlws.FILTER(_xlfn.UNIQUE(_xlfn._xlws.FILTER(ClubCoef!E:E, ClubCoef!P:P = F285)),(COUNTIF(E283:E284, _xlfn.UNIQUE(_xlfn._xlws.FILTER(ClubCoef!E:E, ClubCoef!P:P = F285))) = 0)),1)</f>
        <v>ILB</v>
      </c>
      <c r="F285" s="61">
        <f>LARGE(ClubCoef!P:P, B285)</f>
        <v>6.9518364000000012</v>
      </c>
    </row>
    <row r="286" spans="2:6" x14ac:dyDescent="0.25">
      <c r="B286" s="66">
        <v>284</v>
      </c>
      <c r="C286" s="72" t="e" cm="1" vm="447">
        <f t="array" ref="C286">_xlfn.UNIQUE(_xlfn._xlws.FILTER(ClubCoef!B:B, ClubCoef!D:D = D286))</f>
        <v>#VALUE!</v>
      </c>
      <c r="D286" s="73" t="e" cm="1" vm="718">
        <f t="array" ref="D286">INDEX(_xlfn._xlws.FILTER(_xlfn.UNIQUE(_xlfn._xlws.FILTER(ClubCoef!D:D, ClubCoef!P:P = F286)),(COUNTIF(D284:D285, _xlfn.UNIQUE(_xlfn._xlws.FILTER(ClubCoef!D:D, ClubCoef!P:P = F286))) = 0)),1)</f>
        <v>#VALUE!</v>
      </c>
      <c r="E286" s="72" t="str" cm="1">
        <f t="array" ref="E286">INDEX(_xlfn._xlws.FILTER(_xlfn.UNIQUE(_xlfn._xlws.FILTER(ClubCoef!E:E, ClubCoef!P:P = F286)),(COUNTIF(E284:E285, _xlfn.UNIQUE(_xlfn._xlws.FILTER(ClubCoef!E:E, ClubCoef!P:P = F286))) = 0)),1)</f>
        <v>VLP</v>
      </c>
      <c r="F286" s="61">
        <f>LARGE(ClubCoef!P:P, B286)</f>
        <v>6.9250243193758019</v>
      </c>
    </row>
    <row r="287" spans="2:6" x14ac:dyDescent="0.25">
      <c r="B287" s="66">
        <v>285</v>
      </c>
      <c r="C287" s="72" t="e" cm="1" vm="437">
        <f t="array" ref="C287">_xlfn.UNIQUE(_xlfn._xlws.FILTER(ClubCoef!B:B, ClubCoef!D:D = D287))</f>
        <v>#VALUE!</v>
      </c>
      <c r="D287" s="73" t="e" cm="1" vm="719">
        <f t="array" ref="D287">INDEX(_xlfn._xlws.FILTER(_xlfn.UNIQUE(_xlfn._xlws.FILTER(ClubCoef!D:D, ClubCoef!P:P = F287)),(COUNTIF(D285:D286, _xlfn.UNIQUE(_xlfn._xlws.FILTER(ClubCoef!D:D, ClubCoef!P:P = F287))) = 0)),1)</f>
        <v>#VALUE!</v>
      </c>
      <c r="E287" s="72" t="str" cm="1">
        <f t="array" ref="E287">INDEX(_xlfn._xlws.FILTER(_xlfn.UNIQUE(_xlfn._xlws.FILTER(ClubCoef!E:E, ClubCoef!P:P = F287)),(COUNTIF(E285:E286, _xlfn.UNIQUE(_xlfn._xlws.FILTER(ClubCoef!E:E, ClubCoef!P:P = F287))) = 0)),1)</f>
        <v>TJK</v>
      </c>
      <c r="F287" s="61">
        <f>LARGE(ClubCoef!P:P, B287)</f>
        <v>6.9111147534397963</v>
      </c>
    </row>
    <row r="288" spans="2:6" x14ac:dyDescent="0.25">
      <c r="B288" s="66">
        <v>286</v>
      </c>
      <c r="C288" s="72" t="e" cm="1" vm="420">
        <f t="array" ref="C288">_xlfn.UNIQUE(_xlfn._xlws.FILTER(ClubCoef!B:B, ClubCoef!D:D = D288))</f>
        <v>#VALUE!</v>
      </c>
      <c r="D288" s="73" t="e" cm="1" vm="720">
        <f t="array" ref="D288">INDEX(_xlfn._xlws.FILTER(_xlfn.UNIQUE(_xlfn._xlws.FILTER(ClubCoef!D:D, ClubCoef!P:P = F288)),(COUNTIF(D286:D287, _xlfn.UNIQUE(_xlfn._xlws.FILTER(ClubCoef!D:D, ClubCoef!P:P = F288))) = 0)),1)</f>
        <v>#VALUE!</v>
      </c>
      <c r="E288" s="72" t="str" cm="1">
        <f t="array" ref="E288">INDEX(_xlfn._xlws.FILTER(_xlfn.UNIQUE(_xlfn._xlws.FILTER(ClubCoef!E:E, ClubCoef!P:P = F288)),(COUNTIF(E286:E287, _xlfn.UNIQUE(_xlfn._xlws.FILTER(ClubCoef!E:E, ClubCoef!P:P = F288))) = 0)),1)</f>
        <v>PHD</v>
      </c>
      <c r="F288" s="61">
        <f>LARGE(ClubCoef!P:P, B288)</f>
        <v>6.8493379823057943</v>
      </c>
    </row>
    <row r="289" spans="2:6" x14ac:dyDescent="0.25">
      <c r="B289" s="66">
        <v>287</v>
      </c>
      <c r="C289" s="72" t="e" cm="1" vm="425">
        <f t="array" ref="C289">_xlfn.UNIQUE(_xlfn._xlws.FILTER(ClubCoef!B:B, ClubCoef!D:D = D289))</f>
        <v>#VALUE!</v>
      </c>
      <c r="D289" s="73" t="e" cm="1" vm="721">
        <f t="array" ref="D289">INDEX(_xlfn._xlws.FILTER(_xlfn.UNIQUE(_xlfn._xlws.FILTER(ClubCoef!D:D, ClubCoef!P:P = F289)),(COUNTIF(D287:D288, _xlfn.UNIQUE(_xlfn._xlws.FILTER(ClubCoef!D:D, ClubCoef!P:P = F289))) = 0)),1)</f>
        <v>#VALUE!</v>
      </c>
      <c r="E289" s="72" t="str" cm="1">
        <f t="array" ref="E289">INDEX(_xlfn._xlws.FILTER(_xlfn.UNIQUE(_xlfn._xlws.FILTER(ClubCoef!E:E, ClubCoef!P:P = F289)),(COUNTIF(E287:E288, _xlfn.UNIQUE(_xlfn._xlws.FILTER(ClubCoef!E:E, ClubCoef!P:P = F289))) = 0)),1)</f>
        <v>IMI</v>
      </c>
      <c r="F289" s="61">
        <f>LARGE(ClubCoef!P:P, B289)</f>
        <v>6.840544479998786</v>
      </c>
    </row>
    <row r="290" spans="2:6" x14ac:dyDescent="0.25">
      <c r="B290" s="66">
        <v>288</v>
      </c>
      <c r="C290" s="72" t="e" cm="1" vm="420">
        <f t="array" ref="C290">_xlfn.UNIQUE(_xlfn._xlws.FILTER(ClubCoef!B:B, ClubCoef!D:D = D290))</f>
        <v>#VALUE!</v>
      </c>
      <c r="D290" s="73" t="e" cm="1" vm="722">
        <f t="array" ref="D290">INDEX(_xlfn._xlws.FILTER(_xlfn.UNIQUE(_xlfn._xlws.FILTER(ClubCoef!D:D, ClubCoef!P:P = F290)),(COUNTIF(D288:D289, _xlfn.UNIQUE(_xlfn._xlws.FILTER(ClubCoef!D:D, ClubCoef!P:P = F290))) = 0)),1)</f>
        <v>#VALUE!</v>
      </c>
      <c r="E290" s="72" t="str" cm="1">
        <f t="array" ref="E290">INDEX(_xlfn._xlws.FILTER(_xlfn.UNIQUE(_xlfn._xlws.FILTER(ClubCoef!E:E, ClubCoef!P:P = F290)),(COUNTIF(E288:E289, _xlfn.UNIQUE(_xlfn._xlws.FILTER(ClubCoef!E:E, ClubCoef!P:P = F290))) = 0)),1)</f>
        <v>KHS</v>
      </c>
      <c r="F290" s="61">
        <f>LARGE(ClubCoef!P:P, B290)</f>
        <v>6.7508173528347033</v>
      </c>
    </row>
    <row r="291" spans="2:6" x14ac:dyDescent="0.25">
      <c r="B291" s="66">
        <v>289</v>
      </c>
      <c r="C291" s="72" t="e" cm="1" vm="447">
        <f t="array" ref="C291">_xlfn.UNIQUE(_xlfn._xlws.FILTER(ClubCoef!B:B, ClubCoef!D:D = D291))</f>
        <v>#VALUE!</v>
      </c>
      <c r="D291" s="73" t="e" cm="1" vm="723">
        <f t="array" ref="D291">INDEX(_xlfn._xlws.FILTER(_xlfn.UNIQUE(_xlfn._xlws.FILTER(ClubCoef!D:D, ClubCoef!P:P = F291)),(COUNTIF(D289:D290, _xlfn.UNIQUE(_xlfn._xlws.FILTER(ClubCoef!D:D, ClubCoef!P:P = F291))) = 0)),1)</f>
        <v>#VALUE!</v>
      </c>
      <c r="E291" s="72" t="str" cm="1">
        <f t="array" ref="E291">INDEX(_xlfn._xlws.FILTER(_xlfn.UNIQUE(_xlfn._xlws.FILTER(ClubCoef!E:E, ClubCoef!P:P = F291)),(COUNTIF(E289:E290, _xlfn.UNIQUE(_xlfn._xlws.FILTER(ClubCoef!E:E, ClubCoef!P:P = F291))) = 0)),1)</f>
        <v>OST</v>
      </c>
      <c r="F291" s="61">
        <f>LARGE(ClubCoef!P:P, B291)</f>
        <v>6.7313471283247468</v>
      </c>
    </row>
    <row r="292" spans="2:6" x14ac:dyDescent="0.25">
      <c r="B292" s="66">
        <v>290</v>
      </c>
      <c r="C292" s="72" t="e" cm="1" vm="447">
        <f t="array" ref="C292">_xlfn.UNIQUE(_xlfn._xlws.FILTER(ClubCoef!B:B, ClubCoef!D:D = D292))</f>
        <v>#VALUE!</v>
      </c>
      <c r="D292" s="73" t="e" cm="1" vm="724">
        <f t="array" ref="D292">INDEX(_xlfn._xlws.FILTER(_xlfn.UNIQUE(_xlfn._xlws.FILTER(ClubCoef!D:D, ClubCoef!P:P = F292)),(COUNTIF(D290:D291, _xlfn.UNIQUE(_xlfn._xlws.FILTER(ClubCoef!D:D, ClubCoef!P:P = F292))) = 0)),1)</f>
        <v>#VALUE!</v>
      </c>
      <c r="E292" s="72" t="str" cm="1">
        <f t="array" ref="E292">INDEX(_xlfn._xlws.FILTER(_xlfn.UNIQUE(_xlfn._xlws.FILTER(ClubCoef!E:E, ClubCoef!P:P = F292)),(COUNTIF(E290:E291, _xlfn.UNIQUE(_xlfn._xlws.FILTER(ClubCoef!E:E, ClubCoef!P:P = F292))) = 0)),1)</f>
        <v>BBB</v>
      </c>
      <c r="F292" s="61">
        <f>LARGE(ClubCoef!P:P, B292)</f>
        <v>6.6636240625074707</v>
      </c>
    </row>
    <row r="293" spans="2:6" x14ac:dyDescent="0.25">
      <c r="B293" s="66">
        <v>291</v>
      </c>
      <c r="C293" s="72" t="e" cm="1" vm="429">
        <f t="array" ref="C293">_xlfn.UNIQUE(_xlfn._xlws.FILTER(ClubCoef!B:B, ClubCoef!D:D = D293))</f>
        <v>#VALUE!</v>
      </c>
      <c r="D293" s="73" t="e" cm="1" vm="725">
        <f t="array" ref="D293">INDEX(_xlfn._xlws.FILTER(_xlfn.UNIQUE(_xlfn._xlws.FILTER(ClubCoef!D:D, ClubCoef!P:P = F293)),(COUNTIF(D291:D292, _xlfn.UNIQUE(_xlfn._xlws.FILTER(ClubCoef!D:D, ClubCoef!P:P = F293))) = 0)),1)</f>
        <v>#VALUE!</v>
      </c>
      <c r="E293" s="72" t="str" cm="1">
        <f t="array" ref="E293">INDEX(_xlfn._xlws.FILTER(_xlfn.UNIQUE(_xlfn._xlws.FILTER(ClubCoef!E:E, ClubCoef!P:P = F293)),(COUNTIF(E291:E292, _xlfn.UNIQUE(_xlfn._xlws.FILTER(ClubCoef!E:E, ClubCoef!P:P = F293))) = 0)),1)</f>
        <v>FCF</v>
      </c>
      <c r="F293" s="61">
        <f>LARGE(ClubCoef!P:P, B293)</f>
        <v>6.6367703945596102</v>
      </c>
    </row>
    <row r="294" spans="2:6" x14ac:dyDescent="0.25">
      <c r="B294" s="66">
        <v>292</v>
      </c>
      <c r="C294" s="72" t="e" cm="1" vm="435">
        <f t="array" ref="C294">_xlfn.UNIQUE(_xlfn._xlws.FILTER(ClubCoef!B:B, ClubCoef!D:D = D294))</f>
        <v>#VALUE!</v>
      </c>
      <c r="D294" s="73" t="e" cm="1" vm="726">
        <f t="array" ref="D294">INDEX(_xlfn._xlws.FILTER(_xlfn.UNIQUE(_xlfn._xlws.FILTER(ClubCoef!D:D, ClubCoef!P:P = F294)),(COUNTIF(D292:D293, _xlfn.UNIQUE(_xlfn._xlws.FILTER(ClubCoef!D:D, ClubCoef!P:P = F294))) = 0)),1)</f>
        <v>#VALUE!</v>
      </c>
      <c r="E294" s="72" t="str" cm="1">
        <f t="array" ref="E294">INDEX(_xlfn._xlws.FILTER(_xlfn.UNIQUE(_xlfn._xlws.FILTER(ClubCoef!E:E, ClubCoef!P:P = F294)),(COUNTIF(E292:E293, _xlfn.UNIQUE(_xlfn._xlws.FILTER(ClubCoef!E:E, ClubCoef!P:P = F294))) = 0)),1)</f>
        <v>ELE</v>
      </c>
      <c r="F294" s="61">
        <f>LARGE(ClubCoef!P:P, B294)</f>
        <v>6.6244220439030492</v>
      </c>
    </row>
    <row r="295" spans="2:6" x14ac:dyDescent="0.25">
      <c r="B295" s="66">
        <v>293</v>
      </c>
      <c r="C295" s="72" t="e" cm="1" vm="445">
        <f t="array" ref="C295">_xlfn.UNIQUE(_xlfn._xlws.FILTER(ClubCoef!B:B, ClubCoef!D:D = D295))</f>
        <v>#VALUE!</v>
      </c>
      <c r="D295" s="73" t="e" cm="1" vm="727">
        <f t="array" ref="D295">INDEX(_xlfn._xlws.FILTER(_xlfn.UNIQUE(_xlfn._xlws.FILTER(ClubCoef!D:D, ClubCoef!P:P = F295)),(COUNTIF(D293:D294, _xlfn.UNIQUE(_xlfn._xlws.FILTER(ClubCoef!D:D, ClubCoef!P:P = F295))) = 0)),1)</f>
        <v>#VALUE!</v>
      </c>
      <c r="E295" s="72" t="str" cm="1">
        <f t="array" ref="E295">INDEX(_xlfn._xlws.FILTER(_xlfn.UNIQUE(_xlfn._xlws.FILTER(ClubCoef!E:E, ClubCoef!P:P = F295)),(COUNTIF(E293:E294, _xlfn.UNIQUE(_xlfn._xlws.FILTER(ClubCoef!E:E, ClubCoef!P:P = F295))) = 0)),1)</f>
        <v>MRU</v>
      </c>
      <c r="F295" s="61">
        <f>LARGE(ClubCoef!P:P, B295)</f>
        <v>6.5913708088888896</v>
      </c>
    </row>
    <row r="296" spans="2:6" x14ac:dyDescent="0.25">
      <c r="B296" s="66">
        <v>294</v>
      </c>
      <c r="C296" s="72" t="e" cm="1" vm="439">
        <f t="array" ref="C296">_xlfn.UNIQUE(_xlfn._xlws.FILTER(ClubCoef!B:B, ClubCoef!D:D = D296))</f>
        <v>#VALUE!</v>
      </c>
      <c r="D296" s="73" t="e" cm="1" vm="728">
        <f t="array" ref="D296">INDEX(_xlfn._xlws.FILTER(_xlfn.UNIQUE(_xlfn._xlws.FILTER(ClubCoef!D:D, ClubCoef!P:P = F296)),(COUNTIF(D294:D295, _xlfn.UNIQUE(_xlfn._xlws.FILTER(ClubCoef!D:D, ClubCoef!P:P = F296))) = 0)),1)</f>
        <v>#VALUE!</v>
      </c>
      <c r="E296" s="72" t="str" cm="1">
        <f t="array" ref="E296">INDEX(_xlfn._xlws.FILTER(_xlfn.UNIQUE(_xlfn._xlws.FILTER(ClubCoef!E:E, ClubCoef!P:P = F296)),(COUNTIF(E294:E295, _xlfn.UNIQUE(_xlfn._xlws.FILTER(ClubCoef!E:E, ClubCoef!P:P = F296))) = 0)),1)</f>
        <v>BQI</v>
      </c>
      <c r="F296" s="61">
        <f>LARGE(ClubCoef!P:P, B296)</f>
        <v>6.5841224808671006</v>
      </c>
    </row>
    <row r="297" spans="2:6" x14ac:dyDescent="0.25">
      <c r="B297" s="66">
        <v>295</v>
      </c>
      <c r="C297" s="72" t="e" cm="1" vm="427">
        <f t="array" ref="C297">_xlfn.UNIQUE(_xlfn._xlws.FILTER(ClubCoef!B:B, ClubCoef!D:D = D297))</f>
        <v>#VALUE!</v>
      </c>
      <c r="D297" s="73" t="e" cm="1" vm="729">
        <f t="array" ref="D297">INDEX(_xlfn._xlws.FILTER(_xlfn.UNIQUE(_xlfn._xlws.FILTER(ClubCoef!D:D, ClubCoef!P:P = F297)),(COUNTIF(D295:D296, _xlfn.UNIQUE(_xlfn._xlws.FILTER(ClubCoef!D:D, ClubCoef!P:P = F297))) = 0)),1)</f>
        <v>#VALUE!</v>
      </c>
      <c r="E297" s="72" t="str" cm="1">
        <f t="array" ref="E297">INDEX(_xlfn._xlws.FILTER(_xlfn.UNIQUE(_xlfn._xlws.FILTER(ClubCoef!E:E, ClubCoef!P:P = F297)),(COUNTIF(E295:E296, _xlfn.UNIQUE(_xlfn._xlws.FILTER(ClubCoef!E:E, ClubCoef!P:P = F297))) = 0)),1)</f>
        <v>GIJ</v>
      </c>
      <c r="F297" s="61">
        <f>LARGE(ClubCoef!P:P, B297)</f>
        <v>6.5490108660622504</v>
      </c>
    </row>
    <row r="298" spans="2:6" x14ac:dyDescent="0.25">
      <c r="B298" s="66">
        <v>296</v>
      </c>
      <c r="C298" s="72" t="e" cm="1" vm="429">
        <f t="array" ref="C298">_xlfn.UNIQUE(_xlfn._xlws.FILTER(ClubCoef!B:B, ClubCoef!D:D = D298))</f>
        <v>#VALUE!</v>
      </c>
      <c r="D298" s="73" t="e" cm="1" vm="730">
        <f t="array" ref="D298">INDEX(_xlfn._xlws.FILTER(_xlfn.UNIQUE(_xlfn._xlws.FILTER(ClubCoef!D:D, ClubCoef!P:P = F298)),(COUNTIF(D296:D297, _xlfn.UNIQUE(_xlfn._xlws.FILTER(ClubCoef!D:D, ClubCoef!P:P = F298))) = 0)),1)</f>
        <v>#VALUE!</v>
      </c>
      <c r="E298" s="72" t="str" cm="1">
        <f t="array" ref="E298">INDEX(_xlfn._xlws.FILTER(_xlfn.UNIQUE(_xlfn._xlws.FILTER(ClubCoef!E:E, ClubCoef!P:P = F298)),(COUNTIF(E296:E297, _xlfn.UNIQUE(_xlfn._xlws.FILTER(ClubCoef!E:E, ClubCoef!P:P = F298))) = 0)),1)</f>
        <v>DAT</v>
      </c>
      <c r="F298" s="61">
        <f>LARGE(ClubCoef!P:P, B298)</f>
        <v>6.5471073724797098</v>
      </c>
    </row>
    <row r="299" spans="2:6" x14ac:dyDescent="0.25">
      <c r="B299" s="66">
        <v>297</v>
      </c>
      <c r="C299" s="72" t="e" cm="1" vm="449">
        <f t="array" ref="C299">_xlfn.UNIQUE(_xlfn._xlws.FILTER(ClubCoef!B:B, ClubCoef!D:D = D299))</f>
        <v>#VALUE!</v>
      </c>
      <c r="D299" s="73" t="e" cm="1" vm="731">
        <f t="array" ref="D299">INDEX(_xlfn._xlws.FILTER(_xlfn.UNIQUE(_xlfn._xlws.FILTER(ClubCoef!D:D, ClubCoef!P:P = F299)),(COUNTIF(D297:D298, _xlfn.UNIQUE(_xlfn._xlws.FILTER(ClubCoef!D:D, ClubCoef!P:P = F299))) = 0)),1)</f>
        <v>#VALUE!</v>
      </c>
      <c r="E299" s="72" t="str" cm="1">
        <f t="array" ref="E299">INDEX(_xlfn._xlws.FILTER(_xlfn.UNIQUE(_xlfn._xlws.FILTER(ClubCoef!E:E, ClubCoef!P:P = F299)),(COUNTIF(E297:E298, _xlfn.UNIQUE(_xlfn._xlws.FILTER(ClubCoef!E:E, ClubCoef!P:P = F299))) = 0)),1)</f>
        <v>MRM</v>
      </c>
      <c r="F299" s="61">
        <f>LARGE(ClubCoef!P:P, B299)</f>
        <v>6.5327754335591335</v>
      </c>
    </row>
    <row r="300" spans="2:6" x14ac:dyDescent="0.25">
      <c r="B300" s="66">
        <v>298</v>
      </c>
      <c r="C300" s="72" t="e" cm="1" vm="447">
        <f t="array" ref="C300">_xlfn.UNIQUE(_xlfn._xlws.FILTER(ClubCoef!B:B, ClubCoef!D:D = D300))</f>
        <v>#VALUE!</v>
      </c>
      <c r="D300" s="73" t="e" cm="1" vm="732">
        <f t="array" ref="D300">INDEX(_xlfn._xlws.FILTER(_xlfn.UNIQUE(_xlfn._xlws.FILTER(ClubCoef!D:D, ClubCoef!P:P = F300)),(COUNTIF(D298:D299, _xlfn.UNIQUE(_xlfn._xlws.FILTER(ClubCoef!D:D, ClubCoef!P:P = F300))) = 0)),1)</f>
        <v>#VALUE!</v>
      </c>
      <c r="E300" s="72" t="str" cm="1">
        <f t="array" ref="E300">INDEX(_xlfn._xlws.FILTER(_xlfn.UNIQUE(_xlfn._xlws.FILTER(ClubCoef!E:E, ClubCoef!P:P = F300)),(COUNTIF(E298:E299, _xlfn.UNIQUE(_xlfn._xlws.FILTER(ClubCoef!E:E, ClubCoef!P:P = F300))) = 0)),1)</f>
        <v>NVD</v>
      </c>
      <c r="F300" s="61">
        <f>LARGE(ClubCoef!P:P, B300)</f>
        <v>6.5212155106827643</v>
      </c>
    </row>
    <row r="301" spans="2:6" x14ac:dyDescent="0.25">
      <c r="B301" s="66">
        <v>299</v>
      </c>
      <c r="C301" s="72" t="e" cm="1" vm="443">
        <f t="array" ref="C301">_xlfn.UNIQUE(_xlfn._xlws.FILTER(ClubCoef!B:B, ClubCoef!D:D = D301))</f>
        <v>#VALUE!</v>
      </c>
      <c r="D301" s="73" t="e" cm="1" vm="733">
        <f t="array" ref="D301">INDEX(_xlfn._xlws.FILTER(_xlfn.UNIQUE(_xlfn._xlws.FILTER(ClubCoef!D:D, ClubCoef!P:P = F301)),(COUNTIF(D299:D300, _xlfn.UNIQUE(_xlfn._xlws.FILTER(ClubCoef!D:D, ClubCoef!P:P = F301))) = 0)),1)</f>
        <v>#VALUE!</v>
      </c>
      <c r="E301" s="72" t="str" cm="1">
        <f t="array" ref="E301">INDEX(_xlfn._xlws.FILTER(_xlfn.UNIQUE(_xlfn._xlws.FILTER(ClubCoef!E:E, ClubCoef!P:P = F301)),(COUNTIF(E299:E300, _xlfn.UNIQUE(_xlfn._xlws.FILTER(ClubCoef!E:E, ClubCoef!P:P = F301))) = 0)),1)</f>
        <v>EKR</v>
      </c>
      <c r="F301" s="61">
        <f>LARGE(ClubCoef!P:P, B301)</f>
        <v>6.5208549713666599</v>
      </c>
    </row>
    <row r="302" spans="2:6" x14ac:dyDescent="0.25">
      <c r="B302" s="66">
        <v>300</v>
      </c>
      <c r="C302" s="72" t="e" cm="1" vm="443">
        <f t="array" ref="C302">_xlfn.UNIQUE(_xlfn._xlws.FILTER(ClubCoef!B:B, ClubCoef!D:D = D302))</f>
        <v>#VALUE!</v>
      </c>
      <c r="D302" s="73" t="e" cm="1" vm="734">
        <f t="array" ref="D302">INDEX(_xlfn._xlws.FILTER(_xlfn.UNIQUE(_xlfn._xlws.FILTER(ClubCoef!D:D, ClubCoef!P:P = F302)),(COUNTIF(D300:D301, _xlfn.UNIQUE(_xlfn._xlws.FILTER(ClubCoef!D:D, ClubCoef!P:P = F302))) = 0)),1)</f>
        <v>#VALUE!</v>
      </c>
      <c r="E302" s="72" t="str" cm="1">
        <f t="array" ref="E302">INDEX(_xlfn._xlws.FILTER(_xlfn.UNIQUE(_xlfn._xlws.FILTER(ClubCoef!E:E, ClubCoef!P:P = F302)),(COUNTIF(E300:E301, _xlfn.UNIQUE(_xlfn._xlws.FILTER(ClubCoef!E:E, ClubCoef!P:P = F302))) = 0)),1)</f>
        <v>BE1</v>
      </c>
      <c r="F302" s="61">
        <f>LARGE(ClubCoef!P:P, B302)</f>
        <v>6.5056707293495935</v>
      </c>
    </row>
    <row r="303" spans="2:6" x14ac:dyDescent="0.25">
      <c r="B303" s="66">
        <v>301</v>
      </c>
      <c r="C303" s="72" t="e" cm="1" vm="447">
        <f t="array" ref="C303">_xlfn.UNIQUE(_xlfn._xlws.FILTER(ClubCoef!B:B, ClubCoef!D:D = D303))</f>
        <v>#VALUE!</v>
      </c>
      <c r="D303" s="73" t="e" cm="1" vm="735">
        <f t="array" ref="D303">INDEX(_xlfn._xlws.FILTER(_xlfn.UNIQUE(_xlfn._xlws.FILTER(ClubCoef!D:D, ClubCoef!P:P = F303)),(COUNTIF(D301:D302, _xlfn.UNIQUE(_xlfn._xlws.FILTER(ClubCoef!D:D, ClubCoef!P:P = F303))) = 0)),1)</f>
        <v>#VALUE!</v>
      </c>
      <c r="E303" s="72" t="str" cm="1">
        <f t="array" ref="E303">INDEX(_xlfn._xlws.FILTER(_xlfn.UNIQUE(_xlfn._xlws.FILTER(ClubCoef!E:E, ClubCoef!P:P = F303)),(COUNTIF(E301:E302, _xlfn.UNIQUE(_xlfn._xlws.FILTER(ClubCoef!E:E, ClubCoef!P:P = F303))) = 0)),1)</f>
        <v>BPG</v>
      </c>
      <c r="F303" s="61">
        <f>LARGE(ClubCoef!P:P, B303)</f>
        <v>6.4863973854818493</v>
      </c>
    </row>
    <row r="304" spans="2:6" x14ac:dyDescent="0.25">
      <c r="B304" s="66">
        <v>302</v>
      </c>
      <c r="C304" s="72" t="e" cm="1" vm="435">
        <f t="array" ref="C304">_xlfn.UNIQUE(_xlfn._xlws.FILTER(ClubCoef!B:B, ClubCoef!D:D = D304))</f>
        <v>#VALUE!</v>
      </c>
      <c r="D304" s="73" t="e" cm="1" vm="736">
        <f t="array" ref="D304">INDEX(_xlfn._xlws.FILTER(_xlfn.UNIQUE(_xlfn._xlws.FILTER(ClubCoef!D:D, ClubCoef!P:P = F304)),(COUNTIF(D302:D303, _xlfn.UNIQUE(_xlfn._xlws.FILTER(ClubCoef!D:D, ClubCoef!P:P = F304))) = 0)),1)</f>
        <v>#VALUE!</v>
      </c>
      <c r="E304" s="72" t="str" cm="1">
        <f t="array" ref="E304">INDEX(_xlfn._xlws.FILTER(_xlfn.UNIQUE(_xlfn._xlws.FILTER(ClubCoef!E:E, ClubCoef!P:P = F304)),(COUNTIF(E302:E303, _xlfn.UNIQUE(_xlfn._xlws.FILTER(ClubCoef!E:E, ClubCoef!P:P = F304))) = 0)),1)</f>
        <v>JQA</v>
      </c>
      <c r="F304" s="61">
        <f>LARGE(ClubCoef!P:P, B304)</f>
        <v>6.4398892839134323</v>
      </c>
    </row>
    <row r="305" spans="2:6" x14ac:dyDescent="0.25">
      <c r="B305" s="66">
        <v>303</v>
      </c>
      <c r="C305" s="72" t="e" cm="1" vm="435">
        <f t="array" ref="C305">_xlfn.UNIQUE(_xlfn._xlws.FILTER(ClubCoef!B:B, ClubCoef!D:D = D305))</f>
        <v>#VALUE!</v>
      </c>
      <c r="D305" s="73" t="e" cm="1" vm="737">
        <f t="array" ref="D305">INDEX(_xlfn._xlws.FILTER(_xlfn.UNIQUE(_xlfn._xlws.FILTER(ClubCoef!D:D, ClubCoef!P:P = F305)),(COUNTIF(D303:D304, _xlfn.UNIQUE(_xlfn._xlws.FILTER(ClubCoef!D:D, ClubCoef!P:P = F305))) = 0)),1)</f>
        <v>#VALUE!</v>
      </c>
      <c r="E305" s="72" t="str" cm="1">
        <f t="array" ref="E305">INDEX(_xlfn._xlws.FILTER(_xlfn.UNIQUE(_xlfn._xlws.FILTER(ClubCoef!E:E, ClubCoef!P:P = F305)),(COUNTIF(E303:E304, _xlfn.UNIQUE(_xlfn._xlws.FILTER(ClubCoef!E:E, ClubCoef!P:P = F305))) = 0)),1)</f>
        <v>AOS</v>
      </c>
      <c r="F305" s="61">
        <f>LARGE(ClubCoef!P:P, B305)</f>
        <v>6.4252585747482627</v>
      </c>
    </row>
    <row r="306" spans="2:6" x14ac:dyDescent="0.25">
      <c r="B306" s="66">
        <v>304</v>
      </c>
      <c r="C306" s="72" t="e" cm="1" vm="449">
        <f t="array" ref="C306">_xlfn.UNIQUE(_xlfn._xlws.FILTER(ClubCoef!B:B, ClubCoef!D:D = D306))</f>
        <v>#VALUE!</v>
      </c>
      <c r="D306" s="73" t="e" cm="1" vm="738">
        <f t="array" ref="D306">INDEX(_xlfn._xlws.FILTER(_xlfn.UNIQUE(_xlfn._xlws.FILTER(ClubCoef!D:D, ClubCoef!P:P = F306)),(COUNTIF(D304:D305, _xlfn.UNIQUE(_xlfn._xlws.FILTER(ClubCoef!D:D, ClubCoef!P:P = F306))) = 0)),1)</f>
        <v>#VALUE!</v>
      </c>
      <c r="E306" s="72" t="str" cm="1">
        <f t="array" ref="E306">INDEX(_xlfn._xlws.FILTER(_xlfn.UNIQUE(_xlfn._xlws.FILTER(ClubCoef!E:E, ClubCoef!P:P = F306)),(COUNTIF(E304:E305, _xlfn.UNIQUE(_xlfn._xlws.FILTER(ClubCoef!E:E, ClubCoef!P:P = F306))) = 0)),1)</f>
        <v>RUS</v>
      </c>
      <c r="F306" s="61">
        <f>LARGE(ClubCoef!P:P, B306)</f>
        <v>6.3890700077739986</v>
      </c>
    </row>
    <row r="307" spans="2:6" x14ac:dyDescent="0.25">
      <c r="B307" s="66">
        <v>305</v>
      </c>
      <c r="C307" s="72" t="e" cm="1" vm="437">
        <f t="array" ref="C307">_xlfn.UNIQUE(_xlfn._xlws.FILTER(ClubCoef!B:B, ClubCoef!D:D = D307))</f>
        <v>#VALUE!</v>
      </c>
      <c r="D307" s="73" t="e" cm="1" vm="739">
        <f t="array" ref="D307">INDEX(_xlfn._xlws.FILTER(_xlfn.UNIQUE(_xlfn._xlws.FILTER(ClubCoef!D:D, ClubCoef!P:P = F307)),(COUNTIF(D305:D306, _xlfn.UNIQUE(_xlfn._xlws.FILTER(ClubCoef!D:D, ClubCoef!P:P = F307))) = 0)),1)</f>
        <v>#VALUE!</v>
      </c>
      <c r="E307" s="72" t="str" cm="1">
        <f t="array" ref="E307">INDEX(_xlfn._xlws.FILTER(_xlfn.UNIQUE(_xlfn._xlws.FILTER(ClubCoef!E:E, ClubCoef!P:P = F307)),(COUNTIF(E305:E306, _xlfn.UNIQUE(_xlfn._xlws.FILTER(ClubCoef!E:E, ClubCoef!P:P = F307))) = 0)),1)</f>
        <v>FCT</v>
      </c>
      <c r="F307" s="61">
        <f>LARGE(ClubCoef!P:P, B307)</f>
        <v>6.3729667620208756</v>
      </c>
    </row>
    <row r="308" spans="2:6" x14ac:dyDescent="0.25">
      <c r="B308" s="66">
        <v>306</v>
      </c>
      <c r="C308" s="72" t="e" cm="1" vm="443">
        <f t="array" ref="C308">_xlfn.UNIQUE(_xlfn._xlws.FILTER(ClubCoef!B:B, ClubCoef!D:D = D308))</f>
        <v>#VALUE!</v>
      </c>
      <c r="D308" s="73" t="e" cm="1" vm="740">
        <f t="array" ref="D308">INDEX(_xlfn._xlws.FILTER(_xlfn.UNIQUE(_xlfn._xlws.FILTER(ClubCoef!D:D, ClubCoef!P:P = F308)),(COUNTIF(D306:D307, _xlfn.UNIQUE(_xlfn._xlws.FILTER(ClubCoef!D:D, ClubCoef!P:P = F308))) = 0)),1)</f>
        <v>#VALUE!</v>
      </c>
      <c r="E308" s="72" t="str" cm="1">
        <f t="array" ref="E308">INDEX(_xlfn._xlws.FILTER(_xlfn.UNIQUE(_xlfn._xlws.FILTER(ClubCoef!E:E, ClubCoef!P:P = F308)),(COUNTIF(E306:E307, _xlfn.UNIQUE(_xlfn._xlws.FILTER(ClubCoef!E:E, ClubCoef!P:P = F308))) = 0)),1)</f>
        <v>JON</v>
      </c>
      <c r="F308" s="61">
        <f>LARGE(ClubCoef!P:P, B308)</f>
        <v>6.363070753467067</v>
      </c>
    </row>
    <row r="309" spans="2:6" x14ac:dyDescent="0.25">
      <c r="B309" s="66">
        <v>307</v>
      </c>
      <c r="C309" s="72" t="e" cm="1" vm="437">
        <f t="array" ref="C309">_xlfn.UNIQUE(_xlfn._xlws.FILTER(ClubCoef!B:B, ClubCoef!D:D = D309))</f>
        <v>#VALUE!</v>
      </c>
      <c r="D309" s="73" t="e" cm="1" vm="741">
        <f t="array" ref="D309">INDEX(_xlfn._xlws.FILTER(_xlfn.UNIQUE(_xlfn._xlws.FILTER(ClubCoef!D:D, ClubCoef!P:P = F309)),(COUNTIF(D307:D308, _xlfn.UNIQUE(_xlfn._xlws.FILTER(ClubCoef!D:D, ClubCoef!P:P = F309))) = 0)),1)</f>
        <v>#VALUE!</v>
      </c>
      <c r="E309" s="72" t="str" cm="1">
        <f t="array" ref="E309">INDEX(_xlfn._xlws.FILTER(_xlfn.UNIQUE(_xlfn._xlws.FILTER(ClubCoef!E:E, ClubCoef!P:P = F309)),(COUNTIF(E307:E308, _xlfn.UNIQUE(_xlfn._xlws.FILTER(ClubCoef!E:E, ClubCoef!P:P = F309))) = 0)),1)</f>
        <v>ELV</v>
      </c>
      <c r="F309" s="61">
        <f>LARGE(ClubCoef!P:P, B309)</f>
        <v>6.3575059865336074</v>
      </c>
    </row>
    <row r="310" spans="2:6" x14ac:dyDescent="0.25">
      <c r="B310" s="66">
        <v>308</v>
      </c>
      <c r="C310" s="72" t="e" cm="1" vm="423">
        <f t="array" ref="C310">_xlfn.UNIQUE(_xlfn._xlws.FILTER(ClubCoef!B:B, ClubCoef!D:D = D310))</f>
        <v>#VALUE!</v>
      </c>
      <c r="D310" s="73" t="e" cm="1" vm="742">
        <f t="array" ref="D310">INDEX(_xlfn._xlws.FILTER(_xlfn.UNIQUE(_xlfn._xlws.FILTER(ClubCoef!D:D, ClubCoef!P:P = F310)),(COUNTIF(D308:D309, _xlfn.UNIQUE(_xlfn._xlws.FILTER(ClubCoef!D:D, ClubCoef!P:P = F310))) = 0)),1)</f>
        <v>#VALUE!</v>
      </c>
      <c r="E310" s="72" t="str" cm="1">
        <f t="array" ref="E310">INDEX(_xlfn._xlws.FILTER(_xlfn.UNIQUE(_xlfn._xlws.FILTER(ClubCoef!E:E, ClubCoef!P:P = F310)),(COUNTIF(E308:E309, _xlfn.UNIQUE(_xlfn._xlws.FILTER(ClubCoef!E:E, ClubCoef!P:P = F310))) = 0)),1)</f>
        <v>SKT</v>
      </c>
      <c r="F310" s="61">
        <f>LARGE(ClubCoef!P:P, B310)</f>
        <v>6.2261265943864359</v>
      </c>
    </row>
    <row r="311" spans="2:6" x14ac:dyDescent="0.25">
      <c r="B311" s="66">
        <v>309</v>
      </c>
      <c r="C311" s="72" t="e" cm="1" vm="431">
        <f t="array" ref="C311">_xlfn.UNIQUE(_xlfn._xlws.FILTER(ClubCoef!B:B, ClubCoef!D:D = D311))</f>
        <v>#VALUE!</v>
      </c>
      <c r="D311" s="73" t="e" cm="1" vm="743">
        <f t="array" ref="D311">INDEX(_xlfn._xlws.FILTER(_xlfn.UNIQUE(_xlfn._xlws.FILTER(ClubCoef!D:D, ClubCoef!P:P = F311)),(COUNTIF(D309:D310, _xlfn.UNIQUE(_xlfn._xlws.FILTER(ClubCoef!D:D, ClubCoef!P:P = F311))) = 0)),1)</f>
        <v>#VALUE!</v>
      </c>
      <c r="E311" s="72" t="str" cm="1">
        <f t="array" ref="E311">INDEX(_xlfn._xlws.FILTER(_xlfn.UNIQUE(_xlfn._xlws.FILTER(ClubCoef!E:E, ClubCoef!P:P = F311)),(COUNTIF(E309:E310, _xlfn.UNIQUE(_xlfn._xlws.FILTER(ClubCoef!E:E, ClubCoef!P:P = F311))) = 0)),1)</f>
        <v>AFO</v>
      </c>
      <c r="F311" s="61">
        <f>LARGE(ClubCoef!P:P, B311)</f>
        <v>6.1754166315102363</v>
      </c>
    </row>
    <row r="312" spans="2:6" x14ac:dyDescent="0.25">
      <c r="B312" s="66">
        <v>310</v>
      </c>
      <c r="C312" s="72" t="e" cm="1" vm="435">
        <f t="array" ref="C312">_xlfn.UNIQUE(_xlfn._xlws.FILTER(ClubCoef!B:B, ClubCoef!D:D = D312))</f>
        <v>#VALUE!</v>
      </c>
      <c r="D312" s="73" t="e" cm="1" vm="744">
        <f t="array" ref="D312">INDEX(_xlfn._xlws.FILTER(_xlfn.UNIQUE(_xlfn._xlws.FILTER(ClubCoef!D:D, ClubCoef!P:P = F312)),(COUNTIF(D310:D311, _xlfn.UNIQUE(_xlfn._xlws.FILTER(ClubCoef!D:D, ClubCoef!P:P = F312))) = 0)),1)</f>
        <v>#VALUE!</v>
      </c>
      <c r="E312" s="72" t="str" cm="1">
        <f t="array" ref="E312">INDEX(_xlfn._xlws.FILTER(_xlfn.UNIQUE(_xlfn._xlws.FILTER(ClubCoef!E:E, ClubCoef!P:P = F312)),(COUNTIF(E310:E311, _xlfn.UNIQUE(_xlfn._xlws.FILTER(ClubCoef!E:E, ClubCoef!P:P = F312))) = 0)),1)</f>
        <v>ATY</v>
      </c>
      <c r="F312" s="61">
        <f>LARGE(ClubCoef!P:P, B312)</f>
        <v>6.1657797671019416</v>
      </c>
    </row>
    <row r="313" spans="2:6" x14ac:dyDescent="0.25">
      <c r="B313" s="66">
        <v>311</v>
      </c>
      <c r="C313" s="72" t="e" cm="1" vm="437">
        <f t="array" ref="C313">_xlfn.UNIQUE(_xlfn._xlws.FILTER(ClubCoef!B:B, ClubCoef!D:D = D313))</f>
        <v>#VALUE!</v>
      </c>
      <c r="D313" s="73" t="e" cm="1" vm="745">
        <f t="array" ref="D313">INDEX(_xlfn._xlws.FILTER(_xlfn.UNIQUE(_xlfn._xlws.FILTER(ClubCoef!D:D, ClubCoef!P:P = F313)),(COUNTIF(D311:D312, _xlfn.UNIQUE(_xlfn._xlws.FILTER(ClubCoef!D:D, ClubCoef!P:P = F313))) = 0)),1)</f>
        <v>#VALUE!</v>
      </c>
      <c r="E313" s="72" t="str" cm="1">
        <f t="array" ref="E313">INDEX(_xlfn._xlws.FILTER(_xlfn.UNIQUE(_xlfn._xlws.FILTER(ClubCoef!E:E, ClubCoef!P:P = F313)),(COUNTIF(E311:E312, _xlfn.UNIQUE(_xlfn._xlws.FILTER(ClubCoef!E:E, ClubCoef!P:P = F313))) = 0)),1)</f>
        <v>TUL</v>
      </c>
      <c r="F313" s="61">
        <f>LARGE(ClubCoef!P:P, B313)</f>
        <v>6.0930447228930955</v>
      </c>
    </row>
    <row r="314" spans="2:6" x14ac:dyDescent="0.25">
      <c r="B314" s="66">
        <v>312</v>
      </c>
      <c r="C314" s="72" t="e" cm="1" vm="429">
        <f t="array" ref="C314">_xlfn.UNIQUE(_xlfn._xlws.FILTER(ClubCoef!B:B, ClubCoef!D:D = D314))</f>
        <v>#VALUE!</v>
      </c>
      <c r="D314" s="73" t="e" cm="1" vm="746">
        <f t="array" ref="D314">INDEX(_xlfn._xlws.FILTER(_xlfn.UNIQUE(_xlfn._xlws.FILTER(ClubCoef!D:D, ClubCoef!P:P = F314)),(COUNTIF(D312:D313, _xlfn.UNIQUE(_xlfn._xlws.FILTER(ClubCoef!D:D, ClubCoef!P:P = F314))) = 0)),1)</f>
        <v>#VALUE!</v>
      </c>
      <c r="E314" s="72" t="str" cm="1">
        <f t="array" ref="E314">INDEX(_xlfn._xlws.FILTER(_xlfn.UNIQUE(_xlfn._xlws.FILTER(ClubCoef!E:E, ClubCoef!P:P = F314)),(COUNTIF(E312:E313, _xlfn.UNIQUE(_xlfn._xlws.FILTER(ClubCoef!E:E, ClubCoef!P:P = F314))) = 0)),1)</f>
        <v>SPD</v>
      </c>
      <c r="F314" s="61">
        <f>LARGE(ClubCoef!P:P, B314)</f>
        <v>6.0546147636986642</v>
      </c>
    </row>
    <row r="315" spans="2:6" x14ac:dyDescent="0.25">
      <c r="B315" s="66">
        <v>313</v>
      </c>
      <c r="C315" s="72" t="e" cm="1" vm="437">
        <f t="array" ref="C315">_xlfn.UNIQUE(_xlfn._xlws.FILTER(ClubCoef!B:B, ClubCoef!D:D = D315))</f>
        <v>#VALUE!</v>
      </c>
      <c r="D315" s="73" t="e" cm="1" vm="747">
        <f t="array" ref="D315">INDEX(_xlfn._xlws.FILTER(_xlfn.UNIQUE(_xlfn._xlws.FILTER(ClubCoef!D:D, ClubCoef!P:P = F315)),(COUNTIF(D313:D314, _xlfn.UNIQUE(_xlfn._xlws.FILTER(ClubCoef!D:D, ClubCoef!P:P = F315))) = 0)),1)</f>
        <v>#VALUE!</v>
      </c>
      <c r="E315" s="72" t="str" cm="1">
        <f t="array" ref="E315">INDEX(_xlfn._xlws.FILTER(_xlfn.UNIQUE(_xlfn._xlws.FILTER(ClubCoef!E:E, ClubCoef!P:P = F315)),(COUNTIF(E313:E314, _xlfn.UNIQUE(_xlfn._xlws.FILTER(ClubCoef!E:E, ClubCoef!P:P = F315))) = 0)),1)</f>
        <v>WEL</v>
      </c>
      <c r="F315" s="61">
        <f>LARGE(ClubCoef!P:P, B315)</f>
        <v>5.9790882938759857</v>
      </c>
    </row>
    <row r="316" spans="2:6" x14ac:dyDescent="0.25">
      <c r="B316" s="66">
        <v>314</v>
      </c>
      <c r="C316" s="72" t="e" cm="1" vm="435">
        <f t="array" ref="C316">_xlfn.UNIQUE(_xlfn._xlws.FILTER(ClubCoef!B:B, ClubCoef!D:D = D316))</f>
        <v>#VALUE!</v>
      </c>
      <c r="D316" s="73" t="e" cm="1" vm="748">
        <f t="array" ref="D316">INDEX(_xlfn._xlws.FILTER(_xlfn.UNIQUE(_xlfn._xlws.FILTER(ClubCoef!D:D, ClubCoef!P:P = F316)),(COUNTIF(D314:D315, _xlfn.UNIQUE(_xlfn._xlws.FILTER(ClubCoef!D:D, ClubCoef!P:P = F316))) = 0)),1)</f>
        <v>#VALUE!</v>
      </c>
      <c r="E316" s="72" t="str" cm="1">
        <f t="array" ref="E316">INDEX(_xlfn._xlws.FILTER(_xlfn.UNIQUE(_xlfn._xlws.FILTER(ClubCoef!E:E, ClubCoef!P:P = F316)),(COUNTIF(E314:E315, _xlfn.UNIQUE(_xlfn._xlws.FILTER(ClubCoef!E:E, ClubCoef!P:P = F316))) = 0)),1)</f>
        <v>KHT</v>
      </c>
      <c r="F316" s="61">
        <f>LARGE(ClubCoef!P:P, B316)</f>
        <v>5.8995753540059637</v>
      </c>
    </row>
    <row r="317" spans="2:6" x14ac:dyDescent="0.25">
      <c r="B317" s="66">
        <v>315</v>
      </c>
      <c r="C317" s="72" t="e" cm="1" vm="420">
        <f t="array" ref="C317">_xlfn.UNIQUE(_xlfn._xlws.FILTER(ClubCoef!B:B, ClubCoef!D:D = D317))</f>
        <v>#VALUE!</v>
      </c>
      <c r="D317" s="73" t="e" cm="1" vm="749">
        <f t="array" ref="D317">INDEX(_xlfn._xlws.FILTER(_xlfn.UNIQUE(_xlfn._xlws.FILTER(ClubCoef!D:D, ClubCoef!P:P = F317)),(COUNTIF(D315:D316, _xlfn.UNIQUE(_xlfn._xlws.FILTER(ClubCoef!D:D, ClubCoef!P:P = F317))) = 0)),1)</f>
        <v>#VALUE!</v>
      </c>
      <c r="E317" s="72" t="str" cm="1">
        <f t="array" ref="E317">INDEX(_xlfn._xlws.FILTER(_xlfn.UNIQUE(_xlfn._xlws.FILTER(ClubCoef!E:E, ClubCoef!P:P = F317)),(COUNTIF(E315:E316, _xlfn.UNIQUE(_xlfn._xlws.FILTER(ClubCoef!E:E, ClubCoef!P:P = F317))) = 0)),1)</f>
        <v>UCS</v>
      </c>
      <c r="F317" s="61">
        <f>LARGE(ClubCoef!P:P, B317)</f>
        <v>5.8891276794872471</v>
      </c>
    </row>
    <row r="318" spans="2:6" x14ac:dyDescent="0.25">
      <c r="B318" s="66">
        <v>316</v>
      </c>
      <c r="C318" s="72" t="e" cm="1" vm="449">
        <f t="array" ref="C318">_xlfn.UNIQUE(_xlfn._xlws.FILTER(ClubCoef!B:B, ClubCoef!D:D = D318))</f>
        <v>#VALUE!</v>
      </c>
      <c r="D318" s="73" t="e" cm="1" vm="750">
        <f t="array" ref="D318">INDEX(_xlfn._xlws.FILTER(_xlfn.UNIQUE(_xlfn._xlws.FILTER(ClubCoef!D:D, ClubCoef!P:P = F318)),(COUNTIF(D316:D317, _xlfn.UNIQUE(_xlfn._xlws.FILTER(ClubCoef!D:D, ClubCoef!P:P = F318))) = 0)),1)</f>
        <v>#VALUE!</v>
      </c>
      <c r="E318" s="72" t="str" cm="1">
        <f t="array" ref="E318">INDEX(_xlfn._xlws.FILTER(_xlfn.UNIQUE(_xlfn._xlws.FILTER(ClubCoef!E:E, ClubCoef!P:P = F318)),(COUNTIF(E316:E317, _xlfn.UNIQUE(_xlfn._xlws.FILTER(ClubCoef!E:E, ClubCoef!P:P = F318))) = 0)),1)</f>
        <v>STR</v>
      </c>
      <c r="F318" s="61">
        <f>LARGE(ClubCoef!P:P, B318)</f>
        <v>5.8111779045102443</v>
      </c>
    </row>
    <row r="319" spans="2:6" x14ac:dyDescent="0.25">
      <c r="B319" s="66">
        <v>317</v>
      </c>
      <c r="C319" s="72" t="e" cm="1" vm="449">
        <f t="array" ref="C319">_xlfn.UNIQUE(_xlfn._xlws.FILTER(ClubCoef!B:B, ClubCoef!D:D = D319))</f>
        <v>#VALUE!</v>
      </c>
      <c r="D319" s="73" t="e" cm="1" vm="751">
        <f t="array" ref="D319">INDEX(_xlfn._xlws.FILTER(_xlfn.UNIQUE(_xlfn._xlws.FILTER(ClubCoef!D:D, ClubCoef!P:P = F319)),(COUNTIF(D317:D318, _xlfn.UNIQUE(_xlfn._xlws.FILTER(ClubCoef!D:D, ClubCoef!P:P = F319))) = 0)),1)</f>
        <v>#VALUE!</v>
      </c>
      <c r="E319" s="72" t="str" cm="1">
        <f t="array" ref="E319">INDEX(_xlfn._xlws.FILTER(_xlfn.UNIQUE(_xlfn._xlws.FILTER(ClubCoef!E:E, ClubCoef!P:P = F319)),(COUNTIF(E317:E318, _xlfn.UNIQUE(_xlfn._xlws.FILTER(ClubCoef!E:E, ClubCoef!P:P = F319))) = 0)),1)</f>
        <v>SKK</v>
      </c>
      <c r="F319" s="61">
        <f>LARGE(ClubCoef!P:P, B319)</f>
        <v>5.8014040053257467</v>
      </c>
    </row>
    <row r="320" spans="2:6" x14ac:dyDescent="0.25">
      <c r="B320" s="66">
        <v>318</v>
      </c>
      <c r="C320" s="72" t="e" cm="1" vm="443">
        <f t="array" ref="C320">_xlfn.UNIQUE(_xlfn._xlws.FILTER(ClubCoef!B:B, ClubCoef!D:D = D320))</f>
        <v>#VALUE!</v>
      </c>
      <c r="D320" s="73" t="e" cm="1" vm="752">
        <f t="array" ref="D320">INDEX(_xlfn._xlws.FILTER(_xlfn.UNIQUE(_xlfn._xlws.FILTER(ClubCoef!D:D, ClubCoef!P:P = F320)),(COUNTIF(D318:D319, _xlfn.UNIQUE(_xlfn._xlws.FILTER(ClubCoef!D:D, ClubCoef!P:P = F320))) = 0)),1)</f>
        <v>#VALUE!</v>
      </c>
      <c r="E320" s="72" t="str" cm="1">
        <f t="array" ref="E320">INDEX(_xlfn._xlws.FILTER(_xlfn.UNIQUE(_xlfn._xlws.FILTER(ClubCoef!E:E, ClubCoef!P:P = F320)),(COUNTIF(E318:E319, _xlfn.UNIQUE(_xlfn._xlws.FILTER(ClubCoef!E:E, ClubCoef!P:P = F320))) = 0)),1)</f>
        <v>ATM</v>
      </c>
      <c r="F320" s="61">
        <f>LARGE(ClubCoef!P:P, B320)</f>
        <v>5.7958524058593373</v>
      </c>
    </row>
    <row r="321" spans="2:6" x14ac:dyDescent="0.25">
      <c r="B321" s="66">
        <v>319</v>
      </c>
      <c r="C321" s="72" t="e" cm="1" vm="431">
        <f t="array" ref="C321">_xlfn.UNIQUE(_xlfn._xlws.FILTER(ClubCoef!B:B, ClubCoef!D:D = D321))</f>
        <v>#VALUE!</v>
      </c>
      <c r="D321" s="73" t="e" cm="1" vm="753">
        <f t="array" ref="D321">INDEX(_xlfn._xlws.FILTER(_xlfn.UNIQUE(_xlfn._xlws.FILTER(ClubCoef!D:D, ClubCoef!P:P = F321)),(COUNTIF(D319:D320, _xlfn.UNIQUE(_xlfn._xlws.FILTER(ClubCoef!D:D, ClubCoef!P:P = F321))) = 0)),1)</f>
        <v>#VALUE!</v>
      </c>
      <c r="E321" s="72" t="str" cm="1">
        <f t="array" ref="E321">INDEX(_xlfn._xlws.FILTER(_xlfn.UNIQUE(_xlfn._xlws.FILTER(ClubCoef!E:E, ClubCoef!P:P = F321)),(COUNTIF(E319:E320, _xlfn.UNIQUE(_xlfn._xlws.FILTER(ClubCoef!E:E, ClubCoef!P:P = F321))) = 0)),1)</f>
        <v>LEE</v>
      </c>
      <c r="F321" s="61">
        <f>LARGE(ClubCoef!P:P, B321)</f>
        <v>5.7871925044372325</v>
      </c>
    </row>
    <row r="322" spans="2:6" x14ac:dyDescent="0.25">
      <c r="B322" s="66">
        <v>320</v>
      </c>
      <c r="C322" s="72" t="e" cm="1" vm="443">
        <f t="array" ref="C322">_xlfn.UNIQUE(_xlfn._xlws.FILTER(ClubCoef!B:B, ClubCoef!D:D = D322))</f>
        <v>#VALUE!</v>
      </c>
      <c r="D322" s="73" t="e" cm="1" vm="754">
        <f t="array" ref="D322">INDEX(_xlfn._xlws.FILTER(_xlfn.UNIQUE(_xlfn._xlws.FILTER(ClubCoef!D:D, ClubCoef!P:P = F322)),(COUNTIF(D320:D321, _xlfn.UNIQUE(_xlfn._xlws.FILTER(ClubCoef!D:D, ClubCoef!P:P = F322))) = 0)),1)</f>
        <v>#VALUE!</v>
      </c>
      <c r="E322" s="72" t="str" cm="1">
        <f t="array" ref="E322">INDEX(_xlfn._xlws.FILTER(_xlfn.UNIQUE(_xlfn._xlws.FILTER(ClubCoef!E:E, ClubCoef!P:P = F322)),(COUNTIF(E320:E321, _xlfn.UNIQUE(_xlfn._xlws.FILTER(ClubCoef!E:E, ClubCoef!P:P = F322))) = 0)),1)</f>
        <v>MNJ</v>
      </c>
      <c r="F322" s="61">
        <f>LARGE(ClubCoef!P:P, B322)</f>
        <v>5.7503978050597695</v>
      </c>
    </row>
    <row r="323" spans="2:6" x14ac:dyDescent="0.25">
      <c r="B323" s="66">
        <v>321</v>
      </c>
      <c r="C323" s="72" t="e" cm="1" vm="443">
        <f t="array" ref="C323">_xlfn.UNIQUE(_xlfn._xlws.FILTER(ClubCoef!B:B, ClubCoef!D:D = D323))</f>
        <v>#VALUE!</v>
      </c>
      <c r="D323" s="73" t="e" cm="1" vm="755">
        <f t="array" ref="D323">INDEX(_xlfn._xlws.FILTER(_xlfn.UNIQUE(_xlfn._xlws.FILTER(ClubCoef!D:D, ClubCoef!P:P = F323)),(COUNTIF(D321:D322, _xlfn.UNIQUE(_xlfn._xlws.FILTER(ClubCoef!D:D, ClubCoef!P:P = F323))) = 0)),1)</f>
        <v>#VALUE!</v>
      </c>
      <c r="E323" s="72" t="str" cm="1">
        <f t="array" ref="E323">INDEX(_xlfn._xlws.FILTER(_xlfn.UNIQUE(_xlfn._xlws.FILTER(ClubCoef!E:E, ClubCoef!P:P = F323)),(COUNTIF(E321:E322, _xlfn.UNIQUE(_xlfn._xlws.FILTER(ClubCoef!E:E, ClubCoef!P:P = F323))) = 0)),1)</f>
        <v>TRI</v>
      </c>
      <c r="F323" s="61">
        <f>LARGE(ClubCoef!P:P, B323)</f>
        <v>5.5992923747654073</v>
      </c>
    </row>
    <row r="324" spans="2:6" x14ac:dyDescent="0.25">
      <c r="B324" s="66">
        <v>322</v>
      </c>
      <c r="C324" s="72" t="e" cm="1" vm="449">
        <f t="array" ref="C324">_xlfn.UNIQUE(_xlfn._xlws.FILTER(ClubCoef!B:B, ClubCoef!D:D = D324))</f>
        <v>#VALUE!</v>
      </c>
      <c r="D324" s="73" t="e" cm="1" vm="756">
        <f t="array" ref="D324">INDEX(_xlfn._xlws.FILTER(_xlfn.UNIQUE(_xlfn._xlws.FILTER(ClubCoef!D:D, ClubCoef!P:P = F324)),(COUNTIF(D322:D323, _xlfn.UNIQUE(_xlfn._xlws.FILTER(ClubCoef!D:D, ClubCoef!P:P = F324))) = 0)),1)</f>
        <v>#VALUE!</v>
      </c>
      <c r="E324" s="72" t="str" cm="1">
        <f t="array" ref="E324">INDEX(_xlfn._xlws.FILTER(_xlfn.UNIQUE(_xlfn._xlws.FILTER(ClubCoef!E:E, ClubCoef!P:P = F324)),(COUNTIF(E322:E323, _xlfn.UNIQUE(_xlfn._xlws.FILTER(ClubCoef!E:E, ClubCoef!P:P = F324))) = 0)),1)</f>
        <v>ARG</v>
      </c>
      <c r="F324" s="61">
        <f>LARGE(ClubCoef!P:P, B324)</f>
        <v>5.5877827553029551</v>
      </c>
    </row>
    <row r="325" spans="2:6" x14ac:dyDescent="0.25">
      <c r="B325" s="66">
        <v>323</v>
      </c>
      <c r="C325" s="72" t="e" cm="1" vm="449">
        <f t="array" ref="C325">_xlfn.UNIQUE(_xlfn._xlws.FILTER(ClubCoef!B:B, ClubCoef!D:D = D325))</f>
        <v>#VALUE!</v>
      </c>
      <c r="D325" s="73" t="e" cm="1" vm="757">
        <f t="array" ref="D325">INDEX(_xlfn._xlws.FILTER(_xlfn.UNIQUE(_xlfn._xlws.FILTER(ClubCoef!D:D, ClubCoef!P:P = F325)),(COUNTIF(D323:D324, _xlfn.UNIQUE(_xlfn._xlws.FILTER(ClubCoef!D:D, ClubCoef!P:P = F325))) = 0)),1)</f>
        <v>#VALUE!</v>
      </c>
      <c r="E325" s="72" t="str" cm="1">
        <f t="array" ref="E325">INDEX(_xlfn._xlws.FILTER(_xlfn.UNIQUE(_xlfn._xlws.FILTER(ClubCoef!E:E, ClubCoef!P:P = F325)),(COUNTIF(E323:E324, _xlfn.UNIQUE(_xlfn._xlws.FILTER(ClubCoef!E:E, ClubCoef!P:P = F325))) = 0)),1)</f>
        <v>WIT</v>
      </c>
      <c r="F325" s="61">
        <f>LARGE(ClubCoef!P:P, B325)</f>
        <v>5.5406386733140502</v>
      </c>
    </row>
    <row r="326" spans="2:6" x14ac:dyDescent="0.25">
      <c r="B326" s="66">
        <v>324</v>
      </c>
      <c r="C326" s="72" t="e" cm="1" vm="443">
        <f t="array" ref="C326">_xlfn.UNIQUE(_xlfn._xlws.FILTER(ClubCoef!B:B, ClubCoef!D:D = D326))</f>
        <v>#VALUE!</v>
      </c>
      <c r="D326" s="73" t="e" cm="1" vm="758">
        <f t="array" ref="D326">INDEX(_xlfn._xlws.FILTER(_xlfn.UNIQUE(_xlfn._xlws.FILTER(ClubCoef!D:D, ClubCoef!P:P = F326)),(COUNTIF(D324:D325, _xlfn.UNIQUE(_xlfn._xlws.FILTER(ClubCoef!D:D, ClubCoef!P:P = F326))) = 0)),1)</f>
        <v>#VALUE!</v>
      </c>
      <c r="E326" s="72" t="str" cm="1">
        <f t="array" ref="E326">INDEX(_xlfn._xlws.FILTER(_xlfn.UNIQUE(_xlfn._xlws.FILTER(ClubCoef!E:E, ClubCoef!P:P = F326)),(COUNTIF(E324:E325, _xlfn.UNIQUE(_xlfn._xlws.FILTER(ClubCoef!E:E, ClubCoef!P:P = F326))) = 0)),1)</f>
        <v>TRS</v>
      </c>
      <c r="F326" s="61">
        <f>LARGE(ClubCoef!P:P, B326)</f>
        <v>5.4275662149465775</v>
      </c>
    </row>
    <row r="327" spans="2:6" x14ac:dyDescent="0.25">
      <c r="B327" s="66">
        <v>325</v>
      </c>
      <c r="C327" s="72" t="e" cm="1" vm="420">
        <f t="array" ref="C327">_xlfn.UNIQUE(_xlfn._xlws.FILTER(ClubCoef!B:B, ClubCoef!D:D = D327))</f>
        <v>#VALUE!</v>
      </c>
      <c r="D327" s="73" t="e" cm="1" vm="759">
        <f t="array" ref="D327">INDEX(_xlfn._xlws.FILTER(_xlfn.UNIQUE(_xlfn._xlws.FILTER(ClubCoef!D:D, ClubCoef!P:P = F327)),(COUNTIF(D325:D326, _xlfn.UNIQUE(_xlfn._xlws.FILTER(ClubCoef!D:D, ClubCoef!P:P = F327))) = 0)),1)</f>
        <v>#VALUE!</v>
      </c>
      <c r="E327" s="72" t="str" cm="1">
        <f t="array" ref="E327">INDEX(_xlfn._xlws.FILTER(_xlfn.UNIQUE(_xlfn._xlws.FILTER(ClubCoef!E:E, ClubCoef!P:P = F327)),(COUNTIF(E325:E326, _xlfn.UNIQUE(_xlfn._xlws.FILTER(ClubCoef!E:E, ClubCoef!P:P = F327))) = 0)),1)</f>
        <v>FKM</v>
      </c>
      <c r="F327" s="61">
        <f>LARGE(ClubCoef!P:P, B327)</f>
        <v>5.4060073599999994</v>
      </c>
    </row>
    <row r="328" spans="2:6" x14ac:dyDescent="0.25">
      <c r="B328" s="66">
        <v>326</v>
      </c>
      <c r="C328" s="72" t="e" cm="1" vm="431">
        <f t="array" ref="C328">_xlfn.UNIQUE(_xlfn._xlws.FILTER(ClubCoef!B:B, ClubCoef!D:D = D328))</f>
        <v>#VALUE!</v>
      </c>
      <c r="D328" s="73" t="e" cm="1" vm="760">
        <f t="array" ref="D328">INDEX(_xlfn._xlws.FILTER(_xlfn.UNIQUE(_xlfn._xlws.FILTER(ClubCoef!D:D, ClubCoef!P:P = F328)),(COUNTIF(D326:D327, _xlfn.UNIQUE(_xlfn._xlws.FILTER(ClubCoef!D:D, ClubCoef!P:P = F328))) = 0)),1)</f>
        <v>#VALUE!</v>
      </c>
      <c r="E328" s="72" t="str" cm="1">
        <f t="array" ref="E328">INDEX(_xlfn._xlws.FILTER(_xlfn.UNIQUE(_xlfn._xlws.FILTER(ClubCoef!E:E, ClubCoef!P:P = F328)),(COUNTIF(E326:E327, _xlfn.UNIQUE(_xlfn._xlws.FILTER(ClubCoef!E:E, ClubCoef!P:P = F328))) = 0)),1)</f>
        <v>DNR</v>
      </c>
      <c r="F328" s="61">
        <f>LARGE(ClubCoef!P:P, B328)</f>
        <v>5.290452920653796</v>
      </c>
    </row>
    <row r="329" spans="2:6" x14ac:dyDescent="0.25">
      <c r="B329" s="66">
        <v>327</v>
      </c>
      <c r="C329" s="72" t="e" cm="1" vm="447">
        <f t="array" ref="C329">_xlfn.UNIQUE(_xlfn._xlws.FILTER(ClubCoef!B:B, ClubCoef!D:D = D329))</f>
        <v>#VALUE!</v>
      </c>
      <c r="D329" s="73" t="e" cm="1" vm="761">
        <f t="array" ref="D329">INDEX(_xlfn._xlws.FILTER(_xlfn.UNIQUE(_xlfn._xlws.FILTER(ClubCoef!D:D, ClubCoef!P:P = F329)),(COUNTIF(D327:D328, _xlfn.UNIQUE(_xlfn._xlws.FILTER(ClubCoef!D:D, ClubCoef!P:P = F329))) = 0)),1)</f>
        <v>#VALUE!</v>
      </c>
      <c r="E329" s="72" t="str" cm="1">
        <f t="array" ref="E329">INDEX(_xlfn._xlws.FILTER(_xlfn.UNIQUE(_xlfn._xlws.FILTER(ClubCoef!E:E, ClubCoef!P:P = F329)),(COUNTIF(E327:E328, _xlfn.UNIQUE(_xlfn._xlws.FILTER(ClubCoef!E:E, ClubCoef!P:P = F329))) = 0)),1)</f>
        <v>LID</v>
      </c>
      <c r="F329" s="61">
        <f>LARGE(ClubCoef!P:P, B329)</f>
        <v>5.2696435097662269</v>
      </c>
    </row>
    <row r="330" spans="2:6" x14ac:dyDescent="0.25">
      <c r="B330" s="66">
        <v>328</v>
      </c>
      <c r="C330" s="72" t="e" cm="1" vm="443">
        <f t="array" ref="C330">_xlfn.UNIQUE(_xlfn._xlws.FILTER(ClubCoef!B:B, ClubCoef!D:D = D330))</f>
        <v>#VALUE!</v>
      </c>
      <c r="D330" s="73" t="e" cm="1" vm="762">
        <f t="array" ref="D330">INDEX(_xlfn._xlws.FILTER(_xlfn.UNIQUE(_xlfn._xlws.FILTER(ClubCoef!D:D, ClubCoef!P:P = F330)),(COUNTIF(D328:D329, _xlfn.UNIQUE(_xlfn._xlws.FILTER(ClubCoef!D:D, ClubCoef!P:P = F330))) = 0)),1)</f>
        <v>#VALUE!</v>
      </c>
      <c r="E330" s="72" t="str" cm="1">
        <f t="array" ref="E330">INDEX(_xlfn._xlws.FILTER(_xlfn.UNIQUE(_xlfn._xlws.FILTER(ClubCoef!E:E, ClubCoef!P:P = F330)),(COUNTIF(E328:E329, _xlfn.UNIQUE(_xlfn._xlws.FILTER(ClubCoef!E:E, ClubCoef!P:P = F330))) = 0)),1)</f>
        <v>BFA</v>
      </c>
      <c r="F330" s="61">
        <f>LARGE(ClubCoef!P:P, B330)</f>
        <v>5.2640837524589008</v>
      </c>
    </row>
    <row r="331" spans="2:6" x14ac:dyDescent="0.25">
      <c r="B331" s="66">
        <v>329</v>
      </c>
      <c r="C331" s="72" t="e" cm="1" vm="435">
        <f t="array" ref="C331">_xlfn.UNIQUE(_xlfn._xlws.FILTER(ClubCoef!B:B, ClubCoef!D:D = D331))</f>
        <v>#VALUE!</v>
      </c>
      <c r="D331" s="73" t="e" cm="1" vm="763">
        <f t="array" ref="D331">INDEX(_xlfn._xlws.FILTER(_xlfn.UNIQUE(_xlfn._xlws.FILTER(ClubCoef!D:D, ClubCoef!P:P = F331)),(COUNTIF(D329:D330, _xlfn.UNIQUE(_xlfn._xlws.FILTER(ClubCoef!D:D, ClubCoef!P:P = F331))) = 0)),1)</f>
        <v>#VALUE!</v>
      </c>
      <c r="E331" s="72" t="str" cm="1">
        <f t="array" ref="E331">INDEX(_xlfn._xlws.FILTER(_xlfn.UNIQUE(_xlfn._xlws.FILTER(ClubCoef!E:E, ClubCoef!P:P = F331)),(COUNTIF(E329:E330, _xlfn.UNIQUE(_xlfn._xlws.FILTER(ClubCoef!E:E, ClubCoef!P:P = F331))) = 0)),1)</f>
        <v>TFC</v>
      </c>
      <c r="F331" s="61">
        <f>LARGE(ClubCoef!P:P, B331)</f>
        <v>5.2298733175986971</v>
      </c>
    </row>
    <row r="332" spans="2:6" x14ac:dyDescent="0.25">
      <c r="B332" s="66">
        <v>330</v>
      </c>
      <c r="C332" s="72" t="e" cm="1" vm="431">
        <f t="array" ref="C332">_xlfn.UNIQUE(_xlfn._xlws.FILTER(ClubCoef!B:B, ClubCoef!D:D = D332))</f>
        <v>#VALUE!</v>
      </c>
      <c r="D332" s="73" t="e" cm="1" vm="764">
        <f t="array" ref="D332">INDEX(_xlfn._xlws.FILTER(_xlfn.UNIQUE(_xlfn._xlws.FILTER(ClubCoef!D:D, ClubCoef!P:P = F332)),(COUNTIF(D330:D331, _xlfn.UNIQUE(_xlfn._xlws.FILTER(ClubCoef!D:D, ClubCoef!P:P = F332))) = 0)),1)</f>
        <v>#VALUE!</v>
      </c>
      <c r="E332" s="72" t="str" cm="1">
        <f t="array" ref="E332">INDEX(_xlfn._xlws.FILTER(_xlfn.UNIQUE(_xlfn._xlws.FILTER(ClubCoef!E:E, ClubCoef!P:P = F332)),(COUNTIF(E330:E331, _xlfn.UNIQUE(_xlfn._xlws.FILTER(ClubCoef!E:E, ClubCoef!P:P = F332))) = 0)),1)</f>
        <v>RFA</v>
      </c>
      <c r="F332" s="61">
        <f>LARGE(ClubCoef!P:P, B332)</f>
        <v>5.2233952770753502</v>
      </c>
    </row>
    <row r="333" spans="2:6" x14ac:dyDescent="0.25">
      <c r="B333" s="66">
        <v>331</v>
      </c>
      <c r="C333" s="72" t="e" cm="1" vm="437">
        <f t="array" ref="C333">_xlfn.UNIQUE(_xlfn._xlws.FILTER(ClubCoef!B:B, ClubCoef!D:D = D333))</f>
        <v>#VALUE!</v>
      </c>
      <c r="D333" s="73" t="e" cm="1" vm="765">
        <f t="array" ref="D333">INDEX(_xlfn._xlws.FILTER(_xlfn.UNIQUE(_xlfn._xlws.FILTER(ClubCoef!D:D, ClubCoef!P:P = F333)),(COUNTIF(D331:D332, _xlfn.UNIQUE(_xlfn._xlws.FILTER(ClubCoef!D:D, ClubCoef!P:P = F333))) = 0)),1)</f>
        <v>#VALUE!</v>
      </c>
      <c r="E333" s="72" t="str" cm="1">
        <f t="array" ref="E333">INDEX(_xlfn._xlws.FILTER(_xlfn.UNIQUE(_xlfn._xlws.FILTER(ClubCoef!E:E, ClubCoef!P:P = F333)),(COUNTIF(E331:E332, _xlfn.UNIQUE(_xlfn._xlws.FILTER(ClubCoef!E:E, ClubCoef!P:P = F333))) = 0)),1)</f>
        <v>TBS</v>
      </c>
      <c r="F333" s="61">
        <f>LARGE(ClubCoef!P:P, B333)</f>
        <v>5.2213786702980638</v>
      </c>
    </row>
    <row r="334" spans="2:6" x14ac:dyDescent="0.25">
      <c r="B334" s="66">
        <v>332</v>
      </c>
      <c r="C334" s="72" t="e" cm="1" vm="431">
        <f t="array" ref="C334">_xlfn.UNIQUE(_xlfn._xlws.FILTER(ClubCoef!B:B, ClubCoef!D:D = D334))</f>
        <v>#VALUE!</v>
      </c>
      <c r="D334" s="73" t="e" cm="1" vm="766">
        <f t="array" ref="D334">INDEX(_xlfn._xlws.FILTER(_xlfn.UNIQUE(_xlfn._xlws.FILTER(ClubCoef!D:D, ClubCoef!P:P = F334)),(COUNTIF(D332:D333, _xlfn.UNIQUE(_xlfn._xlws.FILTER(ClubCoef!D:D, ClubCoef!P:P = F334))) = 0)),1)</f>
        <v>#VALUE!</v>
      </c>
      <c r="E334" s="72" t="str" cm="1">
        <f t="array" ref="E334">INDEX(_xlfn._xlws.FILTER(_xlfn.UNIQUE(_xlfn._xlws.FILTER(ClubCoef!E:E, ClubCoef!P:P = F334)),(COUNTIF(E332:E333, _xlfn.UNIQUE(_xlfn._xlws.FILTER(ClubCoef!E:E, ClubCoef!P:P = F334))) = 0)),1)</f>
        <v>AGS</v>
      </c>
      <c r="F334" s="61">
        <f>LARGE(ClubCoef!P:P, B334)</f>
        <v>5.2019862026231118</v>
      </c>
    </row>
    <row r="335" spans="2:6" x14ac:dyDescent="0.25">
      <c r="B335" s="66">
        <v>333</v>
      </c>
      <c r="C335" s="72" t="e" cm="1" vm="439">
        <f t="array" ref="C335">_xlfn.UNIQUE(_xlfn._xlws.FILTER(ClubCoef!B:B, ClubCoef!D:D = D335))</f>
        <v>#VALUE!</v>
      </c>
      <c r="D335" s="73" t="e" cm="1" vm="767">
        <f t="array" ref="D335">INDEX(_xlfn._xlws.FILTER(_xlfn.UNIQUE(_xlfn._xlws.FILTER(ClubCoef!D:D, ClubCoef!P:P = F335)),(COUNTIF(D333:D334, _xlfn.UNIQUE(_xlfn._xlws.FILTER(ClubCoef!D:D, ClubCoef!P:P = F335))) = 0)),1)</f>
        <v>#VALUE!</v>
      </c>
      <c r="E335" s="72" t="str" cm="1">
        <f t="array" ref="E335">INDEX(_xlfn._xlws.FILTER(_xlfn.UNIQUE(_xlfn._xlws.FILTER(ClubCoef!E:E, ClubCoef!P:P = F335)),(COUNTIF(E333:E334, _xlfn.UNIQUE(_xlfn._xlws.FILTER(ClubCoef!E:E, ClubCoef!P:P = F335))) = 0)),1)</f>
        <v>D83</v>
      </c>
      <c r="F335" s="61">
        <f>LARGE(ClubCoef!P:P, B335)</f>
        <v>5.0022567448502189</v>
      </c>
    </row>
    <row r="336" spans="2:6" x14ac:dyDescent="0.25">
      <c r="B336" s="66">
        <v>334</v>
      </c>
      <c r="C336" s="72" t="e" cm="1" vm="447">
        <f t="array" ref="C336">_xlfn.UNIQUE(_xlfn._xlws.FILTER(ClubCoef!B:B, ClubCoef!D:D = D336))</f>
        <v>#VALUE!</v>
      </c>
      <c r="D336" s="73" t="e" cm="1" vm="768">
        <f t="array" ref="D336">INDEX(_xlfn._xlws.FILTER(_xlfn.UNIQUE(_xlfn._xlws.FILTER(ClubCoef!D:D, ClubCoef!P:P = F336)),(COUNTIF(D334:D335, _xlfn.UNIQUE(_xlfn._xlws.FILTER(ClubCoef!D:D, ClubCoef!P:P = F336))) = 0)),1)</f>
        <v>#VALUE!</v>
      </c>
      <c r="E336" s="72" t="str" cm="1">
        <f t="array" ref="E336">INDEX(_xlfn._xlws.FILTER(_xlfn.UNIQUE(_xlfn._xlws.FILTER(ClubCoef!E:E, ClubCoef!P:P = F336)),(COUNTIF(E334:E335, _xlfn.UNIQUE(_xlfn._xlws.FILTER(ClubCoef!E:E, ClubCoef!P:P = F336))) = 0)),1)</f>
        <v>ORA</v>
      </c>
      <c r="F336" s="61">
        <f>LARGE(ClubCoef!P:P, B336)</f>
        <v>4.9455023508975993</v>
      </c>
    </row>
    <row r="337" spans="2:6" x14ac:dyDescent="0.25">
      <c r="B337" s="66">
        <v>335</v>
      </c>
      <c r="C337" s="72" t="e" cm="1" vm="435">
        <f t="array" ref="C337">_xlfn.UNIQUE(_xlfn._xlws.FILTER(ClubCoef!B:B, ClubCoef!D:D = D337))</f>
        <v>#VALUE!</v>
      </c>
      <c r="D337" s="73" t="e" cm="1" vm="769">
        <f t="array" ref="D337">INDEX(_xlfn._xlws.FILTER(_xlfn.UNIQUE(_xlfn._xlws.FILTER(ClubCoef!D:D, ClubCoef!P:P = F337)),(COUNTIF(D335:D336, _xlfn.UNIQUE(_xlfn._xlws.FILTER(ClubCoef!D:D, ClubCoef!P:P = F337))) = 0)),1)</f>
        <v>#VALUE!</v>
      </c>
      <c r="E337" s="72" t="str" cm="1">
        <f t="array" ref="E337">INDEX(_xlfn._xlws.FILTER(_xlfn.UNIQUE(_xlfn._xlws.FILTER(ClubCoef!E:E, ClubCoef!P:P = F337)),(COUNTIF(E335:E336, _xlfn.UNIQUE(_xlfn._xlws.FILTER(ClubCoef!E:E, ClubCoef!P:P = F337))) = 0)),1)</f>
        <v>UYT</v>
      </c>
      <c r="F337" s="61">
        <f>LARGE(ClubCoef!P:P, B337)</f>
        <v>4.749923373194143</v>
      </c>
    </row>
    <row r="338" spans="2:6" x14ac:dyDescent="0.25">
      <c r="B338" s="66">
        <v>336</v>
      </c>
      <c r="C338" s="72" t="e" cm="1" vm="447">
        <f t="array" ref="C338">_xlfn.UNIQUE(_xlfn._xlws.FILTER(ClubCoef!B:B, ClubCoef!D:D = D338))</f>
        <v>#VALUE!</v>
      </c>
      <c r="D338" s="73" t="e" cm="1" vm="770">
        <f t="array" ref="D338">INDEX(_xlfn._xlws.FILTER(_xlfn.UNIQUE(_xlfn._xlws.FILTER(ClubCoef!D:D, ClubCoef!P:P = F338)),(COUNTIF(D336:D337, _xlfn.UNIQUE(_xlfn._xlws.FILTER(ClubCoef!D:D, ClubCoef!P:P = F338))) = 0)),1)</f>
        <v>#VALUE!</v>
      </c>
      <c r="E338" s="72" t="str" cm="1">
        <f t="array" ref="E338">INDEX(_xlfn._xlws.FILTER(_xlfn.UNIQUE(_xlfn._xlws.FILTER(ClubCoef!E:E, ClubCoef!P:P = F338)),(COUNTIF(E336:E337, _xlfn.UNIQUE(_xlfn._xlws.FILTER(ClubCoef!E:E, ClubCoef!P:P = F338))) = 0)),1)</f>
        <v>BRN</v>
      </c>
      <c r="F338" s="61">
        <f>LARGE(ClubCoef!P:P, B338)</f>
        <v>4.6244779692264109</v>
      </c>
    </row>
    <row r="339" spans="2:6" x14ac:dyDescent="0.25">
      <c r="B339" s="66">
        <v>337</v>
      </c>
      <c r="C339" s="72" t="e" cm="1" vm="449">
        <f t="array" ref="C339">_xlfn.UNIQUE(_xlfn._xlws.FILTER(ClubCoef!B:B, ClubCoef!D:D = D339))</f>
        <v>#VALUE!</v>
      </c>
      <c r="D339" s="73" t="e" cm="1" vm="771">
        <f t="array" ref="D339">INDEX(_xlfn._xlws.FILTER(_xlfn.UNIQUE(_xlfn._xlws.FILTER(ClubCoef!D:D, ClubCoef!P:P = F339)),(COUNTIF(D337:D338, _xlfn.UNIQUE(_xlfn._xlws.FILTER(ClubCoef!D:D, ClubCoef!P:P = F339))) = 0)),1)</f>
        <v>#VALUE!</v>
      </c>
      <c r="E339" s="72" t="str" cm="1">
        <f t="array" ref="E339">INDEX(_xlfn._xlws.FILTER(_xlfn.UNIQUE(_xlfn._xlws.FILTER(ClubCoef!E:E, ClubCoef!P:P = F339)),(COUNTIF(E337:E338, _xlfn.UNIQUE(_xlfn._xlws.FILTER(ClubCoef!E:E, ClubCoef!P:P = F339))) = 0)),1)</f>
        <v>KLK</v>
      </c>
      <c r="F339" s="61">
        <f>LARGE(ClubCoef!P:P, B339)</f>
        <v>4.618661638516059</v>
      </c>
    </row>
    <row r="340" spans="2:6" x14ac:dyDescent="0.25">
      <c r="B340" s="66">
        <v>338</v>
      </c>
      <c r="C340" s="72" t="e" cm="1" vm="447">
        <f t="array" ref="C340">_xlfn.UNIQUE(_xlfn._xlws.FILTER(ClubCoef!B:B, ClubCoef!D:D = D340))</f>
        <v>#VALUE!</v>
      </c>
      <c r="D340" s="73" t="e" cm="1" vm="772">
        <f t="array" ref="D340">INDEX(_xlfn._xlws.FILTER(_xlfn.UNIQUE(_xlfn._xlws.FILTER(ClubCoef!D:D, ClubCoef!P:P = F340)),(COUNTIF(D338:D339, _xlfn.UNIQUE(_xlfn._xlws.FILTER(ClubCoef!D:D, ClubCoef!P:P = F340))) = 0)),1)</f>
        <v>#VALUE!</v>
      </c>
      <c r="E340" s="72" t="str" cm="1">
        <f t="array" ref="E340">INDEX(_xlfn._xlws.FILTER(_xlfn.UNIQUE(_xlfn._xlws.FILTER(ClubCoef!E:E, ClubCoef!P:P = F340)),(COUNTIF(E338:E339, _xlfn.UNIQUE(_xlfn._xlws.FILTER(ClubCoef!E:E, ClubCoef!P:P = F340))) = 0)),1)</f>
        <v>OSI</v>
      </c>
      <c r="F340" s="61">
        <f>LARGE(ClubCoef!P:P, B340)</f>
        <v>4.5163031919150729</v>
      </c>
    </row>
    <row r="341" spans="2:6" x14ac:dyDescent="0.25">
      <c r="B341" s="66">
        <v>339</v>
      </c>
      <c r="C341" s="72" t="e" cm="1" vm="431">
        <f t="array" ref="C341">_xlfn.UNIQUE(_xlfn._xlws.FILTER(ClubCoef!B:B, ClubCoef!D:D = D341))</f>
        <v>#VALUE!</v>
      </c>
      <c r="D341" s="73" t="e" cm="1" vm="773">
        <f t="array" ref="D341">INDEX(_xlfn._xlws.FILTER(_xlfn.UNIQUE(_xlfn._xlws.FILTER(ClubCoef!D:D, ClubCoef!P:P = F341)),(COUNTIF(D339:D340, _xlfn.UNIQUE(_xlfn._xlws.FILTER(ClubCoef!D:D, ClubCoef!P:P = F341))) = 0)),1)</f>
        <v>#VALUE!</v>
      </c>
      <c r="E341" s="72" t="str" cm="1">
        <f t="array" ref="E341">INDEX(_xlfn._xlws.FILTER(_xlfn.UNIQUE(_xlfn._xlws.FILTER(ClubCoef!E:E, ClubCoef!P:P = F341)),(COUNTIF(E339:E340, _xlfn.UNIQUE(_xlfn._xlws.FILTER(ClubCoef!E:E, ClubCoef!P:P = F341))) = 0)),1)</f>
        <v>OGU</v>
      </c>
      <c r="F341" s="61">
        <f>LARGE(ClubCoef!P:P, B341)</f>
        <v>4.4727181250261854</v>
      </c>
    </row>
    <row r="342" spans="2:6" x14ac:dyDescent="0.25">
      <c r="B342" s="66">
        <v>340</v>
      </c>
      <c r="C342" s="72" t="e" cm="1" vm="449">
        <f t="array" ref="C342">_xlfn.UNIQUE(_xlfn._xlws.FILTER(ClubCoef!B:B, ClubCoef!D:D = D342))</f>
        <v>#VALUE!</v>
      </c>
      <c r="D342" s="73" t="e" cm="1" vm="774">
        <f t="array" ref="D342">INDEX(_xlfn._xlws.FILTER(_xlfn.UNIQUE(_xlfn._xlws.FILTER(ClubCoef!D:D, ClubCoef!P:P = F342)),(COUNTIF(D340:D341, _xlfn.UNIQUE(_xlfn._xlws.FILTER(ClubCoef!D:D, ClubCoef!P:P = F342))) = 0)),1)</f>
        <v>#VALUE!</v>
      </c>
      <c r="E342" s="72" t="str" cm="1">
        <f t="array" ref="E342">INDEX(_xlfn._xlws.FILTER(_xlfn.UNIQUE(_xlfn._xlws.FILTER(ClubCoef!E:E, ClubCoef!P:P = F342)),(COUNTIF(E340:E341, _xlfn.UNIQUE(_xlfn._xlws.FILTER(ClubCoef!E:E, ClubCoef!P:P = F342))) = 0)),1)</f>
        <v>MRT</v>
      </c>
      <c r="F342" s="61">
        <f>LARGE(ClubCoef!P:P, B342)</f>
        <v>4.4489220072774351</v>
      </c>
    </row>
    <row r="343" spans="2:6" x14ac:dyDescent="0.25">
      <c r="B343" s="66">
        <v>341</v>
      </c>
      <c r="C343" s="72" t="e" cm="1" vm="449">
        <f t="array" ref="C343">_xlfn.UNIQUE(_xlfn._xlws.FILTER(ClubCoef!B:B, ClubCoef!D:D = D343))</f>
        <v>#VALUE!</v>
      </c>
      <c r="D343" s="73" t="e" cm="1" vm="775">
        <f t="array" ref="D343">INDEX(_xlfn._xlws.FILTER(_xlfn.UNIQUE(_xlfn._xlws.FILTER(ClubCoef!D:D, ClubCoef!P:P = F343)),(COUNTIF(D341:D342, _xlfn.UNIQUE(_xlfn._xlws.FILTER(ClubCoef!D:D, ClubCoef!P:P = F343))) = 0)),1)</f>
        <v>#VALUE!</v>
      </c>
      <c r="E343" s="72" t="str" cm="1">
        <f t="array" ref="E343">INDEX(_xlfn._xlws.FILTER(_xlfn.UNIQUE(_xlfn._xlws.FILTER(ClubCoef!E:E, ClubCoef!P:P = F343)),(COUNTIF(E341:E342, _xlfn.UNIQUE(_xlfn._xlws.FILTER(ClubCoef!E:E, ClubCoef!P:P = F343))) = 0)),1)</f>
        <v>GON</v>
      </c>
      <c r="F343" s="61">
        <f>LARGE(ClubCoef!P:P, B343)</f>
        <v>4.4271172464945554</v>
      </c>
    </row>
    <row r="344" spans="2:6" x14ac:dyDescent="0.25">
      <c r="B344" s="66">
        <v>342</v>
      </c>
      <c r="C344" s="72" t="e" cm="1" vm="435">
        <f t="array" ref="C344">_xlfn.UNIQUE(_xlfn._xlws.FILTER(ClubCoef!B:B, ClubCoef!D:D = D344))</f>
        <v>#VALUE!</v>
      </c>
      <c r="D344" s="73" t="e" cm="1" vm="776">
        <f t="array" ref="D344">INDEX(_xlfn._xlws.FILTER(_xlfn.UNIQUE(_xlfn._xlws.FILTER(ClubCoef!D:D, ClubCoef!P:P = F344)),(COUNTIF(D342:D343, _xlfn.UNIQUE(_xlfn._xlws.FILTER(ClubCoef!D:D, ClubCoef!P:P = F344))) = 0)),1)</f>
        <v>#VALUE!</v>
      </c>
      <c r="E344" s="72" t="str" cm="1">
        <f t="array" ref="E344">INDEX(_xlfn._xlws.FILTER(_xlfn.UNIQUE(_xlfn._xlws.FILTER(ClubCoef!E:E, ClubCoef!P:P = F344)),(COUNTIF(E342:E343, _xlfn.UNIQUE(_xlfn._xlws.FILTER(ClubCoef!E:E, ClubCoef!P:P = F344))) = 0)),1)</f>
        <v>AKS</v>
      </c>
      <c r="F344" s="61">
        <f>LARGE(ClubCoef!P:P, B344)</f>
        <v>4.4074482145724927</v>
      </c>
    </row>
    <row r="345" spans="2:6" x14ac:dyDescent="0.25">
      <c r="B345" s="66">
        <v>343</v>
      </c>
      <c r="C345" s="72" t="e" cm="1" vm="429">
        <f t="array" ref="C345">_xlfn.UNIQUE(_xlfn._xlws.FILTER(ClubCoef!B:B, ClubCoef!D:D = D345))</f>
        <v>#VALUE!</v>
      </c>
      <c r="D345" s="73" t="e" cm="1" vm="777">
        <f t="array" ref="D345">INDEX(_xlfn._xlws.FILTER(_xlfn.UNIQUE(_xlfn._xlws.FILTER(ClubCoef!D:D, ClubCoef!P:P = F345)),(COUNTIF(D343:D344, _xlfn.UNIQUE(_xlfn._xlws.FILTER(ClubCoef!D:D, ClubCoef!P:P = F345))) = 0)),1)</f>
        <v>#VALUE!</v>
      </c>
      <c r="E345" s="72" t="str" cm="1">
        <f t="array" ref="E345">INDEX(_xlfn._xlws.FILTER(_xlfn.UNIQUE(_xlfn._xlws.FILTER(ClubCoef!E:E, ClubCoef!P:P = F345)),(COUNTIF(E343:E344, _xlfn.UNIQUE(_xlfn._xlws.FILTER(ClubCoef!E:E, ClubCoef!P:P = F345))) = 0)),1)</f>
        <v>RCS</v>
      </c>
      <c r="F345" s="61">
        <f>LARGE(ClubCoef!P:P, B345)</f>
        <v>4.4031411597004411</v>
      </c>
    </row>
    <row r="346" spans="2:6" x14ac:dyDescent="0.25">
      <c r="B346" s="66">
        <v>344</v>
      </c>
      <c r="C346" s="72" t="e" cm="1" vm="449">
        <f t="array" ref="C346">_xlfn.UNIQUE(_xlfn._xlws.FILTER(ClubCoef!B:B, ClubCoef!D:D = D346))</f>
        <v>#VALUE!</v>
      </c>
      <c r="D346" s="73" t="e" cm="1" vm="778">
        <f t="array" ref="D346">INDEX(_xlfn._xlws.FILTER(_xlfn.UNIQUE(_xlfn._xlws.FILTER(ClubCoef!D:D, ClubCoef!P:P = F346)),(COUNTIF(D344:D345, _xlfn.UNIQUE(_xlfn._xlws.FILTER(ClubCoef!D:D, ClubCoef!P:P = F346))) = 0)),1)</f>
        <v>#VALUE!</v>
      </c>
      <c r="E346" s="72" t="str" cm="1">
        <f t="array" ref="E346">INDEX(_xlfn._xlws.FILTER(_xlfn.UNIQUE(_xlfn._xlws.FILTER(ClubCoef!E:E, ClubCoef!P:P = F346)),(COUNTIF(E344:E345, _xlfn.UNIQUE(_xlfn._xlws.FILTER(ClubCoef!E:E, ClubCoef!P:P = F346))) = 0)),1)</f>
        <v>MTK</v>
      </c>
      <c r="F346" s="61">
        <f>LARGE(ClubCoef!P:P, B346)</f>
        <v>4.3364616493486441</v>
      </c>
    </row>
    <row r="347" spans="2:6" x14ac:dyDescent="0.25">
      <c r="B347" s="66">
        <v>345</v>
      </c>
      <c r="C347" s="72" t="e" cm="1" vm="431">
        <f t="array" ref="C347">_xlfn.UNIQUE(_xlfn._xlws.FILTER(ClubCoef!B:B, ClubCoef!D:D = D347))</f>
        <v>#VALUE!</v>
      </c>
      <c r="D347" s="73" t="e" cm="1" vm="779">
        <f t="array" ref="D347">INDEX(_xlfn._xlws.FILTER(_xlfn.UNIQUE(_xlfn._xlws.FILTER(ClubCoef!D:D, ClubCoef!P:P = F347)),(COUNTIF(D345:D346, _xlfn.UNIQUE(_xlfn._xlws.FILTER(ClubCoef!D:D, ClubCoef!P:P = F347))) = 0)),1)</f>
        <v>#VALUE!</v>
      </c>
      <c r="E347" s="72" t="str" cm="1">
        <f t="array" ref="E347">INDEX(_xlfn._xlws.FILTER(_xlfn.UNIQUE(_xlfn._xlws.FILTER(ClubCoef!E:E, ClubCoef!P:P = F347)),(COUNTIF(E345:E346, _xlfn.UNIQUE(_xlfn._xlws.FILTER(ClubCoef!E:E, ClubCoef!P:P = F347))) = 0)),1)</f>
        <v>FKS</v>
      </c>
      <c r="F347" s="61">
        <f>LARGE(ClubCoef!P:P, B347)</f>
        <v>4.2504204694167003</v>
      </c>
    </row>
    <row r="348" spans="2:6" x14ac:dyDescent="0.25">
      <c r="B348" s="66">
        <v>346</v>
      </c>
      <c r="C348" s="72" t="e" cm="1" vm="423">
        <f t="array" ref="C348">_xlfn.UNIQUE(_xlfn._xlws.FILTER(ClubCoef!B:B, ClubCoef!D:D = D348))</f>
        <v>#VALUE!</v>
      </c>
      <c r="D348" s="73" t="e" cm="1" vm="780">
        <f t="array" ref="D348">INDEX(_xlfn._xlws.FILTER(_xlfn.UNIQUE(_xlfn._xlws.FILTER(ClubCoef!D:D, ClubCoef!P:P = F348)),(COUNTIF(D346:D347, _xlfn.UNIQUE(_xlfn._xlws.FILTER(ClubCoef!D:D, ClubCoef!P:P = F348))) = 0)),1)</f>
        <v>#VALUE!</v>
      </c>
      <c r="E348" s="72" t="str" cm="1">
        <f t="array" ref="E348">INDEX(_xlfn._xlws.FILTER(_xlfn.UNIQUE(_xlfn._xlws.FILTER(ClubCoef!E:E, ClubCoef!P:P = F348)),(COUNTIF(E346:E347, _xlfn.UNIQUE(_xlfn._xlws.FILTER(ClubCoef!E:E, ClubCoef!P:P = F348))) = 0)),1)</f>
        <v>TSK</v>
      </c>
      <c r="F348" s="61">
        <f>LARGE(ClubCoef!P:P, B348)</f>
        <v>4.1565943983636515</v>
      </c>
    </row>
    <row r="349" spans="2:6" x14ac:dyDescent="0.25">
      <c r="B349" s="66">
        <v>347</v>
      </c>
      <c r="C349" s="72" t="e" cm="1" vm="443">
        <f t="array" ref="C349">_xlfn.UNIQUE(_xlfn._xlws.FILTER(ClubCoef!B:B, ClubCoef!D:D = D349))</f>
        <v>#VALUE!</v>
      </c>
      <c r="D349" s="73" t="e" cm="1" vm="781">
        <f t="array" ref="D349">INDEX(_xlfn._xlws.FILTER(_xlfn.UNIQUE(_xlfn._xlws.FILTER(ClubCoef!D:D, ClubCoef!P:P = F349)),(COUNTIF(D347:D348, _xlfn.UNIQUE(_xlfn._xlws.FILTER(ClubCoef!D:D, ClubCoef!P:P = F349))) = 0)),1)</f>
        <v>#VALUE!</v>
      </c>
      <c r="E349" s="72" t="str" cm="1">
        <f t="array" ref="E349">INDEX(_xlfn._xlws.FILTER(_xlfn.UNIQUE(_xlfn._xlws.FILTER(ClubCoef!E:E, ClubCoef!P:P = F349)),(COUNTIF(E347:E348, _xlfn.UNIQUE(_xlfn._xlws.FILTER(ClubCoef!E:E, ClubCoef!P:P = F349))) = 0)),1)</f>
        <v>GRV</v>
      </c>
      <c r="F349" s="61">
        <f>LARGE(ClubCoef!P:P, B349)</f>
        <v>4.0835193243280949</v>
      </c>
    </row>
    <row r="350" spans="2:6" x14ac:dyDescent="0.25">
      <c r="B350" s="66">
        <v>348</v>
      </c>
      <c r="C350" s="72" t="e" cm="1" vm="429">
        <f t="array" ref="C350">_xlfn.UNIQUE(_xlfn._xlws.FILTER(ClubCoef!B:B, ClubCoef!D:D = D350))</f>
        <v>#VALUE!</v>
      </c>
      <c r="D350" s="73" t="e" cm="1" vm="782">
        <f t="array" ref="D350">INDEX(_xlfn._xlws.FILTER(_xlfn.UNIQUE(_xlfn._xlws.FILTER(ClubCoef!D:D, ClubCoef!P:P = F350)),(COUNTIF(D348:D349, _xlfn.UNIQUE(_xlfn._xlws.FILTER(ClubCoef!D:D, ClubCoef!P:P = F350))) = 0)),1)</f>
        <v>#VALUE!</v>
      </c>
      <c r="E350" s="72" t="str" cm="1">
        <f t="array" ref="E350">INDEX(_xlfn._xlws.FILTER(_xlfn.UNIQUE(_xlfn._xlws.FILTER(ClubCoef!E:E, ClubCoef!P:P = F350)),(COUNTIF(E348:E349, _xlfn.UNIQUE(_xlfn._xlws.FILTER(ClubCoef!E:E, ClubCoef!P:P = F350))) = 0)),1)</f>
        <v>VCS</v>
      </c>
      <c r="F350" s="61">
        <f>LARGE(ClubCoef!P:P, B350)</f>
        <v>4.0499965732679417</v>
      </c>
    </row>
    <row r="351" spans="2:6" x14ac:dyDescent="0.25">
      <c r="B351" s="66">
        <v>349</v>
      </c>
      <c r="C351" s="72" t="e" cm="1" vm="437">
        <f t="array" ref="C351">_xlfn.UNIQUE(_xlfn._xlws.FILTER(ClubCoef!B:B, ClubCoef!D:D = D351))</f>
        <v>#VALUE!</v>
      </c>
      <c r="D351" s="73" t="e" cm="1" vm="783">
        <f t="array" ref="D351">INDEX(_xlfn._xlws.FILTER(_xlfn.UNIQUE(_xlfn._xlws.FILTER(ClubCoef!D:D, ClubCoef!P:P = F351)),(COUNTIF(D349:D350, _xlfn.UNIQUE(_xlfn._xlws.FILTER(ClubCoef!D:D, ClubCoef!P:P = F351))) = 0)),1)</f>
        <v>#VALUE!</v>
      </c>
      <c r="E351" s="72" t="str" cm="1">
        <f t="array" ref="E351">INDEX(_xlfn._xlws.FILTER(_xlfn.UNIQUE(_xlfn._xlws.FILTER(ClubCoef!E:E, ClubCoef!P:P = F351)),(COUNTIF(E349:E350, _xlfn.UNIQUE(_xlfn._xlws.FILTER(ClubCoef!E:E, ClubCoef!P:P = F351))) = 0)),1)</f>
        <v>TRK</v>
      </c>
      <c r="F351" s="61">
        <f>LARGE(ClubCoef!P:P, B351)</f>
        <v>4.0289944428228068</v>
      </c>
    </row>
    <row r="352" spans="2:6" x14ac:dyDescent="0.25">
      <c r="B352" s="66">
        <v>350</v>
      </c>
      <c r="C352" s="72" t="e" cm="1" vm="449">
        <f t="array" ref="C352">_xlfn.UNIQUE(_xlfn._xlws.FILTER(ClubCoef!B:B, ClubCoef!D:D = D352))</f>
        <v>#VALUE!</v>
      </c>
      <c r="D352" s="73" t="e" cm="1" vm="784">
        <f t="array" ref="D352">INDEX(_xlfn._xlws.FILTER(_xlfn.UNIQUE(_xlfn._xlws.FILTER(ClubCoef!D:D, ClubCoef!P:P = F352)),(COUNTIF(D350:D351, _xlfn.UNIQUE(_xlfn._xlws.FILTER(ClubCoef!D:D, ClubCoef!P:P = F352))) = 0)),1)</f>
        <v>#VALUE!</v>
      </c>
      <c r="E352" s="72" t="str" cm="1">
        <f t="array" ref="E352">INDEX(_xlfn._xlws.FILTER(_xlfn.UNIQUE(_xlfn._xlws.FILTER(ClubCoef!E:E, ClubCoef!P:P = F352)),(COUNTIF(E350:E351, _xlfn.UNIQUE(_xlfn._xlws.FILTER(ClubCoef!E:E, ClubCoef!P:P = F352))) = 0)),1)</f>
        <v>GRL</v>
      </c>
      <c r="F352" s="61">
        <f>LARGE(ClubCoef!P:P, B352)</f>
        <v>3.8725345269150355</v>
      </c>
    </row>
    <row r="353" spans="2:6" x14ac:dyDescent="0.25">
      <c r="B353" s="66">
        <v>351</v>
      </c>
      <c r="C353" s="72" t="e" cm="1" vm="427">
        <f t="array" ref="C353">_xlfn.UNIQUE(_xlfn._xlws.FILTER(ClubCoef!B:B, ClubCoef!D:D = D353))</f>
        <v>#VALUE!</v>
      </c>
      <c r="D353" s="73" t="e" cm="1" vm="785">
        <f t="array" ref="D353">INDEX(_xlfn._xlws.FILTER(_xlfn.UNIQUE(_xlfn._xlws.FILTER(ClubCoef!D:D, ClubCoef!P:P = F353)),(COUNTIF(D351:D352, _xlfn.UNIQUE(_xlfn._xlws.FILTER(ClubCoef!D:D, ClubCoef!P:P = F353))) = 0)),1)</f>
        <v>#VALUE!</v>
      </c>
      <c r="E353" s="72" t="str" cm="1">
        <f t="array" ref="E353">INDEX(_xlfn._xlws.FILTER(_xlfn.UNIQUE(_xlfn._xlws.FILTER(ClubCoef!E:E, ClubCoef!P:P = F353)),(COUNTIF(E351:E352, _xlfn.UNIQUE(_xlfn._xlws.FILTER(ClubCoef!E:E, ClubCoef!P:P = F353))) = 0)),1)</f>
        <v>JYX</v>
      </c>
      <c r="F353" s="61">
        <f>LARGE(ClubCoef!P:P, B353)</f>
        <v>3.8464102545431369</v>
      </c>
    </row>
    <row r="354" spans="2:6" x14ac:dyDescent="0.25">
      <c r="B354" s="66">
        <v>352</v>
      </c>
      <c r="C354" s="72" t="e" cm="1" vm="437">
        <f t="array" ref="C354">_xlfn.UNIQUE(_xlfn._xlws.FILTER(ClubCoef!B:B, ClubCoef!D:D = D354))</f>
        <v>#VALUE!</v>
      </c>
      <c r="D354" s="73" t="e" cm="1" vm="786">
        <f t="array" ref="D354">INDEX(_xlfn._xlws.FILTER(_xlfn.UNIQUE(_xlfn._xlws.FILTER(ClubCoef!D:D, ClubCoef!P:P = F354)),(COUNTIF(D352:D353, _xlfn.UNIQUE(_xlfn._xlws.FILTER(ClubCoef!D:D, ClubCoef!P:P = F354))) = 0)),1)</f>
        <v>#VALUE!</v>
      </c>
      <c r="E354" s="72" t="str" cm="1">
        <f t="array" ref="E354">INDEX(_xlfn._xlws.FILTER(_xlfn.UNIQUE(_xlfn._xlws.FILTER(ClubCoef!E:E, ClubCoef!P:P = F354)),(COUNTIF(E352:E353, _xlfn.UNIQUE(_xlfn._xlws.FILTER(ClubCoef!E:E, ClubCoef!P:P = F354))) = 0)),1)</f>
        <v>VVP</v>
      </c>
      <c r="F354" s="61">
        <f>LARGE(ClubCoef!P:P, B354)</f>
        <v>3.820377601651296</v>
      </c>
    </row>
    <row r="355" spans="2:6" x14ac:dyDescent="0.25">
      <c r="B355" s="66">
        <v>353</v>
      </c>
      <c r="C355" s="72" t="e" cm="1" vm="435">
        <f t="array" ref="C355">_xlfn.UNIQUE(_xlfn._xlws.FILTER(ClubCoef!B:B, ClubCoef!D:D = D355))</f>
        <v>#VALUE!</v>
      </c>
      <c r="D355" s="73" t="e" cm="1" vm="787">
        <f t="array" ref="D355">INDEX(_xlfn._xlws.FILTER(_xlfn.UNIQUE(_xlfn._xlws.FILTER(ClubCoef!D:D, ClubCoef!P:P = F355)),(COUNTIF(D353:D354, _xlfn.UNIQUE(_xlfn._xlws.FILTER(ClubCoef!D:D, ClubCoef!P:P = F355))) = 0)),1)</f>
        <v>#VALUE!</v>
      </c>
      <c r="E355" s="72" t="str" cm="1">
        <f t="array" ref="E355">INDEX(_xlfn._xlws.FILTER(_xlfn.UNIQUE(_xlfn._xlws.FILTER(ClubCoef!E:E, ClubCoef!P:P = F355)),(COUNTIF(E353:E354, _xlfn.UNIQUE(_xlfn._xlws.FILTER(ClubCoef!E:E, ClubCoef!P:P = F355))) = 0)),1)</f>
        <v>JTY</v>
      </c>
      <c r="F355" s="61">
        <f>LARGE(ClubCoef!P:P, B355)</f>
        <v>3.7102146006671721</v>
      </c>
    </row>
    <row r="356" spans="2:6" x14ac:dyDescent="0.25">
      <c r="B356" s="66">
        <v>354</v>
      </c>
      <c r="C356" s="72" t="e" cm="1" vm="433">
        <f t="array" ref="C356">_xlfn.UNIQUE(_xlfn._xlws.FILTER(ClubCoef!B:B, ClubCoef!D:D = D356))</f>
        <v>#VALUE!</v>
      </c>
      <c r="D356" s="73" t="e" cm="1" vm="788">
        <f t="array" ref="D356">INDEX(_xlfn._xlws.FILTER(_xlfn.UNIQUE(_xlfn._xlws.FILTER(ClubCoef!D:D, ClubCoef!P:P = F356)),(COUNTIF(D354:D355, _xlfn.UNIQUE(_xlfn._xlws.FILTER(ClubCoef!D:D, ClubCoef!P:P = F356))) = 0)),1)</f>
        <v>#VALUE!</v>
      </c>
      <c r="E356" s="72" t="str" cm="1">
        <f t="array" ref="E356">INDEX(_xlfn._xlws.FILTER(_xlfn.UNIQUE(_xlfn._xlws.FILTER(ClubCoef!E:E, ClubCoef!P:P = F356)),(COUNTIF(E354:E355, _xlfn.UNIQUE(_xlfn._xlws.FILTER(ClubCoef!E:E, ClubCoef!P:P = F356))) = 0)),1)</f>
        <v>ADK</v>
      </c>
      <c r="F356" s="61">
        <f>LARGE(ClubCoef!P:P, B356)</f>
        <v>3.6421922591066851</v>
      </c>
    </row>
    <row r="357" spans="2:6" x14ac:dyDescent="0.25">
      <c r="B357" s="66">
        <v>355</v>
      </c>
      <c r="C357" s="72" t="e" cm="1" vm="441">
        <f t="array" ref="C357">_xlfn.UNIQUE(_xlfn._xlws.FILTER(ClubCoef!B:B, ClubCoef!D:D = D357))</f>
        <v>#VALUE!</v>
      </c>
      <c r="D357" s="73" t="e" cm="1" vm="789">
        <f t="array" ref="D357">INDEX(_xlfn._xlws.FILTER(_xlfn.UNIQUE(_xlfn._xlws.FILTER(ClubCoef!D:D, ClubCoef!P:P = F357)),(COUNTIF(D355:D356, _xlfn.UNIQUE(_xlfn._xlws.FILTER(ClubCoef!D:D, ClubCoef!P:P = F357))) = 0)),1)</f>
        <v>#VALUE!</v>
      </c>
      <c r="E357" s="72" t="str" cm="1">
        <f t="array" ref="E357">INDEX(_xlfn._xlws.FILTER(_xlfn.UNIQUE(_xlfn._xlws.FILTER(ClubCoef!E:E, ClubCoef!P:P = F357)),(COUNTIF(E355:E356, _xlfn.UNIQUE(_xlfn._xlws.FILTER(ClubCoef!E:E, ClubCoef!P:P = F357))) = 0)),1)</f>
        <v>ETM</v>
      </c>
      <c r="F357" s="61">
        <f>LARGE(ClubCoef!P:P, B357)</f>
        <v>3.5577372757142851</v>
      </c>
    </row>
    <row r="358" spans="2:6" x14ac:dyDescent="0.25">
      <c r="B358" s="66">
        <v>356</v>
      </c>
      <c r="C358" s="72" t="e" cm="1" vm="447">
        <f t="array" ref="C358">_xlfn.UNIQUE(_xlfn._xlws.FILTER(ClubCoef!B:B, ClubCoef!D:D = D358))</f>
        <v>#VALUE!</v>
      </c>
      <c r="D358" s="73" t="e" cm="1" vm="790">
        <f t="array" ref="D358">INDEX(_xlfn._xlws.FILTER(_xlfn.UNIQUE(_xlfn._xlws.FILTER(ClubCoef!D:D, ClubCoef!P:P = F358)),(COUNTIF(D356:D357, _xlfn.UNIQUE(_xlfn._xlws.FILTER(ClubCoef!D:D, ClubCoef!P:P = F358))) = 0)),1)</f>
        <v>#VALUE!</v>
      </c>
      <c r="E358" s="72" t="str" cm="1">
        <f t="array" ref="E358">INDEX(_xlfn._xlws.FILTER(_xlfn.UNIQUE(_xlfn._xlws.FILTER(ClubCoef!E:E, ClubCoef!P:P = F358)),(COUNTIF(E356:E357, _xlfn.UNIQUE(_xlfn._xlws.FILTER(ClubCoef!E:E, ClubCoef!P:P = F358))) = 0)),1)</f>
        <v>SLO</v>
      </c>
      <c r="F358" s="61">
        <f>LARGE(ClubCoef!P:P, B358)</f>
        <v>3.5368436657298568</v>
      </c>
    </row>
    <row r="359" spans="2:6" x14ac:dyDescent="0.25">
      <c r="B359" s="66">
        <v>357</v>
      </c>
      <c r="C359" s="72" t="e" cm="1" vm="445">
        <f t="array" ref="C359">_xlfn.UNIQUE(_xlfn._xlws.FILTER(ClubCoef!B:B, ClubCoef!D:D = D359))</f>
        <v>#VALUE!</v>
      </c>
      <c r="D359" s="73" t="e" cm="1" vm="791">
        <f t="array" ref="D359">INDEX(_xlfn._xlws.FILTER(_xlfn.UNIQUE(_xlfn._xlws.FILTER(ClubCoef!D:D, ClubCoef!P:P = F359)),(COUNTIF(D357:D358, _xlfn.UNIQUE(_xlfn._xlws.FILTER(ClubCoef!D:D, ClubCoef!P:P = F359))) = 0)),1)</f>
        <v>#VALUE!</v>
      </c>
      <c r="E359" s="72" t="str" cm="1">
        <f t="array" ref="E359">INDEX(_xlfn._xlws.FILTER(_xlfn.UNIQUE(_xlfn._xlws.FILTER(ClubCoef!E:E, ClubCoef!P:P = F359)),(COUNTIF(E357:E358, _xlfn.UNIQUE(_xlfn._xlws.FILTER(ClubCoef!E:E, ClubCoef!P:P = F359))) = 0)),1)</f>
        <v>KYR</v>
      </c>
      <c r="F359" s="61">
        <f>LARGE(ClubCoef!P:P, B359)</f>
        <v>3.5359957985185186</v>
      </c>
    </row>
    <row r="360" spans="2:6" x14ac:dyDescent="0.25">
      <c r="B360" s="66">
        <v>358</v>
      </c>
      <c r="C360" s="72" t="e" cm="1" vm="437">
        <f t="array" ref="C360">_xlfn.UNIQUE(_xlfn._xlws.FILTER(ClubCoef!B:B, ClubCoef!D:D = D360))</f>
        <v>#VALUE!</v>
      </c>
      <c r="D360" s="73" t="e" cm="1" vm="792">
        <f t="array" ref="D360">INDEX(_xlfn._xlws.FILTER(_xlfn.UNIQUE(_xlfn._xlws.FILTER(ClubCoef!D:D, ClubCoef!P:P = F360)),(COUNTIF(D358:D359, _xlfn.UNIQUE(_xlfn._xlws.FILTER(ClubCoef!D:D, ClubCoef!P:P = F360))) = 0)),1)</f>
        <v>#VALUE!</v>
      </c>
      <c r="E360" s="72" t="str" cm="1">
        <f t="array" ref="E360">INDEX(_xlfn._xlws.FILTER(_xlfn.UNIQUE(_xlfn._xlws.FILTER(ClubCoef!E:E, ClubCoef!P:P = F360)),(COUNTIF(E358:E359, _xlfn.UNIQUE(_xlfn._xlws.FILTER(ClubCoef!E:E, ClubCoef!P:P = F360))) = 0)),1)</f>
        <v>PJK</v>
      </c>
      <c r="F360" s="61">
        <f>LARGE(ClubCoef!P:P, B360)</f>
        <v>3.4865517123930996</v>
      </c>
    </row>
    <row r="361" spans="2:6" x14ac:dyDescent="0.25">
      <c r="B361" s="66">
        <v>359</v>
      </c>
      <c r="C361" s="72" t="e" cm="1" vm="445">
        <f t="array" ref="C361">_xlfn.UNIQUE(_xlfn._xlws.FILTER(ClubCoef!B:B, ClubCoef!D:D = D361))</f>
        <v>#VALUE!</v>
      </c>
      <c r="D361" s="73" t="e" cm="1" vm="793">
        <f t="array" ref="D361">INDEX(_xlfn._xlws.FILTER(_xlfn.UNIQUE(_xlfn._xlws.FILTER(ClubCoef!D:D, ClubCoef!P:P = F361)),(COUNTIF(D359:D360, _xlfn.UNIQUE(_xlfn._xlws.FILTER(ClubCoef!D:D, ClubCoef!P:P = F361))) = 0)),1)</f>
        <v>#VALUE!</v>
      </c>
      <c r="E361" s="72" t="str" cm="1">
        <f t="array" ref="E361">INDEX(_xlfn._xlws.FILTER(_xlfn.UNIQUE(_xlfn._xlws.FILTER(ClubCoef!E:E, ClubCoef!P:P = F361)),(COUNTIF(E359:E360, _xlfn.UNIQUE(_xlfn._xlws.FILTER(ClubCoef!E:E, ClubCoef!P:P = F361))) = 0)),1)</f>
        <v>OSA</v>
      </c>
      <c r="F361" s="61">
        <f>LARGE(ClubCoef!P:P, B361)</f>
        <v>3.2956854044444448</v>
      </c>
    </row>
    <row r="362" spans="2:6" x14ac:dyDescent="0.25">
      <c r="B362" s="66">
        <v>360</v>
      </c>
      <c r="C362" s="72" t="e" cm="1" vm="433">
        <f t="array" ref="C362">_xlfn.UNIQUE(_xlfn._xlws.FILTER(ClubCoef!B:B, ClubCoef!D:D = D362))</f>
        <v>#VALUE!</v>
      </c>
      <c r="D362" s="73" t="e" cm="1" vm="794">
        <f t="array" ref="D362">INDEX(_xlfn._xlws.FILTER(_xlfn.UNIQUE(_xlfn._xlws.FILTER(ClubCoef!D:D, ClubCoef!P:P = F362)),(COUNTIF(D360:D361, _xlfn.UNIQUE(_xlfn._xlws.FILTER(ClubCoef!D:D, ClubCoef!P:P = F362))) = 0)),1)</f>
        <v>#VALUE!</v>
      </c>
      <c r="E362" s="72" t="str" cm="1">
        <f t="array" ref="E362">INDEX(_xlfn._xlws.FILTER(_xlfn.UNIQUE(_xlfn._xlws.FILTER(ClubCoef!E:E, ClubCoef!P:P = F362)),(COUNTIF(E360:E361, _xlfn.UNIQUE(_xlfn._xlws.FILTER(ClubCoef!E:E, ClubCoef!P:P = F362))) = 0)),1)</f>
        <v>MKA</v>
      </c>
      <c r="F362" s="61">
        <f>LARGE(ClubCoef!P:P, B362)</f>
        <v>2.9895530000556367</v>
      </c>
    </row>
    <row r="363" spans="2:6" x14ac:dyDescent="0.25">
      <c r="B363" s="66">
        <v>361</v>
      </c>
      <c r="C363" s="72" t="e" cm="1" vm="435">
        <f t="array" ref="C363">_xlfn.UNIQUE(_xlfn._xlws.FILTER(ClubCoef!B:B, ClubCoef!D:D = D363))</f>
        <v>#VALUE!</v>
      </c>
      <c r="D363" s="73" t="e" cm="1" vm="795">
        <f t="array" ref="D363">INDEX(_xlfn._xlws.FILTER(_xlfn.UNIQUE(_xlfn._xlws.FILTER(ClubCoef!D:D, ClubCoef!P:P = F363)),(COUNTIF(D361:D362, _xlfn.UNIQUE(_xlfn._xlws.FILTER(ClubCoef!D:D, ClubCoef!P:P = F363))) = 0)),1)</f>
        <v>#VALUE!</v>
      </c>
      <c r="E363" s="72" t="str" cm="1">
        <f t="array" ref="E363">INDEX(_xlfn._xlws.FILTER(_xlfn.UNIQUE(_xlfn._xlws.FILTER(ClubCoef!E:E, ClubCoef!P:P = F363)),(COUNTIF(E361:E362, _xlfn.UNIQUE(_xlfn._xlws.FILTER(ClubCoef!E:E, ClubCoef!P:P = F363))) = 0)),1)</f>
        <v>ARS</v>
      </c>
      <c r="F363" s="61">
        <f>LARGE(ClubCoef!P:P, B363)</f>
        <v>2.9386380049937695</v>
      </c>
    </row>
    <row r="364" spans="2:6" x14ac:dyDescent="0.25">
      <c r="B364" s="66">
        <v>362</v>
      </c>
      <c r="C364" s="72" t="e" cm="1" vm="447">
        <f t="array" ref="C364">_xlfn.UNIQUE(_xlfn._xlws.FILTER(ClubCoef!B:B, ClubCoef!D:D = D364))</f>
        <v>#VALUE!</v>
      </c>
      <c r="D364" s="73" t="e" cm="1" vm="796">
        <f t="array" ref="D364">INDEX(_xlfn._xlws.FILTER(_xlfn.UNIQUE(_xlfn._xlws.FILTER(ClubCoef!D:D, ClubCoef!P:P = F364)),(COUNTIF(D362:D363, _xlfn.UNIQUE(_xlfn._xlws.FILTER(ClubCoef!D:D, ClubCoef!P:P = F364))) = 0)),1)</f>
        <v>#VALUE!</v>
      </c>
      <c r="E364" s="72" t="str" cm="1">
        <f t="array" ref="E364">INDEX(_xlfn._xlws.FILTER(_xlfn.UNIQUE(_xlfn._xlws.FILTER(ClubCoef!E:E, ClubCoef!P:P = F364)),(COUNTIF(E362:E363, _xlfn.UNIQUE(_xlfn._xlws.FILTER(ClubCoef!E:E, ClubCoef!P:P = F364))) = 0)),1)</f>
        <v>ZHY</v>
      </c>
      <c r="F364" s="61">
        <f>LARGE(ClubCoef!P:P, B364)</f>
        <v>2.934610708508095</v>
      </c>
    </row>
    <row r="365" spans="2:6" x14ac:dyDescent="0.25">
      <c r="B365" s="66">
        <v>363</v>
      </c>
      <c r="C365" s="72" t="e" cm="1" vm="449">
        <f t="array" ref="C365">_xlfn.UNIQUE(_xlfn._xlws.FILTER(ClubCoef!B:B, ClubCoef!D:D = D365))</f>
        <v>#VALUE!</v>
      </c>
      <c r="D365" s="73" t="e" cm="1" vm="797">
        <f t="array" ref="D365">INDEX(_xlfn._xlws.FILTER(_xlfn.UNIQUE(_xlfn._xlws.FILTER(ClubCoef!D:D, ClubCoef!P:P = F365)),(COUNTIF(D363:D364, _xlfn.UNIQUE(_xlfn._xlws.FILTER(ClubCoef!D:D, ClubCoef!P:P = F365))) = 0)),1)</f>
        <v>#VALUE!</v>
      </c>
      <c r="E365" s="72" t="str" cm="1">
        <f t="array" ref="E365">INDEX(_xlfn._xlws.FILTER(_xlfn.UNIQUE(_xlfn._xlws.FILTER(ClubCoef!E:E, ClubCoef!P:P = F365)),(COUNTIF(E363:E364, _xlfn.UNIQUE(_xlfn._xlws.FILTER(ClubCoef!E:E, ClubCoef!P:P = F365))) = 0)),1)</f>
        <v>DZD</v>
      </c>
      <c r="F365" s="61">
        <f>LARGE(ClubCoef!P:P, B365)</f>
        <v>2.7180137793229187</v>
      </c>
    </row>
    <row r="366" spans="2:6" x14ac:dyDescent="0.25">
      <c r="B366" s="66">
        <v>364</v>
      </c>
      <c r="C366" s="72" t="e" cm="1" vm="429">
        <f t="array" ref="C366">_xlfn.UNIQUE(_xlfn._xlws.FILTER(ClubCoef!B:B, ClubCoef!D:D = D366))</f>
        <v>#VALUE!</v>
      </c>
      <c r="D366" s="73" t="e" cm="1" vm="798">
        <f t="array" ref="D366">INDEX(_xlfn._xlws.FILTER(_xlfn.UNIQUE(_xlfn._xlws.FILTER(ClubCoef!D:D, ClubCoef!P:P = F366)),(COUNTIF(D364:D365, _xlfn.UNIQUE(_xlfn._xlws.FILTER(ClubCoef!D:D, ClubCoef!P:P = F366))) = 0)),1)</f>
        <v>#VALUE!</v>
      </c>
      <c r="E366" s="72" t="str" cm="1">
        <f t="array" ref="E366">INDEX(_xlfn._xlws.FILTER(_xlfn.UNIQUE(_xlfn._xlws.FILTER(ClubCoef!E:E, ClubCoef!P:P = F366)),(COUNTIF(E364:E365, _xlfn.UNIQUE(_xlfn._xlws.FILTER(ClubCoef!E:E, ClubCoef!P:P = F366))) = 0)),1)</f>
        <v>RST</v>
      </c>
      <c r="F366" s="61">
        <f>LARGE(ClubCoef!P:P, B366)</f>
        <v>2.6168047775241967</v>
      </c>
    </row>
    <row r="367" spans="2:6" x14ac:dyDescent="0.25">
      <c r="B367" s="66">
        <v>365</v>
      </c>
      <c r="C367" s="72" t="e" cm="1" vm="437">
        <f t="array" ref="C367">_xlfn.UNIQUE(_xlfn._xlws.FILTER(ClubCoef!B:B, ClubCoef!D:D = D367))</f>
        <v>#VALUE!</v>
      </c>
      <c r="D367" s="73" t="e" cm="1" vm="799">
        <f t="array" ref="D367">INDEX(_xlfn._xlws.FILTER(_xlfn.UNIQUE(_xlfn._xlws.FILTER(ClubCoef!D:D, ClubCoef!P:P = F367)),(COUNTIF(D365:D366, _xlfn.UNIQUE(_xlfn._xlws.FILTER(ClubCoef!D:D, ClubCoef!P:P = F367))) = 0)),1)</f>
        <v>#VALUE!</v>
      </c>
      <c r="E367" s="72" t="str" cm="1">
        <f t="array" ref="E367">INDEX(_xlfn._xlws.FILTER(_xlfn.UNIQUE(_xlfn._xlws.FILTER(ClubCoef!E:E, ClubCoef!P:P = F367)),(COUNTIF(E365:E366, _xlfn.UNIQUE(_xlfn._xlws.FILTER(ClubCoef!E:E, ClubCoef!P:P = F367))) = 0)),1)</f>
        <v>IVA</v>
      </c>
      <c r="F367" s="61">
        <f>LARGE(ClubCoef!P:P, B367)</f>
        <v>2.5263672792612422</v>
      </c>
    </row>
    <row r="368" spans="2:6" x14ac:dyDescent="0.25">
      <c r="B368" s="66">
        <v>366</v>
      </c>
      <c r="C368" s="72" t="e" cm="1" vm="427">
        <f t="array" ref="C368">_xlfn.UNIQUE(_xlfn._xlws.FILTER(ClubCoef!B:B, ClubCoef!D:D = D368))</f>
        <v>#VALUE!</v>
      </c>
      <c r="D368" s="73" t="e" cm="1" vm="800">
        <f t="array" ref="D368">INDEX(_xlfn._xlws.FILTER(_xlfn.UNIQUE(_xlfn._xlws.FILTER(ClubCoef!D:D, ClubCoef!P:P = F368)),(COUNTIF(D366:D367, _xlfn.UNIQUE(_xlfn._xlws.FILTER(ClubCoef!D:D, ClubCoef!P:P = F368))) = 0)),1)</f>
        <v>#VALUE!</v>
      </c>
      <c r="E368" s="72" t="str" cm="1">
        <f t="array" ref="E368">INDEX(_xlfn._xlws.FILTER(_xlfn.UNIQUE(_xlfn._xlws.FILTER(ClubCoef!E:E, ClubCoef!P:P = F368)),(COUNTIF(E366:E367, _xlfn.UNIQUE(_xlfn._xlws.FILTER(ClubCoef!E:E, ClubCoef!P:P = F368))) = 0)),1)</f>
        <v>FDU</v>
      </c>
      <c r="F368" s="61">
        <f>LARGE(ClubCoef!P:P, B368)</f>
        <v>2.3839730223470479</v>
      </c>
    </row>
    <row r="369" spans="2:6" x14ac:dyDescent="0.25">
      <c r="B369" s="66">
        <v>367</v>
      </c>
      <c r="C369" s="72" t="e" cm="1" vm="435">
        <f t="array" ref="C369">_xlfn.UNIQUE(_xlfn._xlws.FILTER(ClubCoef!B:B, ClubCoef!D:D = D369))</f>
        <v>#VALUE!</v>
      </c>
      <c r="D369" s="73" t="e" cm="1" vm="801">
        <f t="array" ref="D369">INDEX(_xlfn._xlws.FILTER(_xlfn.UNIQUE(_xlfn._xlws.FILTER(ClubCoef!D:D, ClubCoef!P:P = F369)),(COUNTIF(D367:D368, _xlfn.UNIQUE(_xlfn._xlws.FILTER(ClubCoef!D:D, ClubCoef!P:P = F369))) = 0)),1)</f>
        <v>#VALUE!</v>
      </c>
      <c r="E369" s="72" t="str" cm="1">
        <f t="array" ref="E369">INDEX(_xlfn._xlws.FILTER(_xlfn.UNIQUE(_xlfn._xlws.FILTER(ClubCoef!E:E, ClubCoef!P:P = F369)),(COUNTIF(E367:E368, _xlfn.UNIQUE(_xlfn._xlws.FILTER(ClubCoef!E:E, ClubCoef!P:P = F369))) = 0)),1)</f>
        <v>ITP</v>
      </c>
      <c r="F369" s="61">
        <f>LARGE(ClubCoef!P:P, B369)</f>
        <v>2.0151936424074597</v>
      </c>
    </row>
    <row r="370" spans="2:6" x14ac:dyDescent="0.25">
      <c r="B370" s="66">
        <v>368</v>
      </c>
      <c r="C370" s="72" t="e" cm="1" vm="449">
        <f t="array" ref="C370">_xlfn.UNIQUE(_xlfn._xlws.FILTER(ClubCoef!B:B, ClubCoef!D:D = D370))</f>
        <v>#VALUE!</v>
      </c>
      <c r="D370" s="73" t="e" cm="1" vm="802">
        <f t="array" ref="D370">INDEX(_xlfn._xlws.FILTER(_xlfn.UNIQUE(_xlfn._xlws.FILTER(ClubCoef!D:D, ClubCoef!P:P = F370)),(COUNTIF(D368:D369, _xlfn.UNIQUE(_xlfn._xlws.FILTER(ClubCoef!D:D, ClubCoef!P:P = F370))) = 0)),1)</f>
        <v>#VALUE!</v>
      </c>
      <c r="E370" s="72" t="str" cm="1">
        <f t="array" ref="E370">INDEX(_xlfn._xlws.FILTER(_xlfn.UNIQUE(_xlfn._xlws.FILTER(ClubCoef!E:E, ClubCoef!P:P = F370)),(COUNTIF(E368:E369, _xlfn.UNIQUE(_xlfn._xlws.FILTER(ClubCoef!E:E, ClubCoef!P:P = F370))) = 0)),1)</f>
        <v>CHS</v>
      </c>
      <c r="F370" s="61">
        <f>LARGE(ClubCoef!P:P, B370)</f>
        <v>1.9311152829719094</v>
      </c>
    </row>
    <row r="371" spans="2:6" x14ac:dyDescent="0.25">
      <c r="B371" s="66">
        <v>369</v>
      </c>
      <c r="C371" s="72" t="e" cm="1" vm="431">
        <f t="array" ref="C371">_xlfn.UNIQUE(_xlfn._xlws.FILTER(ClubCoef!B:B, ClubCoef!D:D = D371))</f>
        <v>#VALUE!</v>
      </c>
      <c r="D371" s="73" t="e" cm="1" vm="803">
        <f t="array" ref="D371">INDEX(_xlfn._xlws.FILTER(_xlfn.UNIQUE(_xlfn._xlws.FILTER(ClubCoef!D:D, ClubCoef!P:P = F371)),(COUNTIF(D369:D370, _xlfn.UNIQUE(_xlfn._xlws.FILTER(ClubCoef!D:D, ClubCoef!P:P = F371))) = 0)),1)</f>
        <v>#VALUE!</v>
      </c>
      <c r="E371" s="72" t="str" cm="1">
        <f t="array" ref="E371">INDEX(_xlfn._xlws.FILTER(_xlfn.UNIQUE(_xlfn._xlws.FILTER(ClubCoef!E:E, ClubCoef!P:P = F371)),(COUNTIF(E369:E370, _xlfn.UNIQUE(_xlfn._xlws.FILTER(ClubCoef!E:E, ClubCoef!P:P = F371))) = 0)),1)</f>
        <v>BSC</v>
      </c>
      <c r="F371" s="61">
        <f>LARGE(ClubCoef!P:P, B371)</f>
        <v>1.6824299318577138</v>
      </c>
    </row>
    <row r="372" spans="2:6" x14ac:dyDescent="0.25">
      <c r="B372" s="66">
        <v>370</v>
      </c>
      <c r="C372" s="72" t="e" cm="1" vm="433">
        <f t="array" ref="C372">_xlfn.UNIQUE(_xlfn._xlws.FILTER(ClubCoef!B:B, ClubCoef!D:D = D372))</f>
        <v>#VALUE!</v>
      </c>
      <c r="D372" s="73" t="e" cm="1" vm="804">
        <f t="array" ref="D372">INDEX(_xlfn._xlws.FILTER(_xlfn.UNIQUE(_xlfn._xlws.FILTER(ClubCoef!D:D, ClubCoef!P:P = F372)),(COUNTIF(D370:D371, _xlfn.UNIQUE(_xlfn._xlws.FILTER(ClubCoef!D:D, ClubCoef!P:P = F372))) = 0)),1)</f>
        <v>#VALUE!</v>
      </c>
      <c r="E372" s="72" t="str" cm="1">
        <f t="array" ref="E372">INDEX(_xlfn._xlws.FILTER(_xlfn.UNIQUE(_xlfn._xlws.FILTER(ClubCoef!E:E, ClubCoef!P:P = F372)),(COUNTIF(E370:E371, _xlfn.UNIQUE(_xlfn._xlws.FILTER(ClubCoef!E:E, ClubCoef!P:P = F372))) = 0)),1)</f>
        <v>BEN</v>
      </c>
      <c r="F372" s="61">
        <f>LARGE(ClubCoef!P:P, B372)</f>
        <v>1.2642320238221549</v>
      </c>
    </row>
    <row r="373" spans="2:6" x14ac:dyDescent="0.25">
      <c r="B373" s="66">
        <v>371</v>
      </c>
      <c r="C373" s="72" t="e" cm="1" vm="433">
        <f t="array" ref="C373">_xlfn.UNIQUE(_xlfn._xlws.FILTER(ClubCoef!B:B, ClubCoef!D:D = D373))</f>
        <v>#VALUE!</v>
      </c>
      <c r="D373" s="73" t="e" cm="1" vm="805">
        <f t="array" ref="D373">INDEX(_xlfn._xlws.FILTER(_xlfn.UNIQUE(_xlfn._xlws.FILTER(ClubCoef!D:D, ClubCoef!P:P = F373)),(COUNTIF(D371:D372, _xlfn.UNIQUE(_xlfn._xlws.FILTER(ClubCoef!D:D, ClubCoef!P:P = F373))) = 0)),1)</f>
        <v>#VALUE!</v>
      </c>
      <c r="E373" s="72" t="str" cm="1">
        <f t="array" ref="E373">INDEX(_xlfn._xlws.FILTER(_xlfn.UNIQUE(_xlfn._xlws.FILTER(ClubCoef!E:E, ClubCoef!P:P = F373)),(COUNTIF(E371:E372, _xlfn.UNIQUE(_xlfn._xlws.FILTER(ClubCoef!E:E, ClubCoef!P:P = F373))) = 0)),1)</f>
        <v>ONO</v>
      </c>
      <c r="F373" s="61">
        <f>LARGE(ClubCoef!P:P, B373)</f>
        <v>0.72241829932694568</v>
      </c>
    </row>
    <row r="374" spans="2:6" x14ac:dyDescent="0.25">
      <c r="B374" s="66">
        <v>372</v>
      </c>
      <c r="C374" s="72" t="e" cm="1" vm="433">
        <f t="array" ref="C374">_xlfn.UNIQUE(_xlfn._xlws.FILTER(ClubCoef!B:B, ClubCoef!D:D = D374))</f>
        <v>#VALUE!</v>
      </c>
      <c r="D374" s="73" t="e" cm="1" vm="806">
        <f t="array" ref="D374">INDEX(_xlfn._xlws.FILTER(_xlfn.UNIQUE(_xlfn._xlws.FILTER(ClubCoef!D:D, ClubCoef!P:P = F374)),(COUNTIF(D372:D373, _xlfn.UNIQUE(_xlfn._xlws.FILTER(ClubCoef!D:D, ClubCoef!P:P = F374))) = 0)),1)</f>
        <v>#VALUE!</v>
      </c>
      <c r="E374" s="72" t="str" cm="1">
        <f t="array" ref="E374">INDEX(_xlfn._xlws.FILTER(_xlfn.UNIQUE(_xlfn._xlws.FILTER(ClubCoef!E:E, ClubCoef!P:P = F374)),(COUNTIF(E372:E373, _xlfn.UNIQUE(_xlfn._xlws.FILTER(ClubCoef!E:E, ClubCoef!P:P = F374))) = 0)),1)</f>
        <v>NKR</v>
      </c>
      <c r="F374" s="61">
        <f>LARGE(ClubCoef!P:P, B374)</f>
        <v>0.59449005882113237</v>
      </c>
    </row>
  </sheetData>
  <autoFilter ref="C2:F2" xr:uid="{129CB52D-7A6E-4593-A33A-860CEE241806}"/>
  <sortState xmlns:xlrd2="http://schemas.microsoft.com/office/spreadsheetml/2017/richdata2" ref="I2:J7">
    <sortCondition descending="1" ref="J3:J7"/>
  </sortState>
  <mergeCells count="4">
    <mergeCell ref="A71:A94"/>
    <mergeCell ref="A3:A22"/>
    <mergeCell ref="A23:A46"/>
    <mergeCell ref="A47:A70"/>
  </mergeCells>
  <conditionalFormatting sqref="B2:F374">
    <cfRule type="expression" dxfId="1" priority="5">
      <formula>MOD(ROW(),2)=0</formula>
    </cfRule>
  </conditionalFormatting>
  <conditionalFormatting sqref="E1:E1048576">
    <cfRule type="duplicateValues" dxfId="0" priority="2"/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140D3-528B-4C8A-A04C-EA1C7821F691}">
  <dimension ref="A1:M94"/>
  <sheetViews>
    <sheetView zoomScale="140" zoomScaleNormal="140" workbookViewId="0">
      <selection activeCell="F5" sqref="F5"/>
    </sheetView>
  </sheetViews>
  <sheetFormatPr baseColWidth="10" defaultRowHeight="15" x14ac:dyDescent="0.25"/>
  <cols>
    <col min="1" max="1" width="10.7109375" customWidth="1"/>
    <col min="2" max="2" width="5.7109375" customWidth="1"/>
    <col min="3" max="19" width="10.7109375" customWidth="1"/>
  </cols>
  <sheetData>
    <row r="1" spans="1:13" ht="23.25" customHeight="1" x14ac:dyDescent="0.25"/>
    <row r="2" spans="1:13" ht="23.25" customHeight="1" x14ac:dyDescent="0.25">
      <c r="B2" s="66"/>
      <c r="C2" s="34" t="s">
        <v>1</v>
      </c>
      <c r="D2" s="34" t="s">
        <v>398</v>
      </c>
      <c r="E2" s="34" t="s">
        <v>42</v>
      </c>
      <c r="F2" s="34" t="s">
        <v>365</v>
      </c>
    </row>
    <row r="3" spans="1:13" ht="23.25" x14ac:dyDescent="0.25">
      <c r="A3" s="126" t="s">
        <v>385</v>
      </c>
      <c r="B3" s="71">
        <v>1</v>
      </c>
      <c r="C3" s="72" t="e" vm="2">
        <v>#VALUE!</v>
      </c>
      <c r="D3" s="73" t="e" vm="31">
        <v>#VALUE!</v>
      </c>
      <c r="E3" s="72" t="s">
        <v>45</v>
      </c>
      <c r="F3" s="74">
        <v>43.526020808000006</v>
      </c>
      <c r="I3" s="61" t="e" cm="1" vm="420">
        <f t="array" ref="I3">INDEX($C$3:$C$22,MATCH(0,COUNTIF($I$2:I2,$C$3:$C$22)+($C$3:$C$22=""),0))</f>
        <v>#VALUE!</v>
      </c>
      <c r="J3" s="35">
        <f>COUNTIF($C$3:$C$22,I3)</f>
        <v>5</v>
      </c>
      <c r="K3" s="35"/>
      <c r="L3" s="35" t="e" cm="1" vm="420">
        <f t="array" ref="L3">INDEX($C$3:$C$94,MATCH(0,COUNTIF($L$2:L2,$C$3:$C$94)+($C$3:$C$94=""),0))</f>
        <v>#VALUE!</v>
      </c>
      <c r="M3" s="35">
        <f>COUNTIF($C$3:$C$94,L3)</f>
        <v>19</v>
      </c>
    </row>
    <row r="4" spans="1:13" ht="23.25" x14ac:dyDescent="0.25">
      <c r="A4" s="126"/>
      <c r="B4" s="66">
        <v>2</v>
      </c>
      <c r="C4" s="72" t="e" vm="2">
        <v>#VALUE!</v>
      </c>
      <c r="D4" s="73" t="e" vm="32">
        <v>#VALUE!</v>
      </c>
      <c r="E4" s="72" t="s">
        <v>46</v>
      </c>
      <c r="F4" s="61">
        <v>43.107101645128196</v>
      </c>
      <c r="I4" s="61" t="e" cm="1" vm="423">
        <f t="array" ref="I4">INDEX($C$3:$C$22,MATCH(0,COUNTIF($I$2:I3,$C$3:$C$22)+($C$3:$C$22=""),0))</f>
        <v>#VALUE!</v>
      </c>
      <c r="J4" s="35">
        <f>COUNTIF($C$3:$C$22,I4)</f>
        <v>7</v>
      </c>
      <c r="K4" s="35"/>
      <c r="L4" s="35" t="e" cm="1" vm="423">
        <f t="array" ref="L4">INDEX($C$3:$C$94,MATCH(0,COUNTIF($L$2:L3,$C$3:$C$94)+($C$3:$C$94=""),0))</f>
        <v>#VALUE!</v>
      </c>
      <c r="M4" s="35">
        <f t="shared" ref="M4:M17" si="0">COUNTIF($C$3:$C$94,L4)</f>
        <v>17</v>
      </c>
    </row>
    <row r="5" spans="1:13" ht="23.25" x14ac:dyDescent="0.25">
      <c r="A5" s="126"/>
      <c r="B5" s="66">
        <v>3</v>
      </c>
      <c r="C5" s="72" t="e" vm="4">
        <v>#VALUE!</v>
      </c>
      <c r="D5" s="73" t="e" vm="66">
        <v>#VALUE!</v>
      </c>
      <c r="E5" s="72" t="s">
        <v>55</v>
      </c>
      <c r="F5" s="61">
        <v>38.521481295999997</v>
      </c>
      <c r="I5" s="61" t="e" cm="1" vm="425">
        <f t="array" ref="I5">INDEX($C$3:$C$22,MATCH(0,COUNTIF($I$2:I4,$C$3:$C$22)+($C$3:$C$22=""),0))</f>
        <v>#VALUE!</v>
      </c>
      <c r="J5" s="35">
        <f>COUNTIF($C$3:$C$22,I5)</f>
        <v>2</v>
      </c>
      <c r="K5" s="35"/>
      <c r="L5" s="35" t="e" cm="1" vm="425">
        <f t="array" ref="L5">INDEX($C$3:$C$94,MATCH(0,COUNTIF($L$2:L4,$C$3:$C$94)+($C$3:$C$94=""),0))</f>
        <v>#VALUE!</v>
      </c>
      <c r="M5" s="35">
        <f t="shared" si="0"/>
        <v>7</v>
      </c>
    </row>
    <row r="6" spans="1:13" ht="23.25" x14ac:dyDescent="0.25">
      <c r="A6" s="126"/>
      <c r="B6" s="66">
        <v>4</v>
      </c>
      <c r="C6" s="72" t="e" vm="6">
        <v>#VALUE!</v>
      </c>
      <c r="D6" s="73" t="e" vm="109">
        <v>#VALUE!</v>
      </c>
      <c r="E6" s="72" t="s">
        <v>121</v>
      </c>
      <c r="F6" s="61">
        <v>35.58385797333333</v>
      </c>
      <c r="I6" s="61" t="e" cm="1" vm="427">
        <f t="array" ref="I6">INDEX($C$3:$C$22,MATCH(0,COUNTIF($I$2:I5,$C$3:$C$22)+($C$3:$C$22=""),0))</f>
        <v>#VALUE!</v>
      </c>
      <c r="J6" s="35">
        <f>COUNTIF($C$3:$C$22,I6)</f>
        <v>3</v>
      </c>
      <c r="K6" s="35"/>
      <c r="L6" s="35" t="e" cm="1" vm="427">
        <f t="array" ref="L6">INDEX($C$3:$C$94,MATCH(0,COUNTIF($L$2:L5,$C$3:$C$94)+($C$3:$C$94=""),0))</f>
        <v>#VALUE!</v>
      </c>
      <c r="M6" s="35">
        <f t="shared" si="0"/>
        <v>11</v>
      </c>
    </row>
    <row r="7" spans="1:13" ht="23.25" x14ac:dyDescent="0.25">
      <c r="A7" s="126"/>
      <c r="B7" s="66">
        <v>5</v>
      </c>
      <c r="C7" s="72" t="e" vm="2">
        <v>#VALUE!</v>
      </c>
      <c r="D7" s="73" t="e" vm="33">
        <v>#VALUE!</v>
      </c>
      <c r="E7" s="72" t="s">
        <v>47</v>
      </c>
      <c r="F7" s="61">
        <v>31.639589293538457</v>
      </c>
      <c r="I7" s="61" t="e" cm="1" vm="429">
        <f t="array" ref="I7">INDEX($C$3:$C$22,MATCH(0,COUNTIF($I$2:I6,$C$3:$C$22)+($C$3:$C$22=""),0))</f>
        <v>#VALUE!</v>
      </c>
      <c r="J7" s="35">
        <f>COUNTIF($C$3:$C$22,I7)</f>
        <v>1</v>
      </c>
      <c r="K7" s="35"/>
      <c r="L7" s="35" t="e" cm="1" vm="429">
        <f t="array" ref="L7">INDEX($C$3:$C$94,MATCH(0,COUNTIF($L$2:L6,$C$3:$C$94)+($C$3:$C$94=""),0))</f>
        <v>#VALUE!</v>
      </c>
      <c r="M7" s="35">
        <f t="shared" si="0"/>
        <v>4</v>
      </c>
    </row>
    <row r="8" spans="1:13" ht="23.25" x14ac:dyDescent="0.25">
      <c r="A8" s="126"/>
      <c r="B8" s="66">
        <v>6</v>
      </c>
      <c r="C8" s="72" t="e" vm="4">
        <v>#VALUE!</v>
      </c>
      <c r="D8" s="73" t="e" vm="68">
        <v>#VALUE!</v>
      </c>
      <c r="E8" s="72" t="s">
        <v>207</v>
      </c>
      <c r="F8" s="61">
        <v>31.604311280000001</v>
      </c>
      <c r="I8" s="61" t="e" cm="1" vm="431">
        <f t="array" ref="I8">INDEX($C$3:$C$22,MATCH(0,COUNTIF($I$2:I7,$C$3:$C$22)+($C$3:$C$22=""),0))</f>
        <v>#VALUE!</v>
      </c>
      <c r="J8" s="35">
        <f t="shared" ref="J8:J17" si="1">COUNTIF($C$3:$C$22,I8)</f>
        <v>2</v>
      </c>
      <c r="K8" s="35"/>
      <c r="L8" s="35" t="e" cm="1" vm="431">
        <f t="array" ref="L8">INDEX($C$3:$C$94,MATCH(0,COUNTIF($L$2:L7,$C$3:$C$94)+($C$3:$C$94=""),0))</f>
        <v>#VALUE!</v>
      </c>
      <c r="M8" s="35">
        <f t="shared" si="0"/>
        <v>5</v>
      </c>
    </row>
    <row r="9" spans="1:13" ht="23.25" x14ac:dyDescent="0.25">
      <c r="A9" s="126"/>
      <c r="B9" s="66">
        <v>7</v>
      </c>
      <c r="C9" s="72" t="e" vm="4">
        <v>#VALUE!</v>
      </c>
      <c r="D9" s="73" t="e" vm="69">
        <v>#VALUE!</v>
      </c>
      <c r="E9" s="72" t="s">
        <v>57</v>
      </c>
      <c r="F9" s="61">
        <v>31.246526624000001</v>
      </c>
      <c r="I9" s="61" t="e" cm="1">
        <f t="array" ref="I9">INDEX($C$3:$C$22,MATCH(0,COUNTIF($I$2:I8,$C$3:$C$22)+($C$3:$C$22=""),0))</f>
        <v>#N/A</v>
      </c>
      <c r="J9" s="35">
        <f t="shared" si="1"/>
        <v>0</v>
      </c>
      <c r="K9" s="35"/>
      <c r="L9" s="35" t="e" cm="1" vm="433">
        <f t="array" ref="L9">INDEX($C$3:$C$94,MATCH(0,COUNTIF($L$2:L8,$C$3:$C$94)+($C$3:$C$94=""),0))</f>
        <v>#VALUE!</v>
      </c>
      <c r="M9" s="35">
        <f t="shared" si="0"/>
        <v>6</v>
      </c>
    </row>
    <row r="10" spans="1:13" ht="23.25" x14ac:dyDescent="0.25">
      <c r="A10" s="126"/>
      <c r="B10" s="66">
        <v>8</v>
      </c>
      <c r="C10" s="72" t="e" vm="4">
        <v>#VALUE!</v>
      </c>
      <c r="D10" s="73" t="e" vm="71">
        <v>#VALUE!</v>
      </c>
      <c r="E10" s="72" t="s">
        <v>59</v>
      </c>
      <c r="F10" s="61">
        <v>31.008003520000003</v>
      </c>
      <c r="I10" s="61" t="e" cm="1">
        <f t="array" ref="I10">INDEX($C$3:$C$22,MATCH(0,COUNTIF($I$2:I9,$C$3:$C$22)+($C$3:$C$22=""),0))</f>
        <v>#N/A</v>
      </c>
      <c r="J10" s="35">
        <f t="shared" si="1"/>
        <v>0</v>
      </c>
      <c r="K10" s="35"/>
      <c r="L10" s="35" t="e" cm="1" vm="435">
        <f t="array" ref="L10">INDEX($C$3:$C$94,MATCH(0,COUNTIF($L$2:L9,$C$3:$C$94)+($C$3:$C$94=""),0))</f>
        <v>#VALUE!</v>
      </c>
      <c r="M10" s="35">
        <f t="shared" si="0"/>
        <v>5</v>
      </c>
    </row>
    <row r="11" spans="1:13" ht="23.25" x14ac:dyDescent="0.25">
      <c r="A11" s="126"/>
      <c r="B11" s="66">
        <v>9</v>
      </c>
      <c r="C11" s="72" t="e" vm="4">
        <v>#VALUE!</v>
      </c>
      <c r="D11" s="73" t="e" vm="70">
        <v>#VALUE!</v>
      </c>
      <c r="E11" s="72" t="s">
        <v>347</v>
      </c>
      <c r="F11" s="61">
        <v>30.530957311999995</v>
      </c>
      <c r="I11" s="61" t="e" cm="1">
        <f t="array" ref="I11">INDEX($C$3:$C$22,MATCH(0,COUNTIF($I$2:I10,$C$3:$C$22)+($C$3:$C$22=""),0))</f>
        <v>#N/A</v>
      </c>
      <c r="J11" s="35">
        <f t="shared" si="1"/>
        <v>0</v>
      </c>
      <c r="K11" s="35"/>
      <c r="L11" s="35" t="e" cm="1" vm="437">
        <f t="array" ref="L11">INDEX($C$3:$C$94,MATCH(0,COUNTIF($L$2:L10,$C$3:$C$94)+($C$3:$C$94=""),0))</f>
        <v>#VALUE!</v>
      </c>
      <c r="M11" s="35">
        <f t="shared" si="0"/>
        <v>4</v>
      </c>
    </row>
    <row r="12" spans="1:13" ht="23.25" x14ac:dyDescent="0.25">
      <c r="A12" s="126"/>
      <c r="B12" s="66">
        <v>10</v>
      </c>
      <c r="C12" s="72" t="e" vm="4">
        <v>#VALUE!</v>
      </c>
      <c r="D12" s="73" t="e" vm="67">
        <v>#VALUE!</v>
      </c>
      <c r="E12" s="72" t="s">
        <v>56</v>
      </c>
      <c r="F12" s="61">
        <v>30.411695759999997</v>
      </c>
      <c r="I12" s="61" t="e" cm="1">
        <f t="array" ref="I12">INDEX($C$3:$C$22,MATCH(0,COUNTIF($I$2:I11,$C$3:$C$22)+($C$3:$C$22=""),0))</f>
        <v>#N/A</v>
      </c>
      <c r="J12" s="35">
        <f t="shared" si="1"/>
        <v>0</v>
      </c>
      <c r="K12" s="35"/>
      <c r="L12" s="35" t="e" cm="1" vm="441">
        <f t="array" ref="L12">INDEX($C$3:$C$94,MATCH(0,COUNTIF($L$2:L11,$C$3:$C$94)+($C$3:$C$94=""),0))</f>
        <v>#VALUE!</v>
      </c>
      <c r="M12" s="35">
        <f t="shared" si="0"/>
        <v>2</v>
      </c>
    </row>
    <row r="13" spans="1:13" ht="23.25" x14ac:dyDescent="0.25">
      <c r="A13" s="126"/>
      <c r="B13" s="66">
        <v>11</v>
      </c>
      <c r="C13" s="72" t="e" vm="8">
        <v>#VALUE!</v>
      </c>
      <c r="D13" s="73" t="e" vm="122">
        <v>#VALUE!</v>
      </c>
      <c r="E13" s="72" t="s">
        <v>134</v>
      </c>
      <c r="F13" s="61">
        <v>29.96103101538462</v>
      </c>
      <c r="I13" s="61" t="e" cm="1">
        <f t="array" ref="I13">INDEX($C$3:$C$22,MATCH(0,COUNTIF($I$2:I12,$C$3:$C$22)+($C$3:$C$22=""),0))</f>
        <v>#N/A</v>
      </c>
      <c r="J13" s="35">
        <f t="shared" si="1"/>
        <v>0</v>
      </c>
      <c r="K13" s="35"/>
      <c r="L13" s="35" t="e" cm="1" vm="439">
        <f t="array" ref="L13">INDEX($C$3:$C$94,MATCH(0,COUNTIF($L$2:L12,$C$3:$C$94)+($C$3:$C$94=""),0))</f>
        <v>#VALUE!</v>
      </c>
      <c r="M13" s="35">
        <f t="shared" si="0"/>
        <v>1</v>
      </c>
    </row>
    <row r="14" spans="1:13" ht="23.25" x14ac:dyDescent="0.25">
      <c r="A14" s="126"/>
      <c r="B14" s="66">
        <v>12</v>
      </c>
      <c r="C14" s="72" t="e" vm="12">
        <v>#VALUE!</v>
      </c>
      <c r="D14" s="73" t="e" vm="171">
        <v>#VALUE!</v>
      </c>
      <c r="E14" s="72" t="s">
        <v>180</v>
      </c>
      <c r="F14" s="61">
        <v>27.869655346285711</v>
      </c>
      <c r="I14" s="61" t="e" cm="1">
        <f t="array" ref="I14">INDEX($C$3:$C$22,MATCH(0,COUNTIF($I$2:I13,$C$3:$C$22)+($C$3:$C$22=""),0))</f>
        <v>#N/A</v>
      </c>
      <c r="J14" s="35">
        <f t="shared" si="1"/>
        <v>0</v>
      </c>
      <c r="K14" s="35"/>
      <c r="L14" s="35" t="e" cm="1" vm="443">
        <f t="array" ref="L14">INDEX($C$3:$C$94,MATCH(0,COUNTIF($L$2:L13,$C$3:$C$94)+($C$3:$C$94=""),0))</f>
        <v>#VALUE!</v>
      </c>
      <c r="M14" s="35">
        <f t="shared" si="0"/>
        <v>2</v>
      </c>
    </row>
    <row r="15" spans="1:13" ht="23.25" x14ac:dyDescent="0.25">
      <c r="A15" s="126"/>
      <c r="B15" s="66">
        <v>13</v>
      </c>
      <c r="C15" s="72" t="e" vm="2">
        <v>#VALUE!</v>
      </c>
      <c r="D15" s="73" t="e" vm="34">
        <v>#VALUE!</v>
      </c>
      <c r="E15" s="72" t="s">
        <v>48</v>
      </c>
      <c r="F15" s="61">
        <v>27.661456174358968</v>
      </c>
      <c r="I15" s="61" t="e" cm="1">
        <f t="array" ref="I15">INDEX($C$3:$C$22,MATCH(0,COUNTIF($I$2:I14,$C$3:$C$22)+($C$3:$C$22=""),0))</f>
        <v>#N/A</v>
      </c>
      <c r="J15" s="35">
        <f t="shared" si="1"/>
        <v>0</v>
      </c>
      <c r="K15" s="35"/>
      <c r="L15" s="35" t="e" cm="1" vm="445">
        <f t="array" ref="L15">INDEX($C$3:$C$94,MATCH(0,COUNTIF($L$2:L14,$C$3:$C$94)+($C$3:$C$94=""),0))</f>
        <v>#VALUE!</v>
      </c>
      <c r="M15" s="35">
        <f t="shared" si="0"/>
        <v>3</v>
      </c>
    </row>
    <row r="16" spans="1:13" ht="23.25" x14ac:dyDescent="0.25">
      <c r="A16" s="126"/>
      <c r="B16" s="66">
        <v>14</v>
      </c>
      <c r="C16" s="72" t="e" vm="2">
        <v>#VALUE!</v>
      </c>
      <c r="D16" s="73" t="e" vm="36">
        <v>#VALUE!</v>
      </c>
      <c r="E16" s="72" t="s">
        <v>50</v>
      </c>
      <c r="F16" s="61">
        <v>27.472782658256406</v>
      </c>
      <c r="I16" s="61" t="e" cm="1">
        <f t="array" ref="I16">INDEX($C$3:$C$22,MATCH(0,COUNTIF($I$2:I15,$C$3:$C$22)+($C$3:$C$22=""),0))</f>
        <v>#N/A</v>
      </c>
      <c r="J16" s="35">
        <f t="shared" si="1"/>
        <v>0</v>
      </c>
      <c r="K16" s="35"/>
      <c r="L16" s="35" t="e" cm="1" vm="447">
        <f t="array" ref="L16">INDEX($C$3:$C$94,MATCH(0,COUNTIF($L$2:L15,$C$3:$C$94)+($C$3:$C$94=""),0))</f>
        <v>#VALUE!</v>
      </c>
      <c r="M16" s="35">
        <f t="shared" si="0"/>
        <v>3</v>
      </c>
    </row>
    <row r="17" spans="1:13" ht="23.25" x14ac:dyDescent="0.25">
      <c r="A17" s="126"/>
      <c r="B17" s="66">
        <v>15</v>
      </c>
      <c r="C17" s="72" t="e" vm="8">
        <v>#VALUE!</v>
      </c>
      <c r="D17" s="73" t="e" vm="362">
        <v>#VALUE!</v>
      </c>
      <c r="E17" s="72" t="s">
        <v>135</v>
      </c>
      <c r="F17" s="61">
        <v>27.408795040000001</v>
      </c>
      <c r="I17" s="61" t="e" cm="1">
        <f t="array" ref="I17">INDEX($C$3:$C$22,MATCH(0,COUNTIF($I$2:I16,$C$3:$C$22)+($C$3:$C$22=""),0))</f>
        <v>#N/A</v>
      </c>
      <c r="J17" s="35">
        <f t="shared" si="1"/>
        <v>0</v>
      </c>
      <c r="K17" s="35"/>
      <c r="L17" s="35" t="e" cm="1" vm="449">
        <f t="array" ref="L17">INDEX($C$3:$C$94,MATCH(0,COUNTIF($L$2:L16,$C$3:$C$94)+($C$3:$C$94=""),0))</f>
        <v>#VALUE!</v>
      </c>
      <c r="M17" s="35">
        <f t="shared" si="0"/>
        <v>3</v>
      </c>
    </row>
    <row r="18" spans="1:13" ht="23.25" x14ac:dyDescent="0.25">
      <c r="A18" s="126"/>
      <c r="B18" s="66">
        <v>16</v>
      </c>
      <c r="C18" s="72" t="e" vm="14">
        <v>#VALUE!</v>
      </c>
      <c r="D18" s="73" t="e" vm="203">
        <v>#VALUE!</v>
      </c>
      <c r="E18" s="72" t="s">
        <v>213</v>
      </c>
      <c r="F18" s="61">
        <v>27.067880123809534</v>
      </c>
      <c r="I18" s="61"/>
      <c r="J18" s="35"/>
      <c r="K18" s="35"/>
      <c r="L18" s="35"/>
      <c r="M18" s="35"/>
    </row>
    <row r="19" spans="1:13" ht="23.25" x14ac:dyDescent="0.25">
      <c r="A19" s="126"/>
      <c r="B19" s="66">
        <v>17</v>
      </c>
      <c r="C19" s="72" t="e" vm="14">
        <v>#VALUE!</v>
      </c>
      <c r="D19" s="73" t="e" vm="204">
        <v>#VALUE!</v>
      </c>
      <c r="E19" s="72" t="s">
        <v>214</v>
      </c>
      <c r="F19" s="61">
        <v>26.082771965714286</v>
      </c>
      <c r="I19" s="61"/>
      <c r="J19" s="35"/>
      <c r="K19" s="35"/>
      <c r="L19" s="35"/>
      <c r="M19" s="35"/>
    </row>
    <row r="20" spans="1:13" ht="23.25" x14ac:dyDescent="0.25">
      <c r="A20" s="126"/>
      <c r="B20" s="66">
        <v>18</v>
      </c>
      <c r="C20" s="72" t="e" vm="8">
        <v>#VALUE!</v>
      </c>
      <c r="D20" s="73" t="e" vm="363">
        <v>#VALUE!</v>
      </c>
      <c r="E20" s="72" t="s">
        <v>136</v>
      </c>
      <c r="F20" s="61">
        <v>25.855260098461542</v>
      </c>
      <c r="I20" s="61"/>
      <c r="J20" s="35"/>
      <c r="K20" s="35"/>
      <c r="L20" s="35"/>
      <c r="M20" s="35"/>
    </row>
    <row r="21" spans="1:13" ht="23.25" x14ac:dyDescent="0.25">
      <c r="A21" s="126"/>
      <c r="B21" s="66">
        <v>19</v>
      </c>
      <c r="C21" s="72" t="e" vm="6">
        <v>#VALUE!</v>
      </c>
      <c r="D21" s="73" t="e" vm="110">
        <v>#VALUE!</v>
      </c>
      <c r="E21" s="72" t="s">
        <v>122</v>
      </c>
      <c r="F21" s="61">
        <v>25.776716523809519</v>
      </c>
      <c r="I21" s="61"/>
      <c r="J21" s="35"/>
      <c r="K21" s="35"/>
      <c r="L21" s="35"/>
      <c r="M21" s="35"/>
    </row>
    <row r="22" spans="1:13" ht="23.25" x14ac:dyDescent="0.25">
      <c r="A22" s="126"/>
      <c r="B22" s="66">
        <v>20</v>
      </c>
      <c r="C22" s="72" t="e" vm="4">
        <v>#VALUE!</v>
      </c>
      <c r="D22" s="73" t="e" vm="72">
        <v>#VALUE!</v>
      </c>
      <c r="E22" s="72" t="s">
        <v>60</v>
      </c>
      <c r="F22" s="61">
        <v>25.760495231999997</v>
      </c>
      <c r="I22" s="61"/>
      <c r="J22" s="35"/>
      <c r="K22" s="35"/>
      <c r="L22" s="35"/>
      <c r="M22" s="35"/>
    </row>
    <row r="23" spans="1:13" ht="23.25" x14ac:dyDescent="0.25">
      <c r="A23" s="127" t="s">
        <v>386</v>
      </c>
      <c r="B23" s="66">
        <v>21</v>
      </c>
      <c r="C23" s="72" t="e" vm="10">
        <v>#VALUE!</v>
      </c>
      <c r="D23" s="73" t="e" vm="189">
        <v>#VALUE!</v>
      </c>
      <c r="E23" s="72" t="s">
        <v>199</v>
      </c>
      <c r="F23" s="61">
        <v>25.153107990333339</v>
      </c>
      <c r="I23" s="35" t="e" cm="1" vm="433">
        <f t="array" ref="I23">INDEX($C$23:$C$46,MATCH(0,COUNTIF($I$22:I22,$C$23:$C$46)+($C$23:$C$46=""),0))</f>
        <v>#VALUE!</v>
      </c>
      <c r="J23" s="35">
        <f>COUNTIF($C$23:$C$46,I23)</f>
        <v>4</v>
      </c>
      <c r="K23" s="35"/>
      <c r="L23" s="35"/>
      <c r="M23" s="35"/>
    </row>
    <row r="24" spans="1:13" ht="23.25" x14ac:dyDescent="0.25">
      <c r="A24" s="127"/>
      <c r="B24" s="66">
        <v>22</v>
      </c>
      <c r="C24" s="72" t="e" vm="2">
        <v>#VALUE!</v>
      </c>
      <c r="D24" s="73" t="e" vm="47">
        <v>#VALUE!</v>
      </c>
      <c r="E24" s="72" t="s">
        <v>81</v>
      </c>
      <c r="F24" s="61">
        <v>25.145501758073678</v>
      </c>
      <c r="I24" s="35" t="e" cm="1" vm="420">
        <f t="array" ref="I24">INDEX($C$23:$C$46,MATCH(0,COUNTIF($I$22:I23,$C$23:$C$46)+($C$23:$C$46=""),0))</f>
        <v>#VALUE!</v>
      </c>
      <c r="J24" s="35">
        <f t="shared" ref="J24:J37" si="2">COUNTIF($C$23:$C$46,I24)</f>
        <v>5</v>
      </c>
      <c r="K24" s="35"/>
      <c r="L24" s="35"/>
      <c r="M24" s="35"/>
    </row>
    <row r="25" spans="1:13" ht="23.25" x14ac:dyDescent="0.25">
      <c r="A25" s="127"/>
      <c r="B25" s="66">
        <v>23</v>
      </c>
      <c r="C25" s="72" t="e" vm="2">
        <v>#VALUE!</v>
      </c>
      <c r="D25" s="73" t="e" vm="35">
        <v>#VALUE!</v>
      </c>
      <c r="E25" s="72" t="s">
        <v>49</v>
      </c>
      <c r="F25" s="61">
        <v>24.607503498461536</v>
      </c>
      <c r="I25" s="35" t="e" cm="1" vm="425">
        <f t="array" ref="I25">INDEX($C$23:$C$46,MATCH(0,COUNTIF($I$22:I24,$C$23:$C$46)+($C$23:$C$46=""),0))</f>
        <v>#VALUE!</v>
      </c>
      <c r="J25" s="35">
        <f t="shared" si="2"/>
        <v>2</v>
      </c>
      <c r="K25" s="35"/>
      <c r="L25" s="35"/>
      <c r="M25" s="35"/>
    </row>
    <row r="26" spans="1:13" ht="23.25" x14ac:dyDescent="0.25">
      <c r="A26" s="127"/>
      <c r="B26" s="66">
        <v>24</v>
      </c>
      <c r="C26" s="72" t="e" vm="6">
        <v>#VALUE!</v>
      </c>
      <c r="D26" s="73" t="e" vm="112">
        <v>#VALUE!</v>
      </c>
      <c r="E26" s="72" t="s">
        <v>124</v>
      </c>
      <c r="F26" s="61">
        <v>24.445918600952375</v>
      </c>
      <c r="I26" s="35" t="e" cm="1" vm="427">
        <f t="array" ref="I26">INDEX($C$23:$C$46,MATCH(0,COUNTIF($I$22:I25,$C$23:$C$46)+($C$23:$C$46=""),0))</f>
        <v>#VALUE!</v>
      </c>
      <c r="J26" s="35">
        <f t="shared" si="2"/>
        <v>3</v>
      </c>
      <c r="K26" s="35"/>
      <c r="L26" s="35"/>
      <c r="M26" s="35"/>
    </row>
    <row r="27" spans="1:13" ht="23.25" x14ac:dyDescent="0.25">
      <c r="A27" s="127"/>
      <c r="B27" s="66">
        <v>25</v>
      </c>
      <c r="C27" s="72" t="e" vm="8">
        <v>#VALUE!</v>
      </c>
      <c r="D27" s="73" t="e" vm="364">
        <v>#VALUE!</v>
      </c>
      <c r="E27" s="72" t="s">
        <v>137</v>
      </c>
      <c r="F27" s="61">
        <v>24.079791593846156</v>
      </c>
      <c r="I27" s="35" t="e" cm="1" vm="429">
        <f t="array" ref="I27">INDEX($C$23:$C$46,MATCH(0,COUNTIF($I$22:I26,$C$23:$C$46)+($C$23:$C$46=""),0))</f>
        <v>#VALUE!</v>
      </c>
      <c r="J27" s="35">
        <f t="shared" si="2"/>
        <v>1</v>
      </c>
      <c r="K27" s="35"/>
      <c r="L27" s="35"/>
      <c r="M27" s="35"/>
    </row>
    <row r="28" spans="1:13" ht="23.25" x14ac:dyDescent="0.25">
      <c r="A28" s="127"/>
      <c r="B28" s="66">
        <v>26</v>
      </c>
      <c r="C28" s="72" t="e" vm="12">
        <v>#VALUE!</v>
      </c>
      <c r="D28" s="73" t="e" vm="172">
        <v>#VALUE!</v>
      </c>
      <c r="E28" s="72" t="s">
        <v>181</v>
      </c>
      <c r="F28" s="61">
        <v>23.92715461638095</v>
      </c>
      <c r="I28" s="35" t="e" cm="1" vm="423">
        <f t="array" ref="I28">INDEX($C$23:$C$46,MATCH(0,COUNTIF($I$22:I27,$C$23:$C$46)+($C$23:$C$46=""),0))</f>
        <v>#VALUE!</v>
      </c>
      <c r="J28" s="35">
        <f t="shared" si="2"/>
        <v>4</v>
      </c>
      <c r="K28" s="35"/>
      <c r="L28" s="35"/>
      <c r="M28" s="35"/>
    </row>
    <row r="29" spans="1:13" ht="23.25" x14ac:dyDescent="0.25">
      <c r="A29" s="127"/>
      <c r="B29" s="66">
        <v>27</v>
      </c>
      <c r="C29" s="72" t="e" vm="4">
        <v>#VALUE!</v>
      </c>
      <c r="D29" s="73" t="e" vm="76">
        <v>#VALUE!</v>
      </c>
      <c r="E29" s="72" t="s">
        <v>64</v>
      </c>
      <c r="F29" s="61">
        <v>23.913692202784745</v>
      </c>
      <c r="I29" s="35" t="e" cm="1" vm="435">
        <f t="array" ref="I29">INDEX($C$23:$C$46,MATCH(0,COUNTIF($I$22:I28,$C$23:$C$46)+($C$23:$C$46=""),0))</f>
        <v>#VALUE!</v>
      </c>
      <c r="J29" s="35">
        <f t="shared" si="2"/>
        <v>2</v>
      </c>
      <c r="K29" s="35"/>
      <c r="L29" s="35"/>
      <c r="M29" s="35"/>
    </row>
    <row r="30" spans="1:13" ht="23.25" x14ac:dyDescent="0.25">
      <c r="A30" s="127"/>
      <c r="B30" s="66">
        <v>28</v>
      </c>
      <c r="C30" s="72" t="e" vm="2">
        <v>#VALUE!</v>
      </c>
      <c r="D30" s="73" t="e" vm="38">
        <v>#VALUE!</v>
      </c>
      <c r="E30" s="72" t="s">
        <v>52</v>
      </c>
      <c r="F30" s="61">
        <v>23.859205146461534</v>
      </c>
      <c r="I30" s="35" t="e" cm="1" vm="437">
        <f t="array" ref="I30">INDEX($C$23:$C$46,MATCH(0,COUNTIF($I$22:I29,$C$23:$C$46)+($C$23:$C$46=""),0))</f>
        <v>#VALUE!</v>
      </c>
      <c r="J30" s="35">
        <f t="shared" si="2"/>
        <v>2</v>
      </c>
      <c r="K30" s="35"/>
      <c r="L30" s="35"/>
      <c r="M30" s="35"/>
    </row>
    <row r="31" spans="1:13" ht="23.25" x14ac:dyDescent="0.25">
      <c r="A31" s="127"/>
      <c r="B31" s="66">
        <v>29</v>
      </c>
      <c r="C31" s="72" t="e" vm="10">
        <v>#VALUE!</v>
      </c>
      <c r="D31" s="73" t="e" vm="190">
        <v>#VALUE!</v>
      </c>
      <c r="E31" s="72" t="s">
        <v>200</v>
      </c>
      <c r="F31" s="61">
        <v>23.593133213500003</v>
      </c>
      <c r="I31" s="35" t="e" cm="1" vm="431">
        <f t="array" ref="I31">INDEX($C$23:$C$46,MATCH(0,COUNTIF($I$22:I30,$C$23:$C$46)+($C$23:$C$46=""),0))</f>
        <v>#VALUE!</v>
      </c>
      <c r="J31" s="35">
        <f t="shared" si="2"/>
        <v>1</v>
      </c>
      <c r="K31" s="35"/>
      <c r="L31" s="35"/>
      <c r="M31" s="35"/>
    </row>
    <row r="32" spans="1:13" ht="23.25" x14ac:dyDescent="0.25">
      <c r="A32" s="127"/>
      <c r="B32" s="66">
        <v>30</v>
      </c>
      <c r="C32" s="72" t="e" vm="4">
        <v>#VALUE!</v>
      </c>
      <c r="D32" s="73" t="e" vm="74">
        <v>#VALUE!</v>
      </c>
      <c r="E32" s="72" t="s">
        <v>62</v>
      </c>
      <c r="F32" s="61">
        <v>23.49856488682218</v>
      </c>
      <c r="I32" s="35" t="e" cm="1">
        <f t="array" ref="I32">INDEX($C$23:$C$46,MATCH(0,COUNTIF($I$22:I31,$C$23:$C$46)+($C$23:$C$46=""),0))</f>
        <v>#N/A</v>
      </c>
      <c r="J32" s="35">
        <f t="shared" si="2"/>
        <v>0</v>
      </c>
      <c r="K32" s="35"/>
      <c r="L32" s="35"/>
      <c r="M32" s="35"/>
    </row>
    <row r="33" spans="1:13" ht="23.25" x14ac:dyDescent="0.25">
      <c r="A33" s="127"/>
      <c r="B33" s="66">
        <v>31</v>
      </c>
      <c r="C33" s="72" t="e" vm="6">
        <v>#VALUE!</v>
      </c>
      <c r="D33" s="73" t="e" vm="111">
        <v>#VALUE!</v>
      </c>
      <c r="E33" s="72" t="s">
        <v>123</v>
      </c>
      <c r="F33" s="61">
        <v>23.24700155333333</v>
      </c>
      <c r="I33" s="35" t="e" cm="1">
        <f t="array" ref="I33">INDEX($C$23:$C$46,MATCH(0,COUNTIF($I$22:I32,$C$23:$C$46)+($C$23:$C$46=""),0))</f>
        <v>#N/A</v>
      </c>
      <c r="J33" s="35">
        <f t="shared" si="2"/>
        <v>0</v>
      </c>
      <c r="K33" s="35"/>
      <c r="L33" s="35"/>
      <c r="M33" s="35"/>
    </row>
    <row r="34" spans="1:13" ht="23.25" x14ac:dyDescent="0.25">
      <c r="A34" s="127"/>
      <c r="B34" s="66">
        <v>32</v>
      </c>
      <c r="C34" s="72" t="e" vm="4">
        <v>#VALUE!</v>
      </c>
      <c r="D34" s="73" t="e" vm="73">
        <v>#VALUE!</v>
      </c>
      <c r="E34" s="72" t="s">
        <v>61</v>
      </c>
      <c r="F34" s="61">
        <v>22.898217983999999</v>
      </c>
      <c r="I34" s="35" t="e" cm="1">
        <f t="array" ref="I34">INDEX($C$23:$C$46,MATCH(0,COUNTIF($I$22:I33,$C$23:$C$46)+($C$23:$C$46=""),0))</f>
        <v>#N/A</v>
      </c>
      <c r="J34" s="35">
        <f t="shared" si="2"/>
        <v>0</v>
      </c>
      <c r="K34" s="35"/>
      <c r="L34" s="35"/>
      <c r="M34" s="35"/>
    </row>
    <row r="35" spans="1:13" ht="23.25" x14ac:dyDescent="0.25">
      <c r="A35" s="127"/>
      <c r="B35" s="66">
        <v>33</v>
      </c>
      <c r="C35" s="72" t="e" vm="2">
        <v>#VALUE!</v>
      </c>
      <c r="D35" s="73" t="e" vm="42">
        <v>#VALUE!</v>
      </c>
      <c r="E35" s="72" t="s">
        <v>76</v>
      </c>
      <c r="F35" s="61">
        <v>22.612041226461532</v>
      </c>
      <c r="I35" s="35" t="e" cm="1">
        <f t="array" ref="I35">INDEX($C$23:$C$46,MATCH(0,COUNTIF($I$22:I34,$C$23:$C$46)+($C$23:$C$46=""),0))</f>
        <v>#N/A</v>
      </c>
      <c r="J35" s="35">
        <f t="shared" si="2"/>
        <v>0</v>
      </c>
      <c r="K35" s="35"/>
      <c r="L35" s="35"/>
      <c r="M35" s="35"/>
    </row>
    <row r="36" spans="1:13" ht="23.25" x14ac:dyDescent="0.25">
      <c r="A36" s="127"/>
      <c r="B36" s="66">
        <v>34</v>
      </c>
      <c r="C36" s="72" t="e" vm="16">
        <v>#VALUE!</v>
      </c>
      <c r="D36" s="73" t="e" vm="145">
        <v>#VALUE!</v>
      </c>
      <c r="E36" s="72" t="s">
        <v>156</v>
      </c>
      <c r="F36" s="61">
        <v>22.466845641230766</v>
      </c>
      <c r="I36" s="35" t="e" cm="1">
        <f t="array" ref="I36">INDEX($C$23:$C$46,MATCH(0,COUNTIF($I$22:I35,$C$23:$C$46)+($C$23:$C$46=""),0))</f>
        <v>#N/A</v>
      </c>
      <c r="J36" s="35">
        <f t="shared" si="2"/>
        <v>0</v>
      </c>
      <c r="K36" s="35"/>
      <c r="L36" s="35"/>
      <c r="M36" s="35"/>
    </row>
    <row r="37" spans="1:13" ht="23.25" x14ac:dyDescent="0.25">
      <c r="A37" s="127"/>
      <c r="B37" s="66">
        <v>35</v>
      </c>
      <c r="C37" s="72" t="e" vm="22">
        <v>#VALUE!</v>
      </c>
      <c r="D37" s="73" t="e" vm="292">
        <v>#VALUE!</v>
      </c>
      <c r="E37" s="72" t="s">
        <v>294</v>
      </c>
      <c r="F37" s="61">
        <v>22.181299584396552</v>
      </c>
      <c r="I37" s="35" t="e" cm="1">
        <f t="array" ref="I37">INDEX($C$23:$C$46,MATCH(0,COUNTIF($I$22:I36,$C$23:$C$46)+($C$23:$C$46=""),0))</f>
        <v>#N/A</v>
      </c>
      <c r="J37" s="35">
        <f t="shared" si="2"/>
        <v>0</v>
      </c>
      <c r="K37" s="35"/>
      <c r="L37" s="35"/>
      <c r="M37" s="35"/>
    </row>
    <row r="38" spans="1:13" ht="23.25" x14ac:dyDescent="0.25">
      <c r="A38" s="127"/>
      <c r="B38" s="66">
        <v>36</v>
      </c>
      <c r="C38" s="72" t="e" vm="2">
        <v>#VALUE!</v>
      </c>
      <c r="D38" s="73" t="e" vm="53">
        <v>#VALUE!</v>
      </c>
      <c r="E38" s="72" t="s">
        <v>87</v>
      </c>
      <c r="F38" s="61">
        <v>22.151726763429856</v>
      </c>
      <c r="I38" s="35"/>
      <c r="J38" s="35"/>
      <c r="K38" s="35"/>
      <c r="L38" s="35"/>
      <c r="M38" s="35"/>
    </row>
    <row r="39" spans="1:13" ht="23.25" x14ac:dyDescent="0.25">
      <c r="A39" s="127"/>
      <c r="B39" s="66">
        <v>37</v>
      </c>
      <c r="C39" s="72" t="e" vm="14">
        <v>#VALUE!</v>
      </c>
      <c r="D39" s="73" t="e" vm="205">
        <v>#VALUE!</v>
      </c>
      <c r="E39" s="72" t="s">
        <v>215</v>
      </c>
      <c r="F39" s="61">
        <v>21.786856878730163</v>
      </c>
      <c r="I39" s="35"/>
      <c r="J39" s="35"/>
      <c r="K39" s="35"/>
      <c r="L39" s="35"/>
      <c r="M39" s="35"/>
    </row>
    <row r="40" spans="1:13" ht="23.25" x14ac:dyDescent="0.25">
      <c r="A40" s="127"/>
      <c r="B40" s="66">
        <v>38</v>
      </c>
      <c r="C40" s="72" t="e" vm="4">
        <v>#VALUE!</v>
      </c>
      <c r="D40" s="73" t="e" vm="77">
        <v>#VALUE!</v>
      </c>
      <c r="E40" s="72" t="s">
        <v>65</v>
      </c>
      <c r="F40" s="61">
        <v>21.62730543671319</v>
      </c>
      <c r="I40" s="35"/>
      <c r="J40" s="35"/>
      <c r="K40" s="35"/>
      <c r="L40" s="35"/>
      <c r="M40" s="35"/>
    </row>
    <row r="41" spans="1:13" ht="23.25" x14ac:dyDescent="0.25">
      <c r="A41" s="127"/>
      <c r="B41" s="66">
        <v>39</v>
      </c>
      <c r="C41" s="72" t="e" vm="16">
        <v>#VALUE!</v>
      </c>
      <c r="D41" s="73" t="e" vm="146">
        <v>#VALUE!</v>
      </c>
      <c r="E41" s="72" t="s">
        <v>157</v>
      </c>
      <c r="F41" s="61">
        <v>21.323168109230767</v>
      </c>
      <c r="I41" s="35"/>
      <c r="J41" s="35"/>
      <c r="K41" s="35"/>
      <c r="L41" s="35"/>
      <c r="M41" s="35"/>
    </row>
    <row r="42" spans="1:13" ht="23.25" x14ac:dyDescent="0.25">
      <c r="A42" s="127"/>
      <c r="B42" s="66">
        <v>40</v>
      </c>
      <c r="C42" s="72" t="e" vm="10">
        <v>#VALUE!</v>
      </c>
      <c r="D42" s="73" t="e" vm="192">
        <v>#VALUE!</v>
      </c>
      <c r="E42" s="72" t="s">
        <v>202</v>
      </c>
      <c r="F42" s="61">
        <v>21.313431227333332</v>
      </c>
      <c r="I42" s="35"/>
      <c r="J42" s="35"/>
      <c r="K42" s="35"/>
      <c r="L42" s="35"/>
      <c r="M42" s="35"/>
    </row>
    <row r="43" spans="1:13" ht="23.25" x14ac:dyDescent="0.25">
      <c r="A43" s="127"/>
      <c r="B43" s="66">
        <v>41</v>
      </c>
      <c r="C43" s="72" t="e" vm="8">
        <v>#VALUE!</v>
      </c>
      <c r="D43" s="73" t="e" vm="126">
        <v>#VALUE!</v>
      </c>
      <c r="E43" s="72" t="s">
        <v>138</v>
      </c>
      <c r="F43" s="61">
        <v>20.972721710769235</v>
      </c>
      <c r="I43" s="35"/>
      <c r="J43" s="35"/>
      <c r="K43" s="35"/>
      <c r="L43" s="35"/>
      <c r="M43" s="35"/>
    </row>
    <row r="44" spans="1:13" ht="23.25" x14ac:dyDescent="0.25">
      <c r="A44" s="127"/>
      <c r="B44" s="66">
        <v>42</v>
      </c>
      <c r="C44" s="72" t="e" vm="8">
        <v>#VALUE!</v>
      </c>
      <c r="D44" s="73" t="e" vm="127">
        <v>#VALUE!</v>
      </c>
      <c r="E44" s="72" t="s">
        <v>139</v>
      </c>
      <c r="F44" s="61">
        <v>20.972721710769228</v>
      </c>
      <c r="I44" s="35"/>
      <c r="J44" s="35"/>
      <c r="K44" s="35"/>
      <c r="L44" s="35"/>
      <c r="M44" s="35"/>
    </row>
    <row r="45" spans="1:13" ht="23.25" x14ac:dyDescent="0.25">
      <c r="A45" s="127"/>
      <c r="B45" s="66">
        <v>43</v>
      </c>
      <c r="C45" s="72" t="e" vm="10">
        <v>#VALUE!</v>
      </c>
      <c r="D45" s="73" t="e" vm="193">
        <v>#VALUE!</v>
      </c>
      <c r="E45" s="72" t="s">
        <v>203</v>
      </c>
      <c r="F45" s="61">
        <v>20.870391600833337</v>
      </c>
      <c r="I45" s="35"/>
      <c r="J45" s="35"/>
      <c r="K45" s="35"/>
      <c r="L45" s="35"/>
      <c r="M45" s="35"/>
    </row>
    <row r="46" spans="1:13" ht="23.25" x14ac:dyDescent="0.25">
      <c r="A46" s="127"/>
      <c r="B46" s="66">
        <v>44</v>
      </c>
      <c r="C46" s="72" t="e" vm="22">
        <v>#VALUE!</v>
      </c>
      <c r="D46" s="73" t="e" vm="293">
        <v>#VALUE!</v>
      </c>
      <c r="E46" s="72" t="s">
        <v>295</v>
      </c>
      <c r="F46" s="61">
        <v>20.618787297413792</v>
      </c>
      <c r="I46" s="35"/>
      <c r="J46" s="35"/>
      <c r="K46" s="35"/>
      <c r="L46" s="35"/>
      <c r="M46" s="35"/>
    </row>
    <row r="47" spans="1:13" ht="23.25" x14ac:dyDescent="0.25">
      <c r="A47" s="128" t="s">
        <v>387</v>
      </c>
      <c r="B47" s="66">
        <v>45</v>
      </c>
      <c r="C47" s="72" t="e" vm="28">
        <v>#VALUE!</v>
      </c>
      <c r="D47" s="73" t="e" vm="315">
        <v>#VALUE!</v>
      </c>
      <c r="E47" s="72" t="s">
        <v>317</v>
      </c>
      <c r="F47" s="61">
        <v>20.423414565714285</v>
      </c>
      <c r="I47" s="35" t="e" cm="1" vm="441">
        <f t="array" ref="I47">INDEX($C$47:$C$70,MATCH(0,COUNTIF($I$46:I46,$C$47:$C$70)+($C$47:$C$70=""),0))</f>
        <v>#VALUE!</v>
      </c>
      <c r="J47" s="35">
        <f>COUNTIF($C$47:$C$70,I47)</f>
        <v>2</v>
      </c>
      <c r="K47" s="35"/>
      <c r="L47" s="35"/>
      <c r="M47" s="35"/>
    </row>
    <row r="48" spans="1:13" ht="23.25" x14ac:dyDescent="0.25">
      <c r="A48" s="128"/>
      <c r="B48" s="66">
        <v>46</v>
      </c>
      <c r="C48" s="72" t="e" vm="30">
        <v>#VALUE!</v>
      </c>
      <c r="D48" s="73" t="e" vm="323">
        <v>#VALUE!</v>
      </c>
      <c r="E48" s="72" t="s">
        <v>325</v>
      </c>
      <c r="F48" s="61">
        <v>20.397642096228957</v>
      </c>
      <c r="I48" s="35" t="e" cm="1" vm="439">
        <f t="array" ref="I48">INDEX($C$47:$C$70,MATCH(0,COUNTIF($I$46:I47,$C$47:$C$70)+($C$47:$C$70=""),0))</f>
        <v>#VALUE!</v>
      </c>
      <c r="J48" s="35">
        <f t="shared" ref="J48:J61" si="3">COUNTIF($C$47:$C$70,I48)</f>
        <v>1</v>
      </c>
      <c r="K48" s="35"/>
      <c r="L48" s="35"/>
      <c r="M48" s="35"/>
    </row>
    <row r="49" spans="1:13" ht="23.25" x14ac:dyDescent="0.25">
      <c r="A49" s="128"/>
      <c r="B49" s="66">
        <v>47</v>
      </c>
      <c r="C49" s="72" t="e" vm="16">
        <v>#VALUE!</v>
      </c>
      <c r="D49" s="73" t="e" vm="147">
        <v>#VALUE!</v>
      </c>
      <c r="E49" s="72" t="s">
        <v>158</v>
      </c>
      <c r="F49" s="61">
        <v>20.218430417538464</v>
      </c>
      <c r="I49" s="35" t="e" cm="1" vm="435">
        <f t="array" ref="I49">INDEX($C$47:$C$70,MATCH(0,COUNTIF($I$46:I48,$C$47:$C$70)+($C$47:$C$70=""),0))</f>
        <v>#VALUE!</v>
      </c>
      <c r="J49" s="35">
        <f t="shared" si="3"/>
        <v>3</v>
      </c>
      <c r="K49" s="35"/>
      <c r="L49" s="35"/>
      <c r="M49" s="35"/>
    </row>
    <row r="50" spans="1:13" ht="23.25" x14ac:dyDescent="0.25">
      <c r="A50" s="128"/>
      <c r="B50" s="66">
        <v>48</v>
      </c>
      <c r="C50" s="72" t="e" vm="24">
        <v>#VALUE!</v>
      </c>
      <c r="D50" s="73" t="e" vm="258">
        <v>#VALUE!</v>
      </c>
      <c r="E50" s="72" t="s">
        <v>266</v>
      </c>
      <c r="F50" s="61">
        <v>20.091658226666667</v>
      </c>
      <c r="I50" s="35" t="e" cm="1" vm="443">
        <f t="array" ref="I50">INDEX($C$47:$C$70,MATCH(0,COUNTIF($I$46:I49,$C$47:$C$70)+($C$47:$C$70=""),0))</f>
        <v>#VALUE!</v>
      </c>
      <c r="J50" s="35">
        <f t="shared" si="3"/>
        <v>1</v>
      </c>
      <c r="K50" s="35"/>
      <c r="L50" s="35"/>
      <c r="M50" s="35"/>
    </row>
    <row r="51" spans="1:13" ht="23.25" x14ac:dyDescent="0.25">
      <c r="A51" s="128"/>
      <c r="B51" s="66">
        <v>49</v>
      </c>
      <c r="C51" s="72" t="e" vm="20">
        <v>#VALUE!</v>
      </c>
      <c r="D51" s="73" t="e" vm="336">
        <v>#VALUE!</v>
      </c>
      <c r="E51" s="72" t="s">
        <v>338</v>
      </c>
      <c r="F51" s="61">
        <v>19.804584448888889</v>
      </c>
      <c r="I51" s="35" t="e" cm="1" vm="445">
        <f t="array" ref="I51">INDEX($C$47:$C$70,MATCH(0,COUNTIF($I$46:I50,$C$47:$C$70)+($C$47:$C$70=""),0))</f>
        <v>#VALUE!</v>
      </c>
      <c r="J51" s="35">
        <f t="shared" si="3"/>
        <v>2</v>
      </c>
      <c r="K51" s="35"/>
      <c r="L51" s="35"/>
      <c r="M51" s="35"/>
    </row>
    <row r="52" spans="1:13" ht="23.25" x14ac:dyDescent="0.25">
      <c r="A52" s="128"/>
      <c r="B52" s="66">
        <v>50</v>
      </c>
      <c r="C52" s="72" t="e" vm="20">
        <v>#VALUE!</v>
      </c>
      <c r="D52" s="73" t="e" vm="335">
        <v>#VALUE!</v>
      </c>
      <c r="E52" s="72" t="s">
        <v>337</v>
      </c>
      <c r="F52" s="61">
        <v>19.324428540952383</v>
      </c>
      <c r="I52" s="35" t="e" cm="1" vm="429">
        <f t="array" ref="I52">INDEX($C$47:$C$70,MATCH(0,COUNTIF($I$46:I51,$C$47:$C$70)+($C$47:$C$70=""),0))</f>
        <v>#VALUE!</v>
      </c>
      <c r="J52" s="35">
        <f t="shared" si="3"/>
        <v>1</v>
      </c>
      <c r="K52" s="35"/>
      <c r="L52" s="35"/>
      <c r="M52" s="35"/>
    </row>
    <row r="53" spans="1:13" ht="23.25" x14ac:dyDescent="0.25">
      <c r="A53" s="128"/>
      <c r="B53" s="66">
        <v>51</v>
      </c>
      <c r="C53" s="72" t="e" vm="12">
        <v>#VALUE!</v>
      </c>
      <c r="D53" s="73" t="e" vm="173">
        <v>#VALUE!</v>
      </c>
      <c r="E53" s="72" t="s">
        <v>182</v>
      </c>
      <c r="F53" s="61">
        <v>19.245434999619047</v>
      </c>
      <c r="I53" s="35" t="e" cm="1" vm="423">
        <f t="array" ref="I53">INDEX($C$47:$C$70,MATCH(0,COUNTIF($I$46:I52,$C$47:$C$70)+($C$47:$C$70=""),0))</f>
        <v>#VALUE!</v>
      </c>
      <c r="J53" s="35">
        <f t="shared" si="3"/>
        <v>4</v>
      </c>
      <c r="K53" s="35"/>
      <c r="L53" s="35"/>
      <c r="M53" s="35"/>
    </row>
    <row r="54" spans="1:13" ht="23.25" x14ac:dyDescent="0.25">
      <c r="A54" s="128"/>
      <c r="B54" s="66">
        <v>52</v>
      </c>
      <c r="C54" s="72" t="e" vm="4">
        <v>#VALUE!</v>
      </c>
      <c r="D54" s="73" t="e" vm="80">
        <v>#VALUE!</v>
      </c>
      <c r="E54" s="72" t="s">
        <v>68</v>
      </c>
      <c r="F54" s="61">
        <v>19.200627547863498</v>
      </c>
      <c r="I54" s="35" t="e" cm="1" vm="427">
        <f t="array" ref="I54">INDEX($C$47:$C$70,MATCH(0,COUNTIF($I$46:I53,$C$47:$C$70)+($C$47:$C$70=""),0))</f>
        <v>#VALUE!</v>
      </c>
      <c r="J54" s="35">
        <f t="shared" si="3"/>
        <v>1</v>
      </c>
      <c r="K54" s="35"/>
      <c r="L54" s="35"/>
      <c r="M54" s="35"/>
    </row>
    <row r="55" spans="1:13" ht="23.25" x14ac:dyDescent="0.25">
      <c r="A55" s="128"/>
      <c r="B55" s="66">
        <v>53</v>
      </c>
      <c r="C55" s="72" t="e" vm="8">
        <v>#VALUE!</v>
      </c>
      <c r="D55" s="73" t="e" vm="366">
        <v>#VALUE!</v>
      </c>
      <c r="E55" s="72" t="s">
        <v>146</v>
      </c>
      <c r="F55" s="61">
        <v>19.111984147868689</v>
      </c>
      <c r="I55" s="35" t="e" cm="1" vm="420">
        <f t="array" ref="I55">INDEX($C$47:$C$70,MATCH(0,COUNTIF($I$46:I54,$C$47:$C$70)+($C$47:$C$70=""),0))</f>
        <v>#VALUE!</v>
      </c>
      <c r="J55" s="35">
        <f t="shared" si="3"/>
        <v>6</v>
      </c>
      <c r="K55" s="35"/>
      <c r="L55" s="35"/>
      <c r="M55" s="35"/>
    </row>
    <row r="56" spans="1:13" ht="23.25" x14ac:dyDescent="0.25">
      <c r="A56" s="128"/>
      <c r="B56" s="66">
        <v>54</v>
      </c>
      <c r="C56" s="72" t="e" vm="4">
        <v>#VALUE!</v>
      </c>
      <c r="D56" s="73" t="e" vm="75">
        <v>#VALUE!</v>
      </c>
      <c r="E56" s="72" t="s">
        <v>63</v>
      </c>
      <c r="F56" s="61">
        <v>19.075567647482611</v>
      </c>
      <c r="I56" s="35" t="e" cm="1" vm="447">
        <f t="array" ref="I56">INDEX($C$47:$C$70,MATCH(0,COUNTIF($I$46:I55,$C$47:$C$70)+($C$47:$C$70=""),0))</f>
        <v>#VALUE!</v>
      </c>
      <c r="J56" s="35">
        <f t="shared" si="3"/>
        <v>1</v>
      </c>
      <c r="K56" s="35"/>
      <c r="L56" s="35"/>
      <c r="M56" s="35"/>
    </row>
    <row r="57" spans="1:13" ht="23.25" x14ac:dyDescent="0.25">
      <c r="A57" s="128"/>
      <c r="B57" s="66">
        <v>55</v>
      </c>
      <c r="C57" s="72" t="e" vm="16">
        <v>#VALUE!</v>
      </c>
      <c r="D57" s="73" t="e" vm="148">
        <v>#VALUE!</v>
      </c>
      <c r="E57" s="72" t="s">
        <v>159</v>
      </c>
      <c r="F57" s="61">
        <v>19.019948665846155</v>
      </c>
      <c r="I57" s="35" t="e" cm="1" vm="449">
        <f t="array" ref="I57">INDEX($C$47:$C$70,MATCH(0,COUNTIF($I$46:I56,$C$47:$C$70)+($C$47:$C$70=""),0))</f>
        <v>#VALUE!</v>
      </c>
      <c r="J57" s="35">
        <f t="shared" si="3"/>
        <v>1</v>
      </c>
      <c r="K57" s="35"/>
      <c r="L57" s="35"/>
      <c r="M57" s="35"/>
    </row>
    <row r="58" spans="1:13" ht="23.25" x14ac:dyDescent="0.25">
      <c r="A58" s="128"/>
      <c r="B58" s="66">
        <v>56</v>
      </c>
      <c r="C58" s="72" t="e" vm="2">
        <v>#VALUE!</v>
      </c>
      <c r="D58" s="73" t="e" vm="45">
        <v>#VALUE!</v>
      </c>
      <c r="E58" s="72" t="s">
        <v>79</v>
      </c>
      <c r="F58" s="61">
        <v>18.952913375848389</v>
      </c>
      <c r="I58" s="35" t="e" cm="1" vm="433">
        <f t="array" ref="I58">INDEX($C$47:$C$70,MATCH(0,COUNTIF($I$46:I57,$C$47:$C$70)+($C$47:$C$70=""),0))</f>
        <v>#VALUE!</v>
      </c>
      <c r="J58" s="35">
        <f t="shared" si="3"/>
        <v>1</v>
      </c>
      <c r="K58" s="35"/>
      <c r="L58" s="35"/>
      <c r="M58" s="35"/>
    </row>
    <row r="59" spans="1:13" ht="23.25" x14ac:dyDescent="0.25">
      <c r="A59" s="128"/>
      <c r="B59" s="66">
        <v>57</v>
      </c>
      <c r="C59" s="72" t="e" vm="26">
        <v>#VALUE!</v>
      </c>
      <c r="D59" s="73" t="e" vm="226">
        <v>#VALUE!</v>
      </c>
      <c r="E59" s="72" t="s">
        <v>236</v>
      </c>
      <c r="F59" s="61">
        <v>18.766656557142856</v>
      </c>
      <c r="I59" s="35" t="e" cm="1">
        <f t="array" ref="I59">INDEX($C$47:$C$70,MATCH(0,COUNTIF($I$46:I58,$C$47:$C$70)+($C$47:$C$70=""),0))</f>
        <v>#N/A</v>
      </c>
      <c r="J59" s="35">
        <f t="shared" si="3"/>
        <v>0</v>
      </c>
      <c r="K59" s="35"/>
      <c r="L59" s="35"/>
      <c r="M59" s="35"/>
    </row>
    <row r="60" spans="1:13" ht="23.25" x14ac:dyDescent="0.25">
      <c r="A60" s="128"/>
      <c r="B60" s="66">
        <v>58</v>
      </c>
      <c r="C60" s="72" t="e" vm="16">
        <v>#VALUE!</v>
      </c>
      <c r="D60" s="73" t="e" vm="150">
        <v>#VALUE!</v>
      </c>
      <c r="E60" s="72" t="s">
        <v>161</v>
      </c>
      <c r="F60" s="61">
        <v>18.527394849265654</v>
      </c>
      <c r="I60" s="35" t="e" cm="1">
        <f t="array" ref="I60">INDEX($C$47:$C$70,MATCH(0,COUNTIF($I$46:I59,$C$47:$C$70)+($C$47:$C$70=""),0))</f>
        <v>#N/A</v>
      </c>
      <c r="J60" s="35">
        <f t="shared" si="3"/>
        <v>0</v>
      </c>
      <c r="K60" s="35"/>
      <c r="L60" s="35"/>
      <c r="M60" s="35"/>
    </row>
    <row r="61" spans="1:13" ht="23.25" x14ac:dyDescent="0.25">
      <c r="A61" s="128"/>
      <c r="B61" s="66">
        <v>59</v>
      </c>
      <c r="C61" s="72" t="e" vm="18">
        <v>#VALUE!</v>
      </c>
      <c r="D61" s="73" t="e" vm="269">
        <v>#VALUE!</v>
      </c>
      <c r="E61" s="72" t="s">
        <v>354</v>
      </c>
      <c r="F61" s="61">
        <v>18.397854033333338</v>
      </c>
      <c r="I61" s="35" t="e" cm="1">
        <f t="array" ref="I61">INDEX($C$47:$C$70,MATCH(0,COUNTIF($I$46:I60,$C$47:$C$70)+($C$47:$C$70=""),0))</f>
        <v>#N/A</v>
      </c>
      <c r="J61" s="35">
        <f t="shared" si="3"/>
        <v>0</v>
      </c>
      <c r="K61" s="35"/>
      <c r="L61" s="35"/>
      <c r="M61" s="35"/>
    </row>
    <row r="62" spans="1:13" ht="23.25" x14ac:dyDescent="0.25">
      <c r="A62" s="128"/>
      <c r="B62" s="66">
        <v>60</v>
      </c>
      <c r="C62" s="72" t="e" vm="4">
        <v>#VALUE!</v>
      </c>
      <c r="D62" s="73" t="e" vm="81">
        <v>#VALUE!</v>
      </c>
      <c r="E62" s="72" t="s">
        <v>69</v>
      </c>
      <c r="F62" s="61">
        <v>18.383509757794105</v>
      </c>
      <c r="I62" s="35"/>
      <c r="J62" s="35"/>
      <c r="K62" s="35"/>
      <c r="L62" s="35"/>
      <c r="M62" s="35"/>
    </row>
    <row r="63" spans="1:13" ht="23.25" x14ac:dyDescent="0.25">
      <c r="A63" s="128"/>
      <c r="B63" s="66">
        <v>61</v>
      </c>
      <c r="C63" s="72" t="e" vm="28">
        <v>#VALUE!</v>
      </c>
      <c r="D63" s="73" t="e" vm="316">
        <v>#VALUE!</v>
      </c>
      <c r="E63" s="72" t="s">
        <v>318</v>
      </c>
      <c r="F63" s="61">
        <v>18.366440161142858</v>
      </c>
      <c r="I63" s="35"/>
      <c r="J63" s="35"/>
      <c r="K63" s="35"/>
      <c r="L63" s="35"/>
      <c r="M63" s="35"/>
    </row>
    <row r="64" spans="1:13" ht="23.25" x14ac:dyDescent="0.25">
      <c r="A64" s="128"/>
      <c r="B64" s="66">
        <v>62</v>
      </c>
      <c r="C64" s="72" t="e" vm="2">
        <v>#VALUE!</v>
      </c>
      <c r="D64" s="73" t="e" vm="62">
        <v>#VALUE!</v>
      </c>
      <c r="E64" s="72" t="s">
        <v>96</v>
      </c>
      <c r="F64" s="61">
        <v>18.356305284865272</v>
      </c>
      <c r="I64" s="35"/>
      <c r="J64" s="35"/>
      <c r="K64" s="35"/>
      <c r="L64" s="35"/>
      <c r="M64" s="35"/>
    </row>
    <row r="65" spans="1:13" ht="23.25" x14ac:dyDescent="0.25">
      <c r="A65" s="128"/>
      <c r="B65" s="66">
        <v>63</v>
      </c>
      <c r="C65" s="72" t="e" vm="10">
        <v>#VALUE!</v>
      </c>
      <c r="D65" s="73" t="e" vm="191">
        <v>#VALUE!</v>
      </c>
      <c r="E65" s="72" t="s">
        <v>201</v>
      </c>
      <c r="F65" s="61">
        <v>18.235918419500003</v>
      </c>
      <c r="I65" s="35"/>
      <c r="J65" s="35"/>
      <c r="K65" s="35"/>
      <c r="L65" s="35"/>
      <c r="M65" s="35"/>
    </row>
    <row r="66" spans="1:13" ht="23.25" x14ac:dyDescent="0.25">
      <c r="A66" s="128"/>
      <c r="B66" s="66">
        <v>64</v>
      </c>
      <c r="C66" s="72" t="e" vm="4">
        <v>#VALUE!</v>
      </c>
      <c r="D66" s="73" t="e" vm="82">
        <v>#VALUE!</v>
      </c>
      <c r="E66" s="72" t="s">
        <v>70</v>
      </c>
      <c r="F66" s="61">
        <v>18.191787145809517</v>
      </c>
      <c r="I66" s="35"/>
      <c r="J66" s="35"/>
      <c r="K66" s="35"/>
      <c r="L66" s="35"/>
      <c r="M66" s="35"/>
    </row>
    <row r="67" spans="1:13" ht="23.25" x14ac:dyDescent="0.25">
      <c r="A67" s="128"/>
      <c r="B67" s="66">
        <v>65</v>
      </c>
      <c r="C67" s="72" t="e" vm="2">
        <v>#VALUE!</v>
      </c>
      <c r="D67" s="73" t="e" vm="41">
        <v>#VALUE!</v>
      </c>
      <c r="E67" s="72" t="s">
        <v>75</v>
      </c>
      <c r="F67" s="61">
        <v>18.07251686166903</v>
      </c>
      <c r="I67" s="35"/>
      <c r="J67" s="35"/>
      <c r="K67" s="35"/>
      <c r="L67" s="35"/>
      <c r="M67" s="35"/>
    </row>
    <row r="68" spans="1:13" ht="23.25" x14ac:dyDescent="0.25">
      <c r="A68" s="128"/>
      <c r="B68" s="66">
        <v>66</v>
      </c>
      <c r="C68" s="72" t="e" vm="2">
        <v>#VALUE!</v>
      </c>
      <c r="D68" s="73" t="e" vm="58">
        <v>#VALUE!</v>
      </c>
      <c r="E68" s="72" t="s">
        <v>92</v>
      </c>
      <c r="F68" s="61">
        <v>18.009696245351922</v>
      </c>
      <c r="I68" s="35"/>
      <c r="J68" s="35"/>
      <c r="K68" s="35"/>
      <c r="L68" s="35"/>
      <c r="M68" s="35"/>
    </row>
    <row r="69" spans="1:13" ht="23.25" x14ac:dyDescent="0.25">
      <c r="A69" s="128"/>
      <c r="B69" s="66">
        <v>67</v>
      </c>
      <c r="C69" s="72" t="e" vm="2">
        <v>#VALUE!</v>
      </c>
      <c r="D69" s="73" t="e" vm="43">
        <v>#VALUE!</v>
      </c>
      <c r="E69" s="72" t="s">
        <v>77</v>
      </c>
      <c r="F69" s="61">
        <v>17.983482658213191</v>
      </c>
      <c r="I69" s="35"/>
      <c r="J69" s="35"/>
      <c r="K69" s="35"/>
      <c r="L69" s="35"/>
      <c r="M69" s="35"/>
    </row>
    <row r="70" spans="1:13" ht="23.25" x14ac:dyDescent="0.25">
      <c r="A70" s="128"/>
      <c r="B70" s="66">
        <v>68</v>
      </c>
      <c r="C70" s="72" t="e" vm="2">
        <v>#VALUE!</v>
      </c>
      <c r="D70" s="73" t="e" vm="46">
        <v>#VALUE!</v>
      </c>
      <c r="E70" s="72" t="s">
        <v>80</v>
      </c>
      <c r="F70" s="61">
        <v>17.954434918404225</v>
      </c>
      <c r="I70" s="35"/>
      <c r="J70" s="35"/>
      <c r="K70" s="35"/>
      <c r="L70" s="35"/>
      <c r="M70" s="35"/>
    </row>
    <row r="71" spans="1:13" ht="23.25" x14ac:dyDescent="0.25">
      <c r="A71" s="125" t="s">
        <v>388</v>
      </c>
      <c r="B71" s="66">
        <v>69</v>
      </c>
      <c r="C71" s="72" t="e" vm="6">
        <v>#VALUE!</v>
      </c>
      <c r="D71" s="73" t="e" vm="113">
        <v>#VALUE!</v>
      </c>
      <c r="E71" s="72" t="s">
        <v>125</v>
      </c>
      <c r="F71" s="61">
        <v>17.920127182631525</v>
      </c>
      <c r="I71" s="35" t="e" cm="1" vm="425">
        <f t="array" ref="I71">INDEX($C$71:$C$94,MATCH(0,COUNTIF($I$70:I70,$C$71:$C$94)+($C$71:$C$94=""),0))</f>
        <v>#VALUE!</v>
      </c>
      <c r="J71" s="35">
        <f>COUNTIF($C$71:$C$94,I71)</f>
        <v>3</v>
      </c>
      <c r="K71" s="35"/>
      <c r="L71" s="35"/>
      <c r="M71" s="35"/>
    </row>
    <row r="72" spans="1:13" ht="23.25" x14ac:dyDescent="0.25">
      <c r="A72" s="125"/>
      <c r="B72" s="66">
        <v>70</v>
      </c>
      <c r="C72" s="72" t="e" vm="14">
        <v>#VALUE!</v>
      </c>
      <c r="D72" s="73" t="e" vm="206">
        <v>#VALUE!</v>
      </c>
      <c r="E72" s="72" t="s">
        <v>216</v>
      </c>
      <c r="F72" s="61">
        <v>17.813286051428573</v>
      </c>
      <c r="I72" s="35" t="e" cm="1" vm="431">
        <f t="array" ref="I72">INDEX($C$71:$C$94,MATCH(0,COUNTIF($I$70:I71,$C$71:$C$94)+($C$71:$C$94=""),0))</f>
        <v>#VALUE!</v>
      </c>
      <c r="J72" s="35">
        <f t="shared" ref="J72:J85" si="4">COUNTIF($C$71:$C$94,I72)</f>
        <v>2</v>
      </c>
      <c r="K72" s="35"/>
      <c r="L72" s="35"/>
      <c r="M72" s="35"/>
    </row>
    <row r="73" spans="1:13" ht="23.25" x14ac:dyDescent="0.25">
      <c r="A73" s="125"/>
      <c r="B73" s="66">
        <v>71</v>
      </c>
      <c r="C73" s="72" t="e" vm="18">
        <v>#VALUE!</v>
      </c>
      <c r="D73" s="73" t="e" vm="268">
        <v>#VALUE!</v>
      </c>
      <c r="E73" s="72" t="s">
        <v>275</v>
      </c>
      <c r="F73" s="61">
        <v>17.720312666666665</v>
      </c>
      <c r="I73" s="35" t="e" cm="1" vm="449">
        <f t="array" ref="I73">INDEX($C$71:$C$94,MATCH(0,COUNTIF($I$70:I72,$C$71:$C$94)+($C$71:$C$94=""),0))</f>
        <v>#VALUE!</v>
      </c>
      <c r="J73" s="35">
        <f t="shared" si="4"/>
        <v>2</v>
      </c>
      <c r="K73" s="35"/>
      <c r="L73" s="35"/>
      <c r="M73" s="35"/>
    </row>
    <row r="74" spans="1:13" ht="23.25" x14ac:dyDescent="0.25">
      <c r="A74" s="125"/>
      <c r="B74" s="66">
        <v>72</v>
      </c>
      <c r="C74" s="72" t="e" vm="2">
        <v>#VALUE!</v>
      </c>
      <c r="D74" s="73" t="e" vm="49">
        <v>#VALUE!</v>
      </c>
      <c r="E74" s="72" t="s">
        <v>83</v>
      </c>
      <c r="F74" s="61">
        <v>17.385057427191853</v>
      </c>
      <c r="I74" s="35" t="e" cm="1" vm="420">
        <f t="array" ref="I74">INDEX($C$71:$C$94,MATCH(0,COUNTIF($I$70:I73,$C$71:$C$94)+($C$71:$C$94=""),0))</f>
        <v>#VALUE!</v>
      </c>
      <c r="J74" s="35">
        <f t="shared" si="4"/>
        <v>3</v>
      </c>
      <c r="K74" s="35"/>
      <c r="L74" s="35"/>
      <c r="M74" s="35"/>
    </row>
    <row r="75" spans="1:13" ht="23.25" x14ac:dyDescent="0.25">
      <c r="A75" s="125"/>
      <c r="B75" s="66">
        <v>73</v>
      </c>
      <c r="C75" s="72" t="e" vm="22">
        <v>#VALUE!</v>
      </c>
      <c r="D75" s="73" t="e" vm="294">
        <v>#VALUE!</v>
      </c>
      <c r="E75" s="72" t="s">
        <v>296</v>
      </c>
      <c r="F75" s="61">
        <v>17.282948627666666</v>
      </c>
      <c r="I75" s="35" t="e" cm="1" vm="437">
        <f t="array" ref="I75">INDEX($C$71:$C$94,MATCH(0,COUNTIF($I$70:I74,$C$71:$C$94)+($C$71:$C$94=""),0))</f>
        <v>#VALUE!</v>
      </c>
      <c r="J75" s="35">
        <f t="shared" si="4"/>
        <v>2</v>
      </c>
      <c r="K75" s="35"/>
      <c r="L75" s="35"/>
      <c r="M75" s="35"/>
    </row>
    <row r="76" spans="1:13" ht="23.25" x14ac:dyDescent="0.25">
      <c r="A76" s="125"/>
      <c r="B76" s="66">
        <v>74</v>
      </c>
      <c r="C76" s="72" t="e" vm="6">
        <v>#VALUE!</v>
      </c>
      <c r="D76" s="73" t="e" vm="117">
        <v>#VALUE!</v>
      </c>
      <c r="E76" s="72" t="s">
        <v>129</v>
      </c>
      <c r="F76" s="61">
        <v>16.826168662845383</v>
      </c>
      <c r="I76" s="35" t="e" cm="1" vm="427">
        <f t="array" ref="I76">INDEX($C$71:$C$94,MATCH(0,COUNTIF($I$70:I75,$C$71:$C$94)+($C$71:$C$94=""),0))</f>
        <v>#VALUE!</v>
      </c>
      <c r="J76" s="35">
        <f t="shared" si="4"/>
        <v>4</v>
      </c>
      <c r="K76" s="35"/>
      <c r="L76" s="35"/>
      <c r="M76" s="35"/>
    </row>
    <row r="77" spans="1:13" ht="23.25" x14ac:dyDescent="0.25">
      <c r="A77" s="125"/>
      <c r="B77" s="66">
        <v>75</v>
      </c>
      <c r="C77" s="72" t="e" vm="8">
        <v>#VALUE!</v>
      </c>
      <c r="D77" s="73" t="e" vm="129">
        <v>#VALUE!</v>
      </c>
      <c r="E77" s="72" t="s">
        <v>141</v>
      </c>
      <c r="F77" s="61">
        <v>16.789303522193073</v>
      </c>
      <c r="I77" s="35" t="e" cm="1" vm="423">
        <f t="array" ref="I77">INDEX($C$71:$C$94,MATCH(0,COUNTIF($I$70:I76,$C$71:$C$94)+($C$71:$C$94=""),0))</f>
        <v>#VALUE!</v>
      </c>
      <c r="J77" s="35">
        <f t="shared" si="4"/>
        <v>2</v>
      </c>
      <c r="K77" s="35"/>
      <c r="L77" s="35"/>
      <c r="M77" s="35"/>
    </row>
    <row r="78" spans="1:13" ht="23.25" x14ac:dyDescent="0.25">
      <c r="A78" s="125"/>
      <c r="B78" s="66">
        <v>76</v>
      </c>
      <c r="C78" s="72" t="e" vm="6">
        <v>#VALUE!</v>
      </c>
      <c r="D78" s="73" t="e" vm="114">
        <v>#VALUE!</v>
      </c>
      <c r="E78" s="72" t="s">
        <v>126</v>
      </c>
      <c r="F78" s="61">
        <v>16.736881984761904</v>
      </c>
      <c r="I78" s="35" t="e" cm="1" vm="445">
        <f t="array" ref="I78">INDEX($C$71:$C$94,MATCH(0,COUNTIF($I$70:I77,$C$71:$C$94)+($C$71:$C$94=""),0))</f>
        <v>#VALUE!</v>
      </c>
      <c r="J78" s="35">
        <f t="shared" si="4"/>
        <v>1</v>
      </c>
      <c r="K78" s="35"/>
      <c r="L78" s="35"/>
      <c r="M78" s="35"/>
    </row>
    <row r="79" spans="1:13" ht="23.25" x14ac:dyDescent="0.25">
      <c r="A79" s="125"/>
      <c r="B79" s="66">
        <v>77</v>
      </c>
      <c r="C79" s="72" t="e" vm="4">
        <v>#VALUE!</v>
      </c>
      <c r="D79" s="73" t="e" vm="87">
        <v>#VALUE!</v>
      </c>
      <c r="E79" s="72" t="s">
        <v>349</v>
      </c>
      <c r="F79" s="61">
        <v>16.554558755694821</v>
      </c>
      <c r="I79" s="35" t="e" cm="1" vm="447">
        <f t="array" ref="I79">INDEX($C$71:$C$94,MATCH(0,COUNTIF($I$70:I78,$C$71:$C$94)+($C$71:$C$94=""),0))</f>
        <v>#VALUE!</v>
      </c>
      <c r="J79" s="35">
        <f t="shared" si="4"/>
        <v>2</v>
      </c>
      <c r="K79" s="35"/>
      <c r="L79" s="35"/>
      <c r="M79" s="35"/>
    </row>
    <row r="80" spans="1:13" ht="23.25" x14ac:dyDescent="0.25">
      <c r="A80" s="125"/>
      <c r="B80" s="66">
        <v>78</v>
      </c>
      <c r="C80" s="72" t="e" vm="20">
        <v>#VALUE!</v>
      </c>
      <c r="D80" s="73" t="e" vm="337">
        <v>#VALUE!</v>
      </c>
      <c r="E80" s="72" t="s">
        <v>339</v>
      </c>
      <c r="F80" s="61">
        <v>16.389321657566136</v>
      </c>
      <c r="I80" s="35" t="e" cm="1" vm="433">
        <f t="array" ref="I80">INDEX($C$71:$C$94,MATCH(0,COUNTIF($I$70:I79,$C$71:$C$94)+($C$71:$C$94=""),0))</f>
        <v>#VALUE!</v>
      </c>
      <c r="J80" s="35">
        <f t="shared" si="4"/>
        <v>1</v>
      </c>
      <c r="K80" s="35"/>
      <c r="L80" s="35"/>
      <c r="M80" s="35"/>
    </row>
    <row r="81" spans="1:13" ht="23.25" x14ac:dyDescent="0.25">
      <c r="A81" s="125"/>
      <c r="B81" s="66">
        <v>79</v>
      </c>
      <c r="C81" s="72" t="e" vm="2">
        <v>#VALUE!</v>
      </c>
      <c r="D81" s="73" t="e" vm="48">
        <v>#VALUE!</v>
      </c>
      <c r="E81" s="72" t="s">
        <v>82</v>
      </c>
      <c r="F81" s="61">
        <v>16.368121335661392</v>
      </c>
      <c r="I81" s="35" t="e" cm="1" vm="443">
        <f t="array" ref="I81">INDEX($C$71:$C$94,MATCH(0,COUNTIF($I$70:I80,$C$71:$C$94)+($C$71:$C$94=""),0))</f>
        <v>#VALUE!</v>
      </c>
      <c r="J81" s="35">
        <f t="shared" si="4"/>
        <v>1</v>
      </c>
      <c r="K81" s="35"/>
      <c r="L81" s="35"/>
      <c r="M81" s="35"/>
    </row>
    <row r="82" spans="1:13" ht="23.25" x14ac:dyDescent="0.25">
      <c r="A82" s="125"/>
      <c r="B82" s="66">
        <v>80</v>
      </c>
      <c r="C82" s="72" t="e" vm="8">
        <v>#VALUE!</v>
      </c>
      <c r="D82" s="73" t="e" vm="130">
        <v>#VALUE!</v>
      </c>
      <c r="E82" s="72" t="s">
        <v>142</v>
      </c>
      <c r="F82" s="61">
        <v>16.312116886153845</v>
      </c>
      <c r="I82" s="35" t="e" cm="1" vm="429">
        <f t="array" ref="I82">INDEX($C$71:$C$94,MATCH(0,COUNTIF($I$70:I81,$C$71:$C$94)+($C$71:$C$94=""),0))</f>
        <v>#VALUE!</v>
      </c>
      <c r="J82" s="35">
        <f t="shared" si="4"/>
        <v>1</v>
      </c>
      <c r="K82" s="35"/>
      <c r="L82" s="35"/>
      <c r="M82" s="35"/>
    </row>
    <row r="83" spans="1:13" ht="23.25" x14ac:dyDescent="0.25">
      <c r="A83" s="125"/>
      <c r="B83" s="66">
        <v>81</v>
      </c>
      <c r="C83" s="72" t="e" vm="26">
        <v>#VALUE!</v>
      </c>
      <c r="D83" s="73" t="e" vm="225">
        <v>#VALUE!</v>
      </c>
      <c r="E83" s="72" t="s">
        <v>235</v>
      </c>
      <c r="F83" s="61">
        <v>16.229816614285717</v>
      </c>
      <c r="I83" s="35" t="e" cm="1">
        <f t="array" ref="I83">INDEX($C$71:$C$94,MATCH(0,COUNTIF($I$70:I82,$C$71:$C$94)+($C$71:$C$94=""),0))</f>
        <v>#N/A</v>
      </c>
      <c r="J83" s="35">
        <f t="shared" si="4"/>
        <v>0</v>
      </c>
      <c r="K83" s="35"/>
      <c r="L83" s="35"/>
      <c r="M83" s="35"/>
    </row>
    <row r="84" spans="1:13" ht="23.25" x14ac:dyDescent="0.25">
      <c r="A84" s="125"/>
      <c r="B84" s="66">
        <v>82</v>
      </c>
      <c r="C84" s="72" t="e" vm="8">
        <v>#VALUE!</v>
      </c>
      <c r="D84" s="73" t="e" vm="128">
        <v>#VALUE!</v>
      </c>
      <c r="E84" s="72" t="s">
        <v>140</v>
      </c>
      <c r="F84" s="61">
        <v>16.201150104615387</v>
      </c>
      <c r="I84" s="35" t="e" cm="1">
        <f t="array" ref="I84">INDEX($C$71:$C$94,MATCH(0,COUNTIF($I$70:I83,$C$71:$C$94)+($C$71:$C$94=""),0))</f>
        <v>#N/A</v>
      </c>
      <c r="J84" s="35">
        <f t="shared" si="4"/>
        <v>0</v>
      </c>
      <c r="K84" s="35"/>
      <c r="L84" s="35"/>
      <c r="M84" s="35"/>
    </row>
    <row r="85" spans="1:13" ht="23.25" x14ac:dyDescent="0.25">
      <c r="A85" s="125"/>
      <c r="B85" s="66">
        <v>83</v>
      </c>
      <c r="C85" s="72" t="e" vm="18">
        <v>#VALUE!</v>
      </c>
      <c r="D85" s="73" t="e" vm="271">
        <v>#VALUE!</v>
      </c>
      <c r="E85" s="72" t="s">
        <v>277</v>
      </c>
      <c r="F85" s="61">
        <v>16.052518533333334</v>
      </c>
      <c r="I85" s="35" t="e" cm="1">
        <f t="array" ref="I85">INDEX($C$71:$C$94,MATCH(0,COUNTIF($I$70:I84,$C$71:$C$94)+($C$71:$C$94=""),0))</f>
        <v>#N/A</v>
      </c>
      <c r="J85" s="35">
        <f t="shared" si="4"/>
        <v>0</v>
      </c>
      <c r="K85" s="35"/>
      <c r="L85" s="35"/>
      <c r="M85" s="35"/>
    </row>
    <row r="86" spans="1:13" ht="23.25" x14ac:dyDescent="0.25">
      <c r="A86" s="125"/>
      <c r="B86" s="66">
        <v>84</v>
      </c>
      <c r="C86" s="72" t="e" vm="14">
        <v>#VALUE!</v>
      </c>
      <c r="D86" s="73" t="e" vm="213">
        <v>#VALUE!</v>
      </c>
      <c r="E86" s="72" t="s">
        <v>223</v>
      </c>
      <c r="F86" s="61">
        <v>16.042009751215254</v>
      </c>
    </row>
    <row r="87" spans="1:13" ht="23.25" x14ac:dyDescent="0.25">
      <c r="A87" s="125"/>
      <c r="B87" s="66">
        <v>85</v>
      </c>
      <c r="C87" s="72" t="e" vm="8">
        <v>#VALUE!</v>
      </c>
      <c r="D87" s="73" t="e" vm="131">
        <v>#VALUE!</v>
      </c>
      <c r="E87" s="72" t="s">
        <v>143</v>
      </c>
      <c r="F87" s="61">
        <v>15.979216541538463</v>
      </c>
    </row>
    <row r="88" spans="1:13" ht="23.25" x14ac:dyDescent="0.25">
      <c r="A88" s="125"/>
      <c r="B88" s="66">
        <v>86</v>
      </c>
      <c r="C88" s="72" t="e" vm="4">
        <v>#VALUE!</v>
      </c>
      <c r="D88" s="73" t="e" vm="83">
        <v>#VALUE!</v>
      </c>
      <c r="E88" s="72" t="s">
        <v>71</v>
      </c>
      <c r="F88" s="61">
        <v>15.969578770701164</v>
      </c>
    </row>
    <row r="89" spans="1:13" ht="23.25" x14ac:dyDescent="0.25">
      <c r="A89" s="125"/>
      <c r="B89" s="66">
        <v>87</v>
      </c>
      <c r="C89" s="72" t="e" vm="2">
        <v>#VALUE!</v>
      </c>
      <c r="D89" s="73" t="e" vm="64">
        <v>#VALUE!</v>
      </c>
      <c r="E89" s="72" t="s">
        <v>98</v>
      </c>
      <c r="F89" s="61">
        <v>15.943639227583713</v>
      </c>
    </row>
    <row r="90" spans="1:13" ht="23.25" x14ac:dyDescent="0.25">
      <c r="A90" s="125"/>
      <c r="B90" s="66">
        <v>88</v>
      </c>
      <c r="C90" s="72" t="e" vm="10">
        <v>#VALUE!</v>
      </c>
      <c r="D90" s="73" t="e" vm="194">
        <v>#VALUE!</v>
      </c>
      <c r="E90" s="72" t="s">
        <v>352</v>
      </c>
      <c r="F90" s="61">
        <v>15.830603665666668</v>
      </c>
    </row>
    <row r="91" spans="1:13" ht="23.25" x14ac:dyDescent="0.25">
      <c r="A91" s="125"/>
      <c r="B91" s="66">
        <v>89</v>
      </c>
      <c r="C91" s="72" t="e" vm="24">
        <v>#VALUE!</v>
      </c>
      <c r="D91" s="73" t="e" vm="393">
        <v>#VALUE!</v>
      </c>
      <c r="E91" s="72" t="s">
        <v>267</v>
      </c>
      <c r="F91" s="61">
        <v>15.518029494666667</v>
      </c>
    </row>
    <row r="92" spans="1:13" ht="23.25" x14ac:dyDescent="0.25">
      <c r="A92" s="125"/>
      <c r="B92" s="66">
        <v>90</v>
      </c>
      <c r="C92" s="72" t="e" vm="26">
        <v>#VALUE!</v>
      </c>
      <c r="D92" s="73" t="e" vm="230">
        <v>#VALUE!</v>
      </c>
      <c r="E92" s="72" t="s">
        <v>240</v>
      </c>
      <c r="F92" s="61">
        <v>15.399810257142857</v>
      </c>
    </row>
    <row r="93" spans="1:13" ht="23.25" x14ac:dyDescent="0.25">
      <c r="A93" s="125"/>
      <c r="B93" s="66">
        <v>91</v>
      </c>
      <c r="C93" s="72" t="e" vm="12">
        <v>#VALUE!</v>
      </c>
      <c r="D93" s="73" t="e" vm="175">
        <v>#VALUE!</v>
      </c>
      <c r="E93" s="72" t="s">
        <v>184</v>
      </c>
      <c r="F93" s="61">
        <v>15.229380151619045</v>
      </c>
    </row>
    <row r="94" spans="1:13" ht="23.25" x14ac:dyDescent="0.25">
      <c r="A94" s="125"/>
      <c r="B94" s="66">
        <v>92</v>
      </c>
      <c r="C94" s="72" t="e" vm="22">
        <v>#VALUE!</v>
      </c>
      <c r="D94" s="73" t="e" vm="295">
        <v>#VALUE!</v>
      </c>
      <c r="E94" s="72" t="s">
        <v>297</v>
      </c>
      <c r="F94" s="61">
        <v>15.171044713500001</v>
      </c>
    </row>
  </sheetData>
  <mergeCells count="4">
    <mergeCell ref="A3:A22"/>
    <mergeCell ref="A23:A46"/>
    <mergeCell ref="A47:A70"/>
    <mergeCell ref="A71:A94"/>
  </mergeCells>
  <conditionalFormatting sqref="B2:F2">
    <cfRule type="expression" dxfId="5" priority="2">
      <formula>MOD(ROW(),2)=0</formula>
    </cfRule>
  </conditionalFormatting>
  <conditionalFormatting sqref="B3:F94">
    <cfRule type="expression" dxfId="4" priority="4">
      <formula>MOD(ROW(),2)=0</formula>
    </cfRule>
  </conditionalFormatting>
  <conditionalFormatting sqref="E2">
    <cfRule type="duplicateValues" dxfId="3" priority="1"/>
  </conditionalFormatting>
  <conditionalFormatting sqref="E3:E94">
    <cfRule type="duplicateValues" dxfId="2" priority="3"/>
  </conditionalFormatting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3E29B9-6B2C-4A4A-AAE3-D59917174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LeagueRanking</vt:lpstr>
      <vt:lpstr>League Ranking (2)</vt:lpstr>
      <vt:lpstr>League Ranking (3)</vt:lpstr>
      <vt:lpstr>ClubPoints</vt:lpstr>
      <vt:lpstr>ClubCoef</vt:lpstr>
      <vt:lpstr>ClubDivisions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Radkovskiy, Erik</dc:creator>
  <cp:lastModifiedBy>Radkovskiy, Erik</cp:lastModifiedBy>
  <dcterms:created xsi:type="dcterms:W3CDTF">2023-12-15T20:34:35Z</dcterms:created>
  <dcterms:modified xsi:type="dcterms:W3CDTF">2025-09-18T23:58:58Z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2023-12-15T21:29:23Z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2c6cac8d-ab61-47b3-8209-4df2e46aefbc</vt:lpwstr>
  </property>
  <property fmtid="{D5CDD505-2E9C-101B-9397-08002B2CF9AE}" pid="7" name="MSIP_Label_defa4170-0d19-0005-0004-bc88714345d2_ActionId">
    <vt:lpwstr>937ecc6c-0c2e-47cc-aed6-e053bd5b359a</vt:lpwstr>
  </property>
  <property fmtid="{D5CDD505-2E9C-101B-9397-08002B2CF9AE}" pid="8" name="MSIP_Label_defa4170-0d19-0005-0004-bc88714345d2_ContentBits">
    <vt:lpwstr>0</vt:lpwstr>
  </property>
</Properties>
</file>