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Desktop\CHEME 5540 - Final\Q4\"/>
    </mc:Choice>
  </mc:AlternateContent>
  <xr:revisionPtr revIDLastSave="0" documentId="13_ncr:1_{44F00178-41F8-4DC8-8362-884D32338EEF}" xr6:coauthVersionLast="45" xr6:coauthVersionMax="45" xr10:uidLastSave="{00000000-0000-0000-0000-000000000000}"/>
  <bookViews>
    <workbookView xWindow="-108" yWindow="-108" windowWidth="23256" windowHeight="12576" xr2:uid="{250B8AD6-C6CD-4524-8C3E-F5D72DA5B1D7}"/>
  </bookViews>
  <sheets>
    <sheet name="Working Sheet" sheetId="1" r:id="rId1"/>
    <sheet name="Plot of rate vs. 3-5-AMP conc." sheetId="2" r:id="rId2"/>
  </sheets>
  <definedNames>
    <definedName name="solver_adj" localSheetId="0" hidden="1">'Working Sheet'!$C$19:$C$20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'Working Sheet'!$I$9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E5" i="1"/>
  <c r="F5" i="1" s="1"/>
  <c r="G5" i="1" s="1"/>
  <c r="H5" i="1" s="1"/>
  <c r="I5" i="1" s="1"/>
  <c r="E6" i="1"/>
  <c r="F6" i="1" s="1"/>
  <c r="E7" i="1"/>
  <c r="F7" i="1" s="1"/>
  <c r="G7" i="1" s="1"/>
  <c r="H7" i="1" s="1"/>
  <c r="I7" i="1" s="1"/>
  <c r="E8" i="1"/>
  <c r="F8" i="1" s="1"/>
  <c r="G8" i="1" s="1"/>
  <c r="H8" i="1" s="1"/>
  <c r="I8" i="1" s="1"/>
  <c r="E3" i="1"/>
  <c r="C10" i="1"/>
  <c r="G6" i="1" l="1"/>
  <c r="H6" i="1" s="1"/>
  <c r="I6" i="1" s="1"/>
  <c r="F3" i="1"/>
  <c r="G3" i="1" s="1"/>
  <c r="H3" i="1" s="1"/>
  <c r="I3" i="1" s="1"/>
  <c r="I9" i="1" s="1"/>
</calcChain>
</file>

<file path=xl/sharedStrings.xml><?xml version="1.0" encoding="utf-8"?>
<sst xmlns="http://schemas.openxmlformats.org/spreadsheetml/2006/main" count="19" uniqueCount="17">
  <si>
    <t>Concentration of 3-5-AMP (mM)</t>
  </si>
  <si>
    <t>Reaction Rate (microM/hr)</t>
  </si>
  <si>
    <t>95% Confidence estimate</t>
  </si>
  <si>
    <t>n</t>
  </si>
  <si>
    <t>Initial Estimates</t>
  </si>
  <si>
    <t>fI</t>
  </si>
  <si>
    <t>v</t>
  </si>
  <si>
    <t>rhat</t>
  </si>
  <si>
    <t>W1</t>
  </si>
  <si>
    <t>W2</t>
  </si>
  <si>
    <t>r1</t>
  </si>
  <si>
    <t>Residual</t>
  </si>
  <si>
    <t>Residual^2</t>
  </si>
  <si>
    <t>SLS</t>
  </si>
  <si>
    <t>Corrected Values using LSE</t>
  </si>
  <si>
    <t>K</t>
  </si>
  <si>
    <t>Calculated from 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</si>
</sst>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Reaction</a:t>
            </a:r>
            <a:r>
              <a:rPr lang="en-US" baseline="0"/>
              <a:t> Rate (</a:t>
            </a:r>
            <a:r>
              <a:rPr lang="el-GR" sz="1600" b="0" i="0" u="none" strike="noStrike" cap="none" normalizeH="0" baseline="0">
                <a:effectLst/>
              </a:rPr>
              <a:t>μ</a:t>
            </a:r>
            <a:r>
              <a:rPr lang="en-US" sz="1600" b="0" i="0" u="none" strike="noStrike" cap="none" normalizeH="0" baseline="0">
                <a:effectLst/>
              </a:rPr>
              <a:t>M/hr) vs. 3-5-AMP Concentration (mM)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Rate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'Working Sheet'!$D$3:$D$8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plus>
            <c:minus>
              <c:numRef>
                <c:f>'Working Sheet'!$D$3:$D$8</c:f>
                <c:numCache>
                  <c:formatCode>General</c:formatCode>
                  <c:ptCount val="6"/>
                  <c:pt idx="0">
                    <c:v>0.59</c:v>
                  </c:pt>
                  <c:pt idx="1">
                    <c:v>1.2</c:v>
                  </c:pt>
                  <c:pt idx="2">
                    <c:v>5.7</c:v>
                  </c:pt>
                  <c:pt idx="3">
                    <c:v>10.199999999999999</c:v>
                  </c:pt>
                  <c:pt idx="4">
                    <c:v>11.8</c:v>
                  </c:pt>
                  <c:pt idx="5">
                    <c:v>13.3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'Working Sheet'!$B$3:$B$8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'Working Sheet'!$C$3:$C$8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0-447F-99E7-28463BF33037}"/>
            </c:ext>
          </c:extLst>
        </c:ser>
        <c:ser>
          <c:idx val="1"/>
          <c:order val="1"/>
          <c:tx>
            <c:v>Estimated Overall Rate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'Working Sheet'!$B$3:$B$8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'Working Sheet'!$G$3:$G$8</c:f>
              <c:numCache>
                <c:formatCode>General</c:formatCode>
                <c:ptCount val="6"/>
                <c:pt idx="0">
                  <c:v>3.0026303511625687</c:v>
                </c:pt>
                <c:pt idx="1">
                  <c:v>11.528317264356746</c:v>
                </c:pt>
                <c:pt idx="2">
                  <c:v>26.349569796441081</c:v>
                </c:pt>
                <c:pt idx="3">
                  <c:v>51.804115449226153</c:v>
                </c:pt>
                <c:pt idx="4">
                  <c:v>65.736862558591923</c:v>
                </c:pt>
                <c:pt idx="5">
                  <c:v>68.324965308651073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0-447F-99E7-28463BF3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2095"/>
        <c:axId val="703636991"/>
      </c:scatterChart>
      <c:valAx>
        <c:axId val="7591120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3-5-AMP</a:t>
                </a:r>
                <a:r>
                  <a:rPr lang="en-US" baseline="0"/>
                  <a:t> Concentration (miLli-molar)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36991"/>
        <c:crosses val="autoZero"/>
        <c:crossBetween val="midCat"/>
      </c:valAx>
      <c:valAx>
        <c:axId val="7036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(micro-Molar/Hr)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948469-F401-4C3B-887F-23B593C36F13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75620-B3A8-48C9-98D2-C2623B5DAE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F5F3-9705-459F-A2ED-8510B528025E}">
  <dimension ref="A2:I20"/>
  <sheetViews>
    <sheetView tabSelected="1" workbookViewId="0"/>
  </sheetViews>
  <sheetFormatPr defaultRowHeight="14.4" x14ac:dyDescent="0.3"/>
  <cols>
    <col min="1" max="1" width="12.33203125" customWidth="1"/>
    <col min="2" max="2" width="17.109375" customWidth="1"/>
    <col min="3" max="3" width="15.33203125" customWidth="1"/>
    <col min="4" max="4" width="16.6640625" customWidth="1"/>
    <col min="9" max="9" width="11" bestFit="1" customWidth="1"/>
  </cols>
  <sheetData>
    <row r="2" spans="1:9" ht="28.8" x14ac:dyDescent="0.3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7</v>
      </c>
      <c r="H2" s="4" t="s">
        <v>11</v>
      </c>
      <c r="I2" s="4" t="s">
        <v>12</v>
      </c>
    </row>
    <row r="3" spans="1:9" x14ac:dyDescent="0.3">
      <c r="B3" s="3">
        <v>0</v>
      </c>
      <c r="C3" s="3">
        <v>3.0030000000000001</v>
      </c>
      <c r="D3" s="3">
        <v>0.59</v>
      </c>
      <c r="E3" s="3">
        <f t="shared" ref="E3:E8" si="0">(((B3/$C$19)^$C$20)/(1+(B3/$C$19)^$C$20))</f>
        <v>0</v>
      </c>
      <c r="F3" s="3">
        <f>(($C$11+($C$12*E3))/(1+$C$11+($C$12*E3)))</f>
        <v>4.3153765189933982E-2</v>
      </c>
      <c r="G3" s="3">
        <f>$C$10*F3</f>
        <v>3.0026303511625687</v>
      </c>
      <c r="H3" s="3">
        <f t="shared" ref="H3:H8" si="1">C3-G3</f>
        <v>3.696488374314022E-4</v>
      </c>
      <c r="I3" s="3">
        <f>H3^2</f>
        <v>1.3664026301438721E-7</v>
      </c>
    </row>
    <row r="4" spans="1:9" x14ac:dyDescent="0.3">
      <c r="B4" s="3">
        <v>5.5E-2</v>
      </c>
      <c r="C4" s="3">
        <v>6.3019999999999996</v>
      </c>
      <c r="D4" s="3">
        <v>1.2</v>
      </c>
      <c r="E4" s="3">
        <f t="shared" si="0"/>
        <v>2.0733191623716779E-3</v>
      </c>
      <c r="F4" s="3">
        <f t="shared" ref="F4:F8" si="2">(($C$11+($C$12*E4))/(1+$C$11+($C$12*E4)))</f>
        <v>0.16568482899285059</v>
      </c>
      <c r="G4" s="3">
        <f t="shared" ref="G4:G8" si="3">$C$10*F4</f>
        <v>11.528317264356746</v>
      </c>
      <c r="H4" s="3">
        <f t="shared" si="1"/>
        <v>-5.2263172643567462</v>
      </c>
      <c r="I4" s="3">
        <f t="shared" ref="I4:I8" si="4">H4^2</f>
        <v>27.314392147713384</v>
      </c>
    </row>
    <row r="5" spans="1:9" x14ac:dyDescent="0.3">
      <c r="B5" s="3">
        <v>9.2999999999999999E-2</v>
      </c>
      <c r="C5" s="3">
        <v>29.760999999999999</v>
      </c>
      <c r="D5" s="3">
        <v>5.7</v>
      </c>
      <c r="E5" s="3">
        <f t="shared" si="0"/>
        <v>7.6241688700914171E-3</v>
      </c>
      <c r="F5" s="3">
        <f t="shared" si="2"/>
        <v>0.37869568174155543</v>
      </c>
      <c r="G5" s="3">
        <f t="shared" si="3"/>
        <v>26.349569796441081</v>
      </c>
      <c r="H5" s="3">
        <f t="shared" si="1"/>
        <v>3.4114302035589184</v>
      </c>
      <c r="I5" s="3">
        <f t="shared" si="4"/>
        <v>11.637856033754042</v>
      </c>
    </row>
    <row r="6" spans="1:9" x14ac:dyDescent="0.3">
      <c r="B6" s="3">
        <v>0.18099999999999999</v>
      </c>
      <c r="C6" s="3">
        <v>52.002000000000002</v>
      </c>
      <c r="D6" s="3">
        <v>10.199999999999999</v>
      </c>
      <c r="E6" s="3">
        <f t="shared" si="0"/>
        <v>3.8757593385309617E-2</v>
      </c>
      <c r="F6" s="3">
        <f t="shared" si="2"/>
        <v>0.74452808788220359</v>
      </c>
      <c r="G6" s="3">
        <f t="shared" si="3"/>
        <v>51.804115449226153</v>
      </c>
      <c r="H6" s="3">
        <f t="shared" si="1"/>
        <v>0.19788455077384981</v>
      </c>
      <c r="I6" s="3">
        <f t="shared" si="4"/>
        <v>3.9158295434968342E-2</v>
      </c>
    </row>
    <row r="7" spans="1:9" x14ac:dyDescent="0.3">
      <c r="B7" s="3">
        <v>0.40500000000000003</v>
      </c>
      <c r="C7" s="3">
        <v>60.305999999999997</v>
      </c>
      <c r="D7" s="3">
        <v>11.8</v>
      </c>
      <c r="E7" s="3">
        <f t="shared" si="0"/>
        <v>0.23045777827599545</v>
      </c>
      <c r="F7" s="3">
        <f t="shared" si="2"/>
        <v>0.94476935200434486</v>
      </c>
      <c r="G7" s="3">
        <f t="shared" si="3"/>
        <v>65.736862558591923</v>
      </c>
      <c r="H7" s="3">
        <f t="shared" si="1"/>
        <v>-5.4308625585919259</v>
      </c>
      <c r="I7" s="3">
        <f t="shared" si="4"/>
        <v>29.494268130315639</v>
      </c>
    </row>
    <row r="8" spans="1:9" x14ac:dyDescent="0.3">
      <c r="B8" s="3">
        <v>0.99</v>
      </c>
      <c r="C8" s="3">
        <v>68.653000000000006</v>
      </c>
      <c r="D8" s="3">
        <v>13.3</v>
      </c>
      <c r="E8" s="3">
        <f t="shared" si="0"/>
        <v>0.73489498186066926</v>
      </c>
      <c r="F8" s="3">
        <f t="shared" si="2"/>
        <v>0.98196553178725809</v>
      </c>
      <c r="G8" s="3">
        <f t="shared" si="3"/>
        <v>68.324965308651073</v>
      </c>
      <c r="H8" s="3">
        <f t="shared" si="1"/>
        <v>0.32803469134893248</v>
      </c>
      <c r="I8" s="3">
        <f t="shared" si="4"/>
        <v>0.1076067587283894</v>
      </c>
    </row>
    <row r="9" spans="1:9" x14ac:dyDescent="0.3">
      <c r="B9" s="2"/>
      <c r="C9" s="2"/>
      <c r="D9" s="2"/>
      <c r="E9" s="2"/>
      <c r="F9" s="2"/>
      <c r="G9" s="2"/>
      <c r="H9" s="7" t="s">
        <v>13</v>
      </c>
      <c r="I9" s="3">
        <f>SUM(I3:I8)</f>
        <v>68.593281502586692</v>
      </c>
    </row>
    <row r="10" spans="1:9" x14ac:dyDescent="0.3">
      <c r="A10" s="6" t="s">
        <v>16</v>
      </c>
      <c r="B10" s="3" t="s">
        <v>10</v>
      </c>
      <c r="C10" s="3">
        <f>69.5798</f>
        <v>69.579800000000006</v>
      </c>
    </row>
    <row r="11" spans="1:9" x14ac:dyDescent="0.3">
      <c r="A11" s="6"/>
      <c r="B11" s="3" t="s">
        <v>8</v>
      </c>
      <c r="C11" s="3">
        <v>4.5100000000000001E-2</v>
      </c>
    </row>
    <row r="12" spans="1:9" x14ac:dyDescent="0.3">
      <c r="A12" s="6"/>
      <c r="B12" s="3" t="s">
        <v>9</v>
      </c>
      <c r="C12" s="3">
        <v>74.03</v>
      </c>
    </row>
    <row r="14" spans="1:9" x14ac:dyDescent="0.3">
      <c r="B14" s="5" t="s">
        <v>4</v>
      </c>
      <c r="C14" s="5"/>
      <c r="D14" s="1"/>
    </row>
    <row r="15" spans="1:9" x14ac:dyDescent="0.3">
      <c r="B15" s="3" t="s">
        <v>15</v>
      </c>
      <c r="C15" s="3">
        <v>0.5</v>
      </c>
      <c r="D15" s="1"/>
    </row>
    <row r="16" spans="1:9" x14ac:dyDescent="0.3">
      <c r="B16" s="3" t="s">
        <v>3</v>
      </c>
      <c r="C16" s="3">
        <v>2</v>
      </c>
      <c r="D16" s="1"/>
    </row>
    <row r="18" spans="2:3" x14ac:dyDescent="0.3">
      <c r="B18" s="5" t="s">
        <v>14</v>
      </c>
      <c r="C18" s="5"/>
    </row>
    <row r="19" spans="2:3" x14ac:dyDescent="0.3">
      <c r="B19" s="3" t="s">
        <v>15</v>
      </c>
      <c r="C19" s="3">
        <v>0.65732296313097571</v>
      </c>
    </row>
    <row r="20" spans="2:3" x14ac:dyDescent="0.3">
      <c r="B20" s="3" t="s">
        <v>3</v>
      </c>
      <c r="C20" s="3">
        <v>2.4896903208049155</v>
      </c>
    </row>
  </sheetData>
  <mergeCells count="3">
    <mergeCell ref="B14:C14"/>
    <mergeCell ref="B18:C18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Working Sheet</vt:lpstr>
      <vt:lpstr>Plot of rate vs. 3-5-AMP conc.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</dc:creator>
  <cp:lastModifiedBy>Alwin</cp:lastModifiedBy>
  <cp:lastPrinted>2020-05-22T03:19:19Z</cp:lastPrinted>
  <dcterms:created xsi:type="dcterms:W3CDTF">2020-05-20T21:04:58Z</dcterms:created>
  <dcterms:modified xsi:type="dcterms:W3CDTF">2020-05-22T03:19:30Z</dcterms:modified>
</cp:coreProperties>
</file>