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6615" windowWidth="15480" windowHeight="3570" tabRatio="765" firstSheet="1" activeTab="1"/>
  </bookViews>
  <sheets>
    <sheet name="PT Record" sheetId="1" state="hidden" r:id="rId1"/>
    <sheet name="MTD" sheetId="32" r:id="rId2"/>
    <sheet name="Master" sheetId="31" state="hidden" r:id="rId3"/>
    <sheet name="Summary" sheetId="15" state="hidden" r:id="rId4"/>
    <sheet name="Kae" sheetId="16" r:id="rId5"/>
    <sheet name="Thong" sheetId="19" r:id="rId6"/>
    <sheet name="Tom" sheetId="17" r:id="rId7"/>
    <sheet name="Aor" sheetId="18" r:id="rId8"/>
    <sheet name="Jeez" sheetId="22" r:id="rId9"/>
    <sheet name="Pruk" sheetId="21" r:id="rId10"/>
    <sheet name="Thanee" sheetId="20" r:id="rId11"/>
    <sheet name="Art" sheetId="23" r:id="rId12"/>
    <sheet name="Nui" sheetId="24" r:id="rId13"/>
    <sheet name="Pom" sheetId="25" r:id="rId14"/>
    <sheet name="Boon" sheetId="26" r:id="rId15"/>
    <sheet name="Pueng" sheetId="27" r:id="rId16"/>
    <sheet name="13" sheetId="28" r:id="rId17"/>
    <sheet name="14" sheetId="29" r:id="rId18"/>
    <sheet name="15" sheetId="30" r:id="rId19"/>
    <sheet name="Email" sheetId="34" r:id="rId20"/>
    <sheet name="Estimated" sheetId="35" state="hidden" r:id="rId21"/>
    <sheet name="Plan of Feb" sheetId="36" r:id="rId22"/>
    <sheet name="Sheet1" sheetId="37" r:id="rId23"/>
  </sheets>
  <calcPr calcId="145621"/>
</workbook>
</file>

<file path=xl/calcChain.xml><?xml version="1.0" encoding="utf-8"?>
<calcChain xmlns="http://schemas.openxmlformats.org/spreadsheetml/2006/main">
  <c r="G12" i="23" l="1"/>
  <c r="G11" i="19"/>
  <c r="G10" i="19"/>
  <c r="AG44" i="20" l="1"/>
  <c r="F12" i="26" l="1"/>
  <c r="L22" i="20" l="1"/>
  <c r="F28" i="20"/>
  <c r="CE28" i="20" s="1"/>
  <c r="G28" i="20"/>
  <c r="CF28" i="20"/>
  <c r="Q28" i="20"/>
  <c r="L28" i="20"/>
  <c r="M28" i="20" s="1"/>
  <c r="Q27" i="20"/>
  <c r="L27" i="20"/>
  <c r="Q26" i="20"/>
  <c r="L26" i="20"/>
  <c r="Q25" i="20"/>
  <c r="L25" i="20"/>
  <c r="Q24" i="20"/>
  <c r="L24" i="20"/>
  <c r="P28" i="20" l="1"/>
  <c r="N28" i="20"/>
  <c r="CG28" i="20" s="1"/>
  <c r="K28" i="20"/>
  <c r="CB28" i="20" s="1"/>
  <c r="CD28" i="20" l="1"/>
  <c r="CC28" i="20"/>
  <c r="M23" i="16"/>
  <c r="R22" i="16"/>
  <c r="M22" i="16"/>
  <c r="L18" i="18" l="1"/>
  <c r="CF15" i="18" l="1"/>
  <c r="CF18" i="18"/>
  <c r="N18" i="18"/>
  <c r="CG18" i="18" s="1"/>
  <c r="M18" i="18"/>
  <c r="K18" i="18"/>
  <c r="CB18" i="18" s="1"/>
  <c r="F19" i="18"/>
  <c r="F18" i="18"/>
  <c r="CE18" i="18" s="1"/>
  <c r="G18" i="18"/>
  <c r="Q18" i="18"/>
  <c r="P18" i="18" l="1"/>
  <c r="CC18" i="18"/>
  <c r="CD18" i="18" s="1"/>
  <c r="CG22" i="16"/>
  <c r="CF27" i="20"/>
  <c r="CF26" i="20"/>
  <c r="CF25" i="20"/>
  <c r="CF24" i="20"/>
  <c r="CF22" i="20"/>
  <c r="K24" i="20"/>
  <c r="CB24" i="20" s="1"/>
  <c r="K25" i="20"/>
  <c r="CB25" i="20" s="1"/>
  <c r="K26" i="20"/>
  <c r="CB26" i="20" s="1"/>
  <c r="CC26" i="20" s="1"/>
  <c r="K27" i="20"/>
  <c r="CB27" i="20" s="1"/>
  <c r="K22" i="20"/>
  <c r="CB22" i="20" s="1"/>
  <c r="CC22" i="20" s="1"/>
  <c r="G33" i="16"/>
  <c r="L22" i="16"/>
  <c r="CC22" i="16" s="1"/>
  <c r="F13" i="27"/>
  <c r="F14" i="27"/>
  <c r="E14" i="27"/>
  <c r="G24" i="20"/>
  <c r="N24" i="20" s="1"/>
  <c r="CG24" i="20" s="1"/>
  <c r="E24" i="20"/>
  <c r="F24" i="20" s="1"/>
  <c r="F22" i="20"/>
  <c r="CE22" i="20" s="1"/>
  <c r="F25" i="20"/>
  <c r="F26" i="20"/>
  <c r="F27" i="20"/>
  <c r="CE27" i="20" s="1"/>
  <c r="G25" i="20"/>
  <c r="N25" i="20" s="1"/>
  <c r="CG25" i="20" s="1"/>
  <c r="G19" i="18"/>
  <c r="P24" i="20" l="1"/>
  <c r="M24" i="20"/>
  <c r="CE24" i="20"/>
  <c r="P25" i="20"/>
  <c r="M25" i="20"/>
  <c r="CC24" i="20"/>
  <c r="CC27" i="20"/>
  <c r="CD27" i="20" s="1"/>
  <c r="CE25" i="20"/>
  <c r="P27" i="20"/>
  <c r="M27" i="20"/>
  <c r="P26" i="20"/>
  <c r="M26" i="20"/>
  <c r="CD25" i="20"/>
  <c r="CC25" i="20"/>
  <c r="CE26" i="20"/>
  <c r="CD24" i="20"/>
  <c r="F21" i="16"/>
  <c r="F22" i="16"/>
  <c r="G22" i="16" s="1"/>
  <c r="G26" i="20"/>
  <c r="N26" i="20" s="1"/>
  <c r="CG26" i="20" s="1"/>
  <c r="G27" i="20"/>
  <c r="N27" i="20" s="1"/>
  <c r="CG27" i="20" s="1"/>
  <c r="Q22" i="20"/>
  <c r="P22" i="20"/>
  <c r="M22" i="20"/>
  <c r="G22" i="20"/>
  <c r="F23" i="16"/>
  <c r="G23" i="16" s="1"/>
  <c r="CD22" i="16" l="1"/>
  <c r="H22" i="16"/>
  <c r="O22" i="16" s="1"/>
  <c r="CH22" i="16" s="1"/>
  <c r="Q22" i="16"/>
  <c r="N22" i="16"/>
  <c r="CF22" i="16"/>
  <c r="CD22" i="20"/>
  <c r="N22" i="20"/>
  <c r="CG22" i="20" s="1"/>
  <c r="CD26" i="20"/>
  <c r="F10" i="25"/>
  <c r="F26" i="21"/>
  <c r="CE22" i="16" l="1"/>
  <c r="G11" i="26"/>
  <c r="G25" i="21" l="1"/>
  <c r="G20" i="21"/>
  <c r="G15" i="18" l="1"/>
  <c r="G16" i="24"/>
  <c r="G9" i="25" l="1"/>
  <c r="C35" i="16" l="1"/>
  <c r="CG32" i="16"/>
  <c r="R32" i="16"/>
  <c r="M32" i="16"/>
  <c r="N32" i="16" s="1"/>
  <c r="CF32" i="16"/>
  <c r="F32" i="16"/>
  <c r="H32" i="16" s="1"/>
  <c r="Q32" i="16" l="1"/>
  <c r="O32" i="16"/>
  <c r="CH32" i="16" s="1"/>
  <c r="L32" i="16"/>
  <c r="CC32" i="16" s="1"/>
  <c r="L15" i="27"/>
  <c r="CG29" i="16"/>
  <c r="R29" i="16"/>
  <c r="N29" i="16"/>
  <c r="O29" i="16"/>
  <c r="CH29" i="16" s="1"/>
  <c r="L29" i="16"/>
  <c r="CC29" i="16" s="1"/>
  <c r="CF29" i="16"/>
  <c r="F29" i="16"/>
  <c r="H29" i="16" s="1"/>
  <c r="M33" i="16"/>
  <c r="L33" i="16" s="1"/>
  <c r="Q33" i="16"/>
  <c r="R33" i="16"/>
  <c r="CF33" i="16"/>
  <c r="CG33" i="16"/>
  <c r="CG35" i="16" s="1"/>
  <c r="K34" i="16"/>
  <c r="P34" i="16"/>
  <c r="T34" i="16"/>
  <c r="V34" i="16"/>
  <c r="X34" i="16"/>
  <c r="Z34" i="16"/>
  <c r="AB34" i="16"/>
  <c r="AD34" i="16"/>
  <c r="AF34" i="16"/>
  <c r="AH34" i="16"/>
  <c r="AJ34" i="16"/>
  <c r="AL34" i="16"/>
  <c r="AN34" i="16"/>
  <c r="AP34" i="16"/>
  <c r="AR34" i="16"/>
  <c r="AT34" i="16"/>
  <c r="AV34" i="16"/>
  <c r="AX34" i="16"/>
  <c r="AZ34" i="16"/>
  <c r="BB34" i="16"/>
  <c r="BD34" i="16"/>
  <c r="BF34" i="16"/>
  <c r="BH34" i="16"/>
  <c r="BJ34" i="16"/>
  <c r="BL34" i="16"/>
  <c r="BN34" i="16"/>
  <c r="BP34" i="16"/>
  <c r="BR34" i="16"/>
  <c r="BT34" i="16"/>
  <c r="BV34" i="16"/>
  <c r="BX34" i="16"/>
  <c r="BZ34" i="16"/>
  <c r="CB34" i="16"/>
  <c r="F27" i="16"/>
  <c r="M27" i="16"/>
  <c r="L27" i="16" s="1"/>
  <c r="CC27" i="16" s="1"/>
  <c r="CD27" i="16" s="1"/>
  <c r="R27" i="16"/>
  <c r="CG27" i="16"/>
  <c r="CD32" i="16" l="1"/>
  <c r="CE32" i="16" s="1"/>
  <c r="H27" i="16"/>
  <c r="G27" i="16"/>
  <c r="CD29" i="16"/>
  <c r="CE27" i="16"/>
  <c r="O27" i="16"/>
  <c r="CH27" i="16" s="1"/>
  <c r="CE29" i="16"/>
  <c r="O33" i="16"/>
  <c r="Q29" i="16"/>
  <c r="CC33" i="16"/>
  <c r="N33" i="16"/>
  <c r="N27" i="16"/>
  <c r="G16" i="25"/>
  <c r="CF27" i="16" l="1"/>
  <c r="Q27" i="16"/>
  <c r="CG25" i="16"/>
  <c r="R25" i="16"/>
  <c r="M25" i="16"/>
  <c r="F25" i="16"/>
  <c r="H25" i="16" s="1"/>
  <c r="CF25" i="16" l="1"/>
  <c r="Q25" i="16"/>
  <c r="N25" i="16"/>
  <c r="O25" i="16"/>
  <c r="CH25" i="16" s="1"/>
  <c r="CE33" i="16"/>
  <c r="L25" i="16"/>
  <c r="CC25" i="16" s="1"/>
  <c r="CD25" i="16" s="1"/>
  <c r="G10" i="26"/>
  <c r="G9" i="26"/>
  <c r="G23" i="26" s="1"/>
  <c r="CF14" i="22"/>
  <c r="CE14" i="22"/>
  <c r="Q14" i="22"/>
  <c r="P14" i="22"/>
  <c r="L14" i="22"/>
  <c r="N14" i="22" s="1"/>
  <c r="CG14" i="22" s="1"/>
  <c r="G14" i="22"/>
  <c r="F31" i="16"/>
  <c r="F30" i="16"/>
  <c r="F28" i="16"/>
  <c r="F26" i="16"/>
  <c r="F24" i="16"/>
  <c r="F20" i="16"/>
  <c r="F19" i="16"/>
  <c r="F18" i="16"/>
  <c r="F17" i="16"/>
  <c r="F16" i="16"/>
  <c r="F15" i="16"/>
  <c r="F14" i="16"/>
  <c r="F13" i="16"/>
  <c r="H13" i="16" s="1"/>
  <c r="F12" i="16"/>
  <c r="F11" i="16"/>
  <c r="F10" i="16"/>
  <c r="F9" i="16"/>
  <c r="H9" i="16" s="1"/>
  <c r="H19" i="16" l="1"/>
  <c r="G19" i="16"/>
  <c r="G34" i="16" s="1"/>
  <c r="CE25" i="16"/>
  <c r="K14" i="22"/>
  <c r="CB14" i="22" s="1"/>
  <c r="M14" i="22"/>
  <c r="F22" i="24"/>
  <c r="CC14" i="22" l="1"/>
  <c r="CD14" i="22" s="1"/>
  <c r="G10" i="20"/>
  <c r="G14" i="27" l="1"/>
  <c r="F16" i="27"/>
  <c r="F17" i="25"/>
  <c r="F32" i="20"/>
  <c r="F22" i="18" l="1"/>
  <c r="H17" i="16"/>
  <c r="CF22" i="25" l="1"/>
  <c r="CE22" i="25"/>
  <c r="Q22" i="25"/>
  <c r="P22" i="25"/>
  <c r="L22" i="25"/>
  <c r="M22" i="25" s="1"/>
  <c r="N22" i="25" l="1"/>
  <c r="CG22" i="25" s="1"/>
  <c r="K22" i="25"/>
  <c r="CB22" i="25" s="1"/>
  <c r="CC22" i="25" s="1"/>
  <c r="CD22" i="25" s="1"/>
  <c r="G31" i="20" l="1"/>
  <c r="H30" i="16" l="1"/>
  <c r="Q9" i="18"/>
  <c r="CE15" i="18" l="1"/>
  <c r="CF24" i="18"/>
  <c r="CE24" i="18"/>
  <c r="Q24" i="18"/>
  <c r="P24" i="18"/>
  <c r="L24" i="18"/>
  <c r="M24" i="18" s="1"/>
  <c r="CF23" i="18"/>
  <c r="CE23" i="18"/>
  <c r="Q23" i="18"/>
  <c r="P23" i="18"/>
  <c r="L23" i="18"/>
  <c r="M23" i="18" s="1"/>
  <c r="CF32" i="20"/>
  <c r="CE32" i="20"/>
  <c r="N23" i="18" l="1"/>
  <c r="CG23" i="18" s="1"/>
  <c r="N24" i="18"/>
  <c r="CG24" i="18" s="1"/>
  <c r="K23" i="18"/>
  <c r="CB23" i="18" s="1"/>
  <c r="CD23" i="18" s="1"/>
  <c r="K24" i="18"/>
  <c r="CB24" i="18" s="1"/>
  <c r="CD24" i="18" s="1"/>
  <c r="H28" i="16"/>
  <c r="H26" i="16"/>
  <c r="G15" i="24" l="1"/>
  <c r="G16" i="18"/>
  <c r="G17" i="27"/>
  <c r="G16" i="27"/>
  <c r="G14" i="23" l="1"/>
  <c r="G23" i="21" l="1"/>
  <c r="G29" i="20" l="1"/>
  <c r="G22" i="21" l="1"/>
  <c r="G13" i="18" l="1"/>
  <c r="L14" i="27"/>
  <c r="K14" i="27" s="1"/>
  <c r="L17" i="27"/>
  <c r="G11" i="27"/>
  <c r="Q20" i="25"/>
  <c r="P20" i="25"/>
  <c r="L20" i="25"/>
  <c r="M20" i="25" s="1"/>
  <c r="Q19" i="25"/>
  <c r="P19" i="25"/>
  <c r="L19" i="25"/>
  <c r="M19" i="25" s="1"/>
  <c r="G15" i="25"/>
  <c r="G14" i="25"/>
  <c r="G13" i="23"/>
  <c r="G18" i="20"/>
  <c r="G17" i="20"/>
  <c r="G16" i="20"/>
  <c r="G19" i="20"/>
  <c r="G15" i="20"/>
  <c r="G14" i="20"/>
  <c r="G13" i="20"/>
  <c r="G12" i="20"/>
  <c r="G11" i="20"/>
  <c r="CF20" i="21"/>
  <c r="CE20" i="21"/>
  <c r="G19" i="21"/>
  <c r="G18" i="21"/>
  <c r="Q20" i="21"/>
  <c r="P20" i="21"/>
  <c r="L20" i="21"/>
  <c r="N20" i="21" s="1"/>
  <c r="G17" i="21"/>
  <c r="G16" i="21"/>
  <c r="G15" i="21"/>
  <c r="G14" i="21"/>
  <c r="G13" i="21"/>
  <c r="CG20" i="21" l="1"/>
  <c r="N19" i="25"/>
  <c r="N20" i="25"/>
  <c r="K19" i="25"/>
  <c r="K20" i="25"/>
  <c r="K20" i="21"/>
  <c r="CB20" i="21" s="1"/>
  <c r="M20" i="21"/>
  <c r="CC20" i="21" l="1"/>
  <c r="CD20" i="21" s="1"/>
  <c r="G22" i="22"/>
  <c r="G10" i="18"/>
  <c r="H24" i="16"/>
  <c r="H23" i="16"/>
  <c r="H21" i="16"/>
  <c r="H20" i="16"/>
  <c r="H18" i="16"/>
  <c r="H16" i="16"/>
  <c r="H15" i="16"/>
  <c r="H14" i="16"/>
  <c r="H12" i="16"/>
  <c r="H11" i="16"/>
  <c r="G12" i="25" l="1"/>
  <c r="F18" i="27" l="1"/>
  <c r="CE18" i="27" s="1"/>
  <c r="P18" i="27" l="1"/>
  <c r="G14" i="18"/>
  <c r="C26" i="24" l="1"/>
  <c r="C28" i="21"/>
  <c r="C27" i="18"/>
  <c r="CF14" i="21" l="1"/>
  <c r="CE14" i="21"/>
  <c r="Q14" i="21"/>
  <c r="P14" i="21"/>
  <c r="L14" i="21"/>
  <c r="N14" i="21" s="1"/>
  <c r="CG14" i="21" s="1"/>
  <c r="CE21" i="24"/>
  <c r="CF21" i="24"/>
  <c r="Q21" i="24"/>
  <c r="L21" i="24"/>
  <c r="G21" i="24"/>
  <c r="N21" i="24" l="1"/>
  <c r="CG21" i="24" s="1"/>
  <c r="K14" i="21"/>
  <c r="CB14" i="21" s="1"/>
  <c r="M14" i="21"/>
  <c r="K21" i="24"/>
  <c r="CB21" i="24" s="1"/>
  <c r="CC21" i="24" s="1"/>
  <c r="CD21" i="24" s="1"/>
  <c r="M21" i="24"/>
  <c r="P21" i="24"/>
  <c r="CC14" i="21" l="1"/>
  <c r="CD14" i="21" s="1"/>
  <c r="CF18" i="25"/>
  <c r="CE18" i="25"/>
  <c r="Q18" i="25"/>
  <c r="P18" i="25"/>
  <c r="L18" i="25"/>
  <c r="M18" i="25" s="1"/>
  <c r="N18" i="25" l="1"/>
  <c r="CG18" i="25" s="1"/>
  <c r="K18" i="25"/>
  <c r="CB18" i="25" s="1"/>
  <c r="CC18" i="25" s="1"/>
  <c r="CD18" i="25" s="1"/>
  <c r="CF31" i="16"/>
  <c r="CG31" i="16"/>
  <c r="H31" i="16"/>
  <c r="CG30" i="16" l="1"/>
  <c r="CF30" i="16"/>
  <c r="R30" i="16"/>
  <c r="Q30" i="16"/>
  <c r="G15" i="27" l="1"/>
  <c r="N14" i="27"/>
  <c r="G13" i="27"/>
  <c r="J5" i="36" l="1"/>
  <c r="J4" i="36"/>
  <c r="CG23" i="16" l="1"/>
  <c r="CF23" i="16"/>
  <c r="R23" i="16"/>
  <c r="Q23" i="16"/>
  <c r="N23" i="16"/>
  <c r="O23" i="16" l="1"/>
  <c r="CH23" i="16" s="1"/>
  <c r="L23" i="16"/>
  <c r="CC23" i="16" s="1"/>
  <c r="CD23" i="16" l="1"/>
  <c r="CE23" i="16" s="1"/>
  <c r="G21" i="20"/>
  <c r="G9" i="21"/>
  <c r="Q19" i="27"/>
  <c r="P19" i="27"/>
  <c r="L19" i="27"/>
  <c r="CF25" i="18" l="1"/>
  <c r="CF27" i="18" s="1"/>
  <c r="CE25" i="18"/>
  <c r="Q25" i="18"/>
  <c r="P25" i="18"/>
  <c r="L25" i="18"/>
  <c r="N25" i="18" s="1"/>
  <c r="CG25" i="18" s="1"/>
  <c r="CG27" i="18" s="1"/>
  <c r="K25" i="18" l="1"/>
  <c r="CB25" i="18" s="1"/>
  <c r="CD25" i="18" s="1"/>
  <c r="M25" i="18"/>
  <c r="Q31" i="20"/>
  <c r="P31" i="20"/>
  <c r="CF31" i="20" l="1"/>
  <c r="CE31" i="20"/>
  <c r="CF17" i="25" l="1"/>
  <c r="CE17" i="25"/>
  <c r="Q17" i="25"/>
  <c r="P17" i="25"/>
  <c r="L17" i="25"/>
  <c r="N17" i="25" s="1"/>
  <c r="CG17" i="25" s="1"/>
  <c r="G17" i="25"/>
  <c r="CF25" i="21"/>
  <c r="CE25" i="21"/>
  <c r="Q25" i="21"/>
  <c r="P25" i="21"/>
  <c r="L25" i="21"/>
  <c r="M25" i="21" s="1"/>
  <c r="K17" i="25" l="1"/>
  <c r="CB17" i="25" s="1"/>
  <c r="CC17" i="25" s="1"/>
  <c r="CD17" i="25" s="1"/>
  <c r="M17" i="25"/>
  <c r="N25" i="21"/>
  <c r="CG25" i="21" s="1"/>
  <c r="K25" i="21"/>
  <c r="CB25" i="21" s="1"/>
  <c r="CC25" i="21" l="1"/>
  <c r="CD25" i="21" s="1"/>
  <c r="Q26" i="21"/>
  <c r="P26" i="21"/>
  <c r="L26" i="21"/>
  <c r="M26" i="21" s="1"/>
  <c r="G26" i="21"/>
  <c r="N26" i="21" l="1"/>
  <c r="K26" i="21"/>
  <c r="CF23" i="24"/>
  <c r="CE23" i="24"/>
  <c r="Q23" i="24"/>
  <c r="P23" i="24"/>
  <c r="L23" i="24"/>
  <c r="M23" i="24" s="1"/>
  <c r="Q18" i="27"/>
  <c r="Q17" i="27"/>
  <c r="Q16" i="27"/>
  <c r="Q15" i="27"/>
  <c r="Q14" i="27"/>
  <c r="Q13" i="27"/>
  <c r="Q11" i="27"/>
  <c r="P17" i="27"/>
  <c r="P16" i="27"/>
  <c r="P15" i="27"/>
  <c r="P14" i="27"/>
  <c r="P13" i="27"/>
  <c r="M19" i="27"/>
  <c r="N19" i="27"/>
  <c r="CG28" i="16"/>
  <c r="CF28" i="16"/>
  <c r="G24" i="21"/>
  <c r="Q28" i="16"/>
  <c r="R28" i="16"/>
  <c r="M28" i="16"/>
  <c r="O28" i="16" s="1"/>
  <c r="CH28" i="16" s="1"/>
  <c r="N23" i="24" l="1"/>
  <c r="CG23" i="24" s="1"/>
  <c r="K23" i="24"/>
  <c r="CB23" i="24" s="1"/>
  <c r="CC23" i="24" s="1"/>
  <c r="CD23" i="24" s="1"/>
  <c r="L28" i="16"/>
  <c r="CC28" i="16" s="1"/>
  <c r="N28" i="16"/>
  <c r="C35" i="20"/>
  <c r="CF30" i="20"/>
  <c r="CE30" i="20"/>
  <c r="Q30" i="20"/>
  <c r="L30" i="20"/>
  <c r="G30" i="20"/>
  <c r="P30" i="20"/>
  <c r="CD28" i="16" l="1"/>
  <c r="CE28" i="16" s="1"/>
  <c r="N30" i="20"/>
  <c r="K30" i="20"/>
  <c r="CB30" i="20" s="1"/>
  <c r="M30" i="20"/>
  <c r="CF29" i="20"/>
  <c r="CE29" i="20"/>
  <c r="Q29" i="20"/>
  <c r="P29" i="20"/>
  <c r="L29" i="20"/>
  <c r="M29" i="20" l="1"/>
  <c r="N29" i="20"/>
  <c r="CG29" i="20" s="1"/>
  <c r="CC30" i="20"/>
  <c r="CD30" i="20" s="1"/>
  <c r="CG30" i="20"/>
  <c r="K29" i="20"/>
  <c r="CB29" i="20" s="1"/>
  <c r="CE32" i="22"/>
  <c r="CF32" i="22"/>
  <c r="Q32" i="22"/>
  <c r="L32" i="22"/>
  <c r="M32" i="22" s="1"/>
  <c r="G32" i="22"/>
  <c r="CC29" i="20" l="1"/>
  <c r="CD29" i="20" s="1"/>
  <c r="P32" i="22"/>
  <c r="N32" i="22"/>
  <c r="CG32" i="22" s="1"/>
  <c r="K32" i="22"/>
  <c r="CB32" i="22" s="1"/>
  <c r="CG26" i="16"/>
  <c r="CF26" i="16"/>
  <c r="CG24" i="16"/>
  <c r="CF24" i="16"/>
  <c r="R26" i="16"/>
  <c r="Q26" i="16"/>
  <c r="R24" i="16"/>
  <c r="Q24" i="16"/>
  <c r="CF23" i="20"/>
  <c r="CE23" i="20"/>
  <c r="CF21" i="20"/>
  <c r="CE21" i="20"/>
  <c r="Q23" i="20"/>
  <c r="P23" i="20"/>
  <c r="L23" i="20"/>
  <c r="N23" i="20" s="1"/>
  <c r="CG23" i="20" s="1"/>
  <c r="G23" i="20"/>
  <c r="CC32" i="22" l="1"/>
  <c r="CD32" i="22" s="1"/>
  <c r="K23" i="20"/>
  <c r="CB23" i="20" s="1"/>
  <c r="CC23" i="20" l="1"/>
  <c r="CD23" i="20" s="1"/>
  <c r="G22" i="24"/>
  <c r="CF22" i="24" l="1"/>
  <c r="CE22" i="24"/>
  <c r="Q22" i="24"/>
  <c r="P22" i="24"/>
  <c r="L22" i="24"/>
  <c r="P13" i="21"/>
  <c r="G21" i="21"/>
  <c r="N22" i="24" l="1"/>
  <c r="CG22" i="24" s="1"/>
  <c r="K22" i="24"/>
  <c r="CB22" i="24" s="1"/>
  <c r="CC22" i="24" s="1"/>
  <c r="CD22" i="24" s="1"/>
  <c r="M22" i="24"/>
  <c r="Q21" i="20" l="1"/>
  <c r="P21" i="20"/>
  <c r="L21" i="20"/>
  <c r="N21" i="20" s="1"/>
  <c r="M21" i="20" l="1"/>
  <c r="K21" i="20"/>
  <c r="CG21" i="20"/>
  <c r="CB21" i="20"/>
  <c r="CC21" i="20" l="1"/>
  <c r="CD21" i="20" s="1"/>
  <c r="G19" i="24"/>
  <c r="CF19" i="24" l="1"/>
  <c r="CE19" i="24"/>
  <c r="Q19" i="24"/>
  <c r="P19" i="24"/>
  <c r="L19" i="24"/>
  <c r="M19" i="24" l="1"/>
  <c r="K19" i="24"/>
  <c r="CB19" i="24" s="1"/>
  <c r="N19" i="24"/>
  <c r="CG19" i="24" s="1"/>
  <c r="L9" i="25"/>
  <c r="CC19" i="24" l="1"/>
  <c r="CD19" i="24" s="1"/>
  <c r="N9" i="25"/>
  <c r="CG9" i="25" s="1"/>
  <c r="C35" i="22"/>
  <c r="G11" i="23"/>
  <c r="G12" i="21"/>
  <c r="G12" i="18"/>
  <c r="G14" i="19"/>
  <c r="CF31" i="22" l="1"/>
  <c r="CE31" i="22"/>
  <c r="CF30" i="22"/>
  <c r="CE30" i="22"/>
  <c r="Q31" i="22"/>
  <c r="P31" i="22"/>
  <c r="L31" i="22"/>
  <c r="M31" i="22" s="1"/>
  <c r="Q30" i="22"/>
  <c r="P30" i="22"/>
  <c r="L30" i="22"/>
  <c r="G31" i="22"/>
  <c r="G30" i="22"/>
  <c r="G13" i="25"/>
  <c r="N30" i="22" l="1"/>
  <c r="CG30" i="22" s="1"/>
  <c r="K30" i="22"/>
  <c r="CB30" i="22" s="1"/>
  <c r="M30" i="22"/>
  <c r="N31" i="22"/>
  <c r="CG31" i="22" s="1"/>
  <c r="K31" i="22"/>
  <c r="CB31" i="22" s="1"/>
  <c r="CF33" i="20"/>
  <c r="CF35" i="20" s="1"/>
  <c r="CE33" i="20"/>
  <c r="Q33" i="20"/>
  <c r="P33" i="20"/>
  <c r="L33" i="20"/>
  <c r="N33" i="20" s="1"/>
  <c r="CG33" i="20" s="1"/>
  <c r="Q32" i="20"/>
  <c r="P32" i="20"/>
  <c r="L32" i="20"/>
  <c r="L31" i="20"/>
  <c r="CC30" i="22" l="1"/>
  <c r="CD30" i="22" s="1"/>
  <c r="CC31" i="22"/>
  <c r="CD31" i="22" s="1"/>
  <c r="N32" i="20"/>
  <c r="CG32" i="20" s="1"/>
  <c r="CG35" i="20" s="1"/>
  <c r="K32" i="20"/>
  <c r="CB32" i="20" s="1"/>
  <c r="CD32" i="20" s="1"/>
  <c r="N31" i="20"/>
  <c r="K31" i="20"/>
  <c r="CB31" i="20" s="1"/>
  <c r="M31" i="20"/>
  <c r="K33" i="20"/>
  <c r="CB33" i="20" s="1"/>
  <c r="CD33" i="20" s="1"/>
  <c r="M33" i="20"/>
  <c r="CC31" i="20" l="1"/>
  <c r="CD31" i="20" s="1"/>
  <c r="CG31" i="20"/>
  <c r="G28" i="22"/>
  <c r="C24" i="17" l="1"/>
  <c r="C28" i="19"/>
  <c r="CE10" i="27"/>
  <c r="CG22" i="27"/>
  <c r="CF22" i="27"/>
  <c r="CE22" i="27"/>
  <c r="CG21" i="27"/>
  <c r="CF21" i="27"/>
  <c r="CE21" i="27"/>
  <c r="CF20" i="27"/>
  <c r="CE20" i="27"/>
  <c r="CG19" i="27"/>
  <c r="CF19" i="27"/>
  <c r="CE19" i="27"/>
  <c r="CF18" i="27"/>
  <c r="CF17" i="27"/>
  <c r="CE17" i="27"/>
  <c r="CF16" i="27"/>
  <c r="CE16" i="27"/>
  <c r="CF15" i="27"/>
  <c r="CE15" i="27"/>
  <c r="CF14" i="27"/>
  <c r="CE14" i="27"/>
  <c r="CF13" i="27"/>
  <c r="CE13" i="27"/>
  <c r="CF12" i="27"/>
  <c r="CE12" i="27"/>
  <c r="CF11" i="27"/>
  <c r="CE11" i="27"/>
  <c r="CF10" i="27"/>
  <c r="CF9" i="27"/>
  <c r="CE9" i="27"/>
  <c r="M18" i="32"/>
  <c r="L18" i="32"/>
  <c r="AG33" i="27"/>
  <c r="J18" i="32" s="1"/>
  <c r="AB33" i="27"/>
  <c r="I18" i="32" s="1"/>
  <c r="C25" i="27"/>
  <c r="H18" i="32" s="1"/>
  <c r="D18" i="32"/>
  <c r="G22" i="27"/>
  <c r="G21" i="27"/>
  <c r="G12" i="27"/>
  <c r="Q12" i="27" s="1"/>
  <c r="G10" i="27"/>
  <c r="Q10" i="27" l="1"/>
  <c r="G23" i="27"/>
  <c r="CF23" i="27"/>
  <c r="CE23" i="27"/>
  <c r="N18" i="32" s="1"/>
  <c r="F23" i="27"/>
  <c r="C34" i="27" s="1"/>
  <c r="CF18" i="24" l="1"/>
  <c r="CE18" i="24"/>
  <c r="Q18" i="24" l="1"/>
  <c r="P18" i="24"/>
  <c r="L18" i="24"/>
  <c r="N18" i="24" s="1"/>
  <c r="CG18" i="24" s="1"/>
  <c r="M18" i="24" l="1"/>
  <c r="K18" i="24"/>
  <c r="CB18" i="24" s="1"/>
  <c r="CC18" i="24" l="1"/>
  <c r="CD18" i="24" s="1"/>
  <c r="Q9" i="25"/>
  <c r="C24" i="23"/>
  <c r="G9" i="20"/>
  <c r="P15" i="21"/>
  <c r="H10" i="16"/>
  <c r="H34" i="16" s="1"/>
  <c r="CF17" i="24"/>
  <c r="CE17" i="24"/>
  <c r="CF16" i="24"/>
  <c r="CE16" i="24"/>
  <c r="Q17" i="24"/>
  <c r="P17" i="24"/>
  <c r="L17" i="24"/>
  <c r="M17" i="24" s="1"/>
  <c r="N17" i="24" l="1"/>
  <c r="CG17" i="24" s="1"/>
  <c r="K17" i="24"/>
  <c r="CB17" i="24" s="1"/>
  <c r="CC17" i="24" l="1"/>
  <c r="CD17" i="24" s="1"/>
  <c r="CE27" i="22"/>
  <c r="CE26" i="22"/>
  <c r="G27" i="22"/>
  <c r="G26" i="22"/>
  <c r="CF27" i="22"/>
  <c r="CF26" i="22"/>
  <c r="Q27" i="22"/>
  <c r="P27" i="22"/>
  <c r="Q26" i="22"/>
  <c r="P26" i="22"/>
  <c r="L27" i="22"/>
  <c r="K27" i="22" s="1"/>
  <c r="CB27" i="22" s="1"/>
  <c r="L26" i="22"/>
  <c r="N26" i="22" s="1"/>
  <c r="CG26" i="22" s="1"/>
  <c r="CC27" i="22" l="1"/>
  <c r="CD27" i="22" s="1"/>
  <c r="M26" i="22"/>
  <c r="K26" i="22"/>
  <c r="CB26" i="22" s="1"/>
  <c r="N27" i="22"/>
  <c r="CG27" i="22" s="1"/>
  <c r="M27" i="22"/>
  <c r="CC26" i="22" l="1"/>
  <c r="CD26" i="22" s="1"/>
  <c r="CE15" i="22"/>
  <c r="CF15" i="22"/>
  <c r="Q15" i="22"/>
  <c r="L15" i="22"/>
  <c r="K15" i="22" s="1"/>
  <c r="CB15" i="22" s="1"/>
  <c r="CC15" i="22" s="1"/>
  <c r="G15" i="22"/>
  <c r="T12" i="32"/>
  <c r="M15" i="22" l="1"/>
  <c r="CD15" i="22"/>
  <c r="N15" i="22"/>
  <c r="CG15" i="22" s="1"/>
  <c r="P15" i="22"/>
  <c r="M16" i="32"/>
  <c r="L16" i="32"/>
  <c r="M15" i="32"/>
  <c r="L15" i="32"/>
  <c r="M14" i="32"/>
  <c r="L14" i="32"/>
  <c r="M13" i="32"/>
  <c r="L13" i="32"/>
  <c r="M12" i="32"/>
  <c r="L12" i="32"/>
  <c r="M8" i="32"/>
  <c r="L8" i="32"/>
  <c r="G20" i="20" l="1"/>
  <c r="G34" i="20" s="1"/>
  <c r="CF23" i="19"/>
  <c r="CF22" i="19"/>
  <c r="Q23" i="19"/>
  <c r="L23" i="19"/>
  <c r="K23" i="19" s="1"/>
  <c r="CB23" i="19" s="1"/>
  <c r="CC23" i="19" s="1"/>
  <c r="CD23" i="19" s="1"/>
  <c r="CE23" i="19"/>
  <c r="P23" i="19" l="1"/>
  <c r="M23" i="19"/>
  <c r="N23" i="19"/>
  <c r="CG23" i="19" s="1"/>
  <c r="L22" i="19"/>
  <c r="N22" i="19" s="1"/>
  <c r="CG22" i="19" s="1"/>
  <c r="Q22" i="19"/>
  <c r="K22" i="19" l="1"/>
  <c r="CB22" i="19" s="1"/>
  <c r="CC22" i="19" s="1"/>
  <c r="CD22" i="19" s="1"/>
  <c r="Q20" i="23" l="1"/>
  <c r="P20" i="23"/>
  <c r="L20" i="23"/>
  <c r="M20" i="23" s="1"/>
  <c r="F15" i="23"/>
  <c r="Q15" i="18"/>
  <c r="P15" i="18"/>
  <c r="L15" i="18"/>
  <c r="N15" i="18" s="1"/>
  <c r="CG15" i="18" s="1"/>
  <c r="G11" i="18"/>
  <c r="G9" i="18"/>
  <c r="G11" i="21"/>
  <c r="G10" i="21"/>
  <c r="G27" i="21" s="1"/>
  <c r="G17" i="19"/>
  <c r="G16" i="19"/>
  <c r="G20" i="19"/>
  <c r="K15" i="18" l="1"/>
  <c r="CB15" i="18" s="1"/>
  <c r="M15" i="18"/>
  <c r="CE22" i="19"/>
  <c r="P22" i="19"/>
  <c r="M22" i="19"/>
  <c r="N20" i="23"/>
  <c r="K20" i="23"/>
  <c r="CC15" i="18" l="1"/>
  <c r="CD15" i="18" s="1"/>
  <c r="CF26" i="19"/>
  <c r="CE26" i="19"/>
  <c r="CG25" i="19"/>
  <c r="CF25" i="19"/>
  <c r="CE25" i="19"/>
  <c r="CG24" i="19"/>
  <c r="CF24" i="19"/>
  <c r="CE24" i="19"/>
  <c r="R31" i="16"/>
  <c r="Q31" i="16"/>
  <c r="L7" i="32"/>
  <c r="M31" i="16"/>
  <c r="M30" i="16"/>
  <c r="M26" i="16"/>
  <c r="M24" i="16"/>
  <c r="CF28" i="19" l="1"/>
  <c r="L10" i="32" s="1"/>
  <c r="L31" i="16"/>
  <c r="CC31" i="16" s="1"/>
  <c r="N31" i="16"/>
  <c r="L30" i="16"/>
  <c r="CC30" i="16" s="1"/>
  <c r="N30" i="16"/>
  <c r="O30" i="16"/>
  <c r="CH30" i="16" s="1"/>
  <c r="L26" i="16"/>
  <c r="CC26" i="16" s="1"/>
  <c r="O26" i="16"/>
  <c r="CH26" i="16" s="1"/>
  <c r="N26" i="16"/>
  <c r="L24" i="16"/>
  <c r="CC24" i="16" s="1"/>
  <c r="O24" i="16"/>
  <c r="CH24" i="16" s="1"/>
  <c r="N24" i="16"/>
  <c r="O31" i="16"/>
  <c r="CH31" i="16" s="1"/>
  <c r="CD24" i="16" l="1"/>
  <c r="CE24" i="16" s="1"/>
  <c r="CD30" i="16"/>
  <c r="CE30" i="16" s="1"/>
  <c r="CD26" i="16"/>
  <c r="CE26" i="16" s="1"/>
  <c r="CD31" i="16"/>
  <c r="G24" i="36"/>
  <c r="J24" i="36"/>
  <c r="M17" i="32"/>
  <c r="L17" i="32"/>
  <c r="D17" i="32"/>
  <c r="C17" i="32"/>
  <c r="C25" i="26"/>
  <c r="H17" i="32" s="1"/>
  <c r="F23" i="26"/>
  <c r="CE20" i="26"/>
  <c r="CG22" i="26"/>
  <c r="CF22" i="26"/>
  <c r="CE22" i="26"/>
  <c r="CG21" i="26"/>
  <c r="CF21" i="26"/>
  <c r="CE21" i="26"/>
  <c r="CG20" i="26"/>
  <c r="CF20" i="26"/>
  <c r="CG19" i="26"/>
  <c r="CF19" i="26"/>
  <c r="CE19" i="26"/>
  <c r="CG18" i="26"/>
  <c r="CF18" i="26"/>
  <c r="CE18" i="26"/>
  <c r="CG17" i="26"/>
  <c r="CF17" i="26"/>
  <c r="CE17" i="26"/>
  <c r="CG16" i="26"/>
  <c r="CF16" i="26"/>
  <c r="CE16" i="26"/>
  <c r="CG15" i="26"/>
  <c r="CF15" i="26"/>
  <c r="CE15" i="26"/>
  <c r="CG14" i="26"/>
  <c r="CF14" i="26"/>
  <c r="CE14" i="26"/>
  <c r="CG13" i="26"/>
  <c r="CF13" i="26"/>
  <c r="CE13" i="26"/>
  <c r="CF12" i="26"/>
  <c r="CF11" i="26"/>
  <c r="CF10" i="26"/>
  <c r="CF9" i="26"/>
  <c r="C13" i="32"/>
  <c r="C10" i="32"/>
  <c r="CE31" i="16" l="1"/>
  <c r="CF23" i="26"/>
  <c r="I24" i="36"/>
  <c r="G9" i="19" l="1"/>
  <c r="G12" i="22" l="1"/>
  <c r="H24" i="36" l="1"/>
  <c r="G10" i="25" l="1"/>
  <c r="G14" i="24"/>
  <c r="I13" i="24"/>
  <c r="G13" i="24"/>
  <c r="G12" i="24"/>
  <c r="G11" i="24"/>
  <c r="G33" i="22" l="1"/>
  <c r="G21" i="22" l="1"/>
  <c r="G9" i="22" l="1"/>
  <c r="CF24" i="21" l="1"/>
  <c r="CE24" i="21"/>
  <c r="Q24" i="21"/>
  <c r="P24" i="21"/>
  <c r="L24" i="21"/>
  <c r="G20" i="22"/>
  <c r="G19" i="22"/>
  <c r="G18" i="22"/>
  <c r="G17" i="22"/>
  <c r="G16" i="22"/>
  <c r="G13" i="22"/>
  <c r="G29" i="22"/>
  <c r="M24" i="21" l="1"/>
  <c r="K24" i="21"/>
  <c r="N24" i="21"/>
  <c r="CG24" i="21" s="1"/>
  <c r="L12" i="18" l="1"/>
  <c r="K12" i="18" s="1"/>
  <c r="C16" i="32" l="1"/>
  <c r="CF28" i="22" l="1"/>
  <c r="Q28" i="22"/>
  <c r="P28" i="22"/>
  <c r="L28" i="22"/>
  <c r="CE28" i="22"/>
  <c r="K28" i="22" l="1"/>
  <c r="CB28" i="22" s="1"/>
  <c r="M28" i="22"/>
  <c r="N28" i="22"/>
  <c r="CG28" i="22" s="1"/>
  <c r="CF29" i="22"/>
  <c r="CE29" i="22"/>
  <c r="Q29" i="22"/>
  <c r="P29" i="22"/>
  <c r="L29" i="22"/>
  <c r="Q25" i="22"/>
  <c r="P25" i="22"/>
  <c r="L25" i="22"/>
  <c r="CF25" i="22"/>
  <c r="CE25" i="22"/>
  <c r="CF16" i="22"/>
  <c r="Q16" i="22"/>
  <c r="L16" i="22"/>
  <c r="CE16" i="22"/>
  <c r="CC28" i="22" l="1"/>
  <c r="CD28" i="22" s="1"/>
  <c r="K16" i="22"/>
  <c r="CB16" i="22" s="1"/>
  <c r="N16" i="22"/>
  <c r="CG16" i="22" s="1"/>
  <c r="M29" i="22"/>
  <c r="K29" i="22"/>
  <c r="M25" i="22"/>
  <c r="P16" i="22"/>
  <c r="N29" i="22"/>
  <c r="CG29" i="22" s="1"/>
  <c r="M16" i="22"/>
  <c r="CC16" i="22" l="1"/>
  <c r="CD16" i="22" s="1"/>
  <c r="E24" i="32"/>
  <c r="CB29" i="22" l="1"/>
  <c r="CC29" i="22" s="1"/>
  <c r="CD29" i="22" l="1"/>
  <c r="K25" i="22"/>
  <c r="CB25" i="22" s="1"/>
  <c r="CC25" i="22" s="1"/>
  <c r="G25" i="22"/>
  <c r="N25" i="22" s="1"/>
  <c r="CG25" i="22" s="1"/>
  <c r="CB24" i="21"/>
  <c r="CC24" i="21" s="1"/>
  <c r="CD24" i="21" l="1"/>
  <c r="CD25" i="22"/>
  <c r="CF20" i="20"/>
  <c r="CE20" i="20"/>
  <c r="Q20" i="20"/>
  <c r="P20" i="20"/>
  <c r="L20" i="20"/>
  <c r="K20" i="20" l="1"/>
  <c r="CB20" i="20" s="1"/>
  <c r="N20" i="20"/>
  <c r="M20" i="20"/>
  <c r="CG20" i="20"/>
  <c r="H10" i="32"/>
  <c r="CF21" i="19"/>
  <c r="CE21" i="19"/>
  <c r="Q21" i="19"/>
  <c r="P21" i="19"/>
  <c r="L21" i="19"/>
  <c r="M21" i="19" s="1"/>
  <c r="CC20" i="20" l="1"/>
  <c r="CD20" i="20" s="1"/>
  <c r="N21" i="19"/>
  <c r="CG21" i="19" s="1"/>
  <c r="K21" i="19"/>
  <c r="CB21" i="19" s="1"/>
  <c r="CC21" i="19" l="1"/>
  <c r="CD21" i="19" s="1"/>
  <c r="P11" i="17"/>
  <c r="P10" i="17"/>
  <c r="Q11" i="17"/>
  <c r="G18" i="17"/>
  <c r="L14" i="17"/>
  <c r="G24" i="22" l="1"/>
  <c r="G15" i="17" l="1"/>
  <c r="G10" i="23"/>
  <c r="G9" i="23"/>
  <c r="L21" i="21" l="1"/>
  <c r="G14" i="17" l="1"/>
  <c r="M25" i="36" l="1"/>
  <c r="N25" i="36" l="1"/>
  <c r="R25" i="36" s="1"/>
  <c r="K16" i="32" l="1"/>
  <c r="K24" i="36" l="1"/>
  <c r="G10" i="22" l="1"/>
  <c r="Q9" i="23" l="1"/>
  <c r="P9" i="21" l="1"/>
  <c r="P10" i="21"/>
  <c r="Q9" i="19"/>
  <c r="Q9" i="21"/>
  <c r="G21" i="35" l="1"/>
  <c r="F21" i="35"/>
  <c r="Q16" i="24" l="1"/>
  <c r="P16" i="24"/>
  <c r="L16" i="24"/>
  <c r="K16" i="24" s="1"/>
  <c r="CB16" i="24" s="1"/>
  <c r="L14" i="24"/>
  <c r="CC16" i="24" l="1"/>
  <c r="CD16" i="24" s="1"/>
  <c r="N16" i="24"/>
  <c r="CG16" i="24" s="1"/>
  <c r="M16" i="24"/>
  <c r="G16" i="17" l="1"/>
  <c r="K14" i="17" l="1"/>
  <c r="M14" i="17" l="1"/>
  <c r="G13" i="17"/>
  <c r="G12" i="17"/>
  <c r="G11" i="17"/>
  <c r="N14" i="17" l="1"/>
  <c r="P11" i="21" l="1"/>
  <c r="K21" i="21"/>
  <c r="L13" i="19" l="1"/>
  <c r="B29" i="35" l="1"/>
  <c r="A29" i="35"/>
  <c r="M21" i="35"/>
  <c r="K21" i="35"/>
  <c r="I21" i="35"/>
  <c r="O21" i="35" l="1"/>
  <c r="B25" i="35"/>
  <c r="B26" i="35" s="1"/>
  <c r="Q11" i="21"/>
  <c r="C26" i="35" l="1"/>
  <c r="F11" i="15" l="1"/>
  <c r="F10" i="15"/>
  <c r="H11" i="32"/>
  <c r="P24" i="36" l="1"/>
  <c r="R24" i="36" l="1"/>
  <c r="L12" i="19" l="1"/>
  <c r="K12" i="19" s="1"/>
  <c r="U16" i="15" l="1"/>
  <c r="O22" i="32"/>
  <c r="F23" i="25" l="1"/>
  <c r="AG33" i="25"/>
  <c r="AB33" i="25"/>
  <c r="C24" i="25"/>
  <c r="CA23" i="25"/>
  <c r="BY23" i="25"/>
  <c r="BW23" i="25"/>
  <c r="BU23" i="25"/>
  <c r="BS23" i="25"/>
  <c r="BQ23" i="25"/>
  <c r="BO23" i="25"/>
  <c r="BM23" i="25"/>
  <c r="BK23" i="25"/>
  <c r="BI23" i="25"/>
  <c r="BG23" i="25"/>
  <c r="BE23" i="25"/>
  <c r="BC23" i="25"/>
  <c r="BA23" i="25"/>
  <c r="AY23" i="25"/>
  <c r="AW23" i="25"/>
  <c r="AU23" i="25"/>
  <c r="AS23" i="25"/>
  <c r="AQ23" i="25"/>
  <c r="AO23" i="25"/>
  <c r="AM23" i="25"/>
  <c r="AK23" i="25"/>
  <c r="AI23" i="25"/>
  <c r="AG23" i="25"/>
  <c r="AE23" i="25"/>
  <c r="AC23" i="25"/>
  <c r="AA23" i="25"/>
  <c r="Y23" i="25"/>
  <c r="W23" i="25"/>
  <c r="U23" i="25"/>
  <c r="S23" i="25"/>
  <c r="O23" i="25"/>
  <c r="J23" i="25"/>
  <c r="CF21" i="25"/>
  <c r="CE21" i="25"/>
  <c r="CB21" i="25"/>
  <c r="CC21" i="25" s="1"/>
  <c r="CD21" i="25" s="1"/>
  <c r="Q21" i="25"/>
  <c r="P21" i="25"/>
  <c r="L21" i="25"/>
  <c r="N21" i="25" s="1"/>
  <c r="CG21" i="25" s="1"/>
  <c r="G21" i="25"/>
  <c r="CF16" i="25"/>
  <c r="CE16" i="25"/>
  <c r="Q16" i="25"/>
  <c r="P16" i="25"/>
  <c r="L16" i="25"/>
  <c r="N16" i="25" s="1"/>
  <c r="CG16" i="25" s="1"/>
  <c r="CF15" i="25"/>
  <c r="CE15" i="25"/>
  <c r="Q15" i="25"/>
  <c r="P15" i="25"/>
  <c r="L15" i="25"/>
  <c r="CF14" i="25"/>
  <c r="CE14" i="25"/>
  <c r="Q14" i="25"/>
  <c r="P14" i="25"/>
  <c r="L14" i="25"/>
  <c r="CF13" i="25"/>
  <c r="CE13" i="25"/>
  <c r="Q13" i="25"/>
  <c r="P13" i="25"/>
  <c r="L13" i="25"/>
  <c r="CF12" i="25"/>
  <c r="CE12" i="25"/>
  <c r="Q12" i="25"/>
  <c r="P12" i="25"/>
  <c r="L12" i="25"/>
  <c r="N12" i="25" s="1"/>
  <c r="CG12" i="25" s="1"/>
  <c r="CF11" i="25"/>
  <c r="CE11" i="25"/>
  <c r="Q11" i="25"/>
  <c r="P11" i="25"/>
  <c r="L11" i="25"/>
  <c r="G11" i="25"/>
  <c r="CF10" i="25"/>
  <c r="CE10" i="25"/>
  <c r="Q10" i="25"/>
  <c r="P10" i="25"/>
  <c r="L10" i="25"/>
  <c r="CF9" i="25"/>
  <c r="P9" i="25"/>
  <c r="G23" i="25" l="1"/>
  <c r="CF23" i="25"/>
  <c r="N15" i="25"/>
  <c r="CG15" i="25" s="1"/>
  <c r="M15" i="25"/>
  <c r="N14" i="25"/>
  <c r="CG14" i="25" s="1"/>
  <c r="M10" i="25"/>
  <c r="N10" i="25"/>
  <c r="CG10" i="25" s="1"/>
  <c r="N13" i="25"/>
  <c r="CG13" i="25" s="1"/>
  <c r="L16" i="15"/>
  <c r="W16" i="15" s="1"/>
  <c r="S16" i="32"/>
  <c r="N11" i="25"/>
  <c r="CG11" i="25" s="1"/>
  <c r="F16" i="15"/>
  <c r="H16" i="32"/>
  <c r="K16" i="25"/>
  <c r="CB16" i="25" s="1"/>
  <c r="M16" i="25"/>
  <c r="K12" i="25"/>
  <c r="CB12" i="25" s="1"/>
  <c r="CD12" i="25" s="1"/>
  <c r="M12" i="25"/>
  <c r="K14" i="25"/>
  <c r="CB14" i="25" s="1"/>
  <c r="M14" i="25"/>
  <c r="I16" i="32"/>
  <c r="G16" i="15"/>
  <c r="H16" i="15"/>
  <c r="J16" i="32"/>
  <c r="M21" i="25"/>
  <c r="H29" i="25"/>
  <c r="CE9" i="25"/>
  <c r="CE23" i="25" s="1"/>
  <c r="C33" i="25" s="1"/>
  <c r="K10" i="25"/>
  <c r="CB10" i="25" s="1"/>
  <c r="CD10" i="25" s="1"/>
  <c r="Q23" i="25"/>
  <c r="K9" i="25"/>
  <c r="M9" i="25"/>
  <c r="K11" i="25"/>
  <c r="CB11" i="25" s="1"/>
  <c r="M11" i="25"/>
  <c r="K13" i="25"/>
  <c r="CB13" i="25" s="1"/>
  <c r="M13" i="25"/>
  <c r="K15" i="25"/>
  <c r="CB15" i="25" s="1"/>
  <c r="L23" i="25"/>
  <c r="C29" i="25" s="1"/>
  <c r="P23" i="25"/>
  <c r="CC15" i="25" l="1"/>
  <c r="CD15" i="25" s="1"/>
  <c r="CC11" i="25"/>
  <c r="CD11" i="25" s="1"/>
  <c r="CC14" i="25"/>
  <c r="CD14" i="25" s="1"/>
  <c r="CC16" i="25"/>
  <c r="CD16" i="25" s="1"/>
  <c r="CC13" i="25"/>
  <c r="CD13" i="25" s="1"/>
  <c r="CG23" i="25"/>
  <c r="Q16" i="32" s="1"/>
  <c r="J29" i="25"/>
  <c r="N16" i="15"/>
  <c r="U16" i="32"/>
  <c r="M16" i="15"/>
  <c r="T16" i="32"/>
  <c r="I16" i="15"/>
  <c r="N16" i="32"/>
  <c r="J16" i="15"/>
  <c r="T16" i="15" s="1"/>
  <c r="P16" i="32"/>
  <c r="N23" i="25"/>
  <c r="C31" i="25" s="1"/>
  <c r="C35" i="25" s="1"/>
  <c r="K23" i="25"/>
  <c r="CB9" i="25"/>
  <c r="CC9" i="25" s="1"/>
  <c r="M23" i="25"/>
  <c r="CH23" i="25" l="1"/>
  <c r="K16" i="15"/>
  <c r="O16" i="15" s="1"/>
  <c r="V16" i="32"/>
  <c r="CD9" i="25"/>
  <c r="CB23" i="25"/>
  <c r="P16" i="15" l="1"/>
  <c r="W16" i="32"/>
  <c r="V16" i="15"/>
  <c r="CC23" i="25"/>
  <c r="CD23" i="25"/>
  <c r="Q16" i="15" l="1"/>
  <c r="X16" i="32"/>
  <c r="R16" i="15"/>
  <c r="Y16" i="32"/>
  <c r="G12" i="19"/>
  <c r="AA22" i="32" l="1"/>
  <c r="Z22" i="32"/>
  <c r="G22" i="32" l="1"/>
  <c r="F22" i="32"/>
  <c r="AG21" i="32"/>
  <c r="AF21" i="32"/>
  <c r="AE21" i="32"/>
  <c r="AC21" i="32"/>
  <c r="AD21" i="32" s="1"/>
  <c r="AB21" i="32"/>
  <c r="AG20" i="32"/>
  <c r="AF20" i="32"/>
  <c r="AE20" i="32"/>
  <c r="AC20" i="32"/>
  <c r="AB20" i="32"/>
  <c r="AG19" i="32"/>
  <c r="AF19" i="32"/>
  <c r="AE19" i="32"/>
  <c r="AC19" i="32"/>
  <c r="AD19" i="32" s="1"/>
  <c r="AB19" i="32"/>
  <c r="AC18" i="32"/>
  <c r="AC17" i="32"/>
  <c r="AG16" i="32"/>
  <c r="AF16" i="32"/>
  <c r="AE16" i="32"/>
  <c r="AC16" i="32"/>
  <c r="AB16" i="32"/>
  <c r="AC15" i="32"/>
  <c r="AC14" i="32"/>
  <c r="D14" i="32"/>
  <c r="C14" i="32"/>
  <c r="B14" i="32"/>
  <c r="AC13" i="32"/>
  <c r="D13" i="32"/>
  <c r="B13" i="32"/>
  <c r="AC12" i="32"/>
  <c r="D12" i="32"/>
  <c r="C12" i="32"/>
  <c r="B12" i="32"/>
  <c r="AC11" i="32"/>
  <c r="D11" i="32"/>
  <c r="C11" i="32"/>
  <c r="B11" i="32"/>
  <c r="AC10" i="32"/>
  <c r="D10" i="32"/>
  <c r="B10" i="32"/>
  <c r="AC9" i="32"/>
  <c r="C9" i="32"/>
  <c r="AC8" i="32"/>
  <c r="D8" i="32"/>
  <c r="C8" i="32"/>
  <c r="B8" i="32"/>
  <c r="AC7" i="32"/>
  <c r="D7" i="32"/>
  <c r="B7" i="32"/>
  <c r="AI20" i="32" l="1"/>
  <c r="AH21" i="32"/>
  <c r="AH19" i="32"/>
  <c r="AI16" i="32"/>
  <c r="AH16" i="32"/>
  <c r="AD16" i="32"/>
  <c r="AJ16" i="32" s="1"/>
  <c r="AK16" i="32" s="1"/>
  <c r="AH20" i="32"/>
  <c r="AD20" i="32"/>
  <c r="AJ20" i="32" s="1"/>
  <c r="AK20" i="32" s="1"/>
  <c r="AL20" i="32" s="1"/>
  <c r="AJ21" i="32"/>
  <c r="AK21" i="32" s="1"/>
  <c r="AJ19" i="32"/>
  <c r="AK19" i="32" s="1"/>
  <c r="AI19" i="32"/>
  <c r="AI21" i="32"/>
  <c r="AC22" i="32"/>
  <c r="H15" i="32"/>
  <c r="AL21" i="32" l="1"/>
  <c r="AL16" i="32"/>
  <c r="AL19" i="32"/>
  <c r="F15" i="15" l="1"/>
  <c r="AG35" i="24"/>
  <c r="AB35" i="24"/>
  <c r="I15" i="32" s="1"/>
  <c r="CA25" i="24"/>
  <c r="BY25" i="24"/>
  <c r="BW25" i="24"/>
  <c r="BU25" i="24"/>
  <c r="BS25" i="24"/>
  <c r="BQ25" i="24"/>
  <c r="BO25" i="24"/>
  <c r="BM25" i="24"/>
  <c r="BK25" i="24"/>
  <c r="BI25" i="24"/>
  <c r="BG25" i="24"/>
  <c r="BE25" i="24"/>
  <c r="BC25" i="24"/>
  <c r="BA25" i="24"/>
  <c r="AY25" i="24"/>
  <c r="AW25" i="24"/>
  <c r="AU25" i="24"/>
  <c r="AS25" i="24"/>
  <c r="AQ25" i="24"/>
  <c r="AO25" i="24"/>
  <c r="AM25" i="24"/>
  <c r="AK25" i="24"/>
  <c r="AI25" i="24"/>
  <c r="AG25" i="24"/>
  <c r="AE25" i="24"/>
  <c r="AC25" i="24"/>
  <c r="AA25" i="24"/>
  <c r="Y25" i="24"/>
  <c r="W25" i="24"/>
  <c r="U25" i="24"/>
  <c r="S25" i="24"/>
  <c r="O25" i="24"/>
  <c r="J25" i="24"/>
  <c r="CF24" i="24"/>
  <c r="CE24" i="24"/>
  <c r="Q24" i="24"/>
  <c r="P24" i="24"/>
  <c r="L24" i="24"/>
  <c r="N24" i="24" s="1"/>
  <c r="CG24" i="24" s="1"/>
  <c r="G24" i="24"/>
  <c r="CF20" i="24"/>
  <c r="CE20" i="24"/>
  <c r="Q20" i="24"/>
  <c r="P20" i="24"/>
  <c r="L20" i="24"/>
  <c r="K20" i="24" s="1"/>
  <c r="CB20" i="24" s="1"/>
  <c r="G20" i="24"/>
  <c r="CF15" i="24"/>
  <c r="Q15" i="24"/>
  <c r="L15" i="24"/>
  <c r="N15" i="24" s="1"/>
  <c r="CF14" i="24"/>
  <c r="CE14" i="24"/>
  <c r="Q14" i="24"/>
  <c r="P14" i="24"/>
  <c r="N14" i="24"/>
  <c r="CG14" i="24" s="1"/>
  <c r="CF13" i="24"/>
  <c r="CE13" i="24"/>
  <c r="Q13" i="24"/>
  <c r="P13" i="24"/>
  <c r="L13" i="24"/>
  <c r="N13" i="24" s="1"/>
  <c r="CG13" i="24" s="1"/>
  <c r="CF12" i="24"/>
  <c r="CE12" i="24"/>
  <c r="Q12" i="24"/>
  <c r="P12" i="24"/>
  <c r="L12" i="24"/>
  <c r="N12" i="24" s="1"/>
  <c r="CG12" i="24" s="1"/>
  <c r="CF11" i="24"/>
  <c r="CE11" i="24"/>
  <c r="Q11" i="24"/>
  <c r="P11" i="24"/>
  <c r="L11" i="24"/>
  <c r="CF10" i="24"/>
  <c r="Q10" i="24"/>
  <c r="L10" i="24"/>
  <c r="G10" i="24"/>
  <c r="CE10" i="24"/>
  <c r="CF9" i="24"/>
  <c r="L9" i="24"/>
  <c r="G9" i="24"/>
  <c r="CC20" i="24" l="1"/>
  <c r="CD20" i="24" s="1"/>
  <c r="Q9" i="24"/>
  <c r="G25" i="24"/>
  <c r="L25" i="24"/>
  <c r="N20" i="24"/>
  <c r="CG20" i="24" s="1"/>
  <c r="L15" i="15"/>
  <c r="S15" i="32"/>
  <c r="N10" i="24"/>
  <c r="CG10" i="24" s="1"/>
  <c r="N11" i="24"/>
  <c r="CG11" i="24" s="1"/>
  <c r="CG15" i="24"/>
  <c r="F14" i="15"/>
  <c r="H14" i="32"/>
  <c r="G15" i="15"/>
  <c r="H15" i="15"/>
  <c r="J15" i="32"/>
  <c r="K15" i="32" s="1"/>
  <c r="K14" i="24"/>
  <c r="CB14" i="24" s="1"/>
  <c r="M14" i="24"/>
  <c r="K15" i="24"/>
  <c r="CB15" i="24" s="1"/>
  <c r="CC15" i="24" s="1"/>
  <c r="M15" i="24"/>
  <c r="CF25" i="24"/>
  <c r="CE9" i="24"/>
  <c r="M20" i="24"/>
  <c r="H31" i="24"/>
  <c r="Q25" i="24"/>
  <c r="K9" i="24"/>
  <c r="M9" i="24"/>
  <c r="P9" i="24"/>
  <c r="K10" i="24"/>
  <c r="CB10" i="24" s="1"/>
  <c r="M10" i="24"/>
  <c r="P10" i="24"/>
  <c r="M11" i="24"/>
  <c r="K11" i="24"/>
  <c r="CB11" i="24" s="1"/>
  <c r="N9" i="24"/>
  <c r="M12" i="24"/>
  <c r="K12" i="24"/>
  <c r="CB12" i="24" s="1"/>
  <c r="K13" i="24"/>
  <c r="CB13" i="24" s="1"/>
  <c r="M13" i="24"/>
  <c r="K24" i="24"/>
  <c r="CB24" i="24" s="1"/>
  <c r="CC24" i="24" s="1"/>
  <c r="CD24" i="24" s="1"/>
  <c r="M24" i="24"/>
  <c r="CC12" i="24" l="1"/>
  <c r="CD12" i="24" s="1"/>
  <c r="CC13" i="24"/>
  <c r="CD13" i="24" s="1"/>
  <c r="CC11" i="24"/>
  <c r="CD11" i="24" s="1"/>
  <c r="CC10" i="24"/>
  <c r="CD10" i="24" s="1"/>
  <c r="CC14" i="24"/>
  <c r="CD14" i="24" s="1"/>
  <c r="J31" i="24"/>
  <c r="N15" i="15"/>
  <c r="U15" i="32"/>
  <c r="AE15" i="32"/>
  <c r="C31" i="24"/>
  <c r="P15" i="32"/>
  <c r="AB15" i="32" s="1"/>
  <c r="J15" i="15"/>
  <c r="N25" i="24"/>
  <c r="C33" i="24" s="1"/>
  <c r="CG9" i="24"/>
  <c r="CG25" i="24" s="1"/>
  <c r="Q15" i="32" s="1"/>
  <c r="M25" i="24"/>
  <c r="K25" i="24"/>
  <c r="CB9" i="24"/>
  <c r="CC9" i="24" s="1"/>
  <c r="B14" i="15"/>
  <c r="B13" i="15"/>
  <c r="B12" i="15"/>
  <c r="B11" i="15"/>
  <c r="B10" i="15"/>
  <c r="C14" i="15"/>
  <c r="C13" i="15"/>
  <c r="C12" i="15"/>
  <c r="C11" i="15"/>
  <c r="C10" i="15"/>
  <c r="AB33" i="17"/>
  <c r="I8" i="32" s="1"/>
  <c r="AG33" i="17"/>
  <c r="D14" i="15"/>
  <c r="D13" i="15"/>
  <c r="D12" i="15"/>
  <c r="D11" i="15"/>
  <c r="D10" i="15"/>
  <c r="D9" i="15"/>
  <c r="D8" i="15"/>
  <c r="D7" i="15"/>
  <c r="AH15" i="32" l="1"/>
  <c r="H8" i="15"/>
  <c r="J8" i="32"/>
  <c r="K8" i="32" s="1"/>
  <c r="G8" i="15"/>
  <c r="AD15" i="32"/>
  <c r="K15" i="15"/>
  <c r="CB25" i="24"/>
  <c r="W15" i="32" s="1"/>
  <c r="CD9" i="24"/>
  <c r="P15" i="15" l="1"/>
  <c r="F23" i="17"/>
  <c r="AG36" i="18" l="1"/>
  <c r="J9" i="32" s="1"/>
  <c r="K9" i="32" s="1"/>
  <c r="AB36" i="18"/>
  <c r="CA26" i="18"/>
  <c r="BY26" i="18"/>
  <c r="BW26" i="18"/>
  <c r="BU26" i="18"/>
  <c r="BS26" i="18"/>
  <c r="BQ26" i="18"/>
  <c r="BO26" i="18"/>
  <c r="BM26" i="18"/>
  <c r="BK26" i="18"/>
  <c r="BI26" i="18"/>
  <c r="BG26" i="18"/>
  <c r="BE26" i="18"/>
  <c r="BC26" i="18"/>
  <c r="BA26" i="18"/>
  <c r="AY26" i="18"/>
  <c r="AW26" i="18"/>
  <c r="AU26" i="18"/>
  <c r="AS26" i="18"/>
  <c r="AQ26" i="18"/>
  <c r="AO26" i="18"/>
  <c r="AM26" i="18"/>
  <c r="AK26" i="18"/>
  <c r="AI26" i="18"/>
  <c r="AG26" i="18"/>
  <c r="AE26" i="18"/>
  <c r="AC26" i="18"/>
  <c r="AA26" i="18"/>
  <c r="Y26" i="18"/>
  <c r="W26" i="18"/>
  <c r="U26" i="18"/>
  <c r="S26" i="18"/>
  <c r="O26" i="18"/>
  <c r="J26" i="18"/>
  <c r="CF22" i="18"/>
  <c r="CE22" i="18"/>
  <c r="Q22" i="18"/>
  <c r="P22" i="18"/>
  <c r="L22" i="18"/>
  <c r="N22" i="18" s="1"/>
  <c r="CG22" i="18" s="1"/>
  <c r="G22" i="18"/>
  <c r="CF21" i="18"/>
  <c r="L9" i="32" s="1"/>
  <c r="CE21" i="18"/>
  <c r="Q21" i="18"/>
  <c r="P21" i="18"/>
  <c r="L21" i="18"/>
  <c r="N21" i="18" s="1"/>
  <c r="CG21" i="18" s="1"/>
  <c r="M9" i="32" s="1"/>
  <c r="G21" i="18"/>
  <c r="CF20" i="18"/>
  <c r="CE20" i="18"/>
  <c r="Q20" i="18"/>
  <c r="P20" i="18"/>
  <c r="L20" i="18"/>
  <c r="G20" i="18"/>
  <c r="CF19" i="18"/>
  <c r="CE19" i="18"/>
  <c r="Q19" i="18"/>
  <c r="P19" i="18"/>
  <c r="L19" i="18"/>
  <c r="N19" i="18" s="1"/>
  <c r="CG19" i="18" s="1"/>
  <c r="CF17" i="18"/>
  <c r="CE17" i="18"/>
  <c r="Q17" i="18"/>
  <c r="P17" i="18"/>
  <c r="L17" i="18"/>
  <c r="G17" i="18"/>
  <c r="CF16" i="18"/>
  <c r="CE16" i="18"/>
  <c r="Q16" i="18"/>
  <c r="P16" i="18"/>
  <c r="L16" i="18"/>
  <c r="N16" i="18" s="1"/>
  <c r="CG16" i="18" s="1"/>
  <c r="CF14" i="18"/>
  <c r="CE14" i="18"/>
  <c r="Q14" i="18"/>
  <c r="P14" i="18"/>
  <c r="L14" i="18"/>
  <c r="N14" i="18" s="1"/>
  <c r="CG14" i="18" s="1"/>
  <c r="CF13" i="18"/>
  <c r="CE13" i="18"/>
  <c r="Q13" i="18"/>
  <c r="P13" i="18"/>
  <c r="L13" i="18"/>
  <c r="K13" i="18" s="1"/>
  <c r="CF12" i="18"/>
  <c r="CE12" i="18"/>
  <c r="Q12" i="18"/>
  <c r="P12" i="18"/>
  <c r="N12" i="18"/>
  <c r="CG12" i="18" s="1"/>
  <c r="CF11" i="18"/>
  <c r="Q11" i="18"/>
  <c r="L11" i="18"/>
  <c r="CF10" i="18"/>
  <c r="Q10" i="18"/>
  <c r="L10" i="18"/>
  <c r="M10" i="18" s="1"/>
  <c r="P10" i="18"/>
  <c r="CF9" i="18"/>
  <c r="L9" i="18"/>
  <c r="P9" i="18"/>
  <c r="AG37" i="19"/>
  <c r="AB37" i="19"/>
  <c r="CA27" i="19"/>
  <c r="BY27" i="19"/>
  <c r="BW27" i="19"/>
  <c r="BU27" i="19"/>
  <c r="BS27" i="19"/>
  <c r="BQ27" i="19"/>
  <c r="BO27" i="19"/>
  <c r="BM27" i="19"/>
  <c r="BK27" i="19"/>
  <c r="BI27" i="19"/>
  <c r="BG27" i="19"/>
  <c r="BE27" i="19"/>
  <c r="BC27" i="19"/>
  <c r="BA27" i="19"/>
  <c r="AY27" i="19"/>
  <c r="AW27" i="19"/>
  <c r="AU27" i="19"/>
  <c r="AS27" i="19"/>
  <c r="AQ27" i="19"/>
  <c r="AO27" i="19"/>
  <c r="AM27" i="19"/>
  <c r="AK27" i="19"/>
  <c r="AI27" i="19"/>
  <c r="AG27" i="19"/>
  <c r="AE27" i="19"/>
  <c r="AC27" i="19"/>
  <c r="AA27" i="19"/>
  <c r="Y27" i="19"/>
  <c r="W27" i="19"/>
  <c r="U27" i="19"/>
  <c r="S27" i="19"/>
  <c r="O27" i="19"/>
  <c r="J27" i="19"/>
  <c r="Q26" i="19"/>
  <c r="P26" i="19"/>
  <c r="L26" i="19"/>
  <c r="N26" i="19" s="1"/>
  <c r="CG26" i="19" s="1"/>
  <c r="CG28" i="19" s="1"/>
  <c r="M10" i="32" s="1"/>
  <c r="CF20" i="19"/>
  <c r="CE20" i="19"/>
  <c r="Q20" i="19"/>
  <c r="P20" i="19"/>
  <c r="L20" i="19"/>
  <c r="N20" i="19" s="1"/>
  <c r="CG20" i="19" s="1"/>
  <c r="CF19" i="19"/>
  <c r="CE19" i="19"/>
  <c r="Q19" i="19"/>
  <c r="P19" i="19"/>
  <c r="L19" i="19"/>
  <c r="CF18" i="19"/>
  <c r="CE18" i="19"/>
  <c r="Q18" i="19"/>
  <c r="P18" i="19"/>
  <c r="L18" i="19"/>
  <c r="N18" i="19" s="1"/>
  <c r="CG18" i="19" s="1"/>
  <c r="CF17" i="19"/>
  <c r="CE17" i="19"/>
  <c r="Q17" i="19"/>
  <c r="P17" i="19"/>
  <c r="L17" i="19"/>
  <c r="CF16" i="19"/>
  <c r="CE16" i="19"/>
  <c r="Q16" i="19"/>
  <c r="P16" i="19"/>
  <c r="L16" i="19"/>
  <c r="M16" i="19" s="1"/>
  <c r="CF15" i="19"/>
  <c r="CE15" i="19"/>
  <c r="Q15" i="19"/>
  <c r="P15" i="19"/>
  <c r="L15" i="19"/>
  <c r="N15" i="19" s="1"/>
  <c r="CG15" i="19" s="1"/>
  <c r="CF14" i="19"/>
  <c r="CE14" i="19"/>
  <c r="Q14" i="19"/>
  <c r="P14" i="19"/>
  <c r="L14" i="19"/>
  <c r="CF13" i="19"/>
  <c r="CE13" i="19"/>
  <c r="Q13" i="19"/>
  <c r="P13" i="19"/>
  <c r="G13" i="19"/>
  <c r="N13" i="19" s="1"/>
  <c r="CG13" i="19" s="1"/>
  <c r="CF12" i="19"/>
  <c r="Q12" i="19"/>
  <c r="N12" i="19"/>
  <c r="CG12" i="19" s="1"/>
  <c r="P12" i="19"/>
  <c r="CF11" i="19"/>
  <c r="Q11" i="19"/>
  <c r="L11" i="19"/>
  <c r="P11" i="19"/>
  <c r="CF10" i="19"/>
  <c r="Q10" i="19"/>
  <c r="L10" i="19"/>
  <c r="CF9" i="19"/>
  <c r="L9" i="19"/>
  <c r="M9" i="19" s="1"/>
  <c r="AB44" i="20"/>
  <c r="CA34" i="20"/>
  <c r="BY34" i="20"/>
  <c r="BW34" i="20"/>
  <c r="BU34" i="20"/>
  <c r="BS34" i="20"/>
  <c r="BQ34" i="20"/>
  <c r="BO34" i="20"/>
  <c r="BM34" i="20"/>
  <c r="BK34" i="20"/>
  <c r="BI34" i="20"/>
  <c r="BG34" i="20"/>
  <c r="BE34" i="20"/>
  <c r="BC34" i="20"/>
  <c r="BA34" i="20"/>
  <c r="AY34" i="20"/>
  <c r="AW34" i="20"/>
  <c r="AU34" i="20"/>
  <c r="AS34" i="20"/>
  <c r="AQ34" i="20"/>
  <c r="AO34" i="20"/>
  <c r="AM34" i="20"/>
  <c r="AK34" i="20"/>
  <c r="AI34" i="20"/>
  <c r="AG34" i="20"/>
  <c r="AE34" i="20"/>
  <c r="AC34" i="20"/>
  <c r="AA34" i="20"/>
  <c r="Y34" i="20"/>
  <c r="W34" i="20"/>
  <c r="U34" i="20"/>
  <c r="S34" i="20"/>
  <c r="O34" i="20"/>
  <c r="J34" i="20"/>
  <c r="L11" i="32"/>
  <c r="CF19" i="20"/>
  <c r="CE19" i="20"/>
  <c r="Q19" i="20"/>
  <c r="P19" i="20"/>
  <c r="L19" i="20"/>
  <c r="CF18" i="20"/>
  <c r="CE18" i="20"/>
  <c r="Q18" i="20"/>
  <c r="P18" i="20"/>
  <c r="L18" i="20"/>
  <c r="CF17" i="20"/>
  <c r="CE17" i="20"/>
  <c r="Q17" i="20"/>
  <c r="P17" i="20"/>
  <c r="L17" i="20"/>
  <c r="CF16" i="20"/>
  <c r="CE16" i="20"/>
  <c r="Q16" i="20"/>
  <c r="P16" i="20"/>
  <c r="L16" i="20"/>
  <c r="CF15" i="20"/>
  <c r="CE15" i="20"/>
  <c r="Q15" i="20"/>
  <c r="P15" i="20"/>
  <c r="L15" i="20"/>
  <c r="CF14" i="20"/>
  <c r="CE14" i="20"/>
  <c r="Q14" i="20"/>
  <c r="P14" i="20"/>
  <c r="L14" i="20"/>
  <c r="CF13" i="20"/>
  <c r="CE13" i="20"/>
  <c r="Q13" i="20"/>
  <c r="P13" i="20"/>
  <c r="L13" i="20"/>
  <c r="N13" i="20" s="1"/>
  <c r="CF12" i="20"/>
  <c r="CE12" i="20"/>
  <c r="Q12" i="20"/>
  <c r="P12" i="20"/>
  <c r="L12" i="20"/>
  <c r="N12" i="20" s="1"/>
  <c r="CF11" i="20"/>
  <c r="Q11" i="20"/>
  <c r="L11" i="20"/>
  <c r="P11" i="20"/>
  <c r="CF10" i="20"/>
  <c r="Q10" i="20"/>
  <c r="L10" i="20"/>
  <c r="N10" i="20" s="1"/>
  <c r="P10" i="20"/>
  <c r="CF9" i="20"/>
  <c r="L9" i="20"/>
  <c r="Q9" i="20"/>
  <c r="CE9" i="20"/>
  <c r="AG37" i="21"/>
  <c r="AB37" i="21"/>
  <c r="CA27" i="21"/>
  <c r="BY27" i="21"/>
  <c r="BW27" i="21"/>
  <c r="BU27" i="21"/>
  <c r="BS27" i="21"/>
  <c r="BQ27" i="21"/>
  <c r="BO27" i="21"/>
  <c r="BM27" i="21"/>
  <c r="BK27" i="21"/>
  <c r="BI27" i="21"/>
  <c r="BG27" i="21"/>
  <c r="BE27" i="21"/>
  <c r="BC27" i="21"/>
  <c r="BA27" i="21"/>
  <c r="AY27" i="21"/>
  <c r="AW27" i="21"/>
  <c r="AU27" i="21"/>
  <c r="AS27" i="21"/>
  <c r="AQ27" i="21"/>
  <c r="AO27" i="21"/>
  <c r="AM27" i="21"/>
  <c r="AK27" i="21"/>
  <c r="AI27" i="21"/>
  <c r="AG27" i="21"/>
  <c r="AE27" i="21"/>
  <c r="AC27" i="21"/>
  <c r="AA27" i="21"/>
  <c r="Y27" i="21"/>
  <c r="W27" i="21"/>
  <c r="U27" i="21"/>
  <c r="S27" i="21"/>
  <c r="O27" i="21"/>
  <c r="J27" i="21"/>
  <c r="CF26" i="21"/>
  <c r="CE26" i="21"/>
  <c r="CG26" i="21"/>
  <c r="CF23" i="21"/>
  <c r="CE23" i="21"/>
  <c r="Q23" i="21"/>
  <c r="P23" i="21"/>
  <c r="L23" i="21"/>
  <c r="N23" i="21" s="1"/>
  <c r="CG23" i="21" s="1"/>
  <c r="CF22" i="21"/>
  <c r="CE22" i="21"/>
  <c r="Q22" i="21"/>
  <c r="P22" i="21"/>
  <c r="L22" i="21"/>
  <c r="N22" i="21" s="1"/>
  <c r="CG22" i="21" s="1"/>
  <c r="CF21" i="21"/>
  <c r="CE21" i="21"/>
  <c r="Q21" i="21"/>
  <c r="P21" i="21"/>
  <c r="N21" i="21"/>
  <c r="CG21" i="21" s="1"/>
  <c r="CF19" i="21"/>
  <c r="CE19" i="21"/>
  <c r="Q19" i="21"/>
  <c r="P19" i="21"/>
  <c r="L19" i="21"/>
  <c r="CF18" i="21"/>
  <c r="CE18" i="21"/>
  <c r="Q18" i="21"/>
  <c r="L18" i="21"/>
  <c r="CF17" i="21"/>
  <c r="CE17" i="21"/>
  <c r="Q17" i="21"/>
  <c r="P17" i="21"/>
  <c r="L17" i="21"/>
  <c r="M17" i="21" s="1"/>
  <c r="CF16" i="21"/>
  <c r="CE16" i="21"/>
  <c r="P16" i="21"/>
  <c r="L16" i="21"/>
  <c r="Q16" i="21"/>
  <c r="CF15" i="21"/>
  <c r="CE15" i="21"/>
  <c r="Q15" i="21"/>
  <c r="L15" i="21"/>
  <c r="N15" i="21" s="1"/>
  <c r="CG15" i="21" s="1"/>
  <c r="CF13" i="21"/>
  <c r="CE13" i="21"/>
  <c r="Q13" i="21"/>
  <c r="L13" i="21"/>
  <c r="N13" i="21" s="1"/>
  <c r="CG13" i="21" s="1"/>
  <c r="CF12" i="21"/>
  <c r="Q12" i="21"/>
  <c r="L12" i="21"/>
  <c r="N12" i="21" s="1"/>
  <c r="CG12" i="21" s="1"/>
  <c r="P12" i="21"/>
  <c r="CF11" i="21"/>
  <c r="L11" i="21"/>
  <c r="N11" i="21" s="1"/>
  <c r="CG11" i="21" s="1"/>
  <c r="CF10" i="21"/>
  <c r="Q10" i="21"/>
  <c r="L10" i="21"/>
  <c r="CF9" i="21"/>
  <c r="L9" i="21"/>
  <c r="N9" i="21" s="1"/>
  <c r="CE9" i="21"/>
  <c r="AG44" i="22"/>
  <c r="AB44" i="22"/>
  <c r="CA34" i="22"/>
  <c r="BY34" i="22"/>
  <c r="BW34" i="22"/>
  <c r="BU34" i="22"/>
  <c r="BS34" i="22"/>
  <c r="BQ34" i="22"/>
  <c r="BO34" i="22"/>
  <c r="BM34" i="22"/>
  <c r="BK34" i="22"/>
  <c r="BI34" i="22"/>
  <c r="BG34" i="22"/>
  <c r="BE34" i="22"/>
  <c r="BC34" i="22"/>
  <c r="BA34" i="22"/>
  <c r="AY34" i="22"/>
  <c r="AW34" i="22"/>
  <c r="AU34" i="22"/>
  <c r="AS34" i="22"/>
  <c r="AQ34" i="22"/>
  <c r="AO34" i="22"/>
  <c r="AM34" i="22"/>
  <c r="AK34" i="22"/>
  <c r="AI34" i="22"/>
  <c r="AG34" i="22"/>
  <c r="AE34" i="22"/>
  <c r="AC34" i="22"/>
  <c r="AA34" i="22"/>
  <c r="Y34" i="22"/>
  <c r="W34" i="22"/>
  <c r="U34" i="22"/>
  <c r="S34" i="22"/>
  <c r="O34" i="22"/>
  <c r="J34" i="22"/>
  <c r="CF33" i="22"/>
  <c r="CE33" i="22"/>
  <c r="Q33" i="22"/>
  <c r="P33" i="22"/>
  <c r="L33" i="22"/>
  <c r="CF24" i="22"/>
  <c r="CE24" i="22"/>
  <c r="Q24" i="22"/>
  <c r="P24" i="22"/>
  <c r="L24" i="22"/>
  <c r="N24" i="22" s="1"/>
  <c r="CG24" i="22" s="1"/>
  <c r="CF23" i="22"/>
  <c r="CE23" i="22"/>
  <c r="Q23" i="22"/>
  <c r="P23" i="22"/>
  <c r="L23" i="22"/>
  <c r="N23" i="22" s="1"/>
  <c r="CG23" i="22" s="1"/>
  <c r="G23" i="22"/>
  <c r="CF22" i="22"/>
  <c r="CE22" i="22"/>
  <c r="Q22" i="22"/>
  <c r="P22" i="22"/>
  <c r="L22" i="22"/>
  <c r="N22" i="22" s="1"/>
  <c r="CG22" i="22" s="1"/>
  <c r="CF21" i="22"/>
  <c r="CE21" i="22"/>
  <c r="Q21" i="22"/>
  <c r="P21" i="22"/>
  <c r="L21" i="22"/>
  <c r="N21" i="22" s="1"/>
  <c r="CG21" i="22" s="1"/>
  <c r="CF20" i="22"/>
  <c r="CE20" i="22"/>
  <c r="Q20" i="22"/>
  <c r="P20" i="22"/>
  <c r="L20" i="22"/>
  <c r="CF19" i="22"/>
  <c r="CE19" i="22"/>
  <c r="Q19" i="22"/>
  <c r="P19" i="22"/>
  <c r="L19" i="22"/>
  <c r="CF18" i="22"/>
  <c r="CE18" i="22"/>
  <c r="Q18" i="22"/>
  <c r="P18" i="22"/>
  <c r="L18" i="22"/>
  <c r="CF17" i="22"/>
  <c r="CE17" i="22"/>
  <c r="Q17" i="22"/>
  <c r="P17" i="22"/>
  <c r="L17" i="22"/>
  <c r="CF13" i="22"/>
  <c r="CE13" i="22"/>
  <c r="Q13" i="22"/>
  <c r="P13" i="22"/>
  <c r="L13" i="22"/>
  <c r="K13" i="22" s="1"/>
  <c r="CF12" i="22"/>
  <c r="Q12" i="22"/>
  <c r="L12" i="22"/>
  <c r="P12" i="22"/>
  <c r="CF11" i="22"/>
  <c r="Q11" i="22"/>
  <c r="L11" i="22"/>
  <c r="G11" i="22"/>
  <c r="P11" i="22"/>
  <c r="CF10" i="22"/>
  <c r="Q10" i="22"/>
  <c r="L10" i="22"/>
  <c r="P10" i="22"/>
  <c r="CF9" i="22"/>
  <c r="L9" i="22"/>
  <c r="Q9" i="22"/>
  <c r="AG33" i="23"/>
  <c r="J14" i="32" s="1"/>
  <c r="AB33" i="23"/>
  <c r="CA23" i="23"/>
  <c r="BY23" i="23"/>
  <c r="BW23" i="23"/>
  <c r="BU23" i="23"/>
  <c r="BS23" i="23"/>
  <c r="BQ23" i="23"/>
  <c r="BO23" i="23"/>
  <c r="BM23" i="23"/>
  <c r="BK23" i="23"/>
  <c r="BI23" i="23"/>
  <c r="BG23" i="23"/>
  <c r="BE23" i="23"/>
  <c r="BC23" i="23"/>
  <c r="BA23" i="23"/>
  <c r="AY23" i="23"/>
  <c r="AW23" i="23"/>
  <c r="AU23" i="23"/>
  <c r="AS23" i="23"/>
  <c r="AQ23" i="23"/>
  <c r="AO23" i="23"/>
  <c r="AM23" i="23"/>
  <c r="AK23" i="23"/>
  <c r="AI23" i="23"/>
  <c r="AG23" i="23"/>
  <c r="AE23" i="23"/>
  <c r="AC23" i="23"/>
  <c r="AA23" i="23"/>
  <c r="Y23" i="23"/>
  <c r="W23" i="23"/>
  <c r="U23" i="23"/>
  <c r="S23" i="23"/>
  <c r="O23" i="23"/>
  <c r="J23" i="23"/>
  <c r="CF22" i="23"/>
  <c r="CE22" i="23"/>
  <c r="Q22" i="23"/>
  <c r="P22" i="23"/>
  <c r="L22" i="23"/>
  <c r="N22" i="23" s="1"/>
  <c r="CG22" i="23" s="1"/>
  <c r="G22" i="23"/>
  <c r="CF21" i="23"/>
  <c r="CE21" i="23"/>
  <c r="Q21" i="23"/>
  <c r="P21" i="23"/>
  <c r="L21" i="23"/>
  <c r="N21" i="23" s="1"/>
  <c r="CG21" i="23" s="1"/>
  <c r="G21" i="23"/>
  <c r="CF19" i="23"/>
  <c r="CE19" i="23"/>
  <c r="Q19" i="23"/>
  <c r="P19" i="23"/>
  <c r="L19" i="23"/>
  <c r="N19" i="23" s="1"/>
  <c r="CG19" i="23" s="1"/>
  <c r="G19" i="23"/>
  <c r="CF18" i="23"/>
  <c r="CE18" i="23"/>
  <c r="Q18" i="23"/>
  <c r="P18" i="23"/>
  <c r="L18" i="23"/>
  <c r="N18" i="23" s="1"/>
  <c r="CG18" i="23" s="1"/>
  <c r="G18" i="23"/>
  <c r="CF17" i="23"/>
  <c r="CE17" i="23"/>
  <c r="Q17" i="23"/>
  <c r="P17" i="23"/>
  <c r="L17" i="23"/>
  <c r="N17" i="23" s="1"/>
  <c r="CG17" i="23" s="1"/>
  <c r="G17" i="23"/>
  <c r="CF16" i="23"/>
  <c r="CE16" i="23"/>
  <c r="Q16" i="23"/>
  <c r="P16" i="23"/>
  <c r="L16" i="23"/>
  <c r="N16" i="23" s="1"/>
  <c r="CG16" i="23" s="1"/>
  <c r="G16" i="23"/>
  <c r="CF15" i="23"/>
  <c r="CE15" i="23"/>
  <c r="Q15" i="23"/>
  <c r="P15" i="23"/>
  <c r="L15" i="23"/>
  <c r="N15" i="23" s="1"/>
  <c r="CG15" i="23" s="1"/>
  <c r="G15" i="23"/>
  <c r="CF14" i="23"/>
  <c r="CE14" i="23"/>
  <c r="Q14" i="23"/>
  <c r="P14" i="23"/>
  <c r="L14" i="23"/>
  <c r="N14" i="23" s="1"/>
  <c r="CG14" i="23" s="1"/>
  <c r="CF13" i="23"/>
  <c r="CE13" i="23"/>
  <c r="Q13" i="23"/>
  <c r="P13" i="23"/>
  <c r="L13" i="23"/>
  <c r="N13" i="23" s="1"/>
  <c r="CG13" i="23" s="1"/>
  <c r="CF12" i="23"/>
  <c r="Q12" i="23"/>
  <c r="L12" i="23"/>
  <c r="N12" i="23" s="1"/>
  <c r="CG12" i="23" s="1"/>
  <c r="CE12" i="23"/>
  <c r="CF11" i="23"/>
  <c r="Q11" i="23"/>
  <c r="L11" i="23"/>
  <c r="N11" i="23" s="1"/>
  <c r="CG11" i="23" s="1"/>
  <c r="CE11" i="23"/>
  <c r="CF10" i="23"/>
  <c r="Q10" i="23"/>
  <c r="L10" i="23"/>
  <c r="N10" i="23" s="1"/>
  <c r="CG10" i="23" s="1"/>
  <c r="CE10" i="23"/>
  <c r="CF9" i="23"/>
  <c r="L9" i="23"/>
  <c r="CA23" i="17"/>
  <c r="BY23" i="17"/>
  <c r="BW23" i="17"/>
  <c r="BU23" i="17"/>
  <c r="BS23" i="17"/>
  <c r="BQ23" i="17"/>
  <c r="BO23" i="17"/>
  <c r="BM23" i="17"/>
  <c r="BK23" i="17"/>
  <c r="BI23" i="17"/>
  <c r="BG23" i="17"/>
  <c r="BE23" i="17"/>
  <c r="BC23" i="17"/>
  <c r="BA23" i="17"/>
  <c r="AY23" i="17"/>
  <c r="AW23" i="17"/>
  <c r="AU23" i="17"/>
  <c r="AS23" i="17"/>
  <c r="AQ23" i="17"/>
  <c r="AO23" i="17"/>
  <c r="AM23" i="17"/>
  <c r="AK23" i="17"/>
  <c r="AI23" i="17"/>
  <c r="AG23" i="17"/>
  <c r="AE23" i="17"/>
  <c r="AC23" i="17"/>
  <c r="AA23" i="17"/>
  <c r="Y23" i="17"/>
  <c r="W23" i="17"/>
  <c r="U23" i="17"/>
  <c r="S23" i="17"/>
  <c r="O23" i="17"/>
  <c r="J23" i="17"/>
  <c r="CF22" i="17"/>
  <c r="CE22" i="17"/>
  <c r="Q22" i="17"/>
  <c r="P22" i="17"/>
  <c r="L22" i="17"/>
  <c r="N22" i="17" s="1"/>
  <c r="CG22" i="17" s="1"/>
  <c r="G22" i="17"/>
  <c r="CF21" i="17"/>
  <c r="CE21" i="17"/>
  <c r="Q21" i="17"/>
  <c r="P21" i="17"/>
  <c r="L21" i="17"/>
  <c r="N21" i="17" s="1"/>
  <c r="CG21" i="17" s="1"/>
  <c r="G21" i="17"/>
  <c r="CF20" i="17"/>
  <c r="CE20" i="17"/>
  <c r="Q20" i="17"/>
  <c r="P20" i="17"/>
  <c r="L20" i="17"/>
  <c r="N20" i="17" s="1"/>
  <c r="CG20" i="17" s="1"/>
  <c r="G20" i="17"/>
  <c r="CF19" i="17"/>
  <c r="CE19" i="17"/>
  <c r="Q19" i="17"/>
  <c r="P19" i="17"/>
  <c r="L19" i="17"/>
  <c r="G19" i="17"/>
  <c r="CF18" i="17"/>
  <c r="CE18" i="17"/>
  <c r="Q18" i="17"/>
  <c r="P18" i="17"/>
  <c r="L18" i="17"/>
  <c r="N18" i="17" s="1"/>
  <c r="CG18" i="17" s="1"/>
  <c r="CF17" i="17"/>
  <c r="CE17" i="17"/>
  <c r="Q17" i="17"/>
  <c r="P17" i="17"/>
  <c r="L17" i="17"/>
  <c r="G17" i="17"/>
  <c r="CF16" i="17"/>
  <c r="CE16" i="17"/>
  <c r="Q16" i="17"/>
  <c r="P16" i="17"/>
  <c r="L16" i="17"/>
  <c r="CF15" i="17"/>
  <c r="CE15" i="17"/>
  <c r="Q15" i="17"/>
  <c r="P15" i="17"/>
  <c r="L15" i="17"/>
  <c r="N15" i="17" s="1"/>
  <c r="CG15" i="17" s="1"/>
  <c r="CF14" i="17"/>
  <c r="CE14" i="17"/>
  <c r="Q14" i="17"/>
  <c r="P14" i="17"/>
  <c r="CG14" i="17"/>
  <c r="CF13" i="17"/>
  <c r="CE13" i="17"/>
  <c r="Q13" i="17"/>
  <c r="P13" i="17"/>
  <c r="L13" i="17"/>
  <c r="CF12" i="17"/>
  <c r="Q12" i="17"/>
  <c r="L12" i="17"/>
  <c r="M12" i="17" s="1"/>
  <c r="P12" i="17"/>
  <c r="CF11" i="17"/>
  <c r="L11" i="17"/>
  <c r="CF10" i="17"/>
  <c r="Q10" i="17"/>
  <c r="L10" i="17"/>
  <c r="K10" i="17" s="1"/>
  <c r="CF9" i="17"/>
  <c r="L9" i="17"/>
  <c r="K9" i="17" s="1"/>
  <c r="Q9" i="17"/>
  <c r="CE9" i="17"/>
  <c r="R11" i="16"/>
  <c r="R12" i="16"/>
  <c r="Q13" i="16"/>
  <c r="R13" i="16"/>
  <c r="Q14" i="16"/>
  <c r="R14" i="16"/>
  <c r="Q15" i="16"/>
  <c r="R15" i="16"/>
  <c r="Q16" i="16"/>
  <c r="R16" i="16"/>
  <c r="Q17" i="16"/>
  <c r="R17" i="16"/>
  <c r="Q18" i="16"/>
  <c r="R18" i="16"/>
  <c r="Q19" i="16"/>
  <c r="R19" i="16"/>
  <c r="Q20" i="16"/>
  <c r="R20" i="16"/>
  <c r="Q21" i="16"/>
  <c r="R21" i="16"/>
  <c r="R10" i="16"/>
  <c r="N17" i="20" l="1"/>
  <c r="CG17" i="20" s="1"/>
  <c r="N14" i="20"/>
  <c r="CG14" i="20" s="1"/>
  <c r="N18" i="20"/>
  <c r="CG18" i="20" s="1"/>
  <c r="CF34" i="20"/>
  <c r="CG15" i="20"/>
  <c r="N15" i="20"/>
  <c r="N19" i="20"/>
  <c r="CG19" i="20" s="1"/>
  <c r="G26" i="18"/>
  <c r="N16" i="20"/>
  <c r="CG16" i="20" s="1"/>
  <c r="K11" i="20"/>
  <c r="N11" i="20"/>
  <c r="L34" i="20"/>
  <c r="L22" i="32"/>
  <c r="G34" i="22"/>
  <c r="N20" i="18"/>
  <c r="CG20" i="18" s="1"/>
  <c r="N17" i="18"/>
  <c r="CG17" i="18" s="1"/>
  <c r="M9" i="18"/>
  <c r="N9" i="18"/>
  <c r="N16" i="17"/>
  <c r="CG16" i="17" s="1"/>
  <c r="M16" i="17"/>
  <c r="M11" i="32"/>
  <c r="CG10" i="20"/>
  <c r="K10" i="20"/>
  <c r="CB10" i="20" s="1"/>
  <c r="CC10" i="20" s="1"/>
  <c r="CG12" i="20"/>
  <c r="K12" i="20"/>
  <c r="CB12" i="20" s="1"/>
  <c r="CG13" i="20"/>
  <c r="K13" i="20"/>
  <c r="N17" i="19"/>
  <c r="CG17" i="19" s="1"/>
  <c r="K17" i="19"/>
  <c r="CB17" i="19" s="1"/>
  <c r="CC17" i="19" s="1"/>
  <c r="CD17" i="19" s="1"/>
  <c r="N17" i="22"/>
  <c r="CG17" i="22" s="1"/>
  <c r="K17" i="22"/>
  <c r="CB17" i="22" s="1"/>
  <c r="N19" i="22"/>
  <c r="CG19" i="22" s="1"/>
  <c r="K19" i="22"/>
  <c r="CB19" i="22" s="1"/>
  <c r="N20" i="22"/>
  <c r="CG20" i="22" s="1"/>
  <c r="K20" i="22"/>
  <c r="N33" i="22"/>
  <c r="CG33" i="22" s="1"/>
  <c r="K33" i="22"/>
  <c r="CB33" i="22" s="1"/>
  <c r="N18" i="22"/>
  <c r="CG18" i="22" s="1"/>
  <c r="K18" i="22"/>
  <c r="CB18" i="22" s="1"/>
  <c r="H40" i="22"/>
  <c r="S13" i="32"/>
  <c r="L13" i="15"/>
  <c r="H29" i="23"/>
  <c r="L14" i="15"/>
  <c r="S14" i="32"/>
  <c r="N13" i="18"/>
  <c r="CG13" i="18" s="1"/>
  <c r="H32" i="18"/>
  <c r="L9" i="15"/>
  <c r="S10" i="32"/>
  <c r="S9" i="32"/>
  <c r="N12" i="22"/>
  <c r="CG12" i="22" s="1"/>
  <c r="N13" i="22"/>
  <c r="CG13" i="22" s="1"/>
  <c r="N16" i="21"/>
  <c r="CG16" i="21" s="1"/>
  <c r="H40" i="20"/>
  <c r="L11" i="15"/>
  <c r="N19" i="19"/>
  <c r="CG19" i="19" s="1"/>
  <c r="N14" i="19"/>
  <c r="CG14" i="19" s="1"/>
  <c r="H33" i="19"/>
  <c r="L10" i="15"/>
  <c r="S11" i="32"/>
  <c r="N19" i="17"/>
  <c r="CG19" i="17" s="1"/>
  <c r="N10" i="21"/>
  <c r="CG10" i="21" s="1"/>
  <c r="N18" i="21"/>
  <c r="CG18" i="21" s="1"/>
  <c r="N19" i="21"/>
  <c r="CG19" i="21" s="1"/>
  <c r="K9" i="23"/>
  <c r="CB9" i="23" s="1"/>
  <c r="CC9" i="23" s="1"/>
  <c r="N9" i="23"/>
  <c r="N17" i="17"/>
  <c r="CG17" i="17" s="1"/>
  <c r="K21" i="17"/>
  <c r="CB21" i="17" s="1"/>
  <c r="CC21" i="17" s="1"/>
  <c r="M21" i="17"/>
  <c r="K22" i="17"/>
  <c r="CB22" i="17" s="1"/>
  <c r="CC22" i="17" s="1"/>
  <c r="M22" i="17"/>
  <c r="K18" i="17"/>
  <c r="CB18" i="17" s="1"/>
  <c r="CC18" i="17" s="1"/>
  <c r="M18" i="17"/>
  <c r="CB19" i="17"/>
  <c r="CC19" i="17" s="1"/>
  <c r="M19" i="17"/>
  <c r="K20" i="17"/>
  <c r="CB20" i="17" s="1"/>
  <c r="CC20" i="17" s="1"/>
  <c r="M20" i="17"/>
  <c r="Q27" i="21"/>
  <c r="N10" i="22"/>
  <c r="CG10" i="22" s="1"/>
  <c r="K17" i="17"/>
  <c r="CB17" i="17" s="1"/>
  <c r="CC17" i="17" s="1"/>
  <c r="M17" i="17"/>
  <c r="H13" i="32"/>
  <c r="F13" i="15"/>
  <c r="N13" i="17"/>
  <c r="CG13" i="17" s="1"/>
  <c r="K13" i="17"/>
  <c r="CB13" i="17" s="1"/>
  <c r="CC13" i="17" s="1"/>
  <c r="K16" i="19"/>
  <c r="CB16" i="19" s="1"/>
  <c r="CC16" i="19" s="1"/>
  <c r="CD16" i="19" s="1"/>
  <c r="N16" i="19"/>
  <c r="CG16" i="19" s="1"/>
  <c r="H33" i="21"/>
  <c r="L12" i="15"/>
  <c r="S12" i="32"/>
  <c r="H29" i="17"/>
  <c r="L8" i="15"/>
  <c r="S8" i="32"/>
  <c r="AE8" i="32" s="1"/>
  <c r="K16" i="17"/>
  <c r="CB16" i="17" s="1"/>
  <c r="CC16" i="17" s="1"/>
  <c r="K17" i="21"/>
  <c r="CB17" i="21" s="1"/>
  <c r="K15" i="19"/>
  <c r="CB15" i="19" s="1"/>
  <c r="CC15" i="19" s="1"/>
  <c r="CD15" i="19" s="1"/>
  <c r="M15" i="19"/>
  <c r="K12" i="22"/>
  <c r="CB12" i="22" s="1"/>
  <c r="M12" i="22"/>
  <c r="F12" i="15"/>
  <c r="H12" i="32"/>
  <c r="K12" i="21"/>
  <c r="CB12" i="21" s="1"/>
  <c r="M12" i="21"/>
  <c r="K14" i="19"/>
  <c r="CB14" i="19" s="1"/>
  <c r="CC14" i="19" s="1"/>
  <c r="CD14" i="19" s="1"/>
  <c r="K15" i="17"/>
  <c r="CB15" i="17" s="1"/>
  <c r="M15" i="17"/>
  <c r="M14" i="19"/>
  <c r="N9" i="19"/>
  <c r="Q34" i="22"/>
  <c r="N11" i="22"/>
  <c r="CG11" i="22" s="1"/>
  <c r="K18" i="21"/>
  <c r="CB18" i="21" s="1"/>
  <c r="K19" i="21"/>
  <c r="CB19" i="21" s="1"/>
  <c r="M19" i="21"/>
  <c r="CB21" i="21"/>
  <c r="M21" i="21"/>
  <c r="K22" i="21"/>
  <c r="CB22" i="21" s="1"/>
  <c r="M22" i="21"/>
  <c r="K23" i="21"/>
  <c r="CB23" i="21" s="1"/>
  <c r="M23" i="21"/>
  <c r="CB26" i="21"/>
  <c r="CD26" i="21" s="1"/>
  <c r="K15" i="20"/>
  <c r="CB15" i="20" s="1"/>
  <c r="M15" i="20"/>
  <c r="K16" i="20"/>
  <c r="CB16" i="20" s="1"/>
  <c r="M16" i="20"/>
  <c r="K17" i="20"/>
  <c r="CB17" i="20" s="1"/>
  <c r="M17" i="20"/>
  <c r="K18" i="20"/>
  <c r="CB18" i="20" s="1"/>
  <c r="M18" i="20"/>
  <c r="K19" i="20"/>
  <c r="CB19" i="20" s="1"/>
  <c r="M19" i="20"/>
  <c r="K14" i="18"/>
  <c r="CB14" i="18" s="1"/>
  <c r="M14" i="18"/>
  <c r="K16" i="18"/>
  <c r="CB16" i="18" s="1"/>
  <c r="M16" i="18"/>
  <c r="K17" i="18"/>
  <c r="CB17" i="18" s="1"/>
  <c r="CC17" i="18" s="1"/>
  <c r="M17" i="18"/>
  <c r="K19" i="18"/>
  <c r="CB19" i="18" s="1"/>
  <c r="M19" i="18"/>
  <c r="K20" i="18"/>
  <c r="CB20" i="18" s="1"/>
  <c r="M20" i="18"/>
  <c r="K21" i="18"/>
  <c r="CB21" i="18" s="1"/>
  <c r="M21" i="18"/>
  <c r="K22" i="18"/>
  <c r="CB22" i="18" s="1"/>
  <c r="CD22" i="18" s="1"/>
  <c r="M22" i="18"/>
  <c r="H9" i="32"/>
  <c r="F9" i="15"/>
  <c r="F8" i="15"/>
  <c r="H8" i="32"/>
  <c r="CE12" i="19"/>
  <c r="G9" i="15"/>
  <c r="I9" i="32"/>
  <c r="M12" i="20"/>
  <c r="CB13" i="20"/>
  <c r="M13" i="20"/>
  <c r="K14" i="20"/>
  <c r="CB14" i="20" s="1"/>
  <c r="M14" i="20"/>
  <c r="G14" i="15"/>
  <c r="I14" i="32"/>
  <c r="G12" i="15"/>
  <c r="I12" i="32"/>
  <c r="H12" i="15"/>
  <c r="J12" i="32"/>
  <c r="K12" i="32" s="1"/>
  <c r="K11" i="21"/>
  <c r="CB11" i="21" s="1"/>
  <c r="M11" i="21"/>
  <c r="M13" i="17"/>
  <c r="CB14" i="17"/>
  <c r="CC14" i="17" s="1"/>
  <c r="N11" i="17"/>
  <c r="CG11" i="17" s="1"/>
  <c r="CF34" i="22"/>
  <c r="K11" i="22"/>
  <c r="CB11" i="22" s="1"/>
  <c r="M11" i="22"/>
  <c r="I10" i="32"/>
  <c r="G10" i="15"/>
  <c r="J10" i="32"/>
  <c r="K10" i="32" s="1"/>
  <c r="H10" i="15"/>
  <c r="K13" i="19"/>
  <c r="CB13" i="19" s="1"/>
  <c r="CC13" i="19" s="1"/>
  <c r="CD13" i="19" s="1"/>
  <c r="M13" i="19"/>
  <c r="L34" i="22"/>
  <c r="P13" i="32" s="1"/>
  <c r="K10" i="22"/>
  <c r="CB10" i="22" s="1"/>
  <c r="M10" i="22"/>
  <c r="CF27" i="21"/>
  <c r="H11" i="15"/>
  <c r="J11" i="32"/>
  <c r="K11" i="32" s="1"/>
  <c r="G11" i="15"/>
  <c r="I11" i="32"/>
  <c r="H13" i="15"/>
  <c r="J13" i="32"/>
  <c r="K13" i="32" s="1"/>
  <c r="I13" i="32"/>
  <c r="G13" i="15"/>
  <c r="L27" i="21"/>
  <c r="P12" i="32" s="1"/>
  <c r="K10" i="21"/>
  <c r="CB10" i="21" s="1"/>
  <c r="M10" i="21"/>
  <c r="N10" i="17"/>
  <c r="CG10" i="17" s="1"/>
  <c r="CG11" i="20"/>
  <c r="P11" i="18"/>
  <c r="P26" i="18" s="1"/>
  <c r="F26" i="18"/>
  <c r="M11" i="18"/>
  <c r="CE9" i="22"/>
  <c r="F34" i="22"/>
  <c r="N11" i="19"/>
  <c r="CG11" i="19" s="1"/>
  <c r="P10" i="19"/>
  <c r="M10" i="19"/>
  <c r="N10" i="19"/>
  <c r="CG10" i="19" s="1"/>
  <c r="CE9" i="19"/>
  <c r="F27" i="19"/>
  <c r="Q27" i="19"/>
  <c r="F34" i="20"/>
  <c r="CE9" i="23"/>
  <c r="CE23" i="23" s="1"/>
  <c r="F23" i="23"/>
  <c r="P11" i="23"/>
  <c r="P12" i="23"/>
  <c r="H14" i="15"/>
  <c r="CF23" i="23"/>
  <c r="K12" i="23"/>
  <c r="CB12" i="23" s="1"/>
  <c r="M12" i="23"/>
  <c r="I14" i="15"/>
  <c r="K10" i="23"/>
  <c r="CB10" i="23" s="1"/>
  <c r="M10" i="23"/>
  <c r="K11" i="23"/>
  <c r="CB11" i="23" s="1"/>
  <c r="M11" i="23"/>
  <c r="F27" i="21"/>
  <c r="L27" i="19"/>
  <c r="P10" i="32" s="1"/>
  <c r="CF27" i="19"/>
  <c r="H9" i="15"/>
  <c r="K9" i="22"/>
  <c r="CB9" i="22" s="1"/>
  <c r="CC9" i="22" s="1"/>
  <c r="M9" i="22"/>
  <c r="K9" i="21"/>
  <c r="M9" i="21"/>
  <c r="P27" i="21"/>
  <c r="L26" i="18"/>
  <c r="P9" i="32" s="1"/>
  <c r="R9" i="32" s="1"/>
  <c r="CF26" i="18"/>
  <c r="CF23" i="17"/>
  <c r="L23" i="17"/>
  <c r="P8" i="32" s="1"/>
  <c r="M9" i="23"/>
  <c r="P9" i="23"/>
  <c r="P9" i="22"/>
  <c r="P34" i="22" s="1"/>
  <c r="Q26" i="18"/>
  <c r="CE11" i="20"/>
  <c r="N9" i="20"/>
  <c r="CG9" i="20" s="1"/>
  <c r="CE11" i="19"/>
  <c r="CE12" i="17"/>
  <c r="Q23" i="17"/>
  <c r="CE11" i="17"/>
  <c r="Q23" i="23"/>
  <c r="P10" i="23"/>
  <c r="Q34" i="20"/>
  <c r="CE10" i="20"/>
  <c r="CE10" i="19"/>
  <c r="CE10" i="17"/>
  <c r="N9" i="17"/>
  <c r="N12" i="17"/>
  <c r="CG12" i="17" s="1"/>
  <c r="M9" i="17"/>
  <c r="P9" i="17"/>
  <c r="P23" i="17" s="1"/>
  <c r="CB10" i="17"/>
  <c r="M10" i="17"/>
  <c r="K11" i="17"/>
  <c r="CB11" i="17" s="1"/>
  <c r="M11" i="17"/>
  <c r="K12" i="17"/>
  <c r="CB12" i="17" s="1"/>
  <c r="L23" i="23"/>
  <c r="P14" i="32" s="1"/>
  <c r="M13" i="23"/>
  <c r="K13" i="23"/>
  <c r="CB13" i="23" s="1"/>
  <c r="CC13" i="23" s="1"/>
  <c r="CD13" i="23" s="1"/>
  <c r="M14" i="23"/>
  <c r="K14" i="23"/>
  <c r="CB14" i="23" s="1"/>
  <c r="CC14" i="23" s="1"/>
  <c r="CD14" i="23" s="1"/>
  <c r="M15" i="23"/>
  <c r="K15" i="23"/>
  <c r="CB15" i="23" s="1"/>
  <c r="CC15" i="23" s="1"/>
  <c r="CD15" i="23" s="1"/>
  <c r="M16" i="23"/>
  <c r="K16" i="23"/>
  <c r="CB16" i="23" s="1"/>
  <c r="CC16" i="23" s="1"/>
  <c r="CD16" i="23" s="1"/>
  <c r="K17" i="23"/>
  <c r="CB17" i="23" s="1"/>
  <c r="CC17" i="23" s="1"/>
  <c r="CD17" i="23" s="1"/>
  <c r="M17" i="23"/>
  <c r="K18" i="23"/>
  <c r="CB18" i="23" s="1"/>
  <c r="CC18" i="23" s="1"/>
  <c r="CD18" i="23" s="1"/>
  <c r="M18" i="23"/>
  <c r="K19" i="23"/>
  <c r="CB19" i="23" s="1"/>
  <c r="CC19" i="23" s="1"/>
  <c r="CD19" i="23" s="1"/>
  <c r="M19" i="23"/>
  <c r="K21" i="23"/>
  <c r="CB21" i="23" s="1"/>
  <c r="CC21" i="23" s="1"/>
  <c r="CD21" i="23" s="1"/>
  <c r="M21" i="23"/>
  <c r="K22" i="23"/>
  <c r="CB22" i="23" s="1"/>
  <c r="CC22" i="23" s="1"/>
  <c r="CD22" i="23" s="1"/>
  <c r="M22" i="23"/>
  <c r="N9" i="22"/>
  <c r="CE10" i="22"/>
  <c r="CE11" i="22"/>
  <c r="CE12" i="22"/>
  <c r="CB13" i="22"/>
  <c r="M13" i="22"/>
  <c r="M17" i="22"/>
  <c r="M18" i="22"/>
  <c r="M19" i="22"/>
  <c r="CB20" i="22"/>
  <c r="M20" i="22"/>
  <c r="K21" i="22"/>
  <c r="CB21" i="22" s="1"/>
  <c r="M21" i="22"/>
  <c r="K22" i="22"/>
  <c r="CB22" i="22" s="1"/>
  <c r="M22" i="22"/>
  <c r="K23" i="22"/>
  <c r="CB23" i="22" s="1"/>
  <c r="M23" i="22"/>
  <c r="K24" i="22"/>
  <c r="CB24" i="22" s="1"/>
  <c r="M24" i="22"/>
  <c r="M33" i="22"/>
  <c r="CE10" i="21"/>
  <c r="CE11" i="21"/>
  <c r="CE12" i="21"/>
  <c r="K13" i="21"/>
  <c r="CB13" i="21" s="1"/>
  <c r="M13" i="21"/>
  <c r="K15" i="21"/>
  <c r="CB15" i="21" s="1"/>
  <c r="M15" i="21"/>
  <c r="K16" i="21"/>
  <c r="CB16" i="21" s="1"/>
  <c r="M16" i="21"/>
  <c r="N17" i="21"/>
  <c r="CG17" i="21" s="1"/>
  <c r="K9" i="20"/>
  <c r="M9" i="20"/>
  <c r="P9" i="20"/>
  <c r="M10" i="20"/>
  <c r="CB11" i="20"/>
  <c r="M11" i="20"/>
  <c r="P11" i="32"/>
  <c r="K9" i="19"/>
  <c r="P9" i="19"/>
  <c r="K10" i="19"/>
  <c r="CB10" i="19" s="1"/>
  <c r="CC10" i="19" s="1"/>
  <c r="CD10" i="19" s="1"/>
  <c r="K11" i="19"/>
  <c r="CB11" i="19" s="1"/>
  <c r="M11" i="19"/>
  <c r="CB12" i="19"/>
  <c r="M12" i="19"/>
  <c r="M17" i="19"/>
  <c r="M18" i="19"/>
  <c r="K18" i="19"/>
  <c r="CB18" i="19" s="1"/>
  <c r="CC18" i="19" s="1"/>
  <c r="CD18" i="19" s="1"/>
  <c r="K19" i="19"/>
  <c r="CB19" i="19" s="1"/>
  <c r="CC19" i="19" s="1"/>
  <c r="CD19" i="19" s="1"/>
  <c r="M19" i="19"/>
  <c r="K20" i="19"/>
  <c r="CB20" i="19" s="1"/>
  <c r="CC20" i="19" s="1"/>
  <c r="CD20" i="19" s="1"/>
  <c r="M20" i="19"/>
  <c r="K26" i="19"/>
  <c r="CB26" i="19" s="1"/>
  <c r="CC26" i="19" s="1"/>
  <c r="CD26" i="19" s="1"/>
  <c r="M26" i="19"/>
  <c r="CE9" i="18"/>
  <c r="N10" i="18"/>
  <c r="CG10" i="18" s="1"/>
  <c r="CE10" i="18"/>
  <c r="N11" i="18"/>
  <c r="CG11" i="18" s="1"/>
  <c r="CE11" i="18"/>
  <c r="CB12" i="18"/>
  <c r="CC12" i="18" s="1"/>
  <c r="M12" i="18"/>
  <c r="CB13" i="18"/>
  <c r="CC13" i="18" s="1"/>
  <c r="M13" i="18"/>
  <c r="K9" i="18"/>
  <c r="K10" i="18"/>
  <c r="CB10" i="18" s="1"/>
  <c r="CC10" i="18" s="1"/>
  <c r="K11" i="18"/>
  <c r="CB11" i="18" s="1"/>
  <c r="CC11" i="18" s="1"/>
  <c r="CC16" i="21" l="1"/>
  <c r="CD16" i="21" s="1"/>
  <c r="CC13" i="21"/>
  <c r="CD13" i="21" s="1"/>
  <c r="CC23" i="22"/>
  <c r="CD23" i="22" s="1"/>
  <c r="CC21" i="22"/>
  <c r="CD21" i="22" s="1"/>
  <c r="CC10" i="23"/>
  <c r="CD10" i="23" s="1"/>
  <c r="CC22" i="21"/>
  <c r="CD22" i="21" s="1"/>
  <c r="CC19" i="21"/>
  <c r="CD19" i="21" s="1"/>
  <c r="CC11" i="21"/>
  <c r="CD11" i="21" s="1"/>
  <c r="CC14" i="20"/>
  <c r="CD14" i="20" s="1"/>
  <c r="CC20" i="18"/>
  <c r="CD20" i="18" s="1"/>
  <c r="CC14" i="18"/>
  <c r="CD14" i="18" s="1"/>
  <c r="CC18" i="20"/>
  <c r="CD18" i="20" s="1"/>
  <c r="CC18" i="21"/>
  <c r="CD18" i="21" s="1"/>
  <c r="CC17" i="21"/>
  <c r="CD17" i="21" s="1"/>
  <c r="CC18" i="22"/>
  <c r="CD18" i="22" s="1"/>
  <c r="CC15" i="21"/>
  <c r="CD15" i="21" s="1"/>
  <c r="CC24" i="22"/>
  <c r="CD24" i="22" s="1"/>
  <c r="CC20" i="22"/>
  <c r="CD20" i="22" s="1"/>
  <c r="CC11" i="23"/>
  <c r="CD11" i="23" s="1"/>
  <c r="CC10" i="21"/>
  <c r="CD10" i="21" s="1"/>
  <c r="CC10" i="22"/>
  <c r="CD10" i="22" s="1"/>
  <c r="CC23" i="21"/>
  <c r="CD23" i="21" s="1"/>
  <c r="CC21" i="21"/>
  <c r="CD21" i="21" s="1"/>
  <c r="CC12" i="21"/>
  <c r="CD12" i="21" s="1"/>
  <c r="CC12" i="22"/>
  <c r="CD12" i="22" s="1"/>
  <c r="CC13" i="22"/>
  <c r="CD13" i="22" s="1"/>
  <c r="CC12" i="23"/>
  <c r="CD12" i="23" s="1"/>
  <c r="CC11" i="22"/>
  <c r="CD11" i="22" s="1"/>
  <c r="CC13" i="20"/>
  <c r="CD13" i="20" s="1"/>
  <c r="CC21" i="18"/>
  <c r="CD21" i="18" s="1"/>
  <c r="CC19" i="18"/>
  <c r="CD19" i="18" s="1"/>
  <c r="CC16" i="18"/>
  <c r="CD16" i="18" s="1"/>
  <c r="CC19" i="20"/>
  <c r="CD19" i="20" s="1"/>
  <c r="CC17" i="20"/>
  <c r="CD17" i="20" s="1"/>
  <c r="CC15" i="20"/>
  <c r="CD15" i="20" s="1"/>
  <c r="CC33" i="22"/>
  <c r="CD33" i="22" s="1"/>
  <c r="CC12" i="20"/>
  <c r="CD12" i="20" s="1"/>
  <c r="CC22" i="22"/>
  <c r="CD22" i="22" s="1"/>
  <c r="CC17" i="22"/>
  <c r="CD17" i="22" s="1"/>
  <c r="CC19" i="22"/>
  <c r="CD19" i="22" s="1"/>
  <c r="CG34" i="20"/>
  <c r="CC16" i="20"/>
  <c r="CD16" i="20" s="1"/>
  <c r="CC11" i="20"/>
  <c r="CD13" i="18"/>
  <c r="CD12" i="18"/>
  <c r="CD17" i="18"/>
  <c r="P27" i="19"/>
  <c r="T11" i="32" s="1"/>
  <c r="N14" i="32"/>
  <c r="C33" i="23"/>
  <c r="CD11" i="18"/>
  <c r="J29" i="23"/>
  <c r="U14" i="32"/>
  <c r="N14" i="15"/>
  <c r="J32" i="18"/>
  <c r="U9" i="32"/>
  <c r="N9" i="15"/>
  <c r="U10" i="32"/>
  <c r="T10" i="32"/>
  <c r="M9" i="15"/>
  <c r="T9" i="32"/>
  <c r="P34" i="20"/>
  <c r="M11" i="15" s="1"/>
  <c r="M13" i="15"/>
  <c r="T13" i="32"/>
  <c r="J40" i="22"/>
  <c r="N13" i="15"/>
  <c r="U13" i="32"/>
  <c r="J40" i="20"/>
  <c r="N11" i="15"/>
  <c r="M10" i="15"/>
  <c r="J33" i="19"/>
  <c r="N10" i="15"/>
  <c r="U11" i="32"/>
  <c r="CC15" i="17"/>
  <c r="CD15" i="17" s="1"/>
  <c r="J33" i="21"/>
  <c r="U12" i="32"/>
  <c r="N12" i="15"/>
  <c r="J29" i="17"/>
  <c r="U8" i="32"/>
  <c r="N8" i="15"/>
  <c r="M8" i="15"/>
  <c r="T8" i="32"/>
  <c r="C40" i="22"/>
  <c r="M12" i="15"/>
  <c r="CE34" i="22"/>
  <c r="CE27" i="21"/>
  <c r="J13" i="15"/>
  <c r="M34" i="22"/>
  <c r="CB34" i="22"/>
  <c r="W13" i="32" s="1"/>
  <c r="CD9" i="22"/>
  <c r="AB13" i="32"/>
  <c r="R13" i="32"/>
  <c r="AB14" i="32"/>
  <c r="R14" i="32"/>
  <c r="AB11" i="32"/>
  <c r="R11" i="32"/>
  <c r="AB10" i="32"/>
  <c r="R10" i="32"/>
  <c r="AB8" i="32"/>
  <c r="AH8" i="32" s="1"/>
  <c r="R8" i="32"/>
  <c r="AB9" i="32"/>
  <c r="AB12" i="32"/>
  <c r="R12" i="32"/>
  <c r="K27" i="21"/>
  <c r="C33" i="21"/>
  <c r="J12" i="15"/>
  <c r="M27" i="21"/>
  <c r="M26" i="18"/>
  <c r="P23" i="23"/>
  <c r="M23" i="23"/>
  <c r="C32" i="18"/>
  <c r="J9" i="15"/>
  <c r="C29" i="17"/>
  <c r="J8" i="15"/>
  <c r="C40" i="20"/>
  <c r="J11" i="15"/>
  <c r="C33" i="19"/>
  <c r="J10" i="15"/>
  <c r="C29" i="23"/>
  <c r="J14" i="15"/>
  <c r="K34" i="22"/>
  <c r="CC34" i="22"/>
  <c r="CB9" i="21"/>
  <c r="M23" i="17"/>
  <c r="CE34" i="20"/>
  <c r="C44" i="20" s="1"/>
  <c r="N34" i="20"/>
  <c r="C42" i="20" s="1"/>
  <c r="CE27" i="19"/>
  <c r="C37" i="19" s="1"/>
  <c r="CE23" i="17"/>
  <c r="C33" i="17" s="1"/>
  <c r="CE26" i="18"/>
  <c r="C36" i="18" s="1"/>
  <c r="M34" i="20"/>
  <c r="CD10" i="18"/>
  <c r="N27" i="19"/>
  <c r="C35" i="19" s="1"/>
  <c r="CG9" i="19"/>
  <c r="CG27" i="19" s="1"/>
  <c r="Q10" i="32" s="1"/>
  <c r="CC12" i="19"/>
  <c r="CD12" i="19" s="1"/>
  <c r="CC11" i="19"/>
  <c r="CD11" i="19" s="1"/>
  <c r="M27" i="19"/>
  <c r="CD11" i="20"/>
  <c r="N27" i="21"/>
  <c r="C35" i="21" s="1"/>
  <c r="CG9" i="21"/>
  <c r="CG27" i="21" s="1"/>
  <c r="Q12" i="32" s="1"/>
  <c r="N26" i="18"/>
  <c r="C34" i="18" s="1"/>
  <c r="CG9" i="18"/>
  <c r="CG26" i="18" s="1"/>
  <c r="K27" i="19"/>
  <c r="CB9" i="19"/>
  <c r="K34" i="20"/>
  <c r="CB9" i="20"/>
  <c r="CC9" i="20" s="1"/>
  <c r="N34" i="22"/>
  <c r="C42" i="22" s="1"/>
  <c r="CG9" i="22"/>
  <c r="CG34" i="22" s="1"/>
  <c r="Q13" i="32" s="1"/>
  <c r="AD13" i="32" s="1"/>
  <c r="K23" i="17"/>
  <c r="CB9" i="17"/>
  <c r="K23" i="23"/>
  <c r="CG9" i="17"/>
  <c r="CG23" i="17" s="1"/>
  <c r="N23" i="17"/>
  <c r="C31" i="17" s="1"/>
  <c r="C35" i="17" s="1"/>
  <c r="CB9" i="18"/>
  <c r="CC9" i="18" s="1"/>
  <c r="K26" i="18"/>
  <c r="CD10" i="20"/>
  <c r="N23" i="23"/>
  <c r="C31" i="23" s="1"/>
  <c r="CG9" i="23"/>
  <c r="CG23" i="23" s="1"/>
  <c r="Q14" i="32" s="1"/>
  <c r="CC12" i="17"/>
  <c r="CC11" i="17"/>
  <c r="CD11" i="17" s="1"/>
  <c r="CC10" i="17"/>
  <c r="CD10" i="17"/>
  <c r="CB23" i="23"/>
  <c r="W14" i="32" s="1"/>
  <c r="CC9" i="19" l="1"/>
  <c r="CD9" i="19" s="1"/>
  <c r="CD27" i="19" s="1"/>
  <c r="CB34" i="20"/>
  <c r="CD34" i="22"/>
  <c r="R13" i="15" s="1"/>
  <c r="C35" i="23"/>
  <c r="C39" i="19"/>
  <c r="C38" i="18"/>
  <c r="CH26" i="18"/>
  <c r="V14" i="32"/>
  <c r="I12" i="15"/>
  <c r="C37" i="21"/>
  <c r="C39" i="21" s="1"/>
  <c r="C46" i="20"/>
  <c r="I13" i="15"/>
  <c r="C44" i="22"/>
  <c r="C46" i="22" s="1"/>
  <c r="P13" i="15"/>
  <c r="M14" i="15"/>
  <c r="T14" i="32"/>
  <c r="CC23" i="23"/>
  <c r="X14" i="32" s="1"/>
  <c r="CD9" i="23"/>
  <c r="CD23" i="23" s="1"/>
  <c r="Y14" i="32" s="1"/>
  <c r="AF8" i="32"/>
  <c r="AI8" i="32" s="1"/>
  <c r="AG8" i="32"/>
  <c r="CH23" i="17"/>
  <c r="N13" i="32"/>
  <c r="V13" i="32" s="1"/>
  <c r="CB27" i="21"/>
  <c r="W12" i="32" s="1"/>
  <c r="N12" i="32"/>
  <c r="V12" i="32" s="1"/>
  <c r="I9" i="15"/>
  <c r="N9" i="32"/>
  <c r="I8" i="15"/>
  <c r="N8" i="32"/>
  <c r="I10" i="15"/>
  <c r="N10" i="32"/>
  <c r="V10" i="32" s="1"/>
  <c r="AD14" i="32"/>
  <c r="I11" i="15"/>
  <c r="N11" i="32"/>
  <c r="K11" i="15"/>
  <c r="Q11" i="32"/>
  <c r="Y13" i="32"/>
  <c r="Q13" i="15"/>
  <c r="X13" i="32"/>
  <c r="AD10" i="32"/>
  <c r="K8" i="15"/>
  <c r="Q8" i="32"/>
  <c r="K9" i="15"/>
  <c r="Q9" i="32"/>
  <c r="AD12" i="32"/>
  <c r="CH34" i="20"/>
  <c r="CH34" i="22"/>
  <c r="K13" i="15"/>
  <c r="P14" i="15"/>
  <c r="CH27" i="21"/>
  <c r="K12" i="15"/>
  <c r="CH27" i="19"/>
  <c r="K10" i="15"/>
  <c r="CH23" i="23"/>
  <c r="K14" i="15"/>
  <c r="O14" i="15" s="1"/>
  <c r="CC9" i="21"/>
  <c r="CC34" i="20"/>
  <c r="X11" i="32" s="1"/>
  <c r="CD9" i="20"/>
  <c r="CD34" i="20" s="1"/>
  <c r="CB27" i="19"/>
  <c r="CC27" i="19"/>
  <c r="CB26" i="18"/>
  <c r="CB23" i="17"/>
  <c r="CC9" i="17"/>
  <c r="CC23" i="17" s="1"/>
  <c r="CD9" i="17"/>
  <c r="CD23" i="17" s="1"/>
  <c r="O10" i="15" l="1"/>
  <c r="O9" i="15"/>
  <c r="O13" i="15"/>
  <c r="CC26" i="18"/>
  <c r="X9" i="32" s="1"/>
  <c r="CD9" i="18"/>
  <c r="CD26" i="18" s="1"/>
  <c r="Y9" i="32" s="1"/>
  <c r="V11" i="32"/>
  <c r="V8" i="32"/>
  <c r="V9" i="32"/>
  <c r="O11" i="15"/>
  <c r="Q14" i="15"/>
  <c r="CC27" i="21"/>
  <c r="X12" i="32" s="1"/>
  <c r="CD9" i="21"/>
  <c r="CD27" i="21" s="1"/>
  <c r="R14" i="15"/>
  <c r="P12" i="15"/>
  <c r="P11" i="15"/>
  <c r="W11" i="32"/>
  <c r="Q11" i="15"/>
  <c r="AD11" i="32"/>
  <c r="R11" i="15"/>
  <c r="Y11" i="32"/>
  <c r="Q10" i="15"/>
  <c r="X10" i="32"/>
  <c r="R10" i="15"/>
  <c r="Y10" i="32"/>
  <c r="P10" i="15"/>
  <c r="W10" i="32"/>
  <c r="P8" i="15"/>
  <c r="W8" i="32"/>
  <c r="AD8" i="32"/>
  <c r="AJ8" i="32" s="1"/>
  <c r="R8" i="15"/>
  <c r="Y8" i="32"/>
  <c r="Q8" i="15"/>
  <c r="X8" i="32"/>
  <c r="AD9" i="32"/>
  <c r="P9" i="15"/>
  <c r="W9" i="32"/>
  <c r="H7" i="32"/>
  <c r="H22" i="32" s="1"/>
  <c r="Q9" i="15" l="1"/>
  <c r="R9" i="15"/>
  <c r="Q12" i="15"/>
  <c r="R12" i="15"/>
  <c r="Y12" i="32"/>
  <c r="AK8" i="32"/>
  <c r="AL8" i="32" s="1"/>
  <c r="Q10" i="16"/>
  <c r="CG18" i="16"/>
  <c r="CF18" i="16"/>
  <c r="M18" i="16"/>
  <c r="CG19" i="16"/>
  <c r="CF19" i="16"/>
  <c r="M19" i="16"/>
  <c r="CG17" i="16"/>
  <c r="CF17" i="16"/>
  <c r="M17" i="16"/>
  <c r="CG14" i="16"/>
  <c r="CF14" i="16"/>
  <c r="M14" i="16"/>
  <c r="L17" i="16" l="1"/>
  <c r="CC17" i="16" s="1"/>
  <c r="O17" i="16"/>
  <c r="CH17" i="16" s="1"/>
  <c r="N17" i="16"/>
  <c r="L18" i="16"/>
  <c r="CC18" i="16" s="1"/>
  <c r="O18" i="16"/>
  <c r="CH18" i="16" s="1"/>
  <c r="N18" i="16"/>
  <c r="L14" i="16"/>
  <c r="CC14" i="16" s="1"/>
  <c r="O14" i="16"/>
  <c r="CH14" i="16" s="1"/>
  <c r="N14" i="16"/>
  <c r="L19" i="16"/>
  <c r="CC19" i="16" s="1"/>
  <c r="O19" i="16"/>
  <c r="CH19" i="16" s="1"/>
  <c r="N19" i="16"/>
  <c r="CG12" i="16"/>
  <c r="M12" i="16"/>
  <c r="CG11" i="16"/>
  <c r="M11" i="16"/>
  <c r="CG10" i="16"/>
  <c r="M10" i="16"/>
  <c r="CF10" i="16"/>
  <c r="CD14" i="16" l="1"/>
  <c r="CE14" i="16" s="1"/>
  <c r="CD19" i="16"/>
  <c r="CE19" i="16" s="1"/>
  <c r="CD17" i="16"/>
  <c r="CE17" i="16" s="1"/>
  <c r="CD18" i="16"/>
  <c r="L10" i="16"/>
  <c r="CC10" i="16" s="1"/>
  <c r="N10" i="16"/>
  <c r="O10" i="16"/>
  <c r="CH10" i="16" s="1"/>
  <c r="L12" i="16"/>
  <c r="CC12" i="16" s="1"/>
  <c r="N12" i="16"/>
  <c r="O12" i="16"/>
  <c r="CH12" i="16" s="1"/>
  <c r="O11" i="16"/>
  <c r="CH11" i="16" s="1"/>
  <c r="N11" i="16"/>
  <c r="CF11" i="16"/>
  <c r="Q11" i="16"/>
  <c r="CF12" i="16"/>
  <c r="Q12" i="16"/>
  <c r="L11" i="16"/>
  <c r="CC11" i="16" s="1"/>
  <c r="CD11" i="16" s="1"/>
  <c r="CG13" i="16"/>
  <c r="CG15" i="16"/>
  <c r="CG16" i="16"/>
  <c r="CG20" i="16"/>
  <c r="CG21" i="16"/>
  <c r="CF13" i="16"/>
  <c r="CF15" i="16"/>
  <c r="CF16" i="16"/>
  <c r="CF20" i="16"/>
  <c r="CF21" i="16"/>
  <c r="CG9" i="16"/>
  <c r="J9" i="16"/>
  <c r="CD10" i="16" l="1"/>
  <c r="CE10" i="16" s="1"/>
  <c r="CD12" i="16"/>
  <c r="CE12" i="16" s="1"/>
  <c r="CE11" i="16"/>
  <c r="CE18" i="16"/>
  <c r="CG34" i="16"/>
  <c r="CF9" i="16"/>
  <c r="CF34" i="16" s="1"/>
  <c r="C44" i="16" s="1"/>
  <c r="Q9" i="16"/>
  <c r="Q34" i="16" s="1"/>
  <c r="AH44" i="16"/>
  <c r="J7" i="32" s="1"/>
  <c r="K7" i="32" l="1"/>
  <c r="AG60" i="30"/>
  <c r="AB60" i="30"/>
  <c r="C51" i="30"/>
  <c r="CA49" i="30"/>
  <c r="BY49" i="30"/>
  <c r="BW49" i="30"/>
  <c r="BU49" i="30"/>
  <c r="BS49" i="30"/>
  <c r="BQ49" i="30"/>
  <c r="BO49" i="30"/>
  <c r="BM49" i="30"/>
  <c r="BK49" i="30"/>
  <c r="BI49" i="30"/>
  <c r="BG49" i="30"/>
  <c r="BE49" i="30"/>
  <c r="BC49" i="30"/>
  <c r="BA49" i="30"/>
  <c r="AY49" i="30"/>
  <c r="AW49" i="30"/>
  <c r="AU49" i="30"/>
  <c r="AS49" i="30"/>
  <c r="AQ49" i="30"/>
  <c r="AO49" i="30"/>
  <c r="AM49" i="30"/>
  <c r="AK49" i="30"/>
  <c r="AI49" i="30"/>
  <c r="AG49" i="30"/>
  <c r="AE49" i="30"/>
  <c r="AC49" i="30"/>
  <c r="AA49" i="30"/>
  <c r="Y49" i="30"/>
  <c r="W49" i="30"/>
  <c r="U49" i="30"/>
  <c r="S49" i="30"/>
  <c r="O49" i="30"/>
  <c r="H56" i="30" s="1"/>
  <c r="J49" i="30"/>
  <c r="L47" i="30"/>
  <c r="K47" i="30" s="1"/>
  <c r="CB47" i="30" s="1"/>
  <c r="CC47" i="30" s="1"/>
  <c r="G47" i="30"/>
  <c r="L45" i="30"/>
  <c r="K45" i="30" s="1"/>
  <c r="CB45" i="30" s="1"/>
  <c r="CC45" i="30" s="1"/>
  <c r="G45" i="30"/>
  <c r="L43" i="30"/>
  <c r="K43" i="30" s="1"/>
  <c r="CB43" i="30" s="1"/>
  <c r="CC43" i="30" s="1"/>
  <c r="G43" i="30"/>
  <c r="L41" i="30"/>
  <c r="K41" i="30" s="1"/>
  <c r="CB41" i="30" s="1"/>
  <c r="CC41" i="30" s="1"/>
  <c r="G41" i="30"/>
  <c r="L39" i="30"/>
  <c r="K39" i="30" s="1"/>
  <c r="CB39" i="30" s="1"/>
  <c r="CC39" i="30" s="1"/>
  <c r="G39" i="30"/>
  <c r="L37" i="30"/>
  <c r="K37" i="30" s="1"/>
  <c r="CB37" i="30" s="1"/>
  <c r="CC37" i="30" s="1"/>
  <c r="G37" i="30"/>
  <c r="L35" i="30"/>
  <c r="K35" i="30" s="1"/>
  <c r="CB35" i="30" s="1"/>
  <c r="CC35" i="30" s="1"/>
  <c r="G35" i="30"/>
  <c r="L33" i="30"/>
  <c r="K33" i="30" s="1"/>
  <c r="CB33" i="30" s="1"/>
  <c r="CC33" i="30" s="1"/>
  <c r="G33" i="30"/>
  <c r="L31" i="30"/>
  <c r="K31" i="30" s="1"/>
  <c r="CB31" i="30" s="1"/>
  <c r="CC31" i="30" s="1"/>
  <c r="G31" i="30"/>
  <c r="L29" i="30"/>
  <c r="K29" i="30" s="1"/>
  <c r="CB29" i="30" s="1"/>
  <c r="CC29" i="30" s="1"/>
  <c r="G29" i="30"/>
  <c r="L27" i="30"/>
  <c r="K27" i="30" s="1"/>
  <c r="CB27" i="30" s="1"/>
  <c r="CC27" i="30" s="1"/>
  <c r="G27" i="30"/>
  <c r="L25" i="30"/>
  <c r="K25" i="30" s="1"/>
  <c r="CB25" i="30" s="1"/>
  <c r="CC25" i="30" s="1"/>
  <c r="G25" i="30"/>
  <c r="L23" i="30"/>
  <c r="K23" i="30" s="1"/>
  <c r="CB23" i="30" s="1"/>
  <c r="CC23" i="30" s="1"/>
  <c r="G23" i="30"/>
  <c r="L21" i="30"/>
  <c r="K21" i="30" s="1"/>
  <c r="CB21" i="30" s="1"/>
  <c r="CC21" i="30" s="1"/>
  <c r="G21" i="30"/>
  <c r="L19" i="30"/>
  <c r="K19" i="30" s="1"/>
  <c r="CB19" i="30" s="1"/>
  <c r="CC19" i="30" s="1"/>
  <c r="G19" i="30"/>
  <c r="L17" i="30"/>
  <c r="K17" i="30" s="1"/>
  <c r="CB17" i="30" s="1"/>
  <c r="CC17" i="30" s="1"/>
  <c r="G17" i="30"/>
  <c r="L15" i="30"/>
  <c r="G15" i="30"/>
  <c r="Q15" i="30" s="1"/>
  <c r="F15" i="30"/>
  <c r="P15" i="30" s="1"/>
  <c r="L13" i="30"/>
  <c r="G13" i="30"/>
  <c r="Q13" i="30" s="1"/>
  <c r="F13" i="30"/>
  <c r="P13" i="30" s="1"/>
  <c r="L11" i="30"/>
  <c r="G11" i="30"/>
  <c r="Q11" i="30" s="1"/>
  <c r="F11" i="30"/>
  <c r="P11" i="30" s="1"/>
  <c r="L9" i="30"/>
  <c r="G9" i="30"/>
  <c r="Q9" i="30" s="1"/>
  <c r="Q49" i="30" s="1"/>
  <c r="J56" i="30" s="1"/>
  <c r="F9" i="30"/>
  <c r="P9" i="30" s="1"/>
  <c r="P49" i="30" s="1"/>
  <c r="AG60" i="29"/>
  <c r="AB60" i="29"/>
  <c r="C51" i="29"/>
  <c r="CA49" i="29"/>
  <c r="BY49" i="29"/>
  <c r="BW49" i="29"/>
  <c r="BU49" i="29"/>
  <c r="BS49" i="29"/>
  <c r="BQ49" i="29"/>
  <c r="BO49" i="29"/>
  <c r="BM49" i="29"/>
  <c r="BK49" i="29"/>
  <c r="BI49" i="29"/>
  <c r="BG49" i="29"/>
  <c r="BE49" i="29"/>
  <c r="BC49" i="29"/>
  <c r="BA49" i="29"/>
  <c r="AY49" i="29"/>
  <c r="AW49" i="29"/>
  <c r="AU49" i="29"/>
  <c r="AS49" i="29"/>
  <c r="AQ49" i="29"/>
  <c r="AO49" i="29"/>
  <c r="AM49" i="29"/>
  <c r="AK49" i="29"/>
  <c r="AI49" i="29"/>
  <c r="AG49" i="29"/>
  <c r="AE49" i="29"/>
  <c r="AC49" i="29"/>
  <c r="AA49" i="29"/>
  <c r="Y49" i="29"/>
  <c r="W49" i="29"/>
  <c r="U49" i="29"/>
  <c r="S49" i="29"/>
  <c r="O49" i="29"/>
  <c r="H56" i="29" s="1"/>
  <c r="J49" i="29"/>
  <c r="L47" i="29"/>
  <c r="K47" i="29" s="1"/>
  <c r="CB47" i="29" s="1"/>
  <c r="CC47" i="29" s="1"/>
  <c r="G47" i="29"/>
  <c r="L45" i="29"/>
  <c r="K45" i="29" s="1"/>
  <c r="CB45" i="29" s="1"/>
  <c r="CC45" i="29" s="1"/>
  <c r="G45" i="29"/>
  <c r="L43" i="29"/>
  <c r="K43" i="29" s="1"/>
  <c r="CB43" i="29" s="1"/>
  <c r="CC43" i="29" s="1"/>
  <c r="G43" i="29"/>
  <c r="L41" i="29"/>
  <c r="K41" i="29" s="1"/>
  <c r="CB41" i="29" s="1"/>
  <c r="CC41" i="29" s="1"/>
  <c r="G41" i="29"/>
  <c r="L39" i="29"/>
  <c r="K39" i="29" s="1"/>
  <c r="CB39" i="29" s="1"/>
  <c r="CC39" i="29" s="1"/>
  <c r="G39" i="29"/>
  <c r="L37" i="29"/>
  <c r="K37" i="29" s="1"/>
  <c r="CB37" i="29" s="1"/>
  <c r="CC37" i="29" s="1"/>
  <c r="G37" i="29"/>
  <c r="L35" i="29"/>
  <c r="K35" i="29" s="1"/>
  <c r="CB35" i="29" s="1"/>
  <c r="CC35" i="29" s="1"/>
  <c r="G35" i="29"/>
  <c r="L33" i="29"/>
  <c r="K33" i="29" s="1"/>
  <c r="CB33" i="29" s="1"/>
  <c r="CC33" i="29" s="1"/>
  <c r="G33" i="29"/>
  <c r="L31" i="29"/>
  <c r="K31" i="29" s="1"/>
  <c r="CB31" i="29" s="1"/>
  <c r="CC31" i="29" s="1"/>
  <c r="G31" i="29"/>
  <c r="L29" i="29"/>
  <c r="K29" i="29" s="1"/>
  <c r="CB29" i="29" s="1"/>
  <c r="CC29" i="29" s="1"/>
  <c r="G29" i="29"/>
  <c r="L27" i="29"/>
  <c r="K27" i="29" s="1"/>
  <c r="CB27" i="29" s="1"/>
  <c r="CC27" i="29" s="1"/>
  <c r="G27" i="29"/>
  <c r="L25" i="29"/>
  <c r="K25" i="29" s="1"/>
  <c r="CB25" i="29" s="1"/>
  <c r="CC25" i="29" s="1"/>
  <c r="G25" i="29"/>
  <c r="L23" i="29"/>
  <c r="K23" i="29" s="1"/>
  <c r="CB23" i="29" s="1"/>
  <c r="CC23" i="29" s="1"/>
  <c r="G23" i="29"/>
  <c r="L21" i="29"/>
  <c r="K21" i="29" s="1"/>
  <c r="CB21" i="29" s="1"/>
  <c r="CC21" i="29" s="1"/>
  <c r="G21" i="29"/>
  <c r="L19" i="29"/>
  <c r="K19" i="29" s="1"/>
  <c r="CB19" i="29" s="1"/>
  <c r="CC19" i="29" s="1"/>
  <c r="G19" i="29"/>
  <c r="L17" i="29"/>
  <c r="K17" i="29" s="1"/>
  <c r="CB17" i="29" s="1"/>
  <c r="CC17" i="29" s="1"/>
  <c r="G17" i="29"/>
  <c r="L15" i="29"/>
  <c r="G15" i="29"/>
  <c r="Q15" i="29" s="1"/>
  <c r="F15" i="29"/>
  <c r="P15" i="29" s="1"/>
  <c r="L13" i="29"/>
  <c r="G13" i="29"/>
  <c r="Q13" i="29" s="1"/>
  <c r="F13" i="29"/>
  <c r="P13" i="29" s="1"/>
  <c r="L11" i="29"/>
  <c r="G11" i="29"/>
  <c r="Q11" i="29" s="1"/>
  <c r="F11" i="29"/>
  <c r="P11" i="29" s="1"/>
  <c r="L9" i="29"/>
  <c r="K9" i="29" s="1"/>
  <c r="G9" i="29"/>
  <c r="Q9" i="29" s="1"/>
  <c r="Q49" i="29" s="1"/>
  <c r="J56" i="29" s="1"/>
  <c r="F9" i="29"/>
  <c r="P9" i="29" s="1"/>
  <c r="P49" i="29" s="1"/>
  <c r="AG60" i="28"/>
  <c r="AB60" i="28"/>
  <c r="C51" i="28"/>
  <c r="CA49" i="28"/>
  <c r="BY49" i="28"/>
  <c r="BW49" i="28"/>
  <c r="BU49" i="28"/>
  <c r="BS49" i="28"/>
  <c r="BQ49" i="28"/>
  <c r="BO49" i="28"/>
  <c r="BM49" i="28"/>
  <c r="BK49" i="28"/>
  <c r="BI49" i="28"/>
  <c r="BG49" i="28"/>
  <c r="BE49" i="28"/>
  <c r="BC49" i="28"/>
  <c r="BA49" i="28"/>
  <c r="AY49" i="28"/>
  <c r="AW49" i="28"/>
  <c r="AU49" i="28"/>
  <c r="AS49" i="28"/>
  <c r="AQ49" i="28"/>
  <c r="AO49" i="28"/>
  <c r="AM49" i="28"/>
  <c r="AK49" i="28"/>
  <c r="AI49" i="28"/>
  <c r="AG49" i="28"/>
  <c r="AE49" i="28"/>
  <c r="AC49" i="28"/>
  <c r="AA49" i="28"/>
  <c r="Y49" i="28"/>
  <c r="W49" i="28"/>
  <c r="U49" i="28"/>
  <c r="S49" i="28"/>
  <c r="O49" i="28"/>
  <c r="H56" i="28" s="1"/>
  <c r="J49" i="28"/>
  <c r="L47" i="28"/>
  <c r="K47" i="28" s="1"/>
  <c r="CB47" i="28" s="1"/>
  <c r="CC47" i="28" s="1"/>
  <c r="G47" i="28"/>
  <c r="L45" i="28"/>
  <c r="K45" i="28" s="1"/>
  <c r="CB45" i="28" s="1"/>
  <c r="CC45" i="28" s="1"/>
  <c r="G45" i="28"/>
  <c r="L43" i="28"/>
  <c r="K43" i="28" s="1"/>
  <c r="CB43" i="28" s="1"/>
  <c r="CC43" i="28" s="1"/>
  <c r="G43" i="28"/>
  <c r="L41" i="28"/>
  <c r="K41" i="28" s="1"/>
  <c r="CB41" i="28" s="1"/>
  <c r="CC41" i="28" s="1"/>
  <c r="G41" i="28"/>
  <c r="L39" i="28"/>
  <c r="K39" i="28" s="1"/>
  <c r="CB39" i="28" s="1"/>
  <c r="CC39" i="28" s="1"/>
  <c r="G39" i="28"/>
  <c r="L37" i="28"/>
  <c r="K37" i="28" s="1"/>
  <c r="CB37" i="28" s="1"/>
  <c r="CC37" i="28" s="1"/>
  <c r="G37" i="28"/>
  <c r="L35" i="28"/>
  <c r="K35" i="28" s="1"/>
  <c r="CB35" i="28" s="1"/>
  <c r="CC35" i="28" s="1"/>
  <c r="G35" i="28"/>
  <c r="L33" i="28"/>
  <c r="K33" i="28" s="1"/>
  <c r="CB33" i="28" s="1"/>
  <c r="CC33" i="28" s="1"/>
  <c r="G33" i="28"/>
  <c r="L31" i="28"/>
  <c r="K31" i="28" s="1"/>
  <c r="CB31" i="28" s="1"/>
  <c r="CC31" i="28" s="1"/>
  <c r="G31" i="28"/>
  <c r="L29" i="28"/>
  <c r="K29" i="28" s="1"/>
  <c r="CB29" i="28" s="1"/>
  <c r="CC29" i="28" s="1"/>
  <c r="G29" i="28"/>
  <c r="L27" i="28"/>
  <c r="K27" i="28" s="1"/>
  <c r="CB27" i="28" s="1"/>
  <c r="CC27" i="28" s="1"/>
  <c r="G27" i="28"/>
  <c r="L25" i="28"/>
  <c r="K25" i="28" s="1"/>
  <c r="CB25" i="28" s="1"/>
  <c r="CC25" i="28" s="1"/>
  <c r="G25" i="28"/>
  <c r="L23" i="28"/>
  <c r="K23" i="28" s="1"/>
  <c r="CB23" i="28" s="1"/>
  <c r="CC23" i="28" s="1"/>
  <c r="G23" i="28"/>
  <c r="L21" i="28"/>
  <c r="K21" i="28" s="1"/>
  <c r="CB21" i="28" s="1"/>
  <c r="CC21" i="28" s="1"/>
  <c r="G21" i="28"/>
  <c r="L19" i="28"/>
  <c r="K19" i="28" s="1"/>
  <c r="CB19" i="28" s="1"/>
  <c r="CC19" i="28" s="1"/>
  <c r="G19" i="28"/>
  <c r="L17" i="28"/>
  <c r="K17" i="28" s="1"/>
  <c r="CB17" i="28" s="1"/>
  <c r="CC17" i="28" s="1"/>
  <c r="G17" i="28"/>
  <c r="L15" i="28"/>
  <c r="G15" i="28"/>
  <c r="Q15" i="28" s="1"/>
  <c r="F15" i="28"/>
  <c r="P15" i="28" s="1"/>
  <c r="L13" i="28"/>
  <c r="G13" i="28"/>
  <c r="Q13" i="28" s="1"/>
  <c r="F13" i="28"/>
  <c r="P13" i="28" s="1"/>
  <c r="L11" i="28"/>
  <c r="G11" i="28"/>
  <c r="Q11" i="28" s="1"/>
  <c r="F11" i="28"/>
  <c r="P11" i="28" s="1"/>
  <c r="L9" i="28"/>
  <c r="K9" i="28" s="1"/>
  <c r="G9" i="28"/>
  <c r="Q9" i="28" s="1"/>
  <c r="Q49" i="28" s="1"/>
  <c r="J56" i="28" s="1"/>
  <c r="F9" i="28"/>
  <c r="P9" i="28" s="1"/>
  <c r="P49" i="28" s="1"/>
  <c r="CA23" i="27"/>
  <c r="BY23" i="27"/>
  <c r="BW23" i="27"/>
  <c r="BU23" i="27"/>
  <c r="BS23" i="27"/>
  <c r="BQ23" i="27"/>
  <c r="BO23" i="27"/>
  <c r="BM23" i="27"/>
  <c r="BK23" i="27"/>
  <c r="BI23" i="27"/>
  <c r="BG23" i="27"/>
  <c r="BE23" i="27"/>
  <c r="BC23" i="27"/>
  <c r="BA23" i="27"/>
  <c r="AW23" i="27"/>
  <c r="AU23" i="27"/>
  <c r="AS23" i="27"/>
  <c r="AQ23" i="27"/>
  <c r="AO23" i="27"/>
  <c r="AM23" i="27"/>
  <c r="AK23" i="27"/>
  <c r="AI23" i="27"/>
  <c r="AG23" i="27"/>
  <c r="AE23" i="27"/>
  <c r="AC23" i="27"/>
  <c r="AA23" i="27"/>
  <c r="Y23" i="27"/>
  <c r="W23" i="27"/>
  <c r="U23" i="27"/>
  <c r="S23" i="27"/>
  <c r="O23" i="27"/>
  <c r="J23" i="27"/>
  <c r="L22" i="27"/>
  <c r="K22" i="27" s="1"/>
  <c r="CB22" i="27" s="1"/>
  <c r="CC22" i="27" s="1"/>
  <c r="L21" i="27"/>
  <c r="K21" i="27" s="1"/>
  <c r="CB21" i="27" s="1"/>
  <c r="CC21" i="27" s="1"/>
  <c r="L20" i="27"/>
  <c r="CB19" i="27"/>
  <c r="CC19" i="27" s="1"/>
  <c r="L18" i="27"/>
  <c r="M18" i="27" s="1"/>
  <c r="L16" i="27"/>
  <c r="L13" i="27"/>
  <c r="L12" i="27"/>
  <c r="N12" i="27" s="1"/>
  <c r="CG12" i="27" s="1"/>
  <c r="P12" i="27"/>
  <c r="L11" i="27"/>
  <c r="N11" i="27" s="1"/>
  <c r="CG11" i="27" s="1"/>
  <c r="P11" i="27"/>
  <c r="L10" i="27"/>
  <c r="N10" i="27" s="1"/>
  <c r="CG10" i="27" s="1"/>
  <c r="P10" i="27"/>
  <c r="L9" i="27"/>
  <c r="Q9" i="27"/>
  <c r="P9" i="27"/>
  <c r="AG33" i="26"/>
  <c r="J17" i="32" s="1"/>
  <c r="J22" i="32" s="1"/>
  <c r="AB33" i="26"/>
  <c r="I17" i="32" s="1"/>
  <c r="CA23" i="26"/>
  <c r="BY23" i="26"/>
  <c r="BW23" i="26"/>
  <c r="BU23" i="26"/>
  <c r="BS23" i="26"/>
  <c r="BQ23" i="26"/>
  <c r="BO23" i="26"/>
  <c r="BM23" i="26"/>
  <c r="BK23" i="26"/>
  <c r="BI23" i="26"/>
  <c r="BG23" i="26"/>
  <c r="BE23" i="26"/>
  <c r="BC23" i="26"/>
  <c r="BA23" i="26"/>
  <c r="AY23" i="26"/>
  <c r="AW23" i="26"/>
  <c r="AU23" i="26"/>
  <c r="AS23" i="26"/>
  <c r="AQ23" i="26"/>
  <c r="AO23" i="26"/>
  <c r="AM23" i="26"/>
  <c r="AK23" i="26"/>
  <c r="AI23" i="26"/>
  <c r="AG23" i="26"/>
  <c r="AE23" i="26"/>
  <c r="AC23" i="26"/>
  <c r="AA23" i="26"/>
  <c r="Y23" i="26"/>
  <c r="W23" i="26"/>
  <c r="U23" i="26"/>
  <c r="S23" i="26"/>
  <c r="O23" i="26"/>
  <c r="J23" i="26"/>
  <c r="L22" i="26"/>
  <c r="K22" i="26" s="1"/>
  <c r="CB22" i="26" s="1"/>
  <c r="CC22" i="26" s="1"/>
  <c r="CD22" i="26" s="1"/>
  <c r="L21" i="26"/>
  <c r="K21" i="26" s="1"/>
  <c r="CB21" i="26" s="1"/>
  <c r="CC21" i="26" s="1"/>
  <c r="CD21" i="26" s="1"/>
  <c r="L20" i="26"/>
  <c r="K20" i="26" s="1"/>
  <c r="CB20" i="26" s="1"/>
  <c r="CC20" i="26" s="1"/>
  <c r="CD20" i="26" s="1"/>
  <c r="L19" i="26"/>
  <c r="K19" i="26" s="1"/>
  <c r="CB19" i="26" s="1"/>
  <c r="CC19" i="26" s="1"/>
  <c r="CD19" i="26" s="1"/>
  <c r="L18" i="26"/>
  <c r="K18" i="26" s="1"/>
  <c r="CB18" i="26" s="1"/>
  <c r="CC18" i="26" s="1"/>
  <c r="CD18" i="26" s="1"/>
  <c r="L17" i="26"/>
  <c r="K17" i="26" s="1"/>
  <c r="CB17" i="26" s="1"/>
  <c r="CC17" i="26" s="1"/>
  <c r="CD17" i="26" s="1"/>
  <c r="L16" i="26"/>
  <c r="K16" i="26" s="1"/>
  <c r="CB16" i="26" s="1"/>
  <c r="CC16" i="26" s="1"/>
  <c r="CD16" i="26" s="1"/>
  <c r="L15" i="26"/>
  <c r="K15" i="26" s="1"/>
  <c r="CB15" i="26" s="1"/>
  <c r="CC15" i="26" s="1"/>
  <c r="CD15" i="26" s="1"/>
  <c r="L14" i="26"/>
  <c r="K14" i="26" s="1"/>
  <c r="CB14" i="26" s="1"/>
  <c r="CC14" i="26" s="1"/>
  <c r="CD14" i="26" s="1"/>
  <c r="L13" i="26"/>
  <c r="K13" i="26" s="1"/>
  <c r="CB13" i="26" s="1"/>
  <c r="CC13" i="26" s="1"/>
  <c r="CD13" i="26" s="1"/>
  <c r="L12" i="26"/>
  <c r="Q12" i="26"/>
  <c r="L11" i="26"/>
  <c r="Q11" i="26"/>
  <c r="L10" i="26"/>
  <c r="Q10" i="26"/>
  <c r="L9" i="26"/>
  <c r="K9" i="26" s="1"/>
  <c r="Q9" i="26"/>
  <c r="W13" i="15"/>
  <c r="AC44" i="16"/>
  <c r="F7" i="15"/>
  <c r="S7" i="32"/>
  <c r="M21" i="16"/>
  <c r="M20" i="16"/>
  <c r="M16" i="16"/>
  <c r="M15" i="16"/>
  <c r="M13" i="16"/>
  <c r="M9" i="16"/>
  <c r="R9" i="16"/>
  <c r="R34" i="16" s="1"/>
  <c r="AG60" i="31"/>
  <c r="AB60" i="31"/>
  <c r="C51" i="31"/>
  <c r="CA49" i="31"/>
  <c r="BY49" i="31"/>
  <c r="BW49" i="31"/>
  <c r="BU49" i="31"/>
  <c r="BS49" i="31"/>
  <c r="BQ49" i="31"/>
  <c r="BO49" i="31"/>
  <c r="BM49" i="31"/>
  <c r="BK49" i="31"/>
  <c r="BI49" i="31"/>
  <c r="BG49" i="31"/>
  <c r="BE49" i="31"/>
  <c r="BC49" i="31"/>
  <c r="BA49" i="31"/>
  <c r="AY49" i="31"/>
  <c r="AW49" i="31"/>
  <c r="AU49" i="31"/>
  <c r="AS49" i="31"/>
  <c r="AQ49" i="31"/>
  <c r="AO49" i="31"/>
  <c r="AM49" i="31"/>
  <c r="AK49" i="31"/>
  <c r="AI49" i="31"/>
  <c r="AG49" i="31"/>
  <c r="AE49" i="31"/>
  <c r="AC49" i="31"/>
  <c r="AA49" i="31"/>
  <c r="Y49" i="31"/>
  <c r="W49" i="31"/>
  <c r="U49" i="31"/>
  <c r="S49" i="31"/>
  <c r="O49" i="31"/>
  <c r="H56" i="31" s="1"/>
  <c r="J49" i="31"/>
  <c r="L47" i="31"/>
  <c r="K47" i="31" s="1"/>
  <c r="CB47" i="31" s="1"/>
  <c r="CC47" i="31" s="1"/>
  <c r="G47" i="31"/>
  <c r="L45" i="31"/>
  <c r="K45" i="31" s="1"/>
  <c r="CB45" i="31" s="1"/>
  <c r="CC45" i="31" s="1"/>
  <c r="G45" i="31"/>
  <c r="L43" i="31"/>
  <c r="K43" i="31" s="1"/>
  <c r="CB43" i="31" s="1"/>
  <c r="CC43" i="31" s="1"/>
  <c r="G43" i="31"/>
  <c r="L41" i="31"/>
  <c r="K41" i="31" s="1"/>
  <c r="CB41" i="31" s="1"/>
  <c r="CC41" i="31" s="1"/>
  <c r="G41" i="31"/>
  <c r="L39" i="31"/>
  <c r="K39" i="31" s="1"/>
  <c r="CB39" i="31" s="1"/>
  <c r="CC39" i="31" s="1"/>
  <c r="G39" i="31"/>
  <c r="L37" i="31"/>
  <c r="K37" i="31" s="1"/>
  <c r="CB37" i="31" s="1"/>
  <c r="CC37" i="31" s="1"/>
  <c r="G37" i="31"/>
  <c r="L35" i="31"/>
  <c r="K35" i="31" s="1"/>
  <c r="CB35" i="31" s="1"/>
  <c r="CC35" i="31" s="1"/>
  <c r="G35" i="31"/>
  <c r="L33" i="31"/>
  <c r="K33" i="31" s="1"/>
  <c r="CB33" i="31" s="1"/>
  <c r="CC33" i="31" s="1"/>
  <c r="G33" i="31"/>
  <c r="L31" i="31"/>
  <c r="K31" i="31" s="1"/>
  <c r="CB31" i="31" s="1"/>
  <c r="CC31" i="31" s="1"/>
  <c r="G31" i="31"/>
  <c r="L29" i="31"/>
  <c r="K29" i="31" s="1"/>
  <c r="CB29" i="31" s="1"/>
  <c r="CC29" i="31" s="1"/>
  <c r="G29" i="31"/>
  <c r="L27" i="31"/>
  <c r="K27" i="31" s="1"/>
  <c r="CB27" i="31" s="1"/>
  <c r="CC27" i="31" s="1"/>
  <c r="G27" i="31"/>
  <c r="L25" i="31"/>
  <c r="K25" i="31" s="1"/>
  <c r="CB25" i="31" s="1"/>
  <c r="CC25" i="31" s="1"/>
  <c r="G25" i="31"/>
  <c r="L23" i="31"/>
  <c r="K23" i="31" s="1"/>
  <c r="CB23" i="31" s="1"/>
  <c r="CC23" i="31" s="1"/>
  <c r="G23" i="31"/>
  <c r="L21" i="31"/>
  <c r="K21" i="31" s="1"/>
  <c r="CB21" i="31" s="1"/>
  <c r="CC21" i="31" s="1"/>
  <c r="G21" i="31"/>
  <c r="L19" i="31"/>
  <c r="K19" i="31" s="1"/>
  <c r="CB19" i="31" s="1"/>
  <c r="CC19" i="31" s="1"/>
  <c r="G19" i="31"/>
  <c r="L17" i="31"/>
  <c r="K17" i="31" s="1"/>
  <c r="CB17" i="31" s="1"/>
  <c r="CC17" i="31" s="1"/>
  <c r="G17" i="31"/>
  <c r="L15" i="31"/>
  <c r="I15" i="31"/>
  <c r="G15" i="31"/>
  <c r="Q15" i="31" s="1"/>
  <c r="F15" i="31"/>
  <c r="P15" i="31" s="1"/>
  <c r="L13" i="31"/>
  <c r="I13" i="31"/>
  <c r="G13" i="31"/>
  <c r="Q13" i="31" s="1"/>
  <c r="F13" i="31"/>
  <c r="P13" i="31" s="1"/>
  <c r="L11" i="31"/>
  <c r="I11" i="31"/>
  <c r="G11" i="31"/>
  <c r="Q11" i="31" s="1"/>
  <c r="F11" i="31"/>
  <c r="P11" i="31" s="1"/>
  <c r="L9" i="31"/>
  <c r="I9" i="31"/>
  <c r="G9" i="31"/>
  <c r="Q9" i="31" s="1"/>
  <c r="F9" i="31"/>
  <c r="P9" i="31" s="1"/>
  <c r="W15" i="15"/>
  <c r="W10" i="15"/>
  <c r="C9" i="15"/>
  <c r="B9" i="15"/>
  <c r="C8" i="15"/>
  <c r="B8" i="15"/>
  <c r="H7" i="15"/>
  <c r="B7" i="15"/>
  <c r="T21" i="15"/>
  <c r="U21" i="15"/>
  <c r="W21" i="15"/>
  <c r="X21" i="15"/>
  <c r="Y21" i="15"/>
  <c r="T20" i="15"/>
  <c r="U20" i="15"/>
  <c r="V20" i="15" s="1"/>
  <c r="W20" i="15"/>
  <c r="X20" i="15"/>
  <c r="Y20" i="15"/>
  <c r="U17" i="15"/>
  <c r="V17" i="15" s="1"/>
  <c r="U18" i="15"/>
  <c r="V18" i="15" s="1"/>
  <c r="U19" i="15"/>
  <c r="V19" i="15" s="1"/>
  <c r="W12" i="15"/>
  <c r="W14" i="15"/>
  <c r="T17" i="15"/>
  <c r="W17" i="15"/>
  <c r="X17" i="15"/>
  <c r="Y17" i="15"/>
  <c r="T18" i="15"/>
  <c r="W18" i="15"/>
  <c r="X18" i="15"/>
  <c r="Y18" i="15"/>
  <c r="T19" i="15"/>
  <c r="W19" i="15"/>
  <c r="X19" i="15"/>
  <c r="Y19" i="15"/>
  <c r="Q23" i="26" l="1"/>
  <c r="U18" i="32" s="1"/>
  <c r="K11" i="26"/>
  <c r="CB11" i="26" s="1"/>
  <c r="O9" i="16"/>
  <c r="M34" i="16"/>
  <c r="P7" i="32" s="1"/>
  <c r="R7" i="32" s="1"/>
  <c r="H30" i="27"/>
  <c r="S18" i="32"/>
  <c r="AE18" i="32" s="1"/>
  <c r="H30" i="26"/>
  <c r="S17" i="32"/>
  <c r="AE17" i="32" s="1"/>
  <c r="CB14" i="27"/>
  <c r="CC14" i="27" s="1"/>
  <c r="CD14" i="27" s="1"/>
  <c r="M14" i="27"/>
  <c r="CG14" i="27"/>
  <c r="CB16" i="27"/>
  <c r="CC16" i="27" s="1"/>
  <c r="M16" i="27"/>
  <c r="N16" i="27"/>
  <c r="CG16" i="27" s="1"/>
  <c r="CB18" i="27"/>
  <c r="CC18" i="27" s="1"/>
  <c r="N18" i="27"/>
  <c r="CG18" i="27" s="1"/>
  <c r="K20" i="27"/>
  <c r="CB20" i="27" s="1"/>
  <c r="CC20" i="27" s="1"/>
  <c r="N20" i="27"/>
  <c r="CG20" i="27" s="1"/>
  <c r="K13" i="27"/>
  <c r="CB13" i="27" s="1"/>
  <c r="CC13" i="27" s="1"/>
  <c r="CD13" i="27" s="1"/>
  <c r="M13" i="27"/>
  <c r="N13" i="27"/>
  <c r="CG13" i="27" s="1"/>
  <c r="CB15" i="27"/>
  <c r="CC15" i="27" s="1"/>
  <c r="M15" i="27"/>
  <c r="N15" i="27"/>
  <c r="CG15" i="27" s="1"/>
  <c r="K17" i="27"/>
  <c r="CB17" i="27" s="1"/>
  <c r="CC17" i="27" s="1"/>
  <c r="M17" i="27"/>
  <c r="N17" i="27"/>
  <c r="CG17" i="27" s="1"/>
  <c r="K9" i="27"/>
  <c r="CB9" i="27" s="1"/>
  <c r="CC9" i="27" s="1"/>
  <c r="CD9" i="27" s="1"/>
  <c r="N9" i="27"/>
  <c r="CG9" i="27" s="1"/>
  <c r="J30" i="26"/>
  <c r="Q23" i="27"/>
  <c r="P23" i="27"/>
  <c r="T18" i="32" s="1"/>
  <c r="AF18" i="32" s="1"/>
  <c r="AI18" i="32" s="1"/>
  <c r="K22" i="32"/>
  <c r="D28" i="32"/>
  <c r="N9" i="16"/>
  <c r="P10" i="26"/>
  <c r="CE10" i="26"/>
  <c r="P12" i="26"/>
  <c r="CE12" i="26"/>
  <c r="P9" i="26"/>
  <c r="CE9" i="26"/>
  <c r="P11" i="26"/>
  <c r="CE11" i="26"/>
  <c r="P23" i="26"/>
  <c r="T17" i="32" s="1"/>
  <c r="N9" i="26"/>
  <c r="CG9" i="26" s="1"/>
  <c r="M9" i="26"/>
  <c r="N15" i="30"/>
  <c r="AA18" i="15"/>
  <c r="N11" i="30"/>
  <c r="D25" i="32"/>
  <c r="L15" i="16"/>
  <c r="CC15" i="16" s="1"/>
  <c r="O15" i="16"/>
  <c r="CH15" i="16" s="1"/>
  <c r="N15" i="16"/>
  <c r="CH33" i="16"/>
  <c r="W9" i="15"/>
  <c r="W11" i="15"/>
  <c r="L13" i="16"/>
  <c r="CC13" i="16" s="1"/>
  <c r="O13" i="16"/>
  <c r="CH13" i="16" s="1"/>
  <c r="N13" i="16"/>
  <c r="L16" i="16"/>
  <c r="CC16" i="16" s="1"/>
  <c r="O16" i="16"/>
  <c r="CH16" i="16" s="1"/>
  <c r="N16" i="16"/>
  <c r="L21" i="16"/>
  <c r="CC21" i="16" s="1"/>
  <c r="O21" i="16"/>
  <c r="CH21" i="16" s="1"/>
  <c r="N21" i="16"/>
  <c r="N11" i="28"/>
  <c r="L20" i="16"/>
  <c r="CC20" i="16" s="1"/>
  <c r="O20" i="16"/>
  <c r="CH20" i="16" s="1"/>
  <c r="N20" i="16"/>
  <c r="AE7" i="32"/>
  <c r="AE13" i="32"/>
  <c r="AH13" i="32" s="1"/>
  <c r="AE11" i="32"/>
  <c r="AH11" i="32" s="1"/>
  <c r="AE9" i="32"/>
  <c r="AH9" i="32" s="1"/>
  <c r="AE14" i="32"/>
  <c r="AH14" i="32" s="1"/>
  <c r="AE12" i="32"/>
  <c r="AH12" i="32" s="1"/>
  <c r="AE10" i="32"/>
  <c r="AH10" i="32" s="1"/>
  <c r="G7" i="15"/>
  <c r="I7" i="32"/>
  <c r="I22" i="32" s="1"/>
  <c r="I40" i="16"/>
  <c r="X8" i="15"/>
  <c r="L7" i="15"/>
  <c r="W7" i="15" s="1"/>
  <c r="U7" i="32"/>
  <c r="M13" i="29"/>
  <c r="AA21" i="15"/>
  <c r="N13" i="31"/>
  <c r="Z19" i="15"/>
  <c r="Z18" i="15"/>
  <c r="Z17" i="15"/>
  <c r="N10" i="26"/>
  <c r="CG10" i="26" s="1"/>
  <c r="N12" i="26"/>
  <c r="CG12" i="26" s="1"/>
  <c r="N11" i="29"/>
  <c r="N13" i="30"/>
  <c r="AA20" i="15"/>
  <c r="Z21" i="15"/>
  <c r="N15" i="31"/>
  <c r="L23" i="26"/>
  <c r="M11" i="27"/>
  <c r="L49" i="30"/>
  <c r="C56" i="30" s="1"/>
  <c r="AA19" i="15"/>
  <c r="AA17" i="15"/>
  <c r="Q49" i="31"/>
  <c r="J56" i="31" s="1"/>
  <c r="M13" i="28"/>
  <c r="K13" i="30"/>
  <c r="CB13" i="30" s="1"/>
  <c r="CC13" i="30" s="1"/>
  <c r="AB20" i="15"/>
  <c r="AC20" i="15" s="1"/>
  <c r="V21" i="15"/>
  <c r="AB21" i="15" s="1"/>
  <c r="AC21" i="15" s="1"/>
  <c r="CB9" i="26"/>
  <c r="CC9" i="26" s="1"/>
  <c r="M11" i="26"/>
  <c r="L49" i="28"/>
  <c r="C56" i="28" s="1"/>
  <c r="K13" i="29"/>
  <c r="CB13" i="29" s="1"/>
  <c r="CD13" i="29" s="1"/>
  <c r="N15" i="29"/>
  <c r="K9" i="30"/>
  <c r="CB9" i="30" s="1"/>
  <c r="N9" i="31"/>
  <c r="K13" i="28"/>
  <c r="CB13" i="28" s="1"/>
  <c r="CC13" i="28" s="1"/>
  <c r="N15" i="28"/>
  <c r="L49" i="29"/>
  <c r="C56" i="29" s="1"/>
  <c r="Z20" i="15"/>
  <c r="P49" i="31"/>
  <c r="N11" i="31"/>
  <c r="M9" i="27"/>
  <c r="N9" i="30"/>
  <c r="N49" i="30" s="1"/>
  <c r="C58" i="30" s="1"/>
  <c r="K11" i="30"/>
  <c r="CB11" i="30" s="1"/>
  <c r="M11" i="30"/>
  <c r="K15" i="30"/>
  <c r="CB15" i="30" s="1"/>
  <c r="CC15" i="30" s="1"/>
  <c r="M15" i="30"/>
  <c r="M9" i="30"/>
  <c r="M49" i="30" s="1"/>
  <c r="M13" i="30"/>
  <c r="N9" i="29"/>
  <c r="N49" i="29" s="1"/>
  <c r="C58" i="29" s="1"/>
  <c r="K11" i="29"/>
  <c r="CB11" i="29" s="1"/>
  <c r="M11" i="29"/>
  <c r="N13" i="29"/>
  <c r="K15" i="29"/>
  <c r="CB15" i="29" s="1"/>
  <c r="CC15" i="29" s="1"/>
  <c r="M15" i="29"/>
  <c r="M9" i="29"/>
  <c r="M49" i="29" s="1"/>
  <c r="CB9" i="29"/>
  <c r="N9" i="28"/>
  <c r="N49" i="28" s="1"/>
  <c r="C58" i="28" s="1"/>
  <c r="K11" i="28"/>
  <c r="CB11" i="28" s="1"/>
  <c r="M11" i="28"/>
  <c r="N13" i="28"/>
  <c r="K15" i="28"/>
  <c r="CB15" i="28" s="1"/>
  <c r="CC15" i="28" s="1"/>
  <c r="M15" i="28"/>
  <c r="M9" i="28"/>
  <c r="M49" i="28" s="1"/>
  <c r="CB9" i="28"/>
  <c r="K10" i="27"/>
  <c r="CB10" i="27" s="1"/>
  <c r="M10" i="27"/>
  <c r="K12" i="27"/>
  <c r="CB12" i="27" s="1"/>
  <c r="CC12" i="27" s="1"/>
  <c r="CD12" i="27" s="1"/>
  <c r="M12" i="27"/>
  <c r="L23" i="27"/>
  <c r="K11" i="27"/>
  <c r="CB11" i="27" s="1"/>
  <c r="CC11" i="27" s="1"/>
  <c r="K10" i="26"/>
  <c r="CB10" i="26" s="1"/>
  <c r="M10" i="26"/>
  <c r="N11" i="26"/>
  <c r="CG11" i="26" s="1"/>
  <c r="K12" i="26"/>
  <c r="CB12" i="26" s="1"/>
  <c r="CC12" i="26" s="1"/>
  <c r="CD12" i="26" s="1"/>
  <c r="M12" i="26"/>
  <c r="L9" i="16"/>
  <c r="O12" i="15"/>
  <c r="K9" i="31"/>
  <c r="M9" i="31"/>
  <c r="K11" i="31"/>
  <c r="CB11" i="31" s="1"/>
  <c r="M11" i="31"/>
  <c r="K13" i="31"/>
  <c r="CB13" i="31" s="1"/>
  <c r="M13" i="31"/>
  <c r="K15" i="31"/>
  <c r="CB15" i="31" s="1"/>
  <c r="CC15" i="31" s="1"/>
  <c r="M15" i="31"/>
  <c r="L49" i="31"/>
  <c r="C56" i="31" s="1"/>
  <c r="F22" i="15"/>
  <c r="W8" i="15"/>
  <c r="O8" i="15"/>
  <c r="AB18" i="15"/>
  <c r="AC18" i="15" s="1"/>
  <c r="AD18" i="15" s="1"/>
  <c r="AB19" i="15"/>
  <c r="AC19" i="15" s="1"/>
  <c r="AB17" i="15"/>
  <c r="AC17" i="15" s="1"/>
  <c r="AD17" i="15" s="1"/>
  <c r="CD16" i="16" l="1"/>
  <c r="CE16" i="16" s="1"/>
  <c r="CD20" i="16"/>
  <c r="CE20" i="16" s="1"/>
  <c r="CD21" i="16"/>
  <c r="CE21" i="16" s="1"/>
  <c r="CD15" i="16"/>
  <c r="CE15" i="16" s="1"/>
  <c r="CC11" i="26"/>
  <c r="CD11" i="26" s="1"/>
  <c r="CC10" i="26"/>
  <c r="CD10" i="26" s="1"/>
  <c r="CD13" i="16"/>
  <c r="CE13" i="16" s="1"/>
  <c r="U17" i="32"/>
  <c r="CD13" i="28"/>
  <c r="L34" i="16"/>
  <c r="N34" i="16"/>
  <c r="O34" i="16"/>
  <c r="C42" i="16" s="1"/>
  <c r="CD13" i="30"/>
  <c r="CH35" i="16"/>
  <c r="M7" i="32" s="1"/>
  <c r="M22" i="32" s="1"/>
  <c r="D27" i="32" s="1"/>
  <c r="CG23" i="27"/>
  <c r="CH23" i="27" s="1"/>
  <c r="Q18" i="32" s="1"/>
  <c r="C30" i="27"/>
  <c r="P18" i="32"/>
  <c r="AB18" i="32" s="1"/>
  <c r="AH18" i="32" s="1"/>
  <c r="J30" i="27"/>
  <c r="U22" i="32"/>
  <c r="N23" i="27"/>
  <c r="C32" i="27" s="1"/>
  <c r="M23" i="27"/>
  <c r="E25" i="32"/>
  <c r="F25" i="32" s="1"/>
  <c r="G25" i="32"/>
  <c r="C30" i="26"/>
  <c r="P17" i="32"/>
  <c r="AB17" i="32" s="1"/>
  <c r="AH17" i="32" s="1"/>
  <c r="AG17" i="32"/>
  <c r="AF17" i="32"/>
  <c r="AI17" i="32" s="1"/>
  <c r="M23" i="26"/>
  <c r="N23" i="26"/>
  <c r="CE23" i="26"/>
  <c r="CD9" i="26"/>
  <c r="CC23" i="26"/>
  <c r="CB23" i="26"/>
  <c r="CG23" i="26"/>
  <c r="Q17" i="32" s="1"/>
  <c r="AD17" i="32" s="1"/>
  <c r="E28" i="32"/>
  <c r="F28" i="32" s="1"/>
  <c r="N49" i="31"/>
  <c r="C58" i="31" s="1"/>
  <c r="S22" i="32"/>
  <c r="AE22" i="32"/>
  <c r="CH9" i="16"/>
  <c r="CH34" i="16" s="1"/>
  <c r="M7" i="15"/>
  <c r="X7" i="15" s="1"/>
  <c r="T7" i="32"/>
  <c r="N7" i="32"/>
  <c r="AB7" i="32"/>
  <c r="C40" i="16"/>
  <c r="I7" i="15"/>
  <c r="AD20" i="15"/>
  <c r="AD21" i="15"/>
  <c r="G22" i="15"/>
  <c r="T10" i="15"/>
  <c r="Z10" i="15" s="1"/>
  <c r="X10" i="15"/>
  <c r="X9" i="15"/>
  <c r="N7" i="15"/>
  <c r="K40" i="16"/>
  <c r="Y14" i="15"/>
  <c r="Y13" i="15"/>
  <c r="Y12" i="15"/>
  <c r="Y16" i="15"/>
  <c r="Y11" i="15"/>
  <c r="H22" i="15"/>
  <c r="AD19" i="15"/>
  <c r="Y8" i="15"/>
  <c r="CC13" i="29"/>
  <c r="CC11" i="30"/>
  <c r="CD11" i="30"/>
  <c r="K49" i="30"/>
  <c r="CB49" i="30"/>
  <c r="CD9" i="30"/>
  <c r="CD49" i="30" s="1"/>
  <c r="CC9" i="30"/>
  <c r="CB49" i="29"/>
  <c r="CD9" i="29"/>
  <c r="CD49" i="29" s="1"/>
  <c r="CC9" i="29"/>
  <c r="CC11" i="29"/>
  <c r="CD11" i="29"/>
  <c r="K49" i="29"/>
  <c r="CB49" i="28"/>
  <c r="CD9" i="28"/>
  <c r="CD49" i="28" s="1"/>
  <c r="CC9" i="28"/>
  <c r="CC11" i="28"/>
  <c r="CD11" i="28"/>
  <c r="K49" i="28"/>
  <c r="CB23" i="27"/>
  <c r="CC10" i="27"/>
  <c r="CD10" i="27" s="1"/>
  <c r="K23" i="27"/>
  <c r="CD11" i="27"/>
  <c r="K23" i="26"/>
  <c r="J7" i="15"/>
  <c r="T7" i="15" s="1"/>
  <c r="Z7" i="15" s="1"/>
  <c r="CC9" i="16"/>
  <c r="T12" i="15"/>
  <c r="Z12" i="15" s="1"/>
  <c r="Z16" i="15"/>
  <c r="T11" i="15"/>
  <c r="Z11" i="15" s="1"/>
  <c r="T15" i="15"/>
  <c r="Z15" i="15" s="1"/>
  <c r="U10" i="15"/>
  <c r="T9" i="15"/>
  <c r="Z9" i="15" s="1"/>
  <c r="M49" i="31"/>
  <c r="CC13" i="31"/>
  <c r="CD13" i="31"/>
  <c r="CC11" i="31"/>
  <c r="CD11" i="31"/>
  <c r="K49" i="31"/>
  <c r="CB9" i="31"/>
  <c r="W22" i="15"/>
  <c r="L22" i="15"/>
  <c r="CD23" i="26" l="1"/>
  <c r="CD9" i="16"/>
  <c r="CD34" i="16" s="1"/>
  <c r="X7" i="32" s="1"/>
  <c r="CE9" i="16"/>
  <c r="CE34" i="16" s="1"/>
  <c r="CC34" i="16"/>
  <c r="N17" i="32"/>
  <c r="V17" i="32" s="1"/>
  <c r="C34" i="26"/>
  <c r="C32" i="26"/>
  <c r="AD18" i="32"/>
  <c r="V18" i="32"/>
  <c r="W17" i="32"/>
  <c r="W18" i="32"/>
  <c r="Y17" i="32"/>
  <c r="Y18" i="32"/>
  <c r="X17" i="32"/>
  <c r="X18" i="32"/>
  <c r="C36" i="27"/>
  <c r="AG18" i="32"/>
  <c r="CD23" i="27"/>
  <c r="C46" i="16"/>
  <c r="P22" i="32"/>
  <c r="R22" i="32" s="1"/>
  <c r="AJ17" i="32"/>
  <c r="Q7" i="32"/>
  <c r="V7" i="32" s="1"/>
  <c r="CI34" i="16"/>
  <c r="CH23" i="26"/>
  <c r="K7" i="15"/>
  <c r="O7" i="15" s="1"/>
  <c r="CC49" i="28"/>
  <c r="AG9" i="32"/>
  <c r="AJ9" i="32" s="1"/>
  <c r="AK9" i="32" s="1"/>
  <c r="AF9" i="32"/>
  <c r="AI9" i="32" s="1"/>
  <c r="AF12" i="32"/>
  <c r="AI12" i="32" s="1"/>
  <c r="AG12" i="32"/>
  <c r="AJ12" i="32" s="1"/>
  <c r="AK12" i="32" s="1"/>
  <c r="AF10" i="32"/>
  <c r="AI10" i="32" s="1"/>
  <c r="AG10" i="32"/>
  <c r="AJ10" i="32" s="1"/>
  <c r="AK10" i="32" s="1"/>
  <c r="AF11" i="32"/>
  <c r="AI11" i="32" s="1"/>
  <c r="AG11" i="32"/>
  <c r="AJ11" i="32" s="1"/>
  <c r="AK11" i="32" s="1"/>
  <c r="AF14" i="32"/>
  <c r="AI14" i="32" s="1"/>
  <c r="AG14" i="32"/>
  <c r="AJ14" i="32" s="1"/>
  <c r="AK14" i="32" s="1"/>
  <c r="AG13" i="32"/>
  <c r="AJ13" i="32" s="1"/>
  <c r="AK13" i="32" s="1"/>
  <c r="AF13" i="32"/>
  <c r="AI13" i="32" s="1"/>
  <c r="AG7" i="32"/>
  <c r="AF7" i="32"/>
  <c r="AH7" i="32"/>
  <c r="AB22" i="32"/>
  <c r="AH22" i="32" s="1"/>
  <c r="N22" i="15"/>
  <c r="Y7" i="15"/>
  <c r="X13" i="15"/>
  <c r="Y10" i="15"/>
  <c r="T13" i="15"/>
  <c r="Z13" i="15" s="1"/>
  <c r="X11" i="15"/>
  <c r="Y9" i="15"/>
  <c r="X16" i="15"/>
  <c r="X14" i="15"/>
  <c r="X12" i="15"/>
  <c r="T14" i="15"/>
  <c r="Z14" i="15" s="1"/>
  <c r="CC49" i="30"/>
  <c r="CC49" i="29"/>
  <c r="J22" i="15"/>
  <c r="CC23" i="27"/>
  <c r="U8" i="15"/>
  <c r="AA8" i="15" s="1"/>
  <c r="U7" i="15"/>
  <c r="V10" i="15"/>
  <c r="U14" i="15"/>
  <c r="V14" i="15" s="1"/>
  <c r="AB14" i="15" s="1"/>
  <c r="AC14" i="15" s="1"/>
  <c r="U9" i="15"/>
  <c r="U13" i="15"/>
  <c r="V13" i="15" s="1"/>
  <c r="AB13" i="15" s="1"/>
  <c r="AC13" i="15" s="1"/>
  <c r="U12" i="15"/>
  <c r="V12" i="15" s="1"/>
  <c r="AB12" i="15" s="1"/>
  <c r="AC12" i="15" s="1"/>
  <c r="AB16" i="15"/>
  <c r="AC16" i="15" s="1"/>
  <c r="U11" i="15"/>
  <c r="V11" i="15" s="1"/>
  <c r="AB11" i="15" s="1"/>
  <c r="AC11" i="15" s="1"/>
  <c r="U15" i="15"/>
  <c r="AA10" i="15"/>
  <c r="CB49" i="31"/>
  <c r="CC9" i="31"/>
  <c r="CC49" i="31" s="1"/>
  <c r="CD9" i="31"/>
  <c r="CD49" i="31" s="1"/>
  <c r="T8" i="15"/>
  <c r="C36" i="26" l="1"/>
  <c r="AJ18" i="32"/>
  <c r="AK18" i="32" s="1"/>
  <c r="AL18" i="32" s="1"/>
  <c r="D26" i="32"/>
  <c r="G26" i="32" s="1"/>
  <c r="AK17" i="32"/>
  <c r="AL17" i="32" s="1"/>
  <c r="Q22" i="32"/>
  <c r="AD7" i="32"/>
  <c r="AJ7" i="32" s="1"/>
  <c r="K22" i="15"/>
  <c r="AL14" i="32"/>
  <c r="AL9" i="32"/>
  <c r="AL11" i="32"/>
  <c r="AL10" i="32"/>
  <c r="AL12" i="32"/>
  <c r="AL13" i="32"/>
  <c r="AI7" i="32"/>
  <c r="P7" i="15"/>
  <c r="P22" i="15" s="1"/>
  <c r="W7" i="32"/>
  <c r="W22" i="32" s="1"/>
  <c r="Q7" i="15"/>
  <c r="AA13" i="15"/>
  <c r="AD13" i="15" s="1"/>
  <c r="AA14" i="15"/>
  <c r="AD14" i="15" s="1"/>
  <c r="AB10" i="15"/>
  <c r="AC10" i="15" s="1"/>
  <c r="AD10" i="15" s="1"/>
  <c r="V8" i="15"/>
  <c r="AB8" i="15" s="1"/>
  <c r="AC8" i="15" s="1"/>
  <c r="AD8" i="15" s="1"/>
  <c r="AA16" i="15"/>
  <c r="AD16" i="15" s="1"/>
  <c r="U22" i="15"/>
  <c r="V7" i="15"/>
  <c r="AB7" i="15" s="1"/>
  <c r="AA7" i="15"/>
  <c r="V15" i="15"/>
  <c r="V9" i="15"/>
  <c r="AB9" i="15" s="1"/>
  <c r="AC9" i="15" s="1"/>
  <c r="AA9" i="15"/>
  <c r="AA12" i="15"/>
  <c r="AD12" i="15" s="1"/>
  <c r="AA11" i="15"/>
  <c r="AD11" i="15" s="1"/>
  <c r="Z8" i="15"/>
  <c r="T22" i="15"/>
  <c r="Z22" i="15" s="1"/>
  <c r="AD22" i="32" l="1"/>
  <c r="E26" i="32"/>
  <c r="F26" i="32" s="1"/>
  <c r="AK7" i="32"/>
  <c r="AJ22" i="32"/>
  <c r="V22" i="15"/>
  <c r="AD9" i="15"/>
  <c r="AB22" i="15"/>
  <c r="AC7" i="15"/>
  <c r="AK22" i="32" l="1"/>
  <c r="AL7" i="32"/>
  <c r="AL22" i="32" s="1"/>
  <c r="AD7" i="15"/>
  <c r="AD22" i="15" s="1"/>
  <c r="AC22" i="15"/>
  <c r="R7" i="15"/>
  <c r="Y7" i="32" l="1"/>
  <c r="F25" i="24" l="1"/>
  <c r="C35" i="24" s="1"/>
  <c r="C37" i="24" s="1"/>
  <c r="CE15" i="24"/>
  <c r="CE25" i="24" s="1"/>
  <c r="P15" i="24"/>
  <c r="P25" i="24" s="1"/>
  <c r="CC25" i="24"/>
  <c r="Q15" i="15" s="1"/>
  <c r="Q22" i="15" s="1"/>
  <c r="CD15" i="24" l="1"/>
  <c r="CD25" i="24" s="1"/>
  <c r="R15" i="15" s="1"/>
  <c r="R22" i="15" s="1"/>
  <c r="T15" i="32"/>
  <c r="M15" i="15"/>
  <c r="CH25" i="24"/>
  <c r="I15" i="15"/>
  <c r="O15" i="15" s="1"/>
  <c r="N15" i="32"/>
  <c r="V15" i="32" s="1"/>
  <c r="X15" i="32"/>
  <c r="X22" i="32" s="1"/>
  <c r="Y15" i="32" l="1"/>
  <c r="Y22" i="32" s="1"/>
  <c r="I22" i="15"/>
  <c r="O22" i="15"/>
  <c r="V22" i="32"/>
  <c r="N22" i="32"/>
  <c r="X15" i="15" l="1"/>
  <c r="M22" i="15"/>
  <c r="Y15" i="15"/>
  <c r="T22" i="32"/>
  <c r="AG15" i="32"/>
  <c r="AF15" i="32"/>
  <c r="AI15" i="32" l="1"/>
  <c r="AF22" i="32"/>
  <c r="AI22" i="32" s="1"/>
  <c r="AG22" i="32"/>
  <c r="AJ15" i="32"/>
  <c r="AK15" i="32" s="1"/>
  <c r="AB15" i="15"/>
  <c r="AC15" i="15" s="1"/>
  <c r="Y22" i="15"/>
  <c r="AA15" i="15"/>
  <c r="X22" i="15"/>
  <c r="AA22" i="15" s="1"/>
  <c r="AL15" i="32" l="1"/>
  <c r="AD15" i="15"/>
</calcChain>
</file>

<file path=xl/sharedStrings.xml><?xml version="1.0" encoding="utf-8"?>
<sst xmlns="http://schemas.openxmlformats.org/spreadsheetml/2006/main" count="2776" uniqueCount="335">
  <si>
    <t>No.</t>
  </si>
  <si>
    <t>รหัสสมาชิก</t>
  </si>
  <si>
    <t>ชื่อ-สกุล</t>
  </si>
  <si>
    <t>แพคเกจ</t>
  </si>
  <si>
    <t>ครั้งที่</t>
  </si>
  <si>
    <t>สมาชิก</t>
  </si>
  <si>
    <t>ครูฝึก</t>
  </si>
  <si>
    <t>พนักงานต้อนรับ</t>
  </si>
  <si>
    <t>ลายเซ็น</t>
  </si>
  <si>
    <t>วันที่</t>
  </si>
  <si>
    <t>Daily Personal Training Record</t>
  </si>
  <si>
    <t>PERSONAL TRAINING In-lieu</t>
  </si>
  <si>
    <t>Instructor Name</t>
  </si>
  <si>
    <t>Member Name</t>
  </si>
  <si>
    <t>Packget</t>
  </si>
  <si>
    <t xml:space="preserve">Strat </t>
  </si>
  <si>
    <t>Expire</t>
  </si>
  <si>
    <t>Price</t>
  </si>
  <si>
    <t>Com.</t>
  </si>
  <si>
    <t>Done hrs.</t>
  </si>
  <si>
    <t>MF 001</t>
  </si>
  <si>
    <t>Kwang</t>
  </si>
  <si>
    <t>B</t>
  </si>
  <si>
    <t>A</t>
  </si>
  <si>
    <t>Fri</t>
  </si>
  <si>
    <t>Sat</t>
  </si>
  <si>
    <t>Sun</t>
  </si>
  <si>
    <t>Mon</t>
  </si>
  <si>
    <t>Tue</t>
  </si>
  <si>
    <t>Wed</t>
  </si>
  <si>
    <t>Thu</t>
  </si>
  <si>
    <t>MF 002</t>
  </si>
  <si>
    <t>MF 003</t>
  </si>
  <si>
    <t>MF 004</t>
  </si>
  <si>
    <t>Member ID</t>
  </si>
  <si>
    <t>Yord</t>
  </si>
  <si>
    <t>Oa</t>
  </si>
  <si>
    <t>Tor</t>
  </si>
  <si>
    <t>ID</t>
  </si>
  <si>
    <t>Expire hrs.</t>
  </si>
  <si>
    <t>Balance hrs.</t>
  </si>
  <si>
    <t>Remain hrs.</t>
  </si>
  <si>
    <t>SMF 001</t>
  </si>
  <si>
    <t>PT Client</t>
  </si>
  <si>
    <t>Finish/Expire</t>
  </si>
  <si>
    <t>Persons</t>
  </si>
  <si>
    <t>PT Commission</t>
  </si>
  <si>
    <t>Hrs.</t>
  </si>
  <si>
    <t>Bath</t>
  </si>
  <si>
    <t>NOTE</t>
  </si>
  <si>
    <t>Month</t>
  </si>
  <si>
    <t>Staff ID</t>
  </si>
  <si>
    <t>Staff Name</t>
  </si>
  <si>
    <t>Nick Name</t>
  </si>
  <si>
    <t>Commission</t>
  </si>
  <si>
    <t>PT Expired</t>
  </si>
  <si>
    <t>PT Conducted</t>
  </si>
  <si>
    <t>PT Sold</t>
  </si>
  <si>
    <t>Total Commission</t>
  </si>
  <si>
    <t>Client Name</t>
  </si>
  <si>
    <t>Packet</t>
  </si>
  <si>
    <t>Supot Jarucharoenkamol</t>
  </si>
  <si>
    <t>PT Cond remaining</t>
  </si>
  <si>
    <t>Remain</t>
  </si>
  <si>
    <t>Com</t>
  </si>
  <si>
    <t>Total</t>
  </si>
  <si>
    <t>Date</t>
  </si>
  <si>
    <t>(                                                )</t>
  </si>
  <si>
    <t>Commission (50% Price)</t>
  </si>
  <si>
    <t>Commission (50% Com)</t>
  </si>
  <si>
    <t>Price/Hrs.</t>
  </si>
  <si>
    <t>Com. (50% Com.)</t>
  </si>
  <si>
    <t>Com. (50% Price)</t>
  </si>
  <si>
    <t xml:space="preserve">Company In Come PT Conducted </t>
  </si>
  <si>
    <t>Note</t>
  </si>
  <si>
    <t>Monthly PT Summary Report</t>
  </si>
  <si>
    <t>(                                                            )</t>
  </si>
  <si>
    <t>Position</t>
  </si>
  <si>
    <t>FI</t>
  </si>
  <si>
    <r>
      <t xml:space="preserve">       หมายเหตุ      </t>
    </r>
    <r>
      <rPr>
        <b/>
        <sz val="12"/>
        <color rgb="FFFF0000"/>
        <rFont val="Cordia New"/>
        <family val="2"/>
      </rPr>
      <t xml:space="preserve">  (นัดครั้งต่อไป)</t>
    </r>
  </si>
  <si>
    <t>Kae</t>
  </si>
  <si>
    <t>Thong</t>
  </si>
  <si>
    <t>Joe</t>
  </si>
  <si>
    <t>Pruk</t>
  </si>
  <si>
    <t>Jeez</t>
  </si>
  <si>
    <t>Worapoj Kanpiumjam</t>
  </si>
  <si>
    <t>AF-104</t>
  </si>
  <si>
    <t>Thongchai Phohom</t>
  </si>
  <si>
    <t>AF-301</t>
  </si>
  <si>
    <t>ART</t>
  </si>
  <si>
    <t>AF402</t>
  </si>
  <si>
    <t>Chayoungkorn</t>
  </si>
  <si>
    <t>Session</t>
  </si>
  <si>
    <t>POS</t>
  </si>
  <si>
    <t>Total Hrs</t>
  </si>
  <si>
    <t>Mullika 1</t>
  </si>
  <si>
    <t>Com. (33% Price)</t>
  </si>
  <si>
    <t>Krisanaporn F.</t>
  </si>
  <si>
    <t>Suwalee  w.</t>
  </si>
  <si>
    <t>Fan Ten Yau</t>
  </si>
  <si>
    <t>Yodpon  A.</t>
  </si>
  <si>
    <t>Payakorn</t>
  </si>
  <si>
    <t>Pruk Ponpila</t>
  </si>
  <si>
    <t>Toby  A.</t>
  </si>
  <si>
    <t>Pinyarat Puangok</t>
  </si>
  <si>
    <t>Patarakanyarath S.</t>
  </si>
  <si>
    <t>Tom</t>
  </si>
  <si>
    <t>PT Training Session</t>
  </si>
  <si>
    <t>Commission (33% Com)</t>
  </si>
  <si>
    <t>FTD</t>
  </si>
  <si>
    <t xml:space="preserve">Fitness &amp; Training Director </t>
  </si>
  <si>
    <t>AF-306</t>
  </si>
  <si>
    <t>AF-303</t>
  </si>
  <si>
    <t>AF-302</t>
  </si>
  <si>
    <t>Nui</t>
  </si>
  <si>
    <t>Pom K</t>
  </si>
  <si>
    <t>CSD</t>
  </si>
  <si>
    <t>OFD</t>
  </si>
  <si>
    <t>Pinthip</t>
  </si>
  <si>
    <t xml:space="preserve">Commission (33%) </t>
  </si>
  <si>
    <t>HR &amp; Finance Director</t>
  </si>
  <si>
    <t>Kanya Choosawad</t>
  </si>
  <si>
    <t>Witthaya Kitshoonern</t>
  </si>
  <si>
    <t>AF-102</t>
  </si>
  <si>
    <t>AF-103</t>
  </si>
  <si>
    <t>PERSONAL TRAINING RECORD</t>
  </si>
  <si>
    <t>Com. (40% Com.)</t>
  </si>
  <si>
    <t>Nitcharee</t>
  </si>
  <si>
    <t>Patama Sedzeraneekui</t>
  </si>
  <si>
    <t>Goals</t>
  </si>
  <si>
    <t>%</t>
  </si>
  <si>
    <t>Training Session</t>
  </si>
  <si>
    <t>Guy A.</t>
  </si>
  <si>
    <t>ชื่อ-สกุล Eng</t>
  </si>
  <si>
    <t>ชื่อ-สกุล Thai</t>
  </si>
  <si>
    <t>เบอร์โทร</t>
  </si>
  <si>
    <t>Email</t>
  </si>
  <si>
    <t>fitnessinstructor@activelifefitness.co.th</t>
  </si>
  <si>
    <t>Fitness Instructor</t>
  </si>
  <si>
    <t>นาย พฤกษ์ พลพิลา</t>
  </si>
  <si>
    <t>082-566-6533</t>
  </si>
  <si>
    <t>Patarakayarath Senmuang</t>
  </si>
  <si>
    <t>น.ส. ภัทรกันยารัตน์ เสนเมือง</t>
  </si>
  <si>
    <t>086-347-6115</t>
  </si>
  <si>
    <t>น.ส. ภิณญารัตน์ พวงอก</t>
  </si>
  <si>
    <t>090-9916297</t>
  </si>
  <si>
    <t>นาย ธงชัย โพธิ์หอม</t>
  </si>
  <si>
    <t>083-2035060</t>
  </si>
  <si>
    <t>Chayoungkorn  Tubtimthong</t>
  </si>
  <si>
    <t>นาย  ชยังกร  ทับทิมทอง</t>
  </si>
  <si>
    <t>083-13358855</t>
  </si>
  <si>
    <t>Phathiphon  Chantawee</t>
  </si>
  <si>
    <t>นายปฏิพน  จันทวี</t>
  </si>
  <si>
    <t>087-0954433</t>
  </si>
  <si>
    <t>Kitphong  Sandee</t>
  </si>
  <si>
    <t>นาย กิตพงษ์  แสนดี</t>
  </si>
  <si>
    <t>089-6004055</t>
  </si>
  <si>
    <t xml:space="preserve">PT Training </t>
  </si>
  <si>
    <t>Guest Service</t>
  </si>
  <si>
    <t>Fitness MTD</t>
  </si>
  <si>
    <t>Hrs</t>
  </si>
  <si>
    <t>Healthy Mate</t>
  </si>
  <si>
    <t>Today</t>
  </si>
  <si>
    <t xml:space="preserve">Kanya </t>
  </si>
  <si>
    <t>AF102</t>
  </si>
  <si>
    <t>Thru</t>
  </si>
  <si>
    <t xml:space="preserve"> </t>
  </si>
  <si>
    <t>Renew</t>
  </si>
  <si>
    <t>Need</t>
  </si>
  <si>
    <t>Pack</t>
  </si>
  <si>
    <t>Session/Day</t>
  </si>
  <si>
    <t>Nalanrt</t>
  </si>
  <si>
    <t>AF103</t>
  </si>
  <si>
    <t>Toby</t>
  </si>
  <si>
    <t>Aor</t>
  </si>
  <si>
    <t>Plan for Aug</t>
  </si>
  <si>
    <t>SS</t>
  </si>
  <si>
    <t>ALF Team</t>
  </si>
  <si>
    <t>Grand Total</t>
  </si>
  <si>
    <t>Shin</t>
  </si>
  <si>
    <t>.</t>
  </si>
  <si>
    <t>Rachan</t>
  </si>
  <si>
    <t>Package</t>
  </si>
  <si>
    <t>Com. (33% Com.)</t>
  </si>
  <si>
    <t>Nattawadee</t>
  </si>
  <si>
    <t xml:space="preserve">  </t>
  </si>
  <si>
    <t>AF</t>
  </si>
  <si>
    <t>Jaturon Topol</t>
  </si>
  <si>
    <t>AOR</t>
  </si>
  <si>
    <t>Viratna</t>
  </si>
  <si>
    <t>AF-307</t>
  </si>
  <si>
    <t>Fat to Fit</t>
  </si>
  <si>
    <t>Kannaphat</t>
  </si>
  <si>
    <t>Wisar</t>
  </si>
  <si>
    <t xml:space="preserve">Fat to Fit </t>
  </si>
  <si>
    <t>Art</t>
  </si>
  <si>
    <t>P'Nui</t>
  </si>
  <si>
    <t>Fat To Fit</t>
  </si>
  <si>
    <t>Patcharin K</t>
  </si>
  <si>
    <t>h</t>
  </si>
  <si>
    <t>FAT TO FIT PROGRAMS</t>
  </si>
  <si>
    <t>PT SOLD</t>
  </si>
  <si>
    <t>Rachan E</t>
  </si>
  <si>
    <t>FAT TO FAT SOLD</t>
  </si>
  <si>
    <t>Gand Total</t>
  </si>
  <si>
    <t>New</t>
  </si>
  <si>
    <t>Varaporn</t>
  </si>
  <si>
    <t>Pom T</t>
  </si>
  <si>
    <t>AF- 308</t>
  </si>
  <si>
    <t>Mr.Thanee Tagrudthong</t>
  </si>
  <si>
    <t>Pensri L</t>
  </si>
  <si>
    <t>Nantaporn Y</t>
  </si>
  <si>
    <t>Fit &amp; Firm</t>
  </si>
  <si>
    <t>Sirikarn</t>
  </si>
  <si>
    <t>Chutinan M</t>
  </si>
  <si>
    <t>Chureekorn</t>
  </si>
  <si>
    <t>Sumruay S</t>
  </si>
  <si>
    <t>Napin</t>
  </si>
  <si>
    <t>Kosit</t>
  </si>
  <si>
    <t>Chinnibha</t>
  </si>
  <si>
    <t>Apitchaya</t>
  </si>
  <si>
    <t>Narumon</t>
  </si>
  <si>
    <t>Kittiya</t>
  </si>
  <si>
    <t>December</t>
  </si>
  <si>
    <t>Week 1</t>
  </si>
  <si>
    <t>Patcharida</t>
  </si>
  <si>
    <t>Tayakon(Jack)</t>
  </si>
  <si>
    <t>Nontaya(Aui)</t>
  </si>
  <si>
    <t>Fai</t>
  </si>
  <si>
    <t>Darunee</t>
  </si>
  <si>
    <t>Lamun</t>
  </si>
  <si>
    <t>31/4/14</t>
  </si>
  <si>
    <t>Sudrak</t>
  </si>
  <si>
    <t>Opas</t>
  </si>
  <si>
    <t>Plan</t>
  </si>
  <si>
    <t>Sold</t>
  </si>
  <si>
    <t>Karen</t>
  </si>
  <si>
    <t>Tawntida</t>
  </si>
  <si>
    <t>Orawan</t>
  </si>
  <si>
    <t>Rattanawadee</t>
  </si>
  <si>
    <t>Jintana</t>
  </si>
  <si>
    <t>Pattaranan S</t>
  </si>
  <si>
    <t>Boon</t>
  </si>
  <si>
    <t>Somboon Dathong</t>
  </si>
  <si>
    <t>PT 5 SS</t>
  </si>
  <si>
    <t>PT Session</t>
  </si>
  <si>
    <t>Elyrs</t>
  </si>
  <si>
    <t>Kendo</t>
  </si>
  <si>
    <t>Tansita</t>
  </si>
  <si>
    <t>Narong</t>
  </si>
  <si>
    <t>PT Member 1 Year</t>
  </si>
  <si>
    <t>Sujaree T</t>
  </si>
  <si>
    <t>Piranuj T</t>
  </si>
  <si>
    <t>Katkanok  S</t>
  </si>
  <si>
    <t>Fat to Fit program</t>
  </si>
  <si>
    <t>Jessanee Cha</t>
  </si>
  <si>
    <t>Nattarawut S</t>
  </si>
  <si>
    <t>Pueng</t>
  </si>
  <si>
    <t>Mullika</t>
  </si>
  <si>
    <t>Supa</t>
  </si>
  <si>
    <t>Suwallee</t>
  </si>
  <si>
    <t>Athisanat W</t>
  </si>
  <si>
    <t>Bungkee</t>
  </si>
  <si>
    <t>Thanaphong</t>
  </si>
  <si>
    <t>P'Nai</t>
  </si>
  <si>
    <t>Varunee A</t>
  </si>
  <si>
    <t>Chutima C</t>
  </si>
  <si>
    <t>Noppawan J</t>
  </si>
  <si>
    <t>Pornprapa</t>
  </si>
  <si>
    <t>Panatda</t>
  </si>
  <si>
    <t>Cathering C</t>
  </si>
  <si>
    <t xml:space="preserve">K Wii </t>
  </si>
  <si>
    <t>Patchararat V</t>
  </si>
  <si>
    <t>Nittaya S</t>
  </si>
  <si>
    <t>Easy Pay</t>
  </si>
  <si>
    <t>Vasinee S</t>
  </si>
  <si>
    <t>Saranrat</t>
  </si>
  <si>
    <t xml:space="preserve">Tune </t>
  </si>
  <si>
    <t>Sumruay</t>
  </si>
  <si>
    <t>Kanokwan W</t>
  </si>
  <si>
    <t>Kittipit K</t>
  </si>
  <si>
    <t>Naruchit W</t>
  </si>
  <si>
    <t>Siriwan S</t>
  </si>
  <si>
    <t>Trisai T</t>
  </si>
  <si>
    <t>Patima P</t>
  </si>
  <si>
    <t>Willberg</t>
  </si>
  <si>
    <t>Arunee S</t>
  </si>
  <si>
    <t>Thakul</t>
  </si>
  <si>
    <t>GY</t>
  </si>
  <si>
    <t>Atchara  A.</t>
  </si>
  <si>
    <t>Wanna</t>
  </si>
  <si>
    <t>Promotion Member Ship 6000</t>
  </si>
  <si>
    <t>Yuko</t>
  </si>
  <si>
    <t>Withaya Kijsoongnern</t>
  </si>
  <si>
    <t>Vachirathorn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</si>
  <si>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</si>
  <si>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Kate</t>
  </si>
  <si>
    <t>Parichart(p"Som)</t>
  </si>
  <si>
    <t>Nilassana D</t>
  </si>
  <si>
    <t>K Kob</t>
  </si>
  <si>
    <t>125/10/14</t>
  </si>
  <si>
    <t>Patcharapa P (Bow)</t>
  </si>
  <si>
    <t>เนศวร์ณิชา (Mod)</t>
  </si>
  <si>
    <t>25-)ct-14</t>
  </si>
  <si>
    <t>Piyawan</t>
  </si>
  <si>
    <t>Karuna</t>
  </si>
  <si>
    <t>K Rii Kanuengnid</t>
  </si>
  <si>
    <t>MS.Hui-Nu-</t>
  </si>
  <si>
    <t>Smarn</t>
  </si>
  <si>
    <t>Tuksina</t>
  </si>
  <si>
    <t>Thidarat</t>
  </si>
  <si>
    <t>Amy ta</t>
  </si>
  <si>
    <t>Siripun</t>
  </si>
  <si>
    <t>Catherine</t>
  </si>
  <si>
    <t>AF-F008</t>
  </si>
  <si>
    <t xml:space="preserve">Kulthida </t>
  </si>
  <si>
    <t>Charinee</t>
  </si>
  <si>
    <t>AF-F-008</t>
  </si>
  <si>
    <t>Tnawan P</t>
  </si>
  <si>
    <t>Raphatsawan S</t>
  </si>
  <si>
    <t>Chittinun (P'J)</t>
  </si>
  <si>
    <t>Siriwan B</t>
  </si>
  <si>
    <t>Transfer</t>
  </si>
  <si>
    <t>December 14 - PT Summary Report</t>
  </si>
  <si>
    <t>Napat</t>
  </si>
  <si>
    <t>Kanuengnit</t>
  </si>
  <si>
    <t>Pensri</t>
  </si>
  <si>
    <t>Nounphan</t>
  </si>
  <si>
    <t>Fan Ten</t>
  </si>
  <si>
    <t>Chayanna</t>
  </si>
  <si>
    <t>Patcharapa</t>
  </si>
  <si>
    <t>Chanaradt</t>
  </si>
  <si>
    <t>Tuck</t>
  </si>
  <si>
    <t>Patima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</si>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</sst>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-* #,##0.00_-;\-* #,##0.00_-;_-* &quot;-&quot;??_-;_-@_-"/>
    <numFmt numFmtId="187" formatCode="[$-409]d\-mmm\-yy;@"/>
    <numFmt numFmtId="188" formatCode="[$-409]mmmm\-yy;@"/>
    <numFmt numFmtId="189" formatCode="[$-409]mmm\-yy;@"/>
    <numFmt numFmtId="190" formatCode="_-* #,##0_-;\-* #,##0_-;_-* &quot;-&quot;??_-;_-@_-"/>
    <numFmt numFmtId="191" formatCode="#,##0.0"/>
    <numFmt numFmtId="192" formatCode="_-* #,##0.0_-;\-* #,##0.0_-;_-* &quot;-&quot;??_-;_-@_-"/>
  </numFmts>
  <fonts count="44" x14ac:knownFonts="1">
    <font>
      <sz val="11"/>
      <color theme="1"/>
      <name val="Tahoma"/>
      <family val="2"/>
      <scheme val="minor"/>
    </font>
    <font>
      <b/>
      <sz val="18"/>
      <color theme="1"/>
      <name val="Cordia New"/>
      <family val="2"/>
    </font>
    <font>
      <b/>
      <sz val="11"/>
      <color theme="1"/>
      <name val="Cordia New"/>
      <family val="2"/>
    </font>
    <font>
      <b/>
      <sz val="20"/>
      <color theme="1"/>
      <name val="Cordia New"/>
      <family val="2"/>
    </font>
    <font>
      <b/>
      <sz val="10"/>
      <color theme="1"/>
      <name val="Cordia New"/>
      <family val="2"/>
    </font>
    <font>
      <b/>
      <sz val="9"/>
      <color theme="1"/>
      <name val="Cordia New"/>
      <family val="2"/>
    </font>
    <font>
      <b/>
      <sz val="9"/>
      <color rgb="FFFF0000"/>
      <name val="Cordia New"/>
      <family val="2"/>
    </font>
    <font>
      <sz val="11"/>
      <color theme="1"/>
      <name val="Cordia New"/>
      <family val="2"/>
    </font>
    <font>
      <b/>
      <sz val="14"/>
      <color theme="1"/>
      <name val="Cordia New"/>
      <family val="2"/>
    </font>
    <font>
      <sz val="14"/>
      <color theme="1"/>
      <name val="Cordia New"/>
      <family val="2"/>
    </font>
    <font>
      <b/>
      <sz val="12"/>
      <color theme="1"/>
      <name val="Cordia New"/>
      <family val="2"/>
    </font>
    <font>
      <sz val="12"/>
      <color theme="1"/>
      <name val="Cordia New"/>
      <family val="2"/>
    </font>
    <font>
      <b/>
      <sz val="10"/>
      <color rgb="FFFF0000"/>
      <name val="Cordia New"/>
      <family val="2"/>
    </font>
    <font>
      <b/>
      <sz val="11"/>
      <color rgb="FFFF0000"/>
      <name val="Cordia New"/>
      <family val="2"/>
    </font>
    <font>
      <b/>
      <sz val="12"/>
      <color rgb="FFFF0000"/>
      <name val="Cordia New"/>
      <family val="2"/>
    </font>
    <font>
      <b/>
      <sz val="24"/>
      <color theme="1"/>
      <name val="Cordia New"/>
      <family val="2"/>
    </font>
    <font>
      <sz val="9"/>
      <color theme="1"/>
      <name val="Cordia New"/>
      <family val="2"/>
    </font>
    <font>
      <sz val="8"/>
      <color theme="1"/>
      <name val="Cordia New"/>
      <family val="2"/>
    </font>
    <font>
      <sz val="9"/>
      <color rgb="FFFF0000"/>
      <name val="Cordia New"/>
      <family val="2"/>
    </font>
    <font>
      <sz val="9"/>
      <color rgb="FF0000FF"/>
      <name val="Cordia New"/>
      <family val="2"/>
    </font>
    <font>
      <sz val="8"/>
      <color rgb="FFFF0000"/>
      <name val="Cordia New"/>
      <family val="2"/>
    </font>
    <font>
      <sz val="16"/>
      <color rgb="FFFF0000"/>
      <name val="Cordia New"/>
      <family val="2"/>
    </font>
    <font>
      <sz val="14"/>
      <color rgb="FFFF0000"/>
      <name val="Cordia New"/>
      <family val="2"/>
    </font>
    <font>
      <sz val="14"/>
      <name val="Cordia New"/>
      <family val="2"/>
    </font>
    <font>
      <sz val="11"/>
      <color rgb="FF0000FF"/>
      <name val="Cordia New"/>
      <family val="2"/>
    </font>
    <font>
      <b/>
      <sz val="14"/>
      <color rgb="FFFF0000"/>
      <name val="Cordia New"/>
      <family val="2"/>
    </font>
    <font>
      <sz val="10"/>
      <color theme="1"/>
      <name val="Cordia New"/>
      <family val="2"/>
    </font>
    <font>
      <sz val="10"/>
      <color rgb="FFFF0000"/>
      <name val="Cordia New"/>
      <family val="2"/>
    </font>
    <font>
      <b/>
      <sz val="11"/>
      <color rgb="FF0000FF"/>
      <name val="Cordia New"/>
      <family val="2"/>
    </font>
    <font>
      <b/>
      <sz val="12"/>
      <color rgb="FF0000FF"/>
      <name val="Cordia New"/>
      <family val="2"/>
    </font>
    <font>
      <sz val="12"/>
      <color rgb="FF0000FF"/>
      <name val="Cordia New"/>
      <family val="2"/>
    </font>
    <font>
      <sz val="12"/>
      <color rgb="FFFF0000"/>
      <name val="Cordia New"/>
      <family val="2"/>
    </font>
    <font>
      <b/>
      <sz val="14"/>
      <color rgb="FF0000FF"/>
      <name val="Cordia New"/>
      <family val="2"/>
    </font>
    <font>
      <sz val="14"/>
      <color rgb="FF0000FF"/>
      <name val="Cordia New"/>
      <family val="2"/>
    </font>
    <font>
      <b/>
      <sz val="14"/>
      <name val="Cordia New"/>
      <family val="2"/>
    </font>
    <font>
      <b/>
      <sz val="18"/>
      <color rgb="FFFF0000"/>
      <name val="Cordia New"/>
      <family val="2"/>
    </font>
    <font>
      <sz val="12"/>
      <color theme="3" tint="0.59999389629810485"/>
      <name val="Cordia New"/>
      <family val="2"/>
    </font>
    <font>
      <b/>
      <sz val="12"/>
      <color theme="7" tint="0.79998168889431442"/>
      <name val="Cordia New"/>
      <family val="2"/>
    </font>
    <font>
      <sz val="14"/>
      <color theme="3" tint="0.59999389629810485"/>
      <name val="Cordia New"/>
      <family val="2"/>
    </font>
    <font>
      <b/>
      <sz val="16"/>
      <color theme="1"/>
      <name val="Cordia New"/>
      <family val="2"/>
    </font>
    <font>
      <u/>
      <sz val="11"/>
      <color theme="10"/>
      <name val="Tahoma"/>
      <family val="2"/>
      <scheme val="minor"/>
    </font>
    <font>
      <sz val="11"/>
      <color theme="1"/>
      <name val="Tahoma"/>
      <family val="2"/>
      <scheme val="minor"/>
    </font>
    <font>
      <sz val="11"/>
      <color rgb="FFFF0000"/>
      <name val="Tahoma"/>
      <family val="2"/>
      <scheme val="minor"/>
    </font>
    <font>
      <sz val="11"/>
      <name val="Tahoma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7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medium">
        <color auto="1"/>
      </right>
      <top/>
      <bottom style="hair">
        <color auto="1"/>
      </bottom>
      <diagonal/>
    </border>
    <border>
      <left style="thin">
        <color auto="1"/>
      </left>
      <right/>
      <top style="medium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medium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indexed="64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auto="1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/>
      <right style="thin">
        <color auto="1"/>
      </right>
      <top style="medium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medium">
        <color indexed="64"/>
      </left>
      <right style="medium">
        <color indexed="64"/>
      </right>
      <top/>
      <bottom style="hair">
        <color auto="1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indexed="64"/>
      </left>
      <right style="hair">
        <color indexed="64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</borders>
  <cellStyleXfs count="4">
    <xf numFmtId="0" fontId="0" fillId="0" borderId="0"/>
    <xf numFmtId="0" fontId="40" fillId="0" borderId="0" applyNumberFormat="0" applyFill="0" applyBorder="0" applyAlignment="0" applyProtection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</cellStyleXfs>
  <cellXfs count="720">
    <xf numFmtId="0" fontId="0" fillId="0" borderId="0" xfId="0"/>
    <xf numFmtId="0" fontId="2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0" fontId="7" fillId="0" borderId="12" xfId="0" applyNumberFormat="1" applyFont="1" applyBorder="1" applyAlignment="1">
      <alignment horizontal="center" vertical="center"/>
    </xf>
    <xf numFmtId="0" fontId="7" fillId="0" borderId="16" xfId="0" applyNumberFormat="1" applyFont="1" applyBorder="1" applyAlignment="1">
      <alignment horizontal="center" vertical="center"/>
    </xf>
    <xf numFmtId="0" fontId="7" fillId="0" borderId="13" xfId="0" applyNumberFormat="1" applyFont="1" applyBorder="1" applyAlignment="1">
      <alignment horizontal="center" vertical="center"/>
    </xf>
    <xf numFmtId="0" fontId="7" fillId="0" borderId="0" xfId="0" applyNumberFormat="1" applyFont="1" applyAlignment="1">
      <alignment horizontal="center" vertical="center"/>
    </xf>
    <xf numFmtId="0" fontId="7" fillId="0" borderId="6" xfId="0" applyNumberFormat="1" applyFont="1" applyBorder="1" applyAlignment="1">
      <alignment horizontal="center" vertical="center"/>
    </xf>
    <xf numFmtId="0" fontId="7" fillId="0" borderId="17" xfId="0" applyNumberFormat="1" applyFont="1" applyBorder="1" applyAlignment="1">
      <alignment horizontal="center" vertical="center"/>
    </xf>
    <xf numFmtId="0" fontId="7" fillId="0" borderId="7" xfId="0" applyNumberFormat="1" applyFont="1" applyBorder="1" applyAlignment="1">
      <alignment horizontal="center" vertical="center"/>
    </xf>
    <xf numFmtId="0" fontId="7" fillId="0" borderId="9" xfId="0" applyNumberFormat="1" applyFont="1" applyBorder="1" applyAlignment="1">
      <alignment horizontal="center" vertical="center"/>
    </xf>
    <xf numFmtId="0" fontId="7" fillId="0" borderId="15" xfId="0" applyNumberFormat="1" applyFont="1" applyBorder="1" applyAlignment="1">
      <alignment horizontal="center" vertical="center"/>
    </xf>
    <xf numFmtId="0" fontId="7" fillId="0" borderId="10" xfId="0" applyNumberFormat="1" applyFont="1" applyBorder="1" applyAlignment="1">
      <alignment horizontal="center" vertical="center"/>
    </xf>
    <xf numFmtId="0" fontId="10" fillId="0" borderId="0" xfId="0" applyNumberFormat="1" applyFont="1" applyAlignment="1">
      <alignment horizontal="center" vertical="center"/>
    </xf>
    <xf numFmtId="0" fontId="11" fillId="0" borderId="11" xfId="0" applyNumberFormat="1" applyFont="1" applyBorder="1" applyAlignment="1">
      <alignment horizontal="center" vertical="center"/>
    </xf>
    <xf numFmtId="0" fontId="11" fillId="0" borderId="5" xfId="0" applyNumberFormat="1" applyFont="1" applyBorder="1" applyAlignment="1">
      <alignment horizontal="center" vertical="center"/>
    </xf>
    <xf numFmtId="0" fontId="11" fillId="0" borderId="8" xfId="0" applyNumberFormat="1" applyFont="1" applyBorder="1" applyAlignment="1">
      <alignment horizontal="center" vertical="center"/>
    </xf>
    <xf numFmtId="0" fontId="11" fillId="0" borderId="0" xfId="0" applyNumberFormat="1" applyFont="1" applyAlignment="1">
      <alignment horizontal="center" vertical="center"/>
    </xf>
    <xf numFmtId="0" fontId="10" fillId="0" borderId="9" xfId="0" applyNumberFormat="1" applyFont="1" applyBorder="1" applyAlignment="1">
      <alignment horizontal="center" vertical="center"/>
    </xf>
    <xf numFmtId="0" fontId="10" fillId="0" borderId="15" xfId="0" applyNumberFormat="1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3" fontId="16" fillId="0" borderId="0" xfId="0" applyNumberFormat="1" applyFont="1" applyAlignment="1">
      <alignment horizontal="center" vertical="center" wrapText="1"/>
    </xf>
    <xf numFmtId="3" fontId="16" fillId="0" borderId="0" xfId="0" applyNumberFormat="1" applyFont="1" applyAlignment="1">
      <alignment horizontal="center" vertical="center"/>
    </xf>
    <xf numFmtId="3" fontId="6" fillId="0" borderId="0" xfId="0" applyNumberFormat="1" applyFont="1" applyAlignment="1">
      <alignment horizontal="center" vertical="center"/>
    </xf>
    <xf numFmtId="3" fontId="17" fillId="0" borderId="0" xfId="0" applyNumberFormat="1" applyFont="1" applyAlignment="1">
      <alignment horizontal="center" vertical="center"/>
    </xf>
    <xf numFmtId="187" fontId="17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4" fontId="16" fillId="0" borderId="0" xfId="0" applyNumberFormat="1" applyFont="1" applyFill="1" applyAlignment="1">
      <alignment horizontal="center" vertical="center"/>
    </xf>
    <xf numFmtId="4" fontId="19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4" fontId="20" fillId="0" borderId="0" xfId="0" applyNumberFormat="1" applyFont="1" applyAlignment="1">
      <alignment horizontal="center" vertical="center"/>
    </xf>
    <xf numFmtId="4" fontId="17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3" fontId="16" fillId="0" borderId="0" xfId="0" applyNumberFormat="1" applyFont="1" applyBorder="1" applyAlignment="1">
      <alignment horizontal="center" vertical="center" wrapText="1"/>
    </xf>
    <xf numFmtId="3" fontId="9" fillId="0" borderId="0" xfId="0" applyNumberFormat="1" applyFont="1" applyAlignment="1">
      <alignment horizontal="center" vertical="center"/>
    </xf>
    <xf numFmtId="3" fontId="25" fillId="0" borderId="0" xfId="0" applyNumberFormat="1" applyFont="1" applyAlignment="1">
      <alignment horizontal="center" vertical="center"/>
    </xf>
    <xf numFmtId="187" fontId="17" fillId="0" borderId="0" xfId="0" applyNumberFormat="1" applyFont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3" fontId="26" fillId="0" borderId="0" xfId="0" applyNumberFormat="1" applyFont="1" applyAlignment="1">
      <alignment horizontal="center" vertical="center"/>
    </xf>
    <xf numFmtId="3" fontId="12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4" fontId="8" fillId="0" borderId="0" xfId="0" applyNumberFormat="1" applyFont="1" applyFill="1" applyBorder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31" fillId="0" borderId="0" xfId="0" applyFont="1" applyAlignment="1">
      <alignment horizontal="center" vertical="center"/>
    </xf>
    <xf numFmtId="4" fontId="11" fillId="0" borderId="0" xfId="0" applyNumberFormat="1" applyFont="1" applyAlignment="1">
      <alignment horizontal="center" vertical="center"/>
    </xf>
    <xf numFmtId="3" fontId="32" fillId="0" borderId="0" xfId="0" applyNumberFormat="1" applyFont="1" applyAlignment="1">
      <alignment horizontal="center" vertical="center" wrapText="1"/>
    </xf>
    <xf numFmtId="3" fontId="32" fillId="0" borderId="0" xfId="0" applyNumberFormat="1" applyFont="1" applyAlignment="1">
      <alignment horizontal="center" vertical="center"/>
    </xf>
    <xf numFmtId="4" fontId="33" fillId="0" borderId="0" xfId="0" applyNumberFormat="1" applyFont="1" applyFill="1" applyAlignment="1">
      <alignment horizontal="center" vertical="center"/>
    </xf>
    <xf numFmtId="4" fontId="9" fillId="0" borderId="0" xfId="0" applyNumberFormat="1" applyFont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3" fontId="11" fillId="0" borderId="29" xfId="0" applyNumberFormat="1" applyFont="1" applyBorder="1" applyAlignment="1">
      <alignment horizontal="center" vertical="center" wrapText="1"/>
    </xf>
    <xf numFmtId="3" fontId="11" fillId="0" borderId="29" xfId="0" applyNumberFormat="1" applyFont="1" applyBorder="1" applyAlignment="1">
      <alignment horizontal="center" vertical="center"/>
    </xf>
    <xf numFmtId="3" fontId="14" fillId="0" borderId="29" xfId="0" applyNumberFormat="1" applyFont="1" applyBorder="1" applyAlignment="1">
      <alignment horizontal="center" vertical="center"/>
    </xf>
    <xf numFmtId="187" fontId="11" fillId="0" borderId="29" xfId="0" applyNumberFormat="1" applyFont="1" applyBorder="1" applyAlignment="1">
      <alignment horizontal="center" vertical="center"/>
    </xf>
    <xf numFmtId="0" fontId="11" fillId="0" borderId="29" xfId="0" applyFont="1" applyBorder="1" applyAlignment="1">
      <alignment horizontal="center" vertical="center" wrapText="1"/>
    </xf>
    <xf numFmtId="0" fontId="31" fillId="0" borderId="29" xfId="0" applyFont="1" applyBorder="1" applyAlignment="1">
      <alignment horizontal="center" vertical="center" wrapText="1"/>
    </xf>
    <xf numFmtId="0" fontId="11" fillId="3" borderId="29" xfId="0" applyFont="1" applyFill="1" applyBorder="1" applyAlignment="1">
      <alignment horizontal="center" vertical="center" wrapText="1"/>
    </xf>
    <xf numFmtId="4" fontId="11" fillId="0" borderId="29" xfId="0" applyNumberFormat="1" applyFont="1" applyFill="1" applyBorder="1" applyAlignment="1">
      <alignment horizontal="center" vertical="center" wrapText="1"/>
    </xf>
    <xf numFmtId="4" fontId="30" fillId="0" borderId="29" xfId="0" applyNumberFormat="1" applyFont="1" applyBorder="1" applyAlignment="1">
      <alignment horizontal="center" vertical="center" wrapText="1"/>
    </xf>
    <xf numFmtId="0" fontId="10" fillId="3" borderId="29" xfId="0" applyFont="1" applyFill="1" applyBorder="1" applyAlignment="1">
      <alignment horizontal="center" vertical="center" wrapText="1"/>
    </xf>
    <xf numFmtId="4" fontId="31" fillId="0" borderId="29" xfId="0" applyNumberFormat="1" applyFont="1" applyBorder="1" applyAlignment="1">
      <alignment horizontal="center" vertical="center" wrapText="1"/>
    </xf>
    <xf numFmtId="0" fontId="31" fillId="0" borderId="29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4" fontId="11" fillId="0" borderId="0" xfId="0" applyNumberFormat="1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3" fontId="11" fillId="0" borderId="26" xfId="0" applyNumberFormat="1" applyFont="1" applyBorder="1" applyAlignment="1">
      <alignment horizontal="center" vertical="center" wrapText="1"/>
    </xf>
    <xf numFmtId="3" fontId="11" fillId="0" borderId="26" xfId="0" applyNumberFormat="1" applyFont="1" applyBorder="1" applyAlignment="1">
      <alignment horizontal="center" vertical="center"/>
    </xf>
    <xf numFmtId="3" fontId="14" fillId="0" borderId="26" xfId="0" applyNumberFormat="1" applyFont="1" applyBorder="1" applyAlignment="1">
      <alignment horizontal="center" vertical="center"/>
    </xf>
    <xf numFmtId="187" fontId="11" fillId="0" borderId="26" xfId="0" applyNumberFormat="1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14" fillId="0" borderId="41" xfId="0" applyFont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4" fontId="11" fillId="0" borderId="39" xfId="0" applyNumberFormat="1" applyFont="1" applyFill="1" applyBorder="1" applyAlignment="1">
      <alignment horizontal="center" vertical="center"/>
    </xf>
    <xf numFmtId="4" fontId="30" fillId="0" borderId="39" xfId="0" applyNumberFormat="1" applyFont="1" applyBorder="1" applyAlignment="1">
      <alignment horizontal="center" vertical="center"/>
    </xf>
    <xf numFmtId="4" fontId="11" fillId="0" borderId="29" xfId="0" applyNumberFormat="1" applyFont="1" applyFill="1" applyBorder="1" applyAlignment="1">
      <alignment horizontal="center" vertical="center"/>
    </xf>
    <xf numFmtId="4" fontId="31" fillId="0" borderId="1" xfId="0" applyNumberFormat="1" applyFont="1" applyBorder="1" applyAlignment="1">
      <alignment horizontal="center" vertical="center"/>
    </xf>
    <xf numFmtId="0" fontId="31" fillId="0" borderId="26" xfId="0" applyFont="1" applyBorder="1" applyAlignment="1">
      <alignment horizontal="center" vertical="center"/>
    </xf>
    <xf numFmtId="0" fontId="31" fillId="0" borderId="22" xfId="0" applyFont="1" applyBorder="1" applyAlignment="1">
      <alignment horizontal="center" vertical="center"/>
    </xf>
    <xf numFmtId="3" fontId="11" fillId="0" borderId="0" xfId="0" applyNumberFormat="1" applyFont="1" applyAlignment="1">
      <alignment horizontal="center" vertical="center" wrapText="1"/>
    </xf>
    <xf numFmtId="3" fontId="11" fillId="0" borderId="0" xfId="0" applyNumberFormat="1" applyFont="1" applyAlignment="1">
      <alignment horizontal="center" vertical="center"/>
    </xf>
    <xf numFmtId="3" fontId="14" fillId="0" borderId="0" xfId="0" applyNumberFormat="1" applyFont="1" applyAlignment="1">
      <alignment horizontal="center" vertical="center"/>
    </xf>
    <xf numFmtId="187" fontId="11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4" fontId="11" fillId="0" borderId="0" xfId="0" applyNumberFormat="1" applyFont="1" applyFill="1" applyAlignment="1">
      <alignment horizontal="center" vertical="center"/>
    </xf>
    <xf numFmtId="4" fontId="30" fillId="0" borderId="0" xfId="0" applyNumberFormat="1" applyFont="1" applyAlignment="1">
      <alignment horizontal="center" vertical="center"/>
    </xf>
    <xf numFmtId="4" fontId="31" fillId="0" borderId="0" xfId="0" applyNumberFormat="1" applyFont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3" fontId="11" fillId="0" borderId="28" xfId="0" applyNumberFormat="1" applyFont="1" applyBorder="1" applyAlignment="1">
      <alignment horizontal="center" vertical="center" wrapText="1"/>
    </xf>
    <xf numFmtId="3" fontId="11" fillId="0" borderId="28" xfId="0" applyNumberFormat="1" applyFont="1" applyBorder="1" applyAlignment="1">
      <alignment horizontal="center" vertical="center"/>
    </xf>
    <xf numFmtId="3" fontId="14" fillId="0" borderId="28" xfId="0" applyNumberFormat="1" applyFont="1" applyBorder="1" applyAlignment="1">
      <alignment horizontal="center" vertical="center"/>
    </xf>
    <xf numFmtId="187" fontId="11" fillId="0" borderId="28" xfId="0" applyNumberFormat="1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4" fontId="11" fillId="0" borderId="1" xfId="0" applyNumberFormat="1" applyFont="1" applyFill="1" applyBorder="1" applyAlignment="1">
      <alignment horizontal="center" vertical="center"/>
    </xf>
    <xf numFmtId="4" fontId="30" fillId="0" borderId="1" xfId="0" applyNumberFormat="1" applyFont="1" applyBorder="1" applyAlignment="1">
      <alignment horizontal="center" vertical="center"/>
    </xf>
    <xf numFmtId="0" fontId="10" fillId="3" borderId="31" xfId="0" applyFont="1" applyFill="1" applyBorder="1" applyAlignment="1">
      <alignment horizontal="center" vertical="center"/>
    </xf>
    <xf numFmtId="0" fontId="31" fillId="0" borderId="28" xfId="0" applyFont="1" applyBorder="1" applyAlignment="1">
      <alignment horizontal="center" vertical="center"/>
    </xf>
    <xf numFmtId="0" fontId="31" fillId="0" borderId="20" xfId="0" applyFont="1" applyBorder="1" applyAlignment="1">
      <alignment horizontal="center" vertical="center"/>
    </xf>
    <xf numFmtId="4" fontId="11" fillId="0" borderId="31" xfId="0" applyNumberFormat="1" applyFont="1" applyFill="1" applyBorder="1" applyAlignment="1">
      <alignment horizontal="center" vertical="center"/>
    </xf>
    <xf numFmtId="4" fontId="30" fillId="0" borderId="31" xfId="0" applyNumberFormat="1" applyFont="1" applyBorder="1" applyAlignment="1">
      <alignment horizontal="center" vertical="center"/>
    </xf>
    <xf numFmtId="4" fontId="11" fillId="0" borderId="32" xfId="0" applyNumberFormat="1" applyFont="1" applyFill="1" applyBorder="1" applyAlignment="1">
      <alignment horizontal="center" vertical="center"/>
    </xf>
    <xf numFmtId="4" fontId="29" fillId="0" borderId="32" xfId="0" applyNumberFormat="1" applyFont="1" applyBorder="1" applyAlignment="1">
      <alignment horizontal="center" vertical="center"/>
    </xf>
    <xf numFmtId="4" fontId="14" fillId="0" borderId="32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4" fontId="8" fillId="0" borderId="0" xfId="0" applyNumberFormat="1" applyFont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25" fillId="0" borderId="9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25" fillId="0" borderId="10" xfId="0" applyFont="1" applyBorder="1" applyAlignment="1">
      <alignment horizontal="center" vertical="center"/>
    </xf>
    <xf numFmtId="3" fontId="9" fillId="0" borderId="0" xfId="0" applyNumberFormat="1" applyFont="1" applyAlignment="1">
      <alignment horizontal="center" vertical="center" wrapText="1"/>
    </xf>
    <xf numFmtId="187" fontId="9" fillId="0" borderId="0" xfId="0" applyNumberFormat="1" applyFont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25" fillId="0" borderId="32" xfId="0" applyFont="1" applyBorder="1" applyAlignment="1">
      <alignment horizontal="center" vertical="center"/>
    </xf>
    <xf numFmtId="4" fontId="9" fillId="0" borderId="32" xfId="0" applyNumberFormat="1" applyFont="1" applyFill="1" applyBorder="1" applyAlignment="1">
      <alignment horizontal="center" vertical="center"/>
    </xf>
    <xf numFmtId="4" fontId="25" fillId="0" borderId="32" xfId="0" applyNumberFormat="1" applyFont="1" applyBorder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4" fontId="9" fillId="8" borderId="0" xfId="0" applyNumberFormat="1" applyFont="1" applyFill="1" applyAlignment="1">
      <alignment horizontal="center" vertical="center"/>
    </xf>
    <xf numFmtId="4" fontId="9" fillId="0" borderId="0" xfId="0" applyNumberFormat="1" applyFont="1" applyFill="1" applyAlignment="1">
      <alignment horizontal="center" vertical="center"/>
    </xf>
    <xf numFmtId="4" fontId="33" fillId="0" borderId="0" xfId="0" applyNumberFormat="1" applyFont="1" applyAlignment="1">
      <alignment horizontal="center" vertical="center"/>
    </xf>
    <xf numFmtId="4" fontId="22" fillId="0" borderId="0" xfId="0" applyNumberFormat="1" applyFont="1" applyAlignment="1">
      <alignment horizontal="center" vertical="center"/>
    </xf>
    <xf numFmtId="3" fontId="25" fillId="0" borderId="0" xfId="0" applyNumberFormat="1" applyFont="1" applyAlignment="1">
      <alignment horizontal="center" vertical="center" wrapText="1"/>
    </xf>
    <xf numFmtId="4" fontId="34" fillId="0" borderId="0" xfId="0" applyNumberFormat="1" applyFont="1" applyAlignment="1">
      <alignment horizontal="center" vertical="center"/>
    </xf>
    <xf numFmtId="0" fontId="8" fillId="6" borderId="34" xfId="0" applyFont="1" applyFill="1" applyBorder="1" applyAlignment="1">
      <alignment horizontal="left" vertical="center"/>
    </xf>
    <xf numFmtId="0" fontId="22" fillId="6" borderId="35" xfId="0" applyFont="1" applyFill="1" applyBorder="1" applyAlignment="1">
      <alignment horizontal="center" vertical="center"/>
    </xf>
    <xf numFmtId="0" fontId="9" fillId="6" borderId="35" xfId="0" applyFont="1" applyFill="1" applyBorder="1" applyAlignment="1">
      <alignment horizontal="center" vertical="center"/>
    </xf>
    <xf numFmtId="0" fontId="22" fillId="6" borderId="36" xfId="0" applyFont="1" applyFill="1" applyBorder="1" applyAlignment="1">
      <alignment horizontal="center" vertical="center"/>
    </xf>
    <xf numFmtId="0" fontId="9" fillId="6" borderId="33" xfId="0" applyFont="1" applyFill="1" applyBorder="1" applyAlignment="1">
      <alignment horizontal="center" vertical="center"/>
    </xf>
    <xf numFmtId="0" fontId="9" fillId="6" borderId="0" xfId="0" applyFont="1" applyFill="1" applyBorder="1" applyAlignment="1">
      <alignment horizontal="center" vertical="center"/>
    </xf>
    <xf numFmtId="0" fontId="22" fillId="6" borderId="0" xfId="0" applyFont="1" applyFill="1" applyBorder="1" applyAlignment="1">
      <alignment horizontal="center" vertical="center"/>
    </xf>
    <xf numFmtId="0" fontId="22" fillId="6" borderId="37" xfId="0" applyFont="1" applyFill="1" applyBorder="1" applyAlignment="1">
      <alignment horizontal="center" vertical="center"/>
    </xf>
    <xf numFmtId="0" fontId="23" fillId="6" borderId="0" xfId="0" applyFont="1" applyFill="1" applyBorder="1" applyAlignment="1">
      <alignment horizontal="center" vertical="center"/>
    </xf>
    <xf numFmtId="4" fontId="9" fillId="6" borderId="0" xfId="0" applyNumberFormat="1" applyFont="1" applyFill="1" applyBorder="1" applyAlignment="1">
      <alignment horizontal="center" vertical="center"/>
    </xf>
    <xf numFmtId="4" fontId="22" fillId="6" borderId="0" xfId="0" applyNumberFormat="1" applyFont="1" applyFill="1" applyBorder="1" applyAlignment="1">
      <alignment horizontal="center" vertical="center"/>
    </xf>
    <xf numFmtId="187" fontId="9" fillId="0" borderId="0" xfId="0" applyNumberFormat="1" applyFont="1" applyAlignment="1">
      <alignment horizontal="left" vertical="center"/>
    </xf>
    <xf numFmtId="0" fontId="9" fillId="6" borderId="38" xfId="0" applyFont="1" applyFill="1" applyBorder="1" applyAlignment="1">
      <alignment horizontal="center" vertical="center"/>
    </xf>
    <xf numFmtId="0" fontId="22" fillId="6" borderId="29" xfId="0" applyFont="1" applyFill="1" applyBorder="1" applyAlignment="1">
      <alignment horizontal="center" vertical="center"/>
    </xf>
    <xf numFmtId="0" fontId="9" fillId="6" borderId="29" xfId="0" applyFont="1" applyFill="1" applyBorder="1" applyAlignment="1">
      <alignment horizontal="center" vertical="center"/>
    </xf>
    <xf numFmtId="0" fontId="22" fillId="6" borderId="39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5" fillId="3" borderId="1" xfId="0" applyFont="1" applyFill="1" applyBorder="1" applyAlignment="1">
      <alignment horizontal="center" vertical="center"/>
    </xf>
    <xf numFmtId="4" fontId="1" fillId="5" borderId="1" xfId="0" applyNumberFormat="1" applyFont="1" applyFill="1" applyBorder="1" applyAlignment="1">
      <alignment horizontal="center" vertical="center"/>
    </xf>
    <xf numFmtId="1" fontId="35" fillId="0" borderId="1" xfId="0" applyNumberFormat="1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9" fillId="0" borderId="28" xfId="0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188" fontId="11" fillId="0" borderId="0" xfId="0" applyNumberFormat="1" applyFont="1" applyAlignment="1">
      <alignment horizontal="center" vertical="center"/>
    </xf>
    <xf numFmtId="188" fontId="30" fillId="0" borderId="0" xfId="0" applyNumberFormat="1" applyFont="1" applyAlignment="1">
      <alignment horizontal="center" vertical="center"/>
    </xf>
    <xf numFmtId="3" fontId="11" fillId="0" borderId="8" xfId="0" applyNumberFormat="1" applyFont="1" applyBorder="1" applyAlignment="1">
      <alignment horizontal="center" vertical="center"/>
    </xf>
    <xf numFmtId="4" fontId="11" fillId="0" borderId="9" xfId="0" applyNumberFormat="1" applyFont="1" applyBorder="1" applyAlignment="1">
      <alignment horizontal="center" vertical="center"/>
    </xf>
    <xf numFmtId="4" fontId="11" fillId="0" borderId="10" xfId="0" applyNumberFormat="1" applyFont="1" applyBorder="1" applyAlignment="1">
      <alignment horizontal="center" vertical="center" wrapText="1"/>
    </xf>
    <xf numFmtId="3" fontId="11" fillId="0" borderId="45" xfId="0" applyNumberFormat="1" applyFont="1" applyBorder="1" applyAlignment="1">
      <alignment horizontal="center" vertical="center"/>
    </xf>
    <xf numFmtId="4" fontId="11" fillId="3" borderId="9" xfId="0" applyNumberFormat="1" applyFont="1" applyFill="1" applyBorder="1" applyAlignment="1">
      <alignment horizontal="center" vertical="center"/>
    </xf>
    <xf numFmtId="4" fontId="11" fillId="3" borderId="10" xfId="0" applyNumberFormat="1" applyFont="1" applyFill="1" applyBorder="1" applyAlignment="1">
      <alignment horizontal="center" vertical="center" wrapText="1"/>
    </xf>
    <xf numFmtId="4" fontId="11" fillId="0" borderId="9" xfId="0" applyNumberFormat="1" applyFont="1" applyBorder="1" applyAlignment="1">
      <alignment horizontal="center" vertical="center" wrapText="1"/>
    </xf>
    <xf numFmtId="3" fontId="11" fillId="0" borderId="9" xfId="0" applyNumberFormat="1" applyFont="1" applyBorder="1" applyAlignment="1">
      <alignment horizontal="center" vertical="center"/>
    </xf>
    <xf numFmtId="3" fontId="11" fillId="3" borderId="9" xfId="0" applyNumberFormat="1" applyFont="1" applyFill="1" applyBorder="1" applyAlignment="1">
      <alignment horizontal="center" vertical="center"/>
    </xf>
    <xf numFmtId="4" fontId="37" fillId="0" borderId="0" xfId="0" applyNumberFormat="1" applyFont="1" applyAlignment="1">
      <alignment horizontal="center" vertical="center"/>
    </xf>
    <xf numFmtId="0" fontId="11" fillId="10" borderId="0" xfId="0" applyFont="1" applyFill="1" applyAlignment="1">
      <alignment horizontal="center" vertical="center"/>
    </xf>
    <xf numFmtId="0" fontId="30" fillId="10" borderId="0" xfId="0" applyFont="1" applyFill="1" applyAlignment="1">
      <alignment horizontal="center" vertical="center"/>
    </xf>
    <xf numFmtId="3" fontId="11" fillId="10" borderId="0" xfId="0" applyNumberFormat="1" applyFont="1" applyFill="1" applyAlignment="1">
      <alignment horizontal="center" vertical="center"/>
    </xf>
    <xf numFmtId="4" fontId="11" fillId="10" borderId="0" xfId="0" applyNumberFormat="1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3" fontId="11" fillId="0" borderId="0" xfId="0" applyNumberFormat="1" applyFont="1" applyFill="1" applyAlignment="1">
      <alignment vertical="center"/>
    </xf>
    <xf numFmtId="0" fontId="38" fillId="0" borderId="0" xfId="0" applyFont="1" applyAlignment="1">
      <alignment horizontal="center" vertical="center"/>
    </xf>
    <xf numFmtId="0" fontId="9" fillId="0" borderId="46" xfId="0" applyFont="1" applyBorder="1" applyAlignment="1">
      <alignment horizontal="center" vertical="center"/>
    </xf>
    <xf numFmtId="0" fontId="9" fillId="0" borderId="49" xfId="0" applyFont="1" applyBorder="1" applyAlignment="1">
      <alignment horizontal="left" vertical="center"/>
    </xf>
    <xf numFmtId="3" fontId="9" fillId="0" borderId="47" xfId="0" applyNumberFormat="1" applyFont="1" applyBorder="1" applyAlignment="1">
      <alignment horizontal="center" vertical="center"/>
    </xf>
    <xf numFmtId="3" fontId="33" fillId="0" borderId="49" xfId="0" applyNumberFormat="1" applyFont="1" applyBorder="1" applyAlignment="1">
      <alignment horizontal="center" vertical="center"/>
    </xf>
    <xf numFmtId="0" fontId="9" fillId="0" borderId="49" xfId="0" applyFont="1" applyBorder="1" applyAlignment="1">
      <alignment horizontal="center" vertical="center"/>
    </xf>
    <xf numFmtId="3" fontId="9" fillId="0" borderId="11" xfId="0" applyNumberFormat="1" applyFont="1" applyBorder="1" applyAlignment="1">
      <alignment horizontal="center" vertical="center"/>
    </xf>
    <xf numFmtId="4" fontId="9" fillId="0" borderId="12" xfId="0" applyNumberFormat="1" applyFont="1" applyBorder="1" applyAlignment="1">
      <alignment horizontal="center" vertical="center"/>
    </xf>
    <xf numFmtId="4" fontId="9" fillId="0" borderId="13" xfId="0" applyNumberFormat="1" applyFont="1" applyBorder="1" applyAlignment="1">
      <alignment horizontal="center" vertical="center"/>
    </xf>
    <xf numFmtId="3" fontId="9" fillId="0" borderId="48" xfId="0" applyNumberFormat="1" applyFont="1" applyBorder="1" applyAlignment="1">
      <alignment horizontal="center" vertical="center"/>
    </xf>
    <xf numFmtId="4" fontId="9" fillId="3" borderId="12" xfId="0" applyNumberFormat="1" applyFont="1" applyFill="1" applyBorder="1" applyAlignment="1">
      <alignment horizontal="center" vertical="center"/>
    </xf>
    <xf numFmtId="4" fontId="9" fillId="3" borderId="13" xfId="0" applyNumberFormat="1" applyFont="1" applyFill="1" applyBorder="1" applyAlignment="1">
      <alignment horizontal="center" vertical="center"/>
    </xf>
    <xf numFmtId="3" fontId="9" fillId="0" borderId="12" xfId="0" applyNumberFormat="1" applyFont="1" applyBorder="1" applyAlignment="1">
      <alignment horizontal="center" vertical="center"/>
    </xf>
    <xf numFmtId="3" fontId="9" fillId="3" borderId="12" xfId="0" applyNumberFormat="1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3" fontId="9" fillId="0" borderId="27" xfId="0" applyNumberFormat="1" applyFont="1" applyBorder="1" applyAlignment="1">
      <alignment horizontal="center" vertical="center"/>
    </xf>
    <xf numFmtId="4" fontId="9" fillId="0" borderId="28" xfId="0" applyNumberFormat="1" applyFont="1" applyBorder="1" applyAlignment="1">
      <alignment horizontal="center" vertical="center"/>
    </xf>
    <xf numFmtId="4" fontId="9" fillId="0" borderId="20" xfId="0" applyNumberFormat="1" applyFont="1" applyBorder="1" applyAlignment="1">
      <alignment horizontal="center" vertical="center"/>
    </xf>
    <xf numFmtId="3" fontId="9" fillId="0" borderId="50" xfId="0" applyNumberFormat="1" applyFont="1" applyBorder="1" applyAlignment="1">
      <alignment horizontal="center" vertical="center"/>
    </xf>
    <xf numFmtId="4" fontId="9" fillId="3" borderId="28" xfId="0" applyNumberFormat="1" applyFont="1" applyFill="1" applyBorder="1" applyAlignment="1">
      <alignment horizontal="center" vertical="center"/>
    </xf>
    <xf numFmtId="4" fontId="9" fillId="3" borderId="20" xfId="0" applyNumberFormat="1" applyFont="1" applyFill="1" applyBorder="1" applyAlignment="1">
      <alignment horizontal="center" vertical="center"/>
    </xf>
    <xf numFmtId="3" fontId="9" fillId="0" borderId="28" xfId="0" applyNumberFormat="1" applyFont="1" applyBorder="1" applyAlignment="1">
      <alignment horizontal="center" vertical="center"/>
    </xf>
    <xf numFmtId="3" fontId="9" fillId="3" borderId="28" xfId="0" applyNumberFormat="1" applyFont="1" applyFill="1" applyBorder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0" fontId="33" fillId="10" borderId="0" xfId="0" applyFont="1" applyFill="1" applyAlignment="1">
      <alignment horizontal="center" vertical="center"/>
    </xf>
    <xf numFmtId="3" fontId="9" fillId="10" borderId="0" xfId="0" applyNumberFormat="1" applyFont="1" applyFill="1" applyAlignment="1">
      <alignment horizontal="center" vertical="center"/>
    </xf>
    <xf numFmtId="4" fontId="9" fillId="10" borderId="0" xfId="0" applyNumberFormat="1" applyFont="1" applyFill="1" applyAlignment="1">
      <alignment horizontal="center" vertical="center"/>
    </xf>
    <xf numFmtId="0" fontId="22" fillId="6" borderId="29" xfId="0" applyFont="1" applyFill="1" applyBorder="1" applyAlignment="1">
      <alignment horizontal="center" vertical="center"/>
    </xf>
    <xf numFmtId="0" fontId="9" fillId="6" borderId="29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3" fontId="9" fillId="0" borderId="0" xfId="0" applyNumberFormat="1" applyFont="1" applyAlignment="1">
      <alignment horizontal="center" vertical="center" wrapText="1"/>
    </xf>
    <xf numFmtId="3" fontId="9" fillId="0" borderId="0" xfId="0" applyNumberFormat="1" applyFont="1" applyAlignment="1">
      <alignment horizontal="center" vertical="center"/>
    </xf>
    <xf numFmtId="0" fontId="22" fillId="6" borderId="0" xfId="0" applyFont="1" applyFill="1" applyBorder="1" applyAlignment="1">
      <alignment horizontal="center" vertical="center"/>
    </xf>
    <xf numFmtId="4" fontId="9" fillId="3" borderId="0" xfId="0" applyNumberFormat="1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3" fontId="11" fillId="3" borderId="0" xfId="0" applyNumberFormat="1" applyFont="1" applyFill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2" fontId="11" fillId="3" borderId="0" xfId="0" applyNumberFormat="1" applyFont="1" applyFill="1" applyAlignment="1">
      <alignment horizontal="center" vertical="center"/>
    </xf>
    <xf numFmtId="188" fontId="11" fillId="3" borderId="4" xfId="0" applyNumberFormat="1" applyFont="1" applyFill="1" applyBorder="1" applyAlignment="1">
      <alignment horizontal="center" vertical="center"/>
    </xf>
    <xf numFmtId="4" fontId="11" fillId="10" borderId="0" xfId="0" applyNumberFormat="1" applyFont="1" applyFill="1" applyAlignment="1">
      <alignment horizontal="center" vertical="center"/>
    </xf>
    <xf numFmtId="188" fontId="11" fillId="9" borderId="51" xfId="0" applyNumberFormat="1" applyFont="1" applyFill="1" applyBorder="1" applyAlignment="1">
      <alignment horizontal="center" vertical="center"/>
    </xf>
    <xf numFmtId="4" fontId="11" fillId="9" borderId="52" xfId="0" applyNumberFormat="1" applyFont="1" applyFill="1" applyBorder="1" applyAlignment="1">
      <alignment horizontal="center" vertical="center"/>
    </xf>
    <xf numFmtId="4" fontId="9" fillId="9" borderId="47" xfId="0" applyNumberFormat="1" applyFont="1" applyFill="1" applyBorder="1" applyAlignment="1">
      <alignment horizontal="center" vertical="center"/>
    </xf>
    <xf numFmtId="3" fontId="11" fillId="9" borderId="8" xfId="0" applyNumberFormat="1" applyFont="1" applyFill="1" applyBorder="1" applyAlignment="1">
      <alignment horizontal="center" vertical="center"/>
    </xf>
    <xf numFmtId="3" fontId="9" fillId="9" borderId="11" xfId="0" applyNumberFormat="1" applyFont="1" applyFill="1" applyBorder="1" applyAlignment="1">
      <alignment horizontal="center" vertical="center"/>
    </xf>
    <xf numFmtId="4" fontId="9" fillId="9" borderId="13" xfId="0" applyNumberFormat="1" applyFont="1" applyFill="1" applyBorder="1" applyAlignment="1">
      <alignment horizontal="center" vertical="center"/>
    </xf>
    <xf numFmtId="3" fontId="9" fillId="9" borderId="27" xfId="0" applyNumberFormat="1" applyFont="1" applyFill="1" applyBorder="1" applyAlignment="1">
      <alignment horizontal="center" vertical="center"/>
    </xf>
    <xf numFmtId="4" fontId="9" fillId="9" borderId="20" xfId="0" applyNumberFormat="1" applyFont="1" applyFill="1" applyBorder="1" applyAlignment="1">
      <alignment horizontal="center" vertical="center"/>
    </xf>
    <xf numFmtId="4" fontId="9" fillId="11" borderId="20" xfId="0" applyNumberFormat="1" applyFont="1" applyFill="1" applyBorder="1" applyAlignment="1">
      <alignment horizontal="center" vertical="center"/>
    </xf>
    <xf numFmtId="4" fontId="9" fillId="12" borderId="20" xfId="0" applyNumberFormat="1" applyFont="1" applyFill="1" applyBorder="1" applyAlignment="1">
      <alignment horizontal="center" vertical="center"/>
    </xf>
    <xf numFmtId="3" fontId="11" fillId="11" borderId="8" xfId="0" applyNumberFormat="1" applyFont="1" applyFill="1" applyBorder="1" applyAlignment="1">
      <alignment horizontal="center" vertical="center"/>
    </xf>
    <xf numFmtId="3" fontId="9" fillId="11" borderId="11" xfId="0" applyNumberFormat="1" applyFont="1" applyFill="1" applyBorder="1" applyAlignment="1">
      <alignment horizontal="center" vertical="center"/>
    </xf>
    <xf numFmtId="4" fontId="9" fillId="11" borderId="13" xfId="0" applyNumberFormat="1" applyFont="1" applyFill="1" applyBorder="1" applyAlignment="1">
      <alignment horizontal="center" vertical="center"/>
    </xf>
    <xf numFmtId="3" fontId="9" fillId="11" borderId="27" xfId="0" applyNumberFormat="1" applyFont="1" applyFill="1" applyBorder="1" applyAlignment="1">
      <alignment horizontal="center" vertical="center"/>
    </xf>
    <xf numFmtId="4" fontId="11" fillId="9" borderId="10" xfId="0" applyNumberFormat="1" applyFont="1" applyFill="1" applyBorder="1" applyAlignment="1">
      <alignment horizontal="center" vertical="center" wrapText="1"/>
    </xf>
    <xf numFmtId="4" fontId="11" fillId="11" borderId="10" xfId="0" applyNumberFormat="1" applyFont="1" applyFill="1" applyBorder="1" applyAlignment="1">
      <alignment horizontal="center" vertical="center"/>
    </xf>
    <xf numFmtId="3" fontId="11" fillId="12" borderId="45" xfId="0" applyNumberFormat="1" applyFont="1" applyFill="1" applyBorder="1" applyAlignment="1">
      <alignment horizontal="center" vertical="center"/>
    </xf>
    <xf numFmtId="4" fontId="11" fillId="12" borderId="9" xfId="0" applyNumberFormat="1" applyFont="1" applyFill="1" applyBorder="1" applyAlignment="1">
      <alignment horizontal="center" vertical="center"/>
    </xf>
    <xf numFmtId="3" fontId="9" fillId="12" borderId="48" xfId="0" applyNumberFormat="1" applyFont="1" applyFill="1" applyBorder="1" applyAlignment="1">
      <alignment horizontal="center" vertical="center"/>
    </xf>
    <xf numFmtId="4" fontId="9" fillId="12" borderId="12" xfId="0" applyNumberFormat="1" applyFont="1" applyFill="1" applyBorder="1" applyAlignment="1">
      <alignment horizontal="center" vertical="center"/>
    </xf>
    <xf numFmtId="4" fontId="9" fillId="12" borderId="16" xfId="0" applyNumberFormat="1" applyFont="1" applyFill="1" applyBorder="1" applyAlignment="1">
      <alignment horizontal="center" vertical="center"/>
    </xf>
    <xf numFmtId="3" fontId="9" fillId="12" borderId="50" xfId="0" applyNumberFormat="1" applyFont="1" applyFill="1" applyBorder="1" applyAlignment="1">
      <alignment horizontal="center" vertical="center"/>
    </xf>
    <xf numFmtId="4" fontId="9" fillId="12" borderId="28" xfId="0" applyNumberFormat="1" applyFont="1" applyFill="1" applyBorder="1" applyAlignment="1">
      <alignment horizontal="center" vertical="center"/>
    </xf>
    <xf numFmtId="0" fontId="22" fillId="6" borderId="29" xfId="0" applyFont="1" applyFill="1" applyBorder="1" applyAlignment="1">
      <alignment horizontal="center" vertical="center"/>
    </xf>
    <xf numFmtId="0" fontId="9" fillId="6" borderId="29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3" fontId="9" fillId="0" borderId="0" xfId="0" applyNumberFormat="1" applyFont="1" applyAlignment="1">
      <alignment horizontal="center" vertical="center" wrapText="1"/>
    </xf>
    <xf numFmtId="3" fontId="9" fillId="0" borderId="0" xfId="0" applyNumberFormat="1" applyFont="1" applyAlignment="1">
      <alignment horizontal="center" vertical="center"/>
    </xf>
    <xf numFmtId="0" fontId="22" fillId="6" borderId="0" xfId="0" applyFont="1" applyFill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4" fontId="11" fillId="12" borderId="15" xfId="0" applyNumberFormat="1" applyFont="1" applyFill="1" applyBorder="1" applyAlignment="1">
      <alignment horizontal="center" vertical="center" wrapText="1"/>
    </xf>
    <xf numFmtId="4" fontId="11" fillId="0" borderId="28" xfId="0" applyNumberFormat="1" applyFont="1" applyBorder="1" applyAlignment="1">
      <alignment horizontal="center" vertical="center"/>
    </xf>
    <xf numFmtId="4" fontId="14" fillId="0" borderId="26" xfId="0" applyNumberFormat="1" applyFont="1" applyBorder="1" applyAlignment="1">
      <alignment horizontal="center" vertical="center"/>
    </xf>
    <xf numFmtId="4" fontId="11" fillId="0" borderId="26" xfId="0" applyNumberFormat="1" applyFont="1" applyBorder="1" applyAlignment="1">
      <alignment horizontal="center" vertical="center"/>
    </xf>
    <xf numFmtId="4" fontId="14" fillId="0" borderId="28" xfId="0" applyNumberFormat="1" applyFont="1" applyBorder="1" applyAlignment="1">
      <alignment horizontal="center" vertical="center"/>
    </xf>
    <xf numFmtId="2" fontId="33" fillId="3" borderId="19" xfId="0" applyNumberFormat="1" applyFont="1" applyFill="1" applyBorder="1" applyAlignment="1">
      <alignment horizontal="center" vertical="center" wrapText="1"/>
    </xf>
    <xf numFmtId="3" fontId="33" fillId="3" borderId="49" xfId="0" applyNumberFormat="1" applyFont="1" applyFill="1" applyBorder="1" applyAlignment="1">
      <alignment horizontal="center" vertical="center"/>
    </xf>
    <xf numFmtId="188" fontId="11" fillId="3" borderId="51" xfId="0" applyNumberFormat="1" applyFont="1" applyFill="1" applyBorder="1" applyAlignment="1">
      <alignment horizontal="center" vertical="center"/>
    </xf>
    <xf numFmtId="4" fontId="9" fillId="3" borderId="47" xfId="0" applyNumberFormat="1" applyFont="1" applyFill="1" applyBorder="1" applyAlignment="1">
      <alignment horizontal="center" vertical="center"/>
    </xf>
    <xf numFmtId="4" fontId="11" fillId="3" borderId="52" xfId="0" applyNumberFormat="1" applyFont="1" applyFill="1" applyBorder="1" applyAlignment="1">
      <alignment horizontal="center" vertical="center" wrapText="1"/>
    </xf>
    <xf numFmtId="4" fontId="9" fillId="3" borderId="40" xfId="0" applyNumberFormat="1" applyFont="1" applyFill="1" applyBorder="1" applyAlignment="1">
      <alignment horizontal="center" vertical="center"/>
    </xf>
    <xf numFmtId="188" fontId="11" fillId="7" borderId="51" xfId="0" applyNumberFormat="1" applyFont="1" applyFill="1" applyBorder="1" applyAlignment="1">
      <alignment horizontal="center" vertical="center"/>
    </xf>
    <xf numFmtId="4" fontId="11" fillId="7" borderId="52" xfId="0" applyNumberFormat="1" applyFont="1" applyFill="1" applyBorder="1" applyAlignment="1">
      <alignment horizontal="center" vertical="center" wrapText="1"/>
    </xf>
    <xf numFmtId="4" fontId="9" fillId="9" borderId="53" xfId="0" applyNumberFormat="1" applyFont="1" applyFill="1" applyBorder="1" applyAlignment="1">
      <alignment horizontal="center" vertical="center"/>
    </xf>
    <xf numFmtId="4" fontId="9" fillId="9" borderId="49" xfId="0" applyNumberFormat="1" applyFont="1" applyFill="1" applyBorder="1" applyAlignment="1">
      <alignment horizontal="center" vertical="center"/>
    </xf>
    <xf numFmtId="4" fontId="9" fillId="9" borderId="19" xfId="0" applyNumberFormat="1" applyFont="1" applyFill="1" applyBorder="1" applyAlignment="1">
      <alignment horizontal="center" vertical="center"/>
    </xf>
    <xf numFmtId="4" fontId="1" fillId="13" borderId="1" xfId="0" applyNumberFormat="1" applyFont="1" applyFill="1" applyBorder="1" applyAlignment="1">
      <alignment horizontal="center" vertical="center"/>
    </xf>
    <xf numFmtId="0" fontId="8" fillId="0" borderId="12" xfId="0" applyNumberFormat="1" applyFont="1" applyBorder="1" applyAlignment="1">
      <alignment horizontal="center" vertical="center"/>
    </xf>
    <xf numFmtId="0" fontId="39" fillId="0" borderId="12" xfId="0" applyNumberFormat="1" applyFont="1" applyBorder="1" applyAlignment="1">
      <alignment horizontal="center" vertical="center"/>
    </xf>
    <xf numFmtId="0" fontId="40" fillId="0" borderId="6" xfId="1" applyNumberFormat="1" applyBorder="1" applyAlignment="1">
      <alignment horizontal="center" vertical="center"/>
    </xf>
    <xf numFmtId="0" fontId="39" fillId="0" borderId="6" xfId="0" applyNumberFormat="1" applyFont="1" applyBorder="1" applyAlignment="1">
      <alignment horizontal="center" vertical="center"/>
    </xf>
    <xf numFmtId="0" fontId="11" fillId="0" borderId="12" xfId="0" applyNumberFormat="1" applyFont="1" applyBorder="1" applyAlignment="1">
      <alignment horizontal="center" vertical="center"/>
    </xf>
    <xf numFmtId="0" fontId="11" fillId="0" borderId="6" xfId="0" applyNumberFormat="1" applyFont="1" applyBorder="1" applyAlignment="1">
      <alignment horizontal="center" vertical="center"/>
    </xf>
    <xf numFmtId="0" fontId="11" fillId="10" borderId="0" xfId="0" applyFont="1" applyFill="1" applyAlignment="1">
      <alignment horizontal="left" vertical="center"/>
    </xf>
    <xf numFmtId="0" fontId="9" fillId="10" borderId="0" xfId="0" applyFont="1" applyFill="1" applyAlignment="1">
      <alignment horizontal="left" vertical="center"/>
    </xf>
    <xf numFmtId="0" fontId="15" fillId="4" borderId="0" xfId="0" applyFont="1" applyFill="1" applyBorder="1" applyAlignment="1">
      <alignment horizontal="center" vertical="center"/>
    </xf>
    <xf numFmtId="188" fontId="1" fillId="0" borderId="0" xfId="0" applyNumberFormat="1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4" fontId="9" fillId="0" borderId="2" xfId="0" applyNumberFormat="1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4" fontId="9" fillId="0" borderId="5" xfId="0" applyNumberFormat="1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4" fontId="9" fillId="0" borderId="8" xfId="0" applyNumberFormat="1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4" fontId="9" fillId="0" borderId="27" xfId="0" applyNumberFormat="1" applyFont="1" applyBorder="1" applyAlignment="1">
      <alignment horizontal="center" vertical="center"/>
    </xf>
    <xf numFmtId="0" fontId="11" fillId="7" borderId="0" xfId="0" applyFont="1" applyFill="1" applyAlignment="1">
      <alignment horizontal="left" vertical="center"/>
    </xf>
    <xf numFmtId="0" fontId="11" fillId="10" borderId="5" xfId="0" applyFont="1" applyFill="1" applyBorder="1" applyAlignment="1">
      <alignment horizontal="left" vertical="center"/>
    </xf>
    <xf numFmtId="4" fontId="11" fillId="10" borderId="6" xfId="0" applyNumberFormat="1" applyFont="1" applyFill="1" applyBorder="1" applyAlignment="1">
      <alignment horizontal="center" vertical="center"/>
    </xf>
    <xf numFmtId="10" fontId="30" fillId="10" borderId="6" xfId="2" applyNumberFormat="1" applyFont="1" applyFill="1" applyBorder="1" applyAlignment="1">
      <alignment horizontal="center" vertical="center"/>
    </xf>
    <xf numFmtId="10" fontId="30" fillId="10" borderId="7" xfId="2" applyNumberFormat="1" applyFont="1" applyFill="1" applyBorder="1" applyAlignment="1">
      <alignment horizontal="center" vertical="center"/>
    </xf>
    <xf numFmtId="3" fontId="11" fillId="0" borderId="6" xfId="0" applyNumberFormat="1" applyFont="1" applyFill="1" applyBorder="1" applyAlignment="1">
      <alignment horizontal="center" vertical="center"/>
    </xf>
    <xf numFmtId="0" fontId="33" fillId="10" borderId="6" xfId="0" applyFont="1" applyFill="1" applyBorder="1" applyAlignment="1">
      <alignment horizontal="center" vertical="center"/>
    </xf>
    <xf numFmtId="0" fontId="33" fillId="10" borderId="7" xfId="0" applyFont="1" applyFill="1" applyBorder="1" applyAlignment="1">
      <alignment horizontal="center" vertical="center"/>
    </xf>
    <xf numFmtId="10" fontId="9" fillId="7" borderId="47" xfId="2" applyNumberFormat="1" applyFont="1" applyFill="1" applyBorder="1" applyAlignment="1">
      <alignment horizontal="center" vertical="center"/>
    </xf>
    <xf numFmtId="43" fontId="9" fillId="7" borderId="47" xfId="3" applyFont="1" applyFill="1" applyBorder="1" applyAlignment="1">
      <alignment horizontal="left" vertical="center"/>
    </xf>
    <xf numFmtId="43" fontId="9" fillId="7" borderId="40" xfId="3" applyFont="1" applyFill="1" applyBorder="1" applyAlignment="1">
      <alignment horizontal="left" vertical="center"/>
    </xf>
    <xf numFmtId="0" fontId="11" fillId="7" borderId="0" xfId="0" applyFont="1" applyFill="1" applyAlignment="1">
      <alignment horizontal="center" vertical="center"/>
    </xf>
    <xf numFmtId="0" fontId="30" fillId="7" borderId="0" xfId="0" applyFont="1" applyFill="1" applyAlignment="1">
      <alignment horizontal="center" vertical="center"/>
    </xf>
    <xf numFmtId="3" fontId="11" fillId="7" borderId="0" xfId="0" applyNumberFormat="1" applyFont="1" applyFill="1" applyAlignment="1">
      <alignment horizontal="center" vertical="center"/>
    </xf>
    <xf numFmtId="4" fontId="11" fillId="7" borderId="0" xfId="0" applyNumberFormat="1" applyFont="1" applyFill="1" applyAlignment="1">
      <alignment horizontal="center" vertical="center"/>
    </xf>
    <xf numFmtId="188" fontId="11" fillId="7" borderId="0" xfId="0" applyNumberFormat="1" applyFont="1" applyFill="1" applyAlignment="1">
      <alignment horizontal="center" vertical="center"/>
    </xf>
    <xf numFmtId="188" fontId="30" fillId="7" borderId="0" xfId="0" applyNumberFormat="1" applyFont="1" applyFill="1" applyAlignment="1">
      <alignment horizontal="center" vertical="center"/>
    </xf>
    <xf numFmtId="43" fontId="9" fillId="7" borderId="13" xfId="3" applyFont="1" applyFill="1" applyBorder="1" applyAlignment="1">
      <alignment horizontal="center" vertical="center"/>
    </xf>
    <xf numFmtId="43" fontId="9" fillId="7" borderId="16" xfId="3" applyFont="1" applyFill="1" applyBorder="1" applyAlignment="1">
      <alignment horizontal="center" vertical="center"/>
    </xf>
    <xf numFmtId="43" fontId="9" fillId="7" borderId="20" xfId="3" applyFont="1" applyFill="1" applyBorder="1" applyAlignment="1">
      <alignment horizontal="center" vertical="center"/>
    </xf>
    <xf numFmtId="0" fontId="11" fillId="14" borderId="11" xfId="0" applyFont="1" applyFill="1" applyBorder="1" applyAlignment="1">
      <alignment horizontal="left" vertical="center"/>
    </xf>
    <xf numFmtId="0" fontId="11" fillId="14" borderId="12" xfId="0" applyFont="1" applyFill="1" applyBorder="1" applyAlignment="1">
      <alignment horizontal="center" vertical="center"/>
    </xf>
    <xf numFmtId="10" fontId="30" fillId="14" borderId="12" xfId="2" applyNumberFormat="1" applyFont="1" applyFill="1" applyBorder="1" applyAlignment="1">
      <alignment horizontal="center" vertical="center"/>
    </xf>
    <xf numFmtId="0" fontId="30" fillId="14" borderId="13" xfId="0" applyFont="1" applyFill="1" applyBorder="1" applyAlignment="1">
      <alignment horizontal="center" vertical="center"/>
    </xf>
    <xf numFmtId="0" fontId="22" fillId="6" borderId="29" xfId="0" applyFont="1" applyFill="1" applyBorder="1" applyAlignment="1">
      <alignment horizontal="center" vertical="center"/>
    </xf>
    <xf numFmtId="0" fontId="9" fillId="6" borderId="29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3" fontId="9" fillId="0" borderId="0" xfId="0" applyNumberFormat="1" applyFont="1" applyAlignment="1">
      <alignment horizontal="center" vertical="center" wrapText="1"/>
    </xf>
    <xf numFmtId="3" fontId="9" fillId="0" borderId="0" xfId="0" applyNumberFormat="1" applyFont="1" applyAlignment="1">
      <alignment horizontal="center" vertical="center"/>
    </xf>
    <xf numFmtId="0" fontId="22" fillId="6" borderId="0" xfId="0" applyFont="1" applyFill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1" fontId="30" fillId="10" borderId="0" xfId="0" applyNumberFormat="1" applyFont="1" applyFill="1" applyAlignment="1">
      <alignment horizontal="center" vertical="center"/>
    </xf>
    <xf numFmtId="9" fontId="11" fillId="0" borderId="0" xfId="2" applyFont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29" fillId="0" borderId="28" xfId="0" applyFont="1" applyBorder="1" applyAlignment="1">
      <alignment horizontal="center" vertical="center"/>
    </xf>
    <xf numFmtId="0" fontId="29" fillId="0" borderId="20" xfId="0" applyFont="1" applyBorder="1" applyAlignment="1">
      <alignment horizontal="center" vertical="center"/>
    </xf>
    <xf numFmtId="0" fontId="29" fillId="0" borderId="0" xfId="0" applyFont="1" applyAlignment="1">
      <alignment horizontal="center" vertical="center"/>
    </xf>
    <xf numFmtId="43" fontId="11" fillId="0" borderId="0" xfId="3" applyFont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9" fontId="30" fillId="0" borderId="0" xfId="2" applyFont="1" applyAlignment="1">
      <alignment horizontal="center" vertical="center"/>
    </xf>
    <xf numFmtId="190" fontId="0" fillId="0" borderId="0" xfId="3" applyNumberFormat="1" applyFont="1"/>
    <xf numFmtId="190" fontId="0" fillId="15" borderId="0" xfId="3" applyNumberFormat="1" applyFont="1" applyFill="1"/>
    <xf numFmtId="190" fontId="0" fillId="16" borderId="0" xfId="3" applyNumberFormat="1" applyFont="1" applyFill="1"/>
    <xf numFmtId="190" fontId="0" fillId="17" borderId="0" xfId="3" applyNumberFormat="1" applyFont="1" applyFill="1"/>
    <xf numFmtId="190" fontId="0" fillId="0" borderId="0" xfId="3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0" fontId="0" fillId="7" borderId="0" xfId="0" applyFont="1" applyFill="1"/>
    <xf numFmtId="4" fontId="0" fillId="7" borderId="28" xfId="0" applyNumberFormat="1" applyFont="1" applyFill="1" applyBorder="1" applyAlignment="1">
      <alignment horizontal="center" vertical="center"/>
    </xf>
    <xf numFmtId="191" fontId="11" fillId="0" borderId="0" xfId="0" applyNumberFormat="1" applyFont="1" applyAlignment="1">
      <alignment horizontal="center" vertical="center"/>
    </xf>
    <xf numFmtId="192" fontId="11" fillId="0" borderId="0" xfId="3" applyNumberFormat="1" applyFont="1" applyAlignment="1">
      <alignment horizontal="center" vertical="center"/>
    </xf>
    <xf numFmtId="4" fontId="0" fillId="0" borderId="0" xfId="0" applyNumberFormat="1"/>
    <xf numFmtId="43" fontId="0" fillId="13" borderId="0" xfId="3" applyNumberFormat="1" applyFont="1" applyFill="1"/>
    <xf numFmtId="43" fontId="0" fillId="0" borderId="0" xfId="3" applyNumberFormat="1" applyFont="1"/>
    <xf numFmtId="43" fontId="0" fillId="0" borderId="0" xfId="0" applyNumberFormat="1"/>
    <xf numFmtId="43" fontId="11" fillId="0" borderId="0" xfId="3" applyNumberFormat="1" applyFont="1" applyAlignment="1">
      <alignment horizontal="center" vertical="center"/>
    </xf>
    <xf numFmtId="0" fontId="30" fillId="13" borderId="0" xfId="0" applyFont="1" applyFill="1" applyAlignment="1">
      <alignment horizontal="center" vertical="center"/>
    </xf>
    <xf numFmtId="4" fontId="11" fillId="13" borderId="0" xfId="0" applyNumberFormat="1" applyFont="1" applyFill="1" applyAlignment="1">
      <alignment horizontal="center" vertical="center"/>
    </xf>
    <xf numFmtId="0" fontId="11" fillId="13" borderId="0" xfId="0" applyFont="1" applyFill="1" applyAlignment="1">
      <alignment horizontal="center" vertical="center"/>
    </xf>
    <xf numFmtId="4" fontId="33" fillId="3" borderId="49" xfId="0" applyNumberFormat="1" applyFont="1" applyFill="1" applyBorder="1" applyAlignment="1">
      <alignment horizontal="center" vertical="center"/>
    </xf>
    <xf numFmtId="4" fontId="8" fillId="3" borderId="31" xfId="0" applyNumberFormat="1" applyFont="1" applyFill="1" applyBorder="1" applyAlignment="1">
      <alignment horizontal="center" vertical="center"/>
    </xf>
    <xf numFmtId="43" fontId="11" fillId="0" borderId="0" xfId="0" applyNumberFormat="1" applyFont="1" applyAlignment="1">
      <alignment horizontal="center" vertical="center"/>
    </xf>
    <xf numFmtId="43" fontId="0" fillId="13" borderId="0" xfId="3" applyFont="1" applyFill="1"/>
    <xf numFmtId="43" fontId="0" fillId="11" borderId="0" xfId="0" applyNumberFormat="1" applyFill="1"/>
    <xf numFmtId="0" fontId="0" fillId="11" borderId="0" xfId="0" applyFill="1"/>
    <xf numFmtId="43" fontId="42" fillId="13" borderId="0" xfId="3" applyNumberFormat="1" applyFont="1" applyFill="1"/>
    <xf numFmtId="0" fontId="42" fillId="0" borderId="0" xfId="0" applyFont="1"/>
    <xf numFmtId="190" fontId="42" fillId="13" borderId="0" xfId="3" applyNumberFormat="1" applyFont="1" applyFill="1"/>
    <xf numFmtId="0" fontId="22" fillId="6" borderId="0" xfId="0" applyFont="1" applyFill="1" applyBorder="1" applyAlignment="1">
      <alignment horizontal="center" vertical="center"/>
    </xf>
    <xf numFmtId="0" fontId="0" fillId="3" borderId="0" xfId="0" applyFill="1"/>
    <xf numFmtId="43" fontId="11" fillId="0" borderId="0" xfId="3" applyFont="1"/>
    <xf numFmtId="9" fontId="11" fillId="0" borderId="0" xfId="2" applyFont="1"/>
    <xf numFmtId="0" fontId="0" fillId="7" borderId="0" xfId="0" applyFill="1"/>
    <xf numFmtId="43" fontId="42" fillId="13" borderId="0" xfId="3" applyFont="1" applyFill="1"/>
    <xf numFmtId="190" fontId="42" fillId="16" borderId="0" xfId="3" applyNumberFormat="1" applyFont="1" applyFill="1"/>
    <xf numFmtId="190" fontId="0" fillId="7" borderId="0" xfId="3" applyNumberFormat="1" applyFont="1" applyFill="1"/>
    <xf numFmtId="0" fontId="42" fillId="3" borderId="0" xfId="0" applyFont="1" applyFill="1"/>
    <xf numFmtId="43" fontId="42" fillId="3" borderId="0" xfId="3" applyNumberFormat="1" applyFont="1" applyFill="1"/>
    <xf numFmtId="188" fontId="11" fillId="9" borderId="54" xfId="0" applyNumberFormat="1" applyFont="1" applyFill="1" applyBorder="1" applyAlignment="1">
      <alignment horizontal="center" vertical="center"/>
    </xf>
    <xf numFmtId="4" fontId="11" fillId="9" borderId="55" xfId="0" applyNumberFormat="1" applyFont="1" applyFill="1" applyBorder="1" applyAlignment="1">
      <alignment horizontal="center" vertical="center"/>
    </xf>
    <xf numFmtId="0" fontId="11" fillId="3" borderId="28" xfId="0" applyFont="1" applyFill="1" applyBorder="1" applyAlignment="1">
      <alignment horizontal="center" vertical="center"/>
    </xf>
    <xf numFmtId="0" fontId="11" fillId="18" borderId="27" xfId="0" applyFont="1" applyFill="1" applyBorder="1" applyAlignment="1">
      <alignment horizontal="center" vertical="center"/>
    </xf>
    <xf numFmtId="0" fontId="11" fillId="18" borderId="28" xfId="0" applyFont="1" applyFill="1" applyBorder="1" applyAlignment="1">
      <alignment horizontal="center" vertical="center"/>
    </xf>
    <xf numFmtId="0" fontId="9" fillId="18" borderId="28" xfId="0" applyFont="1" applyFill="1" applyBorder="1" applyAlignment="1">
      <alignment horizontal="center" vertical="center"/>
    </xf>
    <xf numFmtId="3" fontId="11" fillId="18" borderId="28" xfId="0" applyNumberFormat="1" applyFont="1" applyFill="1" applyBorder="1" applyAlignment="1">
      <alignment horizontal="center" vertical="center" wrapText="1"/>
    </xf>
    <xf numFmtId="4" fontId="11" fillId="18" borderId="28" xfId="0" applyNumberFormat="1" applyFont="1" applyFill="1" applyBorder="1" applyAlignment="1">
      <alignment horizontal="center" vertical="center"/>
    </xf>
    <xf numFmtId="4" fontId="14" fillId="18" borderId="26" xfId="0" applyNumberFormat="1" applyFont="1" applyFill="1" applyBorder="1" applyAlignment="1">
      <alignment horizontal="center" vertical="center"/>
    </xf>
    <xf numFmtId="4" fontId="11" fillId="18" borderId="26" xfId="0" applyNumberFormat="1" applyFont="1" applyFill="1" applyBorder="1" applyAlignment="1">
      <alignment horizontal="center" vertical="center"/>
    </xf>
    <xf numFmtId="187" fontId="11" fillId="18" borderId="28" xfId="0" applyNumberFormat="1" applyFont="1" applyFill="1" applyBorder="1" applyAlignment="1">
      <alignment horizontal="center" vertical="center"/>
    </xf>
    <xf numFmtId="0" fontId="10" fillId="18" borderId="28" xfId="0" applyFont="1" applyFill="1" applyBorder="1" applyAlignment="1">
      <alignment horizontal="center" vertical="center"/>
    </xf>
    <xf numFmtId="0" fontId="14" fillId="18" borderId="41" xfId="0" applyFont="1" applyFill="1" applyBorder="1" applyAlignment="1">
      <alignment horizontal="center" vertical="center"/>
    </xf>
    <xf numFmtId="4" fontId="14" fillId="18" borderId="28" xfId="0" applyNumberFormat="1" applyFont="1" applyFill="1" applyBorder="1" applyAlignment="1">
      <alignment horizontal="center" vertical="center"/>
    </xf>
    <xf numFmtId="0" fontId="30" fillId="18" borderId="0" xfId="0" applyFont="1" applyFill="1" applyAlignment="1">
      <alignment horizontal="center" vertical="center"/>
    </xf>
    <xf numFmtId="0" fontId="11" fillId="18" borderId="0" xfId="0" applyFont="1" applyFill="1" applyAlignment="1">
      <alignment horizontal="center" vertical="center"/>
    </xf>
    <xf numFmtId="0" fontId="0" fillId="18" borderId="0" xfId="0" applyFill="1"/>
    <xf numFmtId="43" fontId="0" fillId="18" borderId="0" xfId="0" applyNumberFormat="1" applyFill="1"/>
    <xf numFmtId="43" fontId="11" fillId="18" borderId="0" xfId="0" applyNumberFormat="1" applyFont="1" applyFill="1" applyAlignment="1">
      <alignment horizontal="center" vertical="center"/>
    </xf>
    <xf numFmtId="43" fontId="11" fillId="18" borderId="0" xfId="3" applyFont="1" applyFill="1"/>
    <xf numFmtId="9" fontId="11" fillId="18" borderId="0" xfId="2" applyFont="1" applyFill="1" applyAlignment="1">
      <alignment horizontal="center" vertical="center"/>
    </xf>
    <xf numFmtId="9" fontId="11" fillId="18" borderId="0" xfId="2" applyFont="1" applyFill="1"/>
    <xf numFmtId="4" fontId="11" fillId="18" borderId="0" xfId="0" applyNumberFormat="1" applyFont="1" applyFill="1" applyAlignment="1">
      <alignment horizontal="center" vertical="center"/>
    </xf>
    <xf numFmtId="43" fontId="11" fillId="18" borderId="0" xfId="3" applyNumberFormat="1" applyFont="1" applyFill="1" applyAlignment="1">
      <alignment horizontal="center" vertical="center"/>
    </xf>
    <xf numFmtId="0" fontId="42" fillId="7" borderId="0" xfId="0" applyFont="1" applyFill="1"/>
    <xf numFmtId="0" fontId="11" fillId="7" borderId="26" xfId="0" applyFont="1" applyFill="1" applyBorder="1" applyAlignment="1">
      <alignment horizontal="center" vertical="center"/>
    </xf>
    <xf numFmtId="0" fontId="9" fillId="7" borderId="28" xfId="0" applyFont="1" applyFill="1" applyBorder="1" applyAlignment="1">
      <alignment horizontal="center" vertical="center"/>
    </xf>
    <xf numFmtId="3" fontId="11" fillId="7" borderId="28" xfId="0" applyNumberFormat="1" applyFont="1" applyFill="1" applyBorder="1" applyAlignment="1">
      <alignment horizontal="center" vertical="center" wrapText="1"/>
    </xf>
    <xf numFmtId="4" fontId="11" fillId="7" borderId="28" xfId="0" applyNumberFormat="1" applyFont="1" applyFill="1" applyBorder="1" applyAlignment="1">
      <alignment horizontal="center" vertical="center"/>
    </xf>
    <xf numFmtId="4" fontId="14" fillId="7" borderId="26" xfId="0" applyNumberFormat="1" applyFont="1" applyFill="1" applyBorder="1" applyAlignment="1">
      <alignment horizontal="center" vertical="center"/>
    </xf>
    <xf numFmtId="187" fontId="11" fillId="7" borderId="26" xfId="0" applyNumberFormat="1" applyFont="1" applyFill="1" applyBorder="1" applyAlignment="1">
      <alignment horizontal="center" vertical="center"/>
    </xf>
    <xf numFmtId="0" fontId="11" fillId="7" borderId="25" xfId="0" applyFont="1" applyFill="1" applyBorder="1" applyAlignment="1">
      <alignment horizontal="center" vertical="center"/>
    </xf>
    <xf numFmtId="0" fontId="11" fillId="15" borderId="25" xfId="0" applyFont="1" applyFill="1" applyBorder="1" applyAlignment="1">
      <alignment horizontal="center" vertical="center"/>
    </xf>
    <xf numFmtId="0" fontId="11" fillId="15" borderId="26" xfId="0" applyFont="1" applyFill="1" applyBorder="1" applyAlignment="1">
      <alignment horizontal="center" vertical="center"/>
    </xf>
    <xf numFmtId="0" fontId="9" fillId="15" borderId="28" xfId="0" applyFont="1" applyFill="1" applyBorder="1" applyAlignment="1">
      <alignment horizontal="center" vertical="center"/>
    </xf>
    <xf numFmtId="3" fontId="11" fillId="15" borderId="28" xfId="0" applyNumberFormat="1" applyFont="1" applyFill="1" applyBorder="1" applyAlignment="1">
      <alignment horizontal="center" vertical="center" wrapText="1"/>
    </xf>
    <xf numFmtId="4" fontId="11" fillId="15" borderId="28" xfId="0" applyNumberFormat="1" applyFont="1" applyFill="1" applyBorder="1" applyAlignment="1">
      <alignment horizontal="center" vertical="center"/>
    </xf>
    <xf numFmtId="4" fontId="14" fillId="15" borderId="26" xfId="0" applyNumberFormat="1" applyFont="1" applyFill="1" applyBorder="1" applyAlignment="1">
      <alignment horizontal="center" vertical="center"/>
    </xf>
    <xf numFmtId="4" fontId="11" fillId="15" borderId="26" xfId="0" applyNumberFormat="1" applyFont="1" applyFill="1" applyBorder="1" applyAlignment="1">
      <alignment horizontal="center" vertical="center"/>
    </xf>
    <xf numFmtId="187" fontId="11" fillId="15" borderId="26" xfId="0" applyNumberFormat="1" applyFont="1" applyFill="1" applyBorder="1" applyAlignment="1">
      <alignment horizontal="center" vertical="center"/>
    </xf>
    <xf numFmtId="0" fontId="10" fillId="15" borderId="26" xfId="0" applyFont="1" applyFill="1" applyBorder="1" applyAlignment="1">
      <alignment horizontal="center" vertical="center"/>
    </xf>
    <xf numFmtId="0" fontId="14" fillId="15" borderId="41" xfId="0" applyFont="1" applyFill="1" applyBorder="1" applyAlignment="1">
      <alignment horizontal="center" vertical="center"/>
    </xf>
    <xf numFmtId="0" fontId="10" fillId="15" borderId="1" xfId="0" applyFont="1" applyFill="1" applyBorder="1" applyAlignment="1">
      <alignment horizontal="center" vertical="center"/>
    </xf>
    <xf numFmtId="4" fontId="11" fillId="15" borderId="39" xfId="0" applyNumberFormat="1" applyFont="1" applyFill="1" applyBorder="1" applyAlignment="1">
      <alignment horizontal="center" vertical="center"/>
    </xf>
    <xf numFmtId="4" fontId="30" fillId="15" borderId="39" xfId="0" applyNumberFormat="1" applyFont="1" applyFill="1" applyBorder="1" applyAlignment="1">
      <alignment horizontal="center" vertical="center"/>
    </xf>
    <xf numFmtId="4" fontId="11" fillId="15" borderId="29" xfId="0" applyNumberFormat="1" applyFont="1" applyFill="1" applyBorder="1" applyAlignment="1">
      <alignment horizontal="center" vertical="center"/>
    </xf>
    <xf numFmtId="4" fontId="31" fillId="15" borderId="1" xfId="0" applyNumberFormat="1" applyFont="1" applyFill="1" applyBorder="1" applyAlignment="1">
      <alignment horizontal="center" vertical="center"/>
    </xf>
    <xf numFmtId="188" fontId="11" fillId="7" borderId="42" xfId="0" applyNumberFormat="1" applyFont="1" applyFill="1" applyBorder="1" applyAlignment="1">
      <alignment horizontal="center" vertical="center"/>
    </xf>
    <xf numFmtId="4" fontId="11" fillId="7" borderId="43" xfId="0" applyNumberFormat="1" applyFont="1" applyFill="1" applyBorder="1" applyAlignment="1">
      <alignment horizontal="center" vertical="center"/>
    </xf>
    <xf numFmtId="0" fontId="8" fillId="4" borderId="35" xfId="0" applyFont="1" applyFill="1" applyBorder="1" applyAlignment="1">
      <alignment vertical="center"/>
    </xf>
    <xf numFmtId="0" fontId="26" fillId="4" borderId="0" xfId="0" applyFont="1" applyFill="1" applyAlignment="1">
      <alignment horizontal="center" vertical="center"/>
    </xf>
    <xf numFmtId="0" fontId="27" fillId="4" borderId="0" xfId="0" applyFont="1" applyFill="1" applyAlignment="1">
      <alignment horizontal="center" vertical="center"/>
    </xf>
    <xf numFmtId="4" fontId="11" fillId="8" borderId="57" xfId="0" applyNumberFormat="1" applyFont="1" applyFill="1" applyBorder="1" applyAlignment="1">
      <alignment horizontal="center" vertical="center"/>
    </xf>
    <xf numFmtId="4" fontId="11" fillId="8" borderId="52" xfId="0" applyNumberFormat="1" applyFont="1" applyFill="1" applyBorder="1" applyAlignment="1">
      <alignment horizontal="center" vertical="center"/>
    </xf>
    <xf numFmtId="43" fontId="9" fillId="8" borderId="60" xfId="3" applyFont="1" applyFill="1" applyBorder="1" applyAlignment="1">
      <alignment horizontal="center" vertical="center"/>
    </xf>
    <xf numFmtId="43" fontId="9" fillId="8" borderId="61" xfId="3" applyFont="1" applyFill="1" applyBorder="1" applyAlignment="1">
      <alignment horizontal="center" vertical="center"/>
    </xf>
    <xf numFmtId="10" fontId="9" fillId="8" borderId="60" xfId="2" applyNumberFormat="1" applyFont="1" applyFill="1" applyBorder="1" applyAlignment="1">
      <alignment horizontal="center" vertical="center"/>
    </xf>
    <xf numFmtId="10" fontId="9" fillId="8" borderId="61" xfId="2" applyNumberFormat="1" applyFont="1" applyFill="1" applyBorder="1" applyAlignment="1">
      <alignment horizontal="center" vertical="center"/>
    </xf>
    <xf numFmtId="10" fontId="9" fillId="8" borderId="62" xfId="2" applyNumberFormat="1" applyFont="1" applyFill="1" applyBorder="1" applyAlignment="1">
      <alignment horizontal="center" vertical="center"/>
    </xf>
    <xf numFmtId="10" fontId="9" fillId="8" borderId="63" xfId="2" applyNumberFormat="1" applyFont="1" applyFill="1" applyBorder="1" applyAlignment="1">
      <alignment horizontal="center" vertical="center"/>
    </xf>
    <xf numFmtId="43" fontId="9" fillId="8" borderId="20" xfId="3" applyFont="1" applyFill="1" applyBorder="1" applyAlignment="1">
      <alignment horizontal="center" vertical="center"/>
    </xf>
    <xf numFmtId="0" fontId="0" fillId="7" borderId="66" xfId="0" applyFont="1" applyFill="1" applyBorder="1"/>
    <xf numFmtId="0" fontId="0" fillId="7" borderId="64" xfId="0" applyFont="1" applyFill="1" applyBorder="1"/>
    <xf numFmtId="43" fontId="0" fillId="11" borderId="64" xfId="3" applyFont="1" applyFill="1" applyBorder="1"/>
    <xf numFmtId="0" fontId="0" fillId="0" borderId="57" xfId="0" applyBorder="1"/>
    <xf numFmtId="0" fontId="0" fillId="0" borderId="68" xfId="0" applyBorder="1"/>
    <xf numFmtId="43" fontId="0" fillId="0" borderId="68" xfId="3" applyNumberFormat="1" applyFont="1" applyBorder="1"/>
    <xf numFmtId="43" fontId="0" fillId="0" borderId="69" xfId="3" applyNumberFormat="1" applyFont="1" applyBorder="1"/>
    <xf numFmtId="43" fontId="0" fillId="7" borderId="64" xfId="3" applyNumberFormat="1" applyFont="1" applyFill="1" applyBorder="1"/>
    <xf numFmtId="190" fontId="0" fillId="7" borderId="64" xfId="3" applyNumberFormat="1" applyFont="1" applyFill="1" applyBorder="1"/>
    <xf numFmtId="43" fontId="0" fillId="7" borderId="64" xfId="3" applyFont="1" applyFill="1" applyBorder="1"/>
    <xf numFmtId="190" fontId="0" fillId="0" borderId="0" xfId="0" applyNumberFormat="1"/>
    <xf numFmtId="0" fontId="9" fillId="8" borderId="28" xfId="0" applyFont="1" applyFill="1" applyBorder="1" applyAlignment="1">
      <alignment horizontal="center" vertical="center"/>
    </xf>
    <xf numFmtId="3" fontId="11" fillId="8" borderId="28" xfId="0" applyNumberFormat="1" applyFont="1" applyFill="1" applyBorder="1" applyAlignment="1">
      <alignment horizontal="center" vertical="center" wrapText="1"/>
    </xf>
    <xf numFmtId="4" fontId="11" fillId="8" borderId="28" xfId="0" applyNumberFormat="1" applyFont="1" applyFill="1" applyBorder="1" applyAlignment="1">
      <alignment horizontal="center" vertical="center"/>
    </xf>
    <xf numFmtId="4" fontId="14" fillId="8" borderId="26" xfId="0" applyNumberFormat="1" applyFont="1" applyFill="1" applyBorder="1" applyAlignment="1">
      <alignment horizontal="center" vertical="center"/>
    </xf>
    <xf numFmtId="4" fontId="11" fillId="8" borderId="26" xfId="0" applyNumberFormat="1" applyFont="1" applyFill="1" applyBorder="1" applyAlignment="1">
      <alignment horizontal="center" vertical="center"/>
    </xf>
    <xf numFmtId="187" fontId="11" fillId="8" borderId="28" xfId="0" applyNumberFormat="1" applyFont="1" applyFill="1" applyBorder="1" applyAlignment="1">
      <alignment horizontal="center" vertical="center"/>
    </xf>
    <xf numFmtId="0" fontId="10" fillId="8" borderId="28" xfId="0" applyFont="1" applyFill="1" applyBorder="1" applyAlignment="1">
      <alignment horizontal="center" vertical="center"/>
    </xf>
    <xf numFmtId="0" fontId="11" fillId="7" borderId="27" xfId="0" applyFont="1" applyFill="1" applyBorder="1" applyAlignment="1">
      <alignment horizontal="center" vertical="center"/>
    </xf>
    <xf numFmtId="0" fontId="11" fillId="7" borderId="28" xfId="0" applyFont="1" applyFill="1" applyBorder="1" applyAlignment="1">
      <alignment horizontal="center" vertical="center"/>
    </xf>
    <xf numFmtId="4" fontId="11" fillId="7" borderId="26" xfId="0" applyNumberFormat="1" applyFont="1" applyFill="1" applyBorder="1" applyAlignment="1">
      <alignment horizontal="center" vertical="center"/>
    </xf>
    <xf numFmtId="187" fontId="11" fillId="7" borderId="28" xfId="0" applyNumberFormat="1" applyFont="1" applyFill="1" applyBorder="1" applyAlignment="1">
      <alignment horizontal="center" vertical="center"/>
    </xf>
    <xf numFmtId="0" fontId="10" fillId="7" borderId="28" xfId="0" applyFont="1" applyFill="1" applyBorder="1" applyAlignment="1">
      <alignment horizontal="center" vertical="center"/>
    </xf>
    <xf numFmtId="0" fontId="10" fillId="7" borderId="26" xfId="0" applyFont="1" applyFill="1" applyBorder="1" applyAlignment="1">
      <alignment horizontal="center" vertical="center"/>
    </xf>
    <xf numFmtId="0" fontId="14" fillId="7" borderId="41" xfId="0" applyFont="1" applyFill="1" applyBorder="1" applyAlignment="1">
      <alignment horizontal="center" vertical="center"/>
    </xf>
    <xf numFmtId="0" fontId="11" fillId="8" borderId="27" xfId="0" applyFont="1" applyFill="1" applyBorder="1" applyAlignment="1">
      <alignment horizontal="center" vertical="center"/>
    </xf>
    <xf numFmtId="0" fontId="11" fillId="8" borderId="28" xfId="0" applyFont="1" applyFill="1" applyBorder="1" applyAlignment="1">
      <alignment horizontal="center" vertical="center"/>
    </xf>
    <xf numFmtId="4" fontId="14" fillId="8" borderId="28" xfId="0" applyNumberFormat="1" applyFont="1" applyFill="1" applyBorder="1" applyAlignment="1">
      <alignment horizontal="center" vertical="center"/>
    </xf>
    <xf numFmtId="0" fontId="11" fillId="19" borderId="27" xfId="0" applyFont="1" applyFill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9" fillId="11" borderId="8" xfId="0" applyFont="1" applyFill="1" applyBorder="1" applyAlignment="1">
      <alignment horizontal="left" vertical="center"/>
    </xf>
    <xf numFmtId="4" fontId="9" fillId="11" borderId="9" xfId="0" applyNumberFormat="1" applyFont="1" applyFill="1" applyBorder="1" applyAlignment="1">
      <alignment horizontal="center" vertical="center"/>
    </xf>
    <xf numFmtId="10" fontId="30" fillId="11" borderId="9" xfId="2" applyNumberFormat="1" applyFont="1" applyFill="1" applyBorder="1" applyAlignment="1">
      <alignment horizontal="center" vertical="center"/>
    </xf>
    <xf numFmtId="10" fontId="30" fillId="11" borderId="10" xfId="0" applyNumberFormat="1" applyFont="1" applyFill="1" applyBorder="1" applyAlignment="1">
      <alignment horizontal="center" vertical="center"/>
    </xf>
    <xf numFmtId="4" fontId="11" fillId="10" borderId="0" xfId="0" applyNumberFormat="1" applyFont="1" applyFill="1" applyAlignment="1">
      <alignment horizontal="center" vertical="center"/>
    </xf>
    <xf numFmtId="4" fontId="11" fillId="0" borderId="0" xfId="0" applyNumberFormat="1" applyFont="1" applyFill="1" applyAlignment="1">
      <alignment horizontal="center" vertical="center"/>
    </xf>
    <xf numFmtId="3" fontId="11" fillId="10" borderId="0" xfId="0" applyNumberFormat="1" applyFont="1" applyFill="1" applyAlignment="1">
      <alignment horizontal="center" vertical="center"/>
    </xf>
    <xf numFmtId="3" fontId="9" fillId="10" borderId="0" xfId="0" applyNumberFormat="1" applyFont="1" applyFill="1" applyAlignment="1">
      <alignment horizontal="center" vertical="center"/>
    </xf>
    <xf numFmtId="188" fontId="11" fillId="3" borderId="4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43" fontId="0" fillId="7" borderId="67" xfId="3" applyNumberFormat="1" applyFont="1" applyFill="1" applyBorder="1"/>
    <xf numFmtId="0" fontId="43" fillId="7" borderId="64" xfId="0" applyFont="1" applyFill="1" applyBorder="1"/>
    <xf numFmtId="43" fontId="43" fillId="7" borderId="67" xfId="3" applyNumberFormat="1" applyFont="1" applyFill="1" applyBorder="1"/>
    <xf numFmtId="190" fontId="42" fillId="7" borderId="67" xfId="3" applyNumberFormat="1" applyFont="1" applyFill="1" applyBorder="1"/>
    <xf numFmtId="190" fontId="0" fillId="7" borderId="67" xfId="3" applyNumberFormat="1" applyFont="1" applyFill="1" applyBorder="1"/>
    <xf numFmtId="0" fontId="0" fillId="7" borderId="64" xfId="0" applyFill="1" applyBorder="1"/>
    <xf numFmtId="43" fontId="0" fillId="7" borderId="67" xfId="3" applyFont="1" applyFill="1" applyBorder="1"/>
    <xf numFmtId="43" fontId="0" fillId="0" borderId="68" xfId="3" applyFont="1" applyBorder="1"/>
    <xf numFmtId="14" fontId="0" fillId="7" borderId="64" xfId="3" applyNumberFormat="1" applyFont="1" applyFill="1" applyBorder="1"/>
    <xf numFmtId="0" fontId="0" fillId="20" borderId="58" xfId="0" applyFill="1" applyBorder="1"/>
    <xf numFmtId="0" fontId="0" fillId="20" borderId="65" xfId="0" applyFill="1" applyBorder="1"/>
    <xf numFmtId="43" fontId="0" fillId="20" borderId="65" xfId="3" applyFont="1" applyFill="1" applyBorder="1"/>
    <xf numFmtId="190" fontId="0" fillId="20" borderId="65" xfId="3" applyNumberFormat="1" applyFont="1" applyFill="1" applyBorder="1" applyAlignment="1">
      <alignment horizontal="center"/>
    </xf>
    <xf numFmtId="190" fontId="0" fillId="20" borderId="65" xfId="3" applyNumberFormat="1" applyFont="1" applyFill="1" applyBorder="1"/>
    <xf numFmtId="43" fontId="42" fillId="20" borderId="59" xfId="3" applyNumberFormat="1" applyFont="1" applyFill="1" applyBorder="1"/>
    <xf numFmtId="3" fontId="11" fillId="15" borderId="0" xfId="0" applyNumberFormat="1" applyFont="1" applyFill="1" applyAlignment="1">
      <alignment horizontal="center" vertical="center"/>
    </xf>
    <xf numFmtId="0" fontId="11" fillId="15" borderId="0" xfId="0" applyFont="1" applyFill="1" applyAlignment="1">
      <alignment horizontal="center" vertical="center"/>
    </xf>
    <xf numFmtId="2" fontId="11" fillId="15" borderId="0" xfId="0" applyNumberFormat="1" applyFont="1" applyFill="1" applyAlignment="1">
      <alignment horizontal="center" vertical="center"/>
    </xf>
    <xf numFmtId="0" fontId="11" fillId="8" borderId="25" xfId="0" applyFont="1" applyFill="1" applyBorder="1" applyAlignment="1">
      <alignment horizontal="center" vertical="center"/>
    </xf>
    <xf numFmtId="0" fontId="11" fillId="8" borderId="26" xfId="0" applyFont="1" applyFill="1" applyBorder="1" applyAlignment="1">
      <alignment horizontal="center" vertical="center"/>
    </xf>
    <xf numFmtId="187" fontId="11" fillId="8" borderId="26" xfId="0" applyNumberFormat="1" applyFont="1" applyFill="1" applyBorder="1" applyAlignment="1">
      <alignment horizontal="center" vertical="center"/>
    </xf>
    <xf numFmtId="0" fontId="10" fillId="8" borderId="26" xfId="0" applyFont="1" applyFill="1" applyBorder="1" applyAlignment="1">
      <alignment horizontal="center" vertical="center"/>
    </xf>
    <xf numFmtId="4" fontId="9" fillId="7" borderId="0" xfId="0" applyNumberFormat="1" applyFont="1" applyFill="1" applyAlignment="1">
      <alignment horizontal="center" vertical="center"/>
    </xf>
    <xf numFmtId="43" fontId="9" fillId="8" borderId="70" xfId="3" applyFont="1" applyFill="1" applyBorder="1" applyAlignment="1">
      <alignment horizontal="center" vertical="center"/>
    </xf>
    <xf numFmtId="43" fontId="9" fillId="8" borderId="71" xfId="3" applyFont="1" applyFill="1" applyBorder="1" applyAlignment="1">
      <alignment horizontal="center" vertical="center"/>
    </xf>
    <xf numFmtId="43" fontId="9" fillId="8" borderId="66" xfId="3" applyFont="1" applyFill="1" applyBorder="1" applyAlignment="1">
      <alignment horizontal="center" vertical="center"/>
    </xf>
    <xf numFmtId="43" fontId="9" fillId="8" borderId="67" xfId="3" applyFont="1" applyFill="1" applyBorder="1" applyAlignment="1">
      <alignment horizontal="center" vertical="center"/>
    </xf>
    <xf numFmtId="0" fontId="11" fillId="19" borderId="25" xfId="0" applyFont="1" applyFill="1" applyBorder="1" applyAlignment="1">
      <alignment horizontal="center" vertical="center"/>
    </xf>
    <xf numFmtId="0" fontId="11" fillId="0" borderId="50" xfId="0" applyFont="1" applyBorder="1" applyAlignment="1">
      <alignment horizontal="center" vertical="center"/>
    </xf>
    <xf numFmtId="0" fontId="22" fillId="6" borderId="0" xfId="0" applyFont="1" applyFill="1" applyBorder="1" applyAlignment="1">
      <alignment horizontal="center" vertical="center"/>
    </xf>
    <xf numFmtId="0" fontId="22" fillId="6" borderId="29" xfId="0" applyFont="1" applyFill="1" applyBorder="1" applyAlignment="1">
      <alignment horizontal="center" vertical="center"/>
    </xf>
    <xf numFmtId="0" fontId="9" fillId="6" borderId="29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3" fontId="9" fillId="0" borderId="0" xfId="0" applyNumberFormat="1" applyFont="1" applyAlignment="1">
      <alignment horizontal="center" vertical="center" wrapText="1"/>
    </xf>
    <xf numFmtId="3" fontId="9" fillId="0" borderId="0" xfId="0" applyNumberFormat="1" applyFont="1" applyAlignment="1">
      <alignment horizontal="center" vertical="center"/>
    </xf>
    <xf numFmtId="0" fontId="22" fillId="6" borderId="0" xfId="0" applyFont="1" applyFill="1" applyBorder="1" applyAlignment="1">
      <alignment horizontal="center" vertical="center"/>
    </xf>
    <xf numFmtId="4" fontId="11" fillId="0" borderId="0" xfId="0" applyNumberFormat="1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4" fontId="9" fillId="0" borderId="0" xfId="0" applyNumberFormat="1" applyFont="1" applyFill="1" applyBorder="1" applyAlignment="1">
      <alignment horizontal="center" vertical="center"/>
    </xf>
    <xf numFmtId="4" fontId="29" fillId="0" borderId="0" xfId="0" applyNumberFormat="1" applyFont="1" applyBorder="1" applyAlignment="1">
      <alignment horizontal="center" vertical="center"/>
    </xf>
    <xf numFmtId="4" fontId="25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3" fontId="9" fillId="0" borderId="0" xfId="0" applyNumberFormat="1" applyFont="1" applyBorder="1" applyAlignment="1">
      <alignment horizontal="center" vertical="center" wrapText="1"/>
    </xf>
    <xf numFmtId="0" fontId="22" fillId="6" borderId="0" xfId="0" applyFont="1" applyFill="1" applyBorder="1" applyAlignment="1">
      <alignment horizontal="center" vertical="center"/>
    </xf>
    <xf numFmtId="0" fontId="22" fillId="6" borderId="0" xfId="0" applyFont="1" applyFill="1" applyBorder="1" applyAlignment="1">
      <alignment horizontal="center" vertical="center"/>
    </xf>
    <xf numFmtId="0" fontId="22" fillId="6" borderId="0" xfId="0" applyFont="1" applyFill="1" applyBorder="1" applyAlignment="1">
      <alignment horizontal="center" vertical="center"/>
    </xf>
    <xf numFmtId="0" fontId="22" fillId="6" borderId="0" xfId="0" applyFont="1" applyFill="1" applyBorder="1" applyAlignment="1">
      <alignment horizontal="center" vertical="center"/>
    </xf>
    <xf numFmtId="0" fontId="9" fillId="3" borderId="28" xfId="0" applyFont="1" applyFill="1" applyBorder="1" applyAlignment="1">
      <alignment horizontal="center" vertical="center"/>
    </xf>
    <xf numFmtId="43" fontId="9" fillId="8" borderId="72" xfId="3" applyFont="1" applyFill="1" applyBorder="1" applyAlignment="1">
      <alignment horizontal="center" vertical="center"/>
    </xf>
    <xf numFmtId="43" fontId="9" fillId="8" borderId="73" xfId="3" applyFont="1" applyFill="1" applyBorder="1" applyAlignment="1">
      <alignment horizontal="center" vertical="center"/>
    </xf>
    <xf numFmtId="0" fontId="11" fillId="3" borderId="27" xfId="0" applyFont="1" applyFill="1" applyBorder="1" applyAlignment="1">
      <alignment horizontal="center" vertical="center"/>
    </xf>
    <xf numFmtId="3" fontId="11" fillId="3" borderId="28" xfId="0" applyNumberFormat="1" applyFont="1" applyFill="1" applyBorder="1" applyAlignment="1">
      <alignment horizontal="center" vertical="center" wrapText="1"/>
    </xf>
    <xf numFmtId="4" fontId="11" fillId="3" borderId="28" xfId="0" applyNumberFormat="1" applyFont="1" applyFill="1" applyBorder="1" applyAlignment="1">
      <alignment horizontal="center" vertical="center"/>
    </xf>
    <xf numFmtId="4" fontId="14" fillId="3" borderId="26" xfId="0" applyNumberFormat="1" applyFont="1" applyFill="1" applyBorder="1" applyAlignment="1">
      <alignment horizontal="center" vertical="center"/>
    </xf>
    <xf numFmtId="4" fontId="11" fillId="3" borderId="26" xfId="0" applyNumberFormat="1" applyFont="1" applyFill="1" applyBorder="1" applyAlignment="1">
      <alignment horizontal="center" vertical="center"/>
    </xf>
    <xf numFmtId="187" fontId="11" fillId="3" borderId="26" xfId="0" applyNumberFormat="1" applyFont="1" applyFill="1" applyBorder="1" applyAlignment="1">
      <alignment horizontal="center" vertical="center"/>
    </xf>
    <xf numFmtId="0" fontId="10" fillId="3" borderId="28" xfId="0" applyFont="1" applyFill="1" applyBorder="1" applyAlignment="1">
      <alignment horizontal="center" vertical="center"/>
    </xf>
    <xf numFmtId="0" fontId="22" fillId="6" borderId="0" xfId="0" applyFont="1" applyFill="1" applyBorder="1" applyAlignment="1">
      <alignment horizontal="center" vertical="center"/>
    </xf>
    <xf numFmtId="2" fontId="0" fillId="7" borderId="64" xfId="0" applyNumberFormat="1" applyFont="1" applyFill="1" applyBorder="1"/>
    <xf numFmtId="2" fontId="0" fillId="7" borderId="64" xfId="3" applyNumberFormat="1" applyFont="1" applyFill="1" applyBorder="1"/>
    <xf numFmtId="2" fontId="0" fillId="11" borderId="64" xfId="0" applyNumberFormat="1" applyFont="1" applyFill="1" applyBorder="1"/>
    <xf numFmtId="2" fontId="0" fillId="11" borderId="64" xfId="3" applyNumberFormat="1" applyFont="1" applyFill="1" applyBorder="1"/>
    <xf numFmtId="2" fontId="0" fillId="0" borderId="68" xfId="3" applyNumberFormat="1" applyFont="1" applyBorder="1"/>
    <xf numFmtId="0" fontId="22" fillId="6" borderId="0" xfId="0" applyFont="1" applyFill="1" applyBorder="1" applyAlignment="1">
      <alignment horizontal="center" vertical="center"/>
    </xf>
    <xf numFmtId="4" fontId="11" fillId="21" borderId="26" xfId="0" applyNumberFormat="1" applyFont="1" applyFill="1" applyBorder="1" applyAlignment="1">
      <alignment horizontal="center" vertical="center"/>
    </xf>
    <xf numFmtId="0" fontId="9" fillId="7" borderId="26" xfId="0" applyFont="1" applyFill="1" applyBorder="1" applyAlignment="1">
      <alignment horizontal="center" vertical="center"/>
    </xf>
    <xf numFmtId="0" fontId="22" fillId="6" borderId="0" xfId="0" applyFont="1" applyFill="1" applyBorder="1" applyAlignment="1">
      <alignment horizontal="center" vertical="center"/>
    </xf>
    <xf numFmtId="0" fontId="22" fillId="6" borderId="0" xfId="0" applyFont="1" applyFill="1" applyBorder="1" applyAlignment="1">
      <alignment horizontal="center" vertical="center"/>
    </xf>
    <xf numFmtId="0" fontId="22" fillId="6" borderId="0" xfId="0" applyFont="1" applyFill="1" applyBorder="1" applyAlignment="1">
      <alignment horizontal="center" vertical="center"/>
    </xf>
    <xf numFmtId="3" fontId="9" fillId="0" borderId="0" xfId="0" applyNumberFormat="1" applyFont="1" applyAlignment="1">
      <alignment horizontal="center" vertical="center"/>
    </xf>
    <xf numFmtId="3" fontId="9" fillId="0" borderId="0" xfId="0" applyNumberFormat="1" applyFont="1" applyAlignment="1">
      <alignment horizontal="center" vertical="center" wrapText="1"/>
    </xf>
    <xf numFmtId="4" fontId="11" fillId="0" borderId="28" xfId="0" applyNumberFormat="1" applyFont="1" applyBorder="1" applyAlignment="1">
      <alignment horizontal="center" vertical="center" wrapText="1"/>
    </xf>
    <xf numFmtId="4" fontId="11" fillId="0" borderId="26" xfId="0" applyNumberFormat="1" applyFont="1" applyBorder="1" applyAlignment="1">
      <alignment horizontal="center" vertical="center" wrapText="1"/>
    </xf>
    <xf numFmtId="4" fontId="11" fillId="8" borderId="28" xfId="0" applyNumberFormat="1" applyFont="1" applyFill="1" applyBorder="1" applyAlignment="1">
      <alignment horizontal="center" vertical="center" wrapText="1"/>
    </xf>
    <xf numFmtId="43" fontId="9" fillId="0" borderId="0" xfId="3" applyFont="1" applyAlignment="1">
      <alignment horizontal="center" vertical="center"/>
    </xf>
    <xf numFmtId="3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3" fontId="9" fillId="0" borderId="0" xfId="0" applyNumberFormat="1" applyFont="1" applyAlignment="1">
      <alignment horizontal="center" vertical="center" wrapText="1"/>
    </xf>
    <xf numFmtId="0" fontId="22" fillId="6" borderId="0" xfId="0" applyFont="1" applyFill="1" applyBorder="1" applyAlignment="1">
      <alignment horizontal="center" vertical="center"/>
    </xf>
    <xf numFmtId="0" fontId="11" fillId="3" borderId="25" xfId="0" applyFont="1" applyFill="1" applyBorder="1" applyAlignment="1">
      <alignment horizontal="center" vertical="center"/>
    </xf>
    <xf numFmtId="0" fontId="11" fillId="3" borderId="26" xfId="0" applyFont="1" applyFill="1" applyBorder="1" applyAlignment="1">
      <alignment horizontal="center" vertical="center"/>
    </xf>
    <xf numFmtId="187" fontId="11" fillId="3" borderId="28" xfId="0" applyNumberFormat="1" applyFont="1" applyFill="1" applyBorder="1" applyAlignment="1">
      <alignment horizontal="center" vertical="center"/>
    </xf>
    <xf numFmtId="0" fontId="22" fillId="6" borderId="0" xfId="0" applyFont="1" applyFill="1" applyBorder="1" applyAlignment="1">
      <alignment horizontal="center" vertical="center"/>
    </xf>
    <xf numFmtId="0" fontId="11" fillId="9" borderId="27" xfId="0" applyFont="1" applyFill="1" applyBorder="1" applyAlignment="1">
      <alignment horizontal="center" vertical="center"/>
    </xf>
    <xf numFmtId="0" fontId="11" fillId="9" borderId="26" xfId="0" applyFont="1" applyFill="1" applyBorder="1" applyAlignment="1">
      <alignment horizontal="center" vertical="center"/>
    </xf>
    <xf numFmtId="0" fontId="9" fillId="9" borderId="28" xfId="0" applyFont="1" applyFill="1" applyBorder="1" applyAlignment="1">
      <alignment horizontal="center" vertical="center"/>
    </xf>
    <xf numFmtId="3" fontId="11" fillId="9" borderId="28" xfId="0" applyNumberFormat="1" applyFont="1" applyFill="1" applyBorder="1" applyAlignment="1">
      <alignment horizontal="center" vertical="center" wrapText="1"/>
    </xf>
    <xf numFmtId="4" fontId="11" fillId="9" borderId="28" xfId="0" applyNumberFormat="1" applyFont="1" applyFill="1" applyBorder="1" applyAlignment="1">
      <alignment horizontal="center" vertical="center" wrapText="1"/>
    </xf>
    <xf numFmtId="4" fontId="11" fillId="9" borderId="28" xfId="0" applyNumberFormat="1" applyFont="1" applyFill="1" applyBorder="1" applyAlignment="1">
      <alignment horizontal="center" vertical="center"/>
    </xf>
    <xf numFmtId="4" fontId="14" fillId="9" borderId="26" xfId="0" applyNumberFormat="1" applyFont="1" applyFill="1" applyBorder="1" applyAlignment="1">
      <alignment horizontal="center" vertical="center"/>
    </xf>
    <xf numFmtId="4" fontId="11" fillId="9" borderId="26" xfId="0" applyNumberFormat="1" applyFont="1" applyFill="1" applyBorder="1" applyAlignment="1">
      <alignment horizontal="center" vertical="center"/>
    </xf>
    <xf numFmtId="187" fontId="11" fillId="9" borderId="28" xfId="0" applyNumberFormat="1" applyFont="1" applyFill="1" applyBorder="1" applyAlignment="1">
      <alignment horizontal="center" vertical="center"/>
    </xf>
    <xf numFmtId="0" fontId="10" fillId="9" borderId="28" xfId="0" applyFont="1" applyFill="1" applyBorder="1" applyAlignment="1">
      <alignment horizontal="center" vertical="center"/>
    </xf>
    <xf numFmtId="0" fontId="14" fillId="9" borderId="4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4" fontId="11" fillId="9" borderId="39" xfId="0" applyNumberFormat="1" applyFont="1" applyFill="1" applyBorder="1" applyAlignment="1">
      <alignment horizontal="center" vertical="center"/>
    </xf>
    <xf numFmtId="4" fontId="30" fillId="9" borderId="39" xfId="0" applyNumberFormat="1" applyFont="1" applyFill="1" applyBorder="1" applyAlignment="1">
      <alignment horizontal="center" vertical="center"/>
    </xf>
    <xf numFmtId="4" fontId="11" fillId="9" borderId="29" xfId="0" applyNumberFormat="1" applyFont="1" applyFill="1" applyBorder="1" applyAlignment="1">
      <alignment horizontal="center" vertical="center"/>
    </xf>
    <xf numFmtId="4" fontId="31" fillId="9" borderId="1" xfId="0" applyNumberFormat="1" applyFont="1" applyFill="1" applyBorder="1" applyAlignment="1">
      <alignment horizontal="center" vertical="center"/>
    </xf>
    <xf numFmtId="0" fontId="11" fillId="9" borderId="28" xfId="0" applyFont="1" applyFill="1" applyBorder="1" applyAlignment="1">
      <alignment horizontal="center" vertical="center"/>
    </xf>
    <xf numFmtId="0" fontId="22" fillId="6" borderId="0" xfId="0" applyFont="1" applyFill="1" applyBorder="1" applyAlignment="1">
      <alignment horizontal="center" vertical="center"/>
    </xf>
    <xf numFmtId="0" fontId="22" fillId="7" borderId="0" xfId="0" applyFont="1" applyFill="1" applyBorder="1" applyAlignment="1">
      <alignment horizontal="center" vertical="center"/>
    </xf>
    <xf numFmtId="0" fontId="9" fillId="7" borderId="0" xfId="0" applyFont="1" applyFill="1" applyBorder="1" applyAlignment="1">
      <alignment horizontal="center" vertical="center"/>
    </xf>
    <xf numFmtId="0" fontId="15" fillId="2" borderId="0" xfId="0" applyNumberFormat="1" applyFont="1" applyFill="1" applyAlignment="1">
      <alignment horizontal="center" vertical="center"/>
    </xf>
    <xf numFmtId="0" fontId="10" fillId="0" borderId="21" xfId="0" applyNumberFormat="1" applyFont="1" applyBorder="1" applyAlignment="1">
      <alignment horizontal="center" vertical="center" wrapText="1"/>
    </xf>
    <xf numFmtId="0" fontId="10" fillId="0" borderId="22" xfId="0" applyNumberFormat="1" applyFont="1" applyBorder="1" applyAlignment="1">
      <alignment horizontal="center" vertical="center" wrapText="1"/>
    </xf>
    <xf numFmtId="0" fontId="10" fillId="0" borderId="3" xfId="0" applyNumberFormat="1" applyFont="1" applyBorder="1" applyAlignment="1">
      <alignment horizontal="center" vertical="center"/>
    </xf>
    <xf numFmtId="0" fontId="10" fillId="0" borderId="14" xfId="0" applyNumberFormat="1" applyFont="1" applyBorder="1" applyAlignment="1">
      <alignment horizontal="center" vertical="center"/>
    </xf>
    <xf numFmtId="0" fontId="10" fillId="0" borderId="3" xfId="0" applyNumberFormat="1" applyFont="1" applyBorder="1" applyAlignment="1">
      <alignment horizontal="center" vertical="center" wrapText="1"/>
    </xf>
    <xf numFmtId="0" fontId="10" fillId="0" borderId="9" xfId="0" applyNumberFormat="1" applyFont="1" applyBorder="1" applyAlignment="1">
      <alignment horizontal="center" vertical="center" wrapText="1"/>
    </xf>
    <xf numFmtId="0" fontId="10" fillId="0" borderId="9" xfId="0" applyNumberFormat="1" applyFont="1" applyBorder="1" applyAlignment="1">
      <alignment horizontal="center" vertical="center"/>
    </xf>
    <xf numFmtId="0" fontId="10" fillId="0" borderId="2" xfId="0" applyNumberFormat="1" applyFont="1" applyBorder="1" applyAlignment="1">
      <alignment horizontal="center" vertical="center"/>
    </xf>
    <xf numFmtId="0" fontId="10" fillId="0" borderId="8" xfId="0" applyNumberFormat="1" applyFont="1" applyBorder="1" applyAlignment="1">
      <alignment horizontal="center" vertical="center"/>
    </xf>
    <xf numFmtId="4" fontId="11" fillId="10" borderId="0" xfId="0" applyNumberFormat="1" applyFont="1" applyFill="1" applyAlignment="1">
      <alignment horizontal="center" vertical="center"/>
    </xf>
    <xf numFmtId="4" fontId="11" fillId="0" borderId="0" xfId="0" applyNumberFormat="1" applyFont="1" applyFill="1" applyAlignment="1">
      <alignment horizontal="center" vertical="center"/>
    </xf>
    <xf numFmtId="2" fontId="33" fillId="3" borderId="34" xfId="0" applyNumberFormat="1" applyFont="1" applyFill="1" applyBorder="1" applyAlignment="1">
      <alignment horizontal="center" vertical="center" wrapText="1"/>
    </xf>
    <xf numFmtId="0" fontId="0" fillId="3" borderId="36" xfId="0" applyFill="1" applyBorder="1" applyAlignment="1">
      <alignment horizontal="center" vertical="center" wrapText="1"/>
    </xf>
    <xf numFmtId="0" fontId="8" fillId="0" borderId="30" xfId="0" applyFont="1" applyBorder="1" applyAlignment="1">
      <alignment horizontal="center" vertical="center"/>
    </xf>
    <xf numFmtId="0" fontId="8" fillId="0" borderId="40" xfId="0" applyFont="1" applyBorder="1" applyAlignment="1">
      <alignment horizontal="center" vertical="center"/>
    </xf>
    <xf numFmtId="0" fontId="8" fillId="0" borderId="31" xfId="0" applyFont="1" applyBorder="1" applyAlignment="1">
      <alignment horizontal="center" vertical="center"/>
    </xf>
    <xf numFmtId="3" fontId="10" fillId="10" borderId="0" xfId="0" applyNumberFormat="1" applyFont="1" applyFill="1" applyAlignment="1">
      <alignment horizontal="center" vertical="center"/>
    </xf>
    <xf numFmtId="3" fontId="11" fillId="10" borderId="0" xfId="0" applyNumberFormat="1" applyFont="1" applyFill="1" applyAlignment="1">
      <alignment horizontal="center" vertical="center"/>
    </xf>
    <xf numFmtId="3" fontId="9" fillId="10" borderId="0" xfId="0" applyNumberFormat="1" applyFont="1" applyFill="1" applyAlignment="1">
      <alignment horizontal="center" vertical="center"/>
    </xf>
    <xf numFmtId="188" fontId="11" fillId="9" borderId="54" xfId="0" applyNumberFormat="1" applyFont="1" applyFill="1" applyBorder="1" applyAlignment="1">
      <alignment horizontal="center" vertical="center"/>
    </xf>
    <xf numFmtId="188" fontId="11" fillId="9" borderId="56" xfId="0" applyNumberFormat="1" applyFont="1" applyFill="1" applyBorder="1" applyAlignment="1">
      <alignment horizontal="center" vertical="center"/>
    </xf>
    <xf numFmtId="188" fontId="11" fillId="12" borderId="51" xfId="0" applyNumberFormat="1" applyFont="1" applyFill="1" applyBorder="1" applyAlignment="1">
      <alignment horizontal="center" vertical="center"/>
    </xf>
    <xf numFmtId="188" fontId="11" fillId="12" borderId="44" xfId="0" applyNumberFormat="1" applyFont="1" applyFill="1" applyBorder="1" applyAlignment="1">
      <alignment horizontal="center" vertical="center"/>
    </xf>
    <xf numFmtId="188" fontId="11" fillId="0" borderId="54" xfId="0" applyNumberFormat="1" applyFont="1" applyBorder="1" applyAlignment="1">
      <alignment horizontal="center" vertical="center"/>
    </xf>
    <xf numFmtId="188" fontId="11" fillId="0" borderId="51" xfId="0" applyNumberFormat="1" applyFont="1" applyBorder="1" applyAlignment="1">
      <alignment horizontal="center" vertical="center"/>
    </xf>
    <xf numFmtId="188" fontId="11" fillId="0" borderId="56" xfId="0" applyNumberFormat="1" applyFont="1" applyBorder="1" applyAlignment="1">
      <alignment horizontal="center" vertical="center"/>
    </xf>
    <xf numFmtId="188" fontId="11" fillId="0" borderId="44" xfId="0" applyNumberFormat="1" applyFont="1" applyBorder="1" applyAlignment="1">
      <alignment horizontal="center" vertical="center"/>
    </xf>
    <xf numFmtId="188" fontId="11" fillId="0" borderId="14" xfId="0" applyNumberFormat="1" applyFont="1" applyBorder="1" applyAlignment="1">
      <alignment horizontal="center" vertical="center"/>
    </xf>
    <xf numFmtId="188" fontId="11" fillId="3" borderId="14" xfId="0" applyNumberFormat="1" applyFont="1" applyFill="1" applyBorder="1" applyAlignment="1">
      <alignment horizontal="center" vertical="center"/>
    </xf>
    <xf numFmtId="188" fontId="11" fillId="3" borderId="51" xfId="0" applyNumberFormat="1" applyFont="1" applyFill="1" applyBorder="1" applyAlignment="1">
      <alignment horizontal="center" vertical="center"/>
    </xf>
    <xf numFmtId="188" fontId="11" fillId="3" borderId="56" xfId="0" applyNumberFormat="1" applyFont="1" applyFill="1" applyBorder="1" applyAlignment="1">
      <alignment horizontal="center" vertical="center"/>
    </xf>
    <xf numFmtId="0" fontId="15" fillId="4" borderId="30" xfId="0" applyFont="1" applyFill="1" applyBorder="1" applyAlignment="1">
      <alignment horizontal="center" vertical="center"/>
    </xf>
    <xf numFmtId="0" fontId="15" fillId="4" borderId="40" xfId="0" applyFont="1" applyFill="1" applyBorder="1" applyAlignment="1">
      <alignment horizontal="center" vertical="center"/>
    </xf>
    <xf numFmtId="0" fontId="15" fillId="4" borderId="31" xfId="0" applyFont="1" applyFill="1" applyBorder="1" applyAlignment="1">
      <alignment horizontal="center" vertical="center"/>
    </xf>
    <xf numFmtId="0" fontId="11" fillId="4" borderId="30" xfId="0" applyFont="1" applyFill="1" applyBorder="1" applyAlignment="1">
      <alignment horizontal="center" vertical="center"/>
    </xf>
    <xf numFmtId="0" fontId="11" fillId="4" borderId="40" xfId="0" applyFont="1" applyFill="1" applyBorder="1" applyAlignment="1">
      <alignment horizontal="center" vertical="center"/>
    </xf>
    <xf numFmtId="0" fontId="11" fillId="4" borderId="31" xfId="0" applyFont="1" applyFill="1" applyBorder="1" applyAlignment="1">
      <alignment horizontal="center" vertical="center"/>
    </xf>
    <xf numFmtId="188" fontId="1" fillId="0" borderId="30" xfId="0" applyNumberFormat="1" applyFont="1" applyBorder="1" applyAlignment="1">
      <alignment horizontal="center" vertical="center"/>
    </xf>
    <xf numFmtId="188" fontId="1" fillId="0" borderId="40" xfId="0" applyNumberFormat="1" applyFont="1" applyBorder="1" applyAlignment="1">
      <alignment horizontal="center" vertical="center"/>
    </xf>
    <xf numFmtId="188" fontId="1" fillId="0" borderId="31" xfId="0" applyNumberFormat="1" applyFont="1" applyBorder="1" applyAlignment="1">
      <alignment horizontal="center" vertical="center"/>
    </xf>
    <xf numFmtId="188" fontId="11" fillId="0" borderId="30" xfId="0" applyNumberFormat="1" applyFont="1" applyBorder="1" applyAlignment="1">
      <alignment horizontal="center" vertical="center"/>
    </xf>
    <xf numFmtId="188" fontId="11" fillId="0" borderId="40" xfId="0" applyNumberFormat="1" applyFont="1" applyBorder="1" applyAlignment="1">
      <alignment horizontal="center" vertical="center"/>
    </xf>
    <xf numFmtId="188" fontId="11" fillId="0" borderId="31" xfId="0" applyNumberFormat="1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2" fontId="9" fillId="0" borderId="18" xfId="0" applyNumberFormat="1" applyFont="1" applyBorder="1" applyAlignment="1">
      <alignment horizontal="center" vertical="center" wrapText="1"/>
    </xf>
    <xf numFmtId="2" fontId="9" fillId="0" borderId="19" xfId="0" applyNumberFormat="1" applyFont="1" applyBorder="1" applyAlignment="1">
      <alignment horizontal="center" vertical="center" wrapText="1"/>
    </xf>
    <xf numFmtId="2" fontId="33" fillId="0" borderId="18" xfId="0" applyNumberFormat="1" applyFont="1" applyBorder="1" applyAlignment="1">
      <alignment horizontal="center" vertical="center" wrapText="1"/>
    </xf>
    <xf numFmtId="2" fontId="33" fillId="0" borderId="19" xfId="0" applyNumberFormat="1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188" fontId="11" fillId="11" borderId="54" xfId="0" applyNumberFormat="1" applyFont="1" applyFill="1" applyBorder="1" applyAlignment="1">
      <alignment horizontal="center" vertical="center"/>
    </xf>
    <xf numFmtId="188" fontId="11" fillId="11" borderId="56" xfId="0" applyNumberFormat="1" applyFont="1" applyFill="1" applyBorder="1" applyAlignment="1">
      <alignment horizontal="center" vertical="center"/>
    </xf>
    <xf numFmtId="188" fontId="11" fillId="8" borderId="54" xfId="0" applyNumberFormat="1" applyFont="1" applyFill="1" applyBorder="1" applyAlignment="1">
      <alignment horizontal="center" vertical="center"/>
    </xf>
    <xf numFmtId="188" fontId="11" fillId="8" borderId="56" xfId="0" applyNumberFormat="1" applyFont="1" applyFill="1" applyBorder="1" applyAlignment="1">
      <alignment horizontal="center" vertical="center"/>
    </xf>
    <xf numFmtId="0" fontId="8" fillId="3" borderId="29" xfId="0" applyFont="1" applyFill="1" applyBorder="1" applyAlignment="1">
      <alignment horizontal="center" vertical="center"/>
    </xf>
    <xf numFmtId="0" fontId="22" fillId="6" borderId="29" xfId="0" applyFont="1" applyFill="1" applyBorder="1" applyAlignment="1">
      <alignment horizontal="center" vertical="center"/>
    </xf>
    <xf numFmtId="4" fontId="25" fillId="3" borderId="29" xfId="0" applyNumberFormat="1" applyFont="1" applyFill="1" applyBorder="1" applyAlignment="1">
      <alignment horizontal="center" vertical="center"/>
    </xf>
    <xf numFmtId="0" fontId="9" fillId="6" borderId="29" xfId="0" applyFont="1" applyFill="1" applyBorder="1" applyAlignment="1">
      <alignment horizontal="center" vertical="center"/>
    </xf>
    <xf numFmtId="0" fontId="22" fillId="7" borderId="0" xfId="0" applyFont="1" applyFill="1" applyBorder="1" applyAlignment="1">
      <alignment horizontal="center" vertical="center"/>
    </xf>
    <xf numFmtId="0" fontId="23" fillId="7" borderId="0" xfId="0" applyFont="1" applyFill="1" applyBorder="1" applyAlignment="1">
      <alignment horizontal="center" vertical="center"/>
    </xf>
    <xf numFmtId="4" fontId="9" fillId="7" borderId="0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3" fontId="9" fillId="0" borderId="33" xfId="0" applyNumberFormat="1" applyFont="1" applyBorder="1" applyAlignment="1">
      <alignment horizontal="center" vertical="center" wrapText="1"/>
    </xf>
    <xf numFmtId="3" fontId="9" fillId="0" borderId="0" xfId="0" applyNumberFormat="1" applyFont="1" applyAlignment="1">
      <alignment horizontal="center" vertical="center" wrapText="1"/>
    </xf>
    <xf numFmtId="3" fontId="9" fillId="0" borderId="0" xfId="0" applyNumberFormat="1" applyFont="1" applyAlignment="1">
      <alignment horizontal="center" vertical="center"/>
    </xf>
    <xf numFmtId="3" fontId="9" fillId="0" borderId="33" xfId="0" applyNumberFormat="1" applyFont="1" applyBorder="1" applyAlignment="1">
      <alignment horizontal="center" vertical="center"/>
    </xf>
    <xf numFmtId="4" fontId="35" fillId="0" borderId="30" xfId="0" applyNumberFormat="1" applyFont="1" applyBorder="1" applyAlignment="1">
      <alignment horizontal="center" vertical="center"/>
    </xf>
    <xf numFmtId="0" fontId="35" fillId="0" borderId="40" xfId="0" applyFont="1" applyBorder="1" applyAlignment="1">
      <alignment horizontal="center" vertical="center"/>
    </xf>
    <xf numFmtId="0" fontId="35" fillId="0" borderId="31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22" fillId="6" borderId="0" xfId="0" applyFont="1" applyFill="1" applyBorder="1" applyAlignment="1">
      <alignment horizontal="center" vertical="center"/>
    </xf>
    <xf numFmtId="0" fontId="16" fillId="0" borderId="24" xfId="0" applyFont="1" applyBorder="1" applyAlignment="1">
      <alignment horizontal="center" vertical="center"/>
    </xf>
    <xf numFmtId="4" fontId="2" fillId="0" borderId="18" xfId="0" applyNumberFormat="1" applyFont="1" applyFill="1" applyBorder="1" applyAlignment="1">
      <alignment horizontal="center" vertical="center" wrapText="1"/>
    </xf>
    <xf numFmtId="4" fontId="2" fillId="0" borderId="19" xfId="0" applyNumberFormat="1" applyFont="1" applyFill="1" applyBorder="1" applyAlignment="1">
      <alignment horizontal="center" vertical="center" wrapText="1"/>
    </xf>
    <xf numFmtId="4" fontId="13" fillId="0" borderId="18" xfId="0" applyNumberFormat="1" applyFont="1" applyBorder="1" applyAlignment="1">
      <alignment horizontal="center" vertical="center" wrapText="1"/>
    </xf>
    <xf numFmtId="4" fontId="13" fillId="0" borderId="19" xfId="0" applyNumberFormat="1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/>
    </xf>
    <xf numFmtId="0" fontId="16" fillId="0" borderId="2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3" fontId="2" fillId="0" borderId="3" xfId="0" applyNumberFormat="1" applyFont="1" applyBorder="1" applyAlignment="1">
      <alignment horizontal="center" vertical="center" wrapText="1"/>
    </xf>
    <xf numFmtId="3" fontId="2" fillId="0" borderId="9" xfId="0" applyNumberFormat="1" applyFont="1" applyBorder="1" applyAlignment="1">
      <alignment horizontal="center" vertical="center" wrapText="1"/>
    </xf>
    <xf numFmtId="3" fontId="2" fillId="0" borderId="3" xfId="0" applyNumberFormat="1" applyFont="1" applyBorder="1" applyAlignment="1">
      <alignment horizontal="center" vertical="center"/>
    </xf>
    <xf numFmtId="3" fontId="2" fillId="0" borderId="9" xfId="0" applyNumberFormat="1" applyFont="1" applyBorder="1" applyAlignment="1">
      <alignment horizontal="center" vertical="center"/>
    </xf>
    <xf numFmtId="3" fontId="13" fillId="0" borderId="24" xfId="0" applyNumberFormat="1" applyFont="1" applyBorder="1" applyAlignment="1">
      <alignment horizontal="center" vertical="center" wrapText="1"/>
    </xf>
    <xf numFmtId="3" fontId="13" fillId="0" borderId="26" xfId="0" applyNumberFormat="1" applyFont="1" applyBorder="1" applyAlignment="1">
      <alignment horizontal="center" vertical="center" wrapText="1"/>
    </xf>
    <xf numFmtId="187" fontId="2" fillId="0" borderId="3" xfId="0" applyNumberFormat="1" applyFont="1" applyBorder="1" applyAlignment="1">
      <alignment horizontal="center" vertical="center"/>
    </xf>
    <xf numFmtId="187" fontId="2" fillId="0" borderId="9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  <xf numFmtId="0" fontId="2" fillId="3" borderId="42" xfId="0" applyFont="1" applyFill="1" applyBorder="1" applyAlignment="1">
      <alignment horizontal="center" vertical="center" wrapText="1"/>
    </xf>
    <xf numFmtId="0" fontId="2" fillId="3" borderId="43" xfId="0" applyFont="1" applyFill="1" applyBorder="1" applyAlignment="1">
      <alignment horizontal="center" vertical="center" wrapText="1"/>
    </xf>
    <xf numFmtId="4" fontId="28" fillId="0" borderId="18" xfId="0" applyNumberFormat="1" applyFont="1" applyBorder="1" applyAlignment="1">
      <alignment horizontal="center" vertical="center" wrapText="1"/>
    </xf>
    <xf numFmtId="4" fontId="28" fillId="0" borderId="19" xfId="0" applyNumberFormat="1" applyFont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  <xf numFmtId="0" fontId="2" fillId="3" borderId="19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center" vertical="center"/>
    </xf>
    <xf numFmtId="0" fontId="32" fillId="0" borderId="0" xfId="0" applyFont="1" applyAlignment="1">
      <alignment horizontal="center" vertical="center" wrapText="1"/>
    </xf>
    <xf numFmtId="0" fontId="1" fillId="0" borderId="30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3" fontId="1" fillId="0" borderId="30" xfId="0" applyNumberFormat="1" applyFont="1" applyBorder="1" applyAlignment="1">
      <alignment horizontal="center" vertical="center" wrapText="1"/>
    </xf>
    <xf numFmtId="3" fontId="1" fillId="0" borderId="40" xfId="0" applyNumberFormat="1" applyFont="1" applyBorder="1" applyAlignment="1">
      <alignment horizontal="center" vertical="center" wrapText="1"/>
    </xf>
    <xf numFmtId="3" fontId="1" fillId="0" borderId="31" xfId="0" applyNumberFormat="1" applyFont="1" applyBorder="1" applyAlignment="1">
      <alignment horizontal="center" vertical="center" wrapText="1"/>
    </xf>
    <xf numFmtId="187" fontId="1" fillId="0" borderId="30" xfId="0" applyNumberFormat="1" applyFont="1" applyBorder="1" applyAlignment="1">
      <alignment horizontal="center" vertical="center"/>
    </xf>
    <xf numFmtId="187" fontId="1" fillId="0" borderId="40" xfId="0" applyNumberFormat="1" applyFont="1" applyBorder="1" applyAlignment="1">
      <alignment horizontal="center" vertical="center"/>
    </xf>
    <xf numFmtId="187" fontId="1" fillId="0" borderId="31" xfId="0" applyNumberFormat="1" applyFont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3" fillId="0" borderId="37" xfId="0" applyFont="1" applyBorder="1" applyAlignment="1">
      <alignment horizontal="center" vertical="center"/>
    </xf>
    <xf numFmtId="188" fontId="23" fillId="0" borderId="30" xfId="0" applyNumberFormat="1" applyFont="1" applyBorder="1" applyAlignment="1">
      <alignment horizontal="center" vertical="center"/>
    </xf>
    <xf numFmtId="188" fontId="23" fillId="0" borderId="40" xfId="0" applyNumberFormat="1" applyFont="1" applyBorder="1" applyAlignment="1">
      <alignment horizontal="center" vertical="center"/>
    </xf>
    <xf numFmtId="188" fontId="23" fillId="0" borderId="31" xfId="0" applyNumberFormat="1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188" fontId="11" fillId="0" borderId="2" xfId="0" applyNumberFormat="1" applyFont="1" applyBorder="1" applyAlignment="1">
      <alignment horizontal="center" vertical="center"/>
    </xf>
    <xf numFmtId="188" fontId="11" fillId="0" borderId="3" xfId="0" applyNumberFormat="1" applyFont="1" applyBorder="1" applyAlignment="1">
      <alignment horizontal="center" vertical="center"/>
    </xf>
    <xf numFmtId="188" fontId="11" fillId="3" borderId="3" xfId="0" applyNumberFormat="1" applyFont="1" applyFill="1" applyBorder="1" applyAlignment="1">
      <alignment horizontal="center" vertical="center"/>
    </xf>
    <xf numFmtId="188" fontId="11" fillId="3" borderId="4" xfId="0" applyNumberFormat="1" applyFont="1" applyFill="1" applyBorder="1" applyAlignment="1">
      <alignment horizontal="center" vertical="center"/>
    </xf>
    <xf numFmtId="188" fontId="11" fillId="0" borderId="4" xfId="0" applyNumberFormat="1" applyFont="1" applyBorder="1" applyAlignment="1">
      <alignment horizontal="center" vertical="center"/>
    </xf>
    <xf numFmtId="188" fontId="11" fillId="12" borderId="3" xfId="0" applyNumberFormat="1" applyFont="1" applyFill="1" applyBorder="1" applyAlignment="1">
      <alignment horizontal="center" vertical="center"/>
    </xf>
    <xf numFmtId="188" fontId="11" fillId="12" borderId="14" xfId="0" applyNumberFormat="1" applyFont="1" applyFill="1" applyBorder="1" applyAlignment="1">
      <alignment horizontal="center" vertical="center"/>
    </xf>
    <xf numFmtId="188" fontId="11" fillId="11" borderId="2" xfId="0" applyNumberFormat="1" applyFont="1" applyFill="1" applyBorder="1" applyAlignment="1">
      <alignment horizontal="center" vertical="center"/>
    </xf>
    <xf numFmtId="188" fontId="11" fillId="11" borderId="4" xfId="0" applyNumberFormat="1" applyFont="1" applyFill="1" applyBorder="1" applyAlignment="1">
      <alignment horizontal="center" vertical="center"/>
    </xf>
    <xf numFmtId="189" fontId="1" fillId="0" borderId="30" xfId="0" applyNumberFormat="1" applyFont="1" applyBorder="1" applyAlignment="1">
      <alignment horizontal="center" vertical="center"/>
    </xf>
    <xf numFmtId="189" fontId="1" fillId="0" borderId="40" xfId="0" applyNumberFormat="1" applyFont="1" applyBorder="1" applyAlignment="1">
      <alignment horizontal="center" vertical="center"/>
    </xf>
    <xf numFmtId="189" fontId="1" fillId="0" borderId="31" xfId="0" applyNumberFormat="1" applyFont="1" applyBorder="1" applyAlignment="1">
      <alignment horizontal="center" vertical="center"/>
    </xf>
    <xf numFmtId="2" fontId="9" fillId="0" borderId="35" xfId="0" applyNumberFormat="1" applyFont="1" applyBorder="1" applyAlignment="1">
      <alignment horizontal="center" vertical="center" wrapText="1"/>
    </xf>
    <xf numFmtId="2" fontId="9" fillId="0" borderId="29" xfId="0" applyNumberFormat="1" applyFont="1" applyBorder="1" applyAlignment="1">
      <alignment horizontal="center" vertical="center" wrapText="1"/>
    </xf>
    <xf numFmtId="0" fontId="9" fillId="0" borderId="34" xfId="0" applyFont="1" applyBorder="1" applyAlignment="1">
      <alignment horizontal="center" vertical="center"/>
    </xf>
    <xf numFmtId="0" fontId="9" fillId="0" borderId="38" xfId="0" applyFont="1" applyBorder="1" applyAlignment="1">
      <alignment horizontal="center" vertical="center"/>
    </xf>
    <xf numFmtId="188" fontId="11" fillId="9" borderId="2" xfId="0" applyNumberFormat="1" applyFont="1" applyFill="1" applyBorder="1" applyAlignment="1">
      <alignment horizontal="center" vertical="center"/>
    </xf>
    <xf numFmtId="188" fontId="11" fillId="9" borderId="4" xfId="0" applyNumberFormat="1" applyFont="1" applyFill="1" applyBorder="1" applyAlignment="1">
      <alignment horizontal="center" vertical="center"/>
    </xf>
    <xf numFmtId="0" fontId="9" fillId="0" borderId="37" xfId="0" applyFont="1" applyBorder="1" applyAlignment="1">
      <alignment horizontal="center" vertical="center"/>
    </xf>
    <xf numFmtId="3" fontId="9" fillId="0" borderId="0" xfId="0" applyNumberFormat="1" applyFont="1" applyBorder="1" applyAlignment="1">
      <alignment horizontal="center" vertical="center" wrapText="1"/>
    </xf>
    <xf numFmtId="0" fontId="31" fillId="6" borderId="0" xfId="0" applyFont="1" applyFill="1" applyBorder="1" applyAlignment="1">
      <alignment horizontal="center" vertical="center"/>
    </xf>
    <xf numFmtId="3" fontId="9" fillId="0" borderId="0" xfId="0" applyNumberFormat="1" applyFont="1" applyBorder="1" applyAlignment="1">
      <alignment horizontal="center" vertical="center"/>
    </xf>
    <xf numFmtId="0" fontId="22" fillId="7" borderId="0" xfId="0" applyFont="1" applyFill="1" applyBorder="1" applyAlignment="1">
      <alignment horizontal="left" vertical="center"/>
    </xf>
    <xf numFmtId="0" fontId="16" fillId="0" borderId="41" xfId="0" applyFont="1" applyBorder="1" applyAlignment="1">
      <alignment horizontal="center" vertical="center"/>
    </xf>
    <xf numFmtId="0" fontId="16" fillId="0" borderId="50" xfId="0" applyFont="1" applyBorder="1" applyAlignment="1">
      <alignment horizontal="center" vertical="center"/>
    </xf>
    <xf numFmtId="0" fontId="16" fillId="0" borderId="30" xfId="0" applyFont="1" applyBorder="1" applyAlignment="1">
      <alignment horizontal="center" vertical="center"/>
    </xf>
    <xf numFmtId="0" fontId="10" fillId="0" borderId="24" xfId="0" applyNumberFormat="1" applyFont="1" applyBorder="1" applyAlignment="1">
      <alignment horizontal="center" vertical="center" wrapText="1"/>
    </xf>
    <xf numFmtId="0" fontId="10" fillId="0" borderId="26" xfId="0" applyNumberFormat="1" applyFont="1" applyBorder="1" applyAlignment="1">
      <alignment horizontal="center" vertical="center" wrapText="1"/>
    </xf>
    <xf numFmtId="0" fontId="0" fillId="3" borderId="0" xfId="0" applyFill="1" applyAlignment="1">
      <alignment wrapText="1"/>
    </xf>
  </cellXfs>
  <cellStyles count="4">
    <cellStyle name="Comma" xfId="3" builtinId="3"/>
    <cellStyle name="Hyperlink" xfId="1" builtinId="8"/>
    <cellStyle name="Normal" xfId="0" builtinId="0"/>
    <cellStyle name="Percent" xfId="2" builtinId="5"/>
  </cellStyles>
  <dxfs count="407"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</dxfs>
  <tableStyles count="0" defaultTableStyle="TableStyleMedium9" defaultPivotStyle="PivotStyleLight16"/>
  <colors>
    <mruColors>
      <color rgb="FF66FF99"/>
      <color rgb="FFFF33CC"/>
      <color rgb="FFFF33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0</xdr:row>
      <xdr:rowOff>19050</xdr:rowOff>
    </xdr:from>
    <xdr:to>
      <xdr:col>2</xdr:col>
      <xdr:colOff>733425</xdr:colOff>
      <xdr:row>0</xdr:row>
      <xdr:rowOff>428625</xdr:rowOff>
    </xdr:to>
    <xdr:pic>
      <xdr:nvPicPr>
        <xdr:cNvPr id="2" name="Picture 1" descr="ALF_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00025" y="19050"/>
          <a:ext cx="1828800" cy="4095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72</xdr:col>
      <xdr:colOff>123825</xdr:colOff>
      <xdr:row>0</xdr:row>
      <xdr:rowOff>0</xdr:rowOff>
    </xdr:from>
    <xdr:to>
      <xdr:col>78</xdr:col>
      <xdr:colOff>61632</xdr:colOff>
      <xdr:row>1</xdr:row>
      <xdr:rowOff>57149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10363" t="19631" r="12640" b="25080"/>
        <a:stretch>
          <a:fillRect/>
        </a:stretch>
      </xdr:blipFill>
      <xdr:spPr bwMode="auto">
        <a:xfrm>
          <a:off x="20678775" y="0"/>
          <a:ext cx="1195107" cy="4571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0</xdr:row>
      <xdr:rowOff>19050</xdr:rowOff>
    </xdr:from>
    <xdr:to>
      <xdr:col>2</xdr:col>
      <xdr:colOff>1247775</xdr:colOff>
      <xdr:row>0</xdr:row>
      <xdr:rowOff>466725</xdr:rowOff>
    </xdr:to>
    <xdr:pic>
      <xdr:nvPicPr>
        <xdr:cNvPr id="3" name="Picture 2" descr="ALF_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5275" y="19050"/>
          <a:ext cx="2047875" cy="447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fitnessinstructor@activelifefitness.co.th" TargetMode="External"/><Relationship Id="rId2" Type="http://schemas.openxmlformats.org/officeDocument/2006/relationships/hyperlink" Target="mailto:fitnessinstructor@activelifefitness.co.th" TargetMode="External"/><Relationship Id="rId1" Type="http://schemas.openxmlformats.org/officeDocument/2006/relationships/hyperlink" Target="mailto:fitnessinstructor@activelifefitness.co.th" TargetMode="External"/><Relationship Id="rId6" Type="http://schemas.openxmlformats.org/officeDocument/2006/relationships/printerSettings" Target="../printerSettings/printerSettings20.bin"/><Relationship Id="rId5" Type="http://schemas.openxmlformats.org/officeDocument/2006/relationships/hyperlink" Target="mailto:fitnessinstructor@activelifefitness.co.th" TargetMode="External"/><Relationship Id="rId4" Type="http://schemas.openxmlformats.org/officeDocument/2006/relationships/hyperlink" Target="mailto:fitnessinstructor@activelifefitness.co.th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I50"/>
  <sheetViews>
    <sheetView showGridLines="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C18" sqref="C18"/>
    </sheetView>
  </sheetViews>
  <sheetFormatPr defaultColWidth="9.125" defaultRowHeight="18.75" x14ac:dyDescent="0.2"/>
  <cols>
    <col min="1" max="1" width="2.875" style="21" customWidth="1"/>
    <col min="2" max="2" width="10.375" style="10" customWidth="1"/>
    <col min="3" max="3" width="26.75" style="10" customWidth="1"/>
    <col min="4" max="4" width="3.375" style="10" customWidth="1"/>
    <col min="5" max="5" width="3.625" style="10" customWidth="1"/>
    <col min="6" max="8" width="9.625" style="10" customWidth="1"/>
    <col min="9" max="9" width="16.625" style="10" customWidth="1"/>
    <col min="10" max="16384" width="9.125" style="10"/>
  </cols>
  <sheetData>
    <row r="1" spans="1:9" s="1" customFormat="1" ht="26.25" customHeight="1" x14ac:dyDescent="0.2">
      <c r="A1" s="571" t="s">
        <v>10</v>
      </c>
      <c r="B1" s="571"/>
      <c r="C1" s="571"/>
      <c r="D1" s="571"/>
      <c r="E1" s="571"/>
      <c r="F1" s="571"/>
      <c r="G1" s="571"/>
      <c r="H1" s="571"/>
      <c r="I1" s="571"/>
    </row>
    <row r="2" spans="1:9" s="1" customFormat="1" ht="3" customHeight="1" thickBot="1" x14ac:dyDescent="0.25">
      <c r="A2" s="17"/>
      <c r="B2" s="2"/>
      <c r="C2" s="2"/>
      <c r="D2" s="2"/>
      <c r="E2" s="2"/>
      <c r="F2" s="2"/>
      <c r="G2" s="2"/>
      <c r="H2" s="2"/>
      <c r="I2" s="2"/>
    </row>
    <row r="3" spans="1:9" s="1" customFormat="1" ht="21.75" customHeight="1" thickBot="1" x14ac:dyDescent="0.25">
      <c r="A3" s="17"/>
      <c r="B3" s="3" t="s">
        <v>9</v>
      </c>
      <c r="C3" s="4"/>
    </row>
    <row r="4" spans="1:9" s="1" customFormat="1" ht="3" customHeight="1" thickBot="1" x14ac:dyDescent="0.25">
      <c r="A4" s="17"/>
      <c r="C4" s="5"/>
    </row>
    <row r="5" spans="1:9" s="6" customFormat="1" ht="15" customHeight="1" x14ac:dyDescent="0.2">
      <c r="A5" s="579" t="s">
        <v>0</v>
      </c>
      <c r="B5" s="574" t="s">
        <v>1</v>
      </c>
      <c r="C5" s="574" t="s">
        <v>2</v>
      </c>
      <c r="D5" s="576" t="s">
        <v>3</v>
      </c>
      <c r="E5" s="576" t="s">
        <v>4</v>
      </c>
      <c r="F5" s="574" t="s">
        <v>8</v>
      </c>
      <c r="G5" s="574"/>
      <c r="H5" s="575"/>
      <c r="I5" s="572" t="s">
        <v>79</v>
      </c>
    </row>
    <row r="6" spans="1:9" s="6" customFormat="1" ht="32.25" customHeight="1" thickBot="1" x14ac:dyDescent="0.25">
      <c r="A6" s="580"/>
      <c r="B6" s="578"/>
      <c r="C6" s="578"/>
      <c r="D6" s="577"/>
      <c r="E6" s="577"/>
      <c r="F6" s="22" t="s">
        <v>5</v>
      </c>
      <c r="G6" s="22" t="s">
        <v>6</v>
      </c>
      <c r="H6" s="23" t="s">
        <v>7</v>
      </c>
      <c r="I6" s="573"/>
    </row>
    <row r="7" spans="1:9" ht="21" customHeight="1" x14ac:dyDescent="0.2">
      <c r="A7" s="18">
        <v>1</v>
      </c>
      <c r="B7" s="7"/>
      <c r="C7" s="7"/>
      <c r="D7" s="7"/>
      <c r="E7" s="7"/>
      <c r="F7" s="7"/>
      <c r="G7" s="7"/>
      <c r="H7" s="8"/>
      <c r="I7" s="9"/>
    </row>
    <row r="8" spans="1:9" ht="21" customHeight="1" x14ac:dyDescent="0.2">
      <c r="A8" s="19">
        <v>2</v>
      </c>
      <c r="B8" s="11"/>
      <c r="C8" s="11"/>
      <c r="D8" s="11"/>
      <c r="E8" s="11"/>
      <c r="F8" s="11"/>
      <c r="G8" s="11"/>
      <c r="H8" s="12"/>
      <c r="I8" s="13"/>
    </row>
    <row r="9" spans="1:9" ht="21" customHeight="1" x14ac:dyDescent="0.2">
      <c r="A9" s="19">
        <v>3</v>
      </c>
      <c r="B9" s="11"/>
      <c r="C9" s="11"/>
      <c r="D9" s="11"/>
      <c r="E9" s="11"/>
      <c r="F9" s="11"/>
      <c r="G9" s="11"/>
      <c r="H9" s="12"/>
      <c r="I9" s="13"/>
    </row>
    <row r="10" spans="1:9" ht="21" customHeight="1" x14ac:dyDescent="0.2">
      <c r="A10" s="19">
        <v>4</v>
      </c>
      <c r="B10" s="11"/>
      <c r="C10" s="11"/>
      <c r="D10" s="11"/>
      <c r="E10" s="11"/>
      <c r="F10" s="11"/>
      <c r="G10" s="11"/>
      <c r="H10" s="12"/>
      <c r="I10" s="13"/>
    </row>
    <row r="11" spans="1:9" ht="21" customHeight="1" x14ac:dyDescent="0.2">
      <c r="A11" s="19">
        <v>5</v>
      </c>
      <c r="B11" s="11"/>
      <c r="C11" s="11"/>
      <c r="D11" s="11"/>
      <c r="E11" s="11"/>
      <c r="F11" s="11"/>
      <c r="G11" s="11"/>
      <c r="H11" s="12"/>
      <c r="I11" s="13"/>
    </row>
    <row r="12" spans="1:9" ht="21" customHeight="1" x14ac:dyDescent="0.2">
      <c r="A12" s="19">
        <v>6</v>
      </c>
      <c r="B12" s="11"/>
      <c r="C12" s="11"/>
      <c r="D12" s="11"/>
      <c r="E12" s="11"/>
      <c r="F12" s="11"/>
      <c r="G12" s="11"/>
      <c r="H12" s="12"/>
      <c r="I12" s="13"/>
    </row>
    <row r="13" spans="1:9" ht="21" customHeight="1" x14ac:dyDescent="0.2">
      <c r="A13" s="19">
        <v>7</v>
      </c>
      <c r="B13" s="11"/>
      <c r="C13" s="11"/>
      <c r="D13" s="11"/>
      <c r="E13" s="11"/>
      <c r="F13" s="11"/>
      <c r="G13" s="11"/>
      <c r="H13" s="12"/>
      <c r="I13" s="13"/>
    </row>
    <row r="14" spans="1:9" ht="21" customHeight="1" x14ac:dyDescent="0.2">
      <c r="A14" s="19">
        <v>8</v>
      </c>
      <c r="B14" s="11"/>
      <c r="C14" s="11"/>
      <c r="D14" s="11"/>
      <c r="E14" s="11"/>
      <c r="F14" s="11"/>
      <c r="G14" s="11"/>
      <c r="H14" s="12"/>
      <c r="I14" s="13"/>
    </row>
    <row r="15" spans="1:9" ht="21" customHeight="1" x14ac:dyDescent="0.2">
      <c r="A15" s="19">
        <v>9</v>
      </c>
      <c r="B15" s="11"/>
      <c r="C15" s="11"/>
      <c r="D15" s="11"/>
      <c r="E15" s="11"/>
      <c r="F15" s="11"/>
      <c r="G15" s="11"/>
      <c r="H15" s="12"/>
      <c r="I15" s="13"/>
    </row>
    <row r="16" spans="1:9" ht="21" customHeight="1" x14ac:dyDescent="0.2">
      <c r="A16" s="19">
        <v>10</v>
      </c>
      <c r="B16" s="11"/>
      <c r="C16" s="11"/>
      <c r="D16" s="11"/>
      <c r="E16" s="11"/>
      <c r="F16" s="11"/>
      <c r="G16" s="11"/>
      <c r="H16" s="12"/>
      <c r="I16" s="13"/>
    </row>
    <row r="17" spans="1:9" ht="21" customHeight="1" x14ac:dyDescent="0.2">
      <c r="A17" s="19">
        <v>11</v>
      </c>
      <c r="B17" s="11"/>
      <c r="C17" s="11"/>
      <c r="D17" s="11"/>
      <c r="E17" s="11"/>
      <c r="F17" s="11"/>
      <c r="G17" s="11"/>
      <c r="H17" s="12"/>
      <c r="I17" s="13"/>
    </row>
    <row r="18" spans="1:9" ht="21" customHeight="1" x14ac:dyDescent="0.2">
      <c r="A18" s="19">
        <v>12</v>
      </c>
      <c r="B18" s="11"/>
      <c r="C18" s="11"/>
      <c r="D18" s="11"/>
      <c r="E18" s="11"/>
      <c r="F18" s="11"/>
      <c r="G18" s="11"/>
      <c r="H18" s="12"/>
      <c r="I18" s="13"/>
    </row>
    <row r="19" spans="1:9" ht="21" customHeight="1" x14ac:dyDescent="0.2">
      <c r="A19" s="19">
        <v>13</v>
      </c>
      <c r="B19" s="11"/>
      <c r="C19" s="11"/>
      <c r="D19" s="11"/>
      <c r="E19" s="11"/>
      <c r="F19" s="11"/>
      <c r="G19" s="11"/>
      <c r="H19" s="12"/>
      <c r="I19" s="13"/>
    </row>
    <row r="20" spans="1:9" ht="21" customHeight="1" x14ac:dyDescent="0.2">
      <c r="A20" s="19">
        <v>14</v>
      </c>
      <c r="B20" s="11"/>
      <c r="C20" s="11"/>
      <c r="D20" s="11"/>
      <c r="E20" s="11"/>
      <c r="F20" s="11"/>
      <c r="G20" s="11"/>
      <c r="H20" s="12"/>
      <c r="I20" s="13"/>
    </row>
    <row r="21" spans="1:9" ht="21" customHeight="1" x14ac:dyDescent="0.2">
      <c r="A21" s="19">
        <v>15</v>
      </c>
      <c r="B21" s="11"/>
      <c r="C21" s="11"/>
      <c r="D21" s="11"/>
      <c r="E21" s="11"/>
      <c r="F21" s="11"/>
      <c r="G21" s="11"/>
      <c r="H21" s="12"/>
      <c r="I21" s="13"/>
    </row>
    <row r="22" spans="1:9" ht="21" customHeight="1" x14ac:dyDescent="0.2">
      <c r="A22" s="19">
        <v>16</v>
      </c>
      <c r="B22" s="11"/>
      <c r="C22" s="11"/>
      <c r="D22" s="11"/>
      <c r="E22" s="11"/>
      <c r="F22" s="11"/>
      <c r="G22" s="11"/>
      <c r="H22" s="12"/>
      <c r="I22" s="13"/>
    </row>
    <row r="23" spans="1:9" ht="21" customHeight="1" x14ac:dyDescent="0.2">
      <c r="A23" s="19">
        <v>17</v>
      </c>
      <c r="B23" s="11"/>
      <c r="C23" s="11"/>
      <c r="D23" s="11"/>
      <c r="E23" s="11"/>
      <c r="F23" s="11"/>
      <c r="G23" s="11"/>
      <c r="H23" s="12"/>
      <c r="I23" s="13"/>
    </row>
    <row r="24" spans="1:9" ht="21" customHeight="1" x14ac:dyDescent="0.2">
      <c r="A24" s="19">
        <v>18</v>
      </c>
      <c r="B24" s="11"/>
      <c r="C24" s="11"/>
      <c r="D24" s="11"/>
      <c r="E24" s="11"/>
      <c r="F24" s="11"/>
      <c r="G24" s="11"/>
      <c r="H24" s="12"/>
      <c r="I24" s="13"/>
    </row>
    <row r="25" spans="1:9" ht="21" customHeight="1" x14ac:dyDescent="0.2">
      <c r="A25" s="19">
        <v>19</v>
      </c>
      <c r="B25" s="11"/>
      <c r="C25" s="11"/>
      <c r="D25" s="11"/>
      <c r="E25" s="11"/>
      <c r="F25" s="11"/>
      <c r="G25" s="11"/>
      <c r="H25" s="12"/>
      <c r="I25" s="13"/>
    </row>
    <row r="26" spans="1:9" ht="21" customHeight="1" x14ac:dyDescent="0.2">
      <c r="A26" s="19">
        <v>20</v>
      </c>
      <c r="B26" s="11"/>
      <c r="C26" s="11"/>
      <c r="D26" s="11"/>
      <c r="E26" s="11"/>
      <c r="F26" s="11"/>
      <c r="G26" s="11"/>
      <c r="H26" s="12"/>
      <c r="I26" s="13"/>
    </row>
    <row r="27" spans="1:9" ht="21" customHeight="1" x14ac:dyDescent="0.2">
      <c r="A27" s="19">
        <v>21</v>
      </c>
      <c r="B27" s="11"/>
      <c r="C27" s="11"/>
      <c r="D27" s="11"/>
      <c r="E27" s="11"/>
      <c r="F27" s="11"/>
      <c r="G27" s="11"/>
      <c r="H27" s="12"/>
      <c r="I27" s="13"/>
    </row>
    <row r="28" spans="1:9" ht="21" customHeight="1" x14ac:dyDescent="0.2">
      <c r="A28" s="19">
        <v>22</v>
      </c>
      <c r="B28" s="11"/>
      <c r="C28" s="11"/>
      <c r="D28" s="11"/>
      <c r="E28" s="11"/>
      <c r="F28" s="11"/>
      <c r="G28" s="11"/>
      <c r="H28" s="12"/>
      <c r="I28" s="13"/>
    </row>
    <row r="29" spans="1:9" ht="21" customHeight="1" x14ac:dyDescent="0.2">
      <c r="A29" s="19">
        <v>23</v>
      </c>
      <c r="B29" s="11"/>
      <c r="C29" s="11"/>
      <c r="D29" s="11"/>
      <c r="E29" s="11"/>
      <c r="F29" s="11"/>
      <c r="G29" s="11"/>
      <c r="H29" s="12"/>
      <c r="I29" s="13"/>
    </row>
    <row r="30" spans="1:9" ht="21" customHeight="1" x14ac:dyDescent="0.2">
      <c r="A30" s="19">
        <v>24</v>
      </c>
      <c r="B30" s="11"/>
      <c r="C30" s="11"/>
      <c r="D30" s="11"/>
      <c r="E30" s="11"/>
      <c r="F30" s="11"/>
      <c r="G30" s="11"/>
      <c r="H30" s="12"/>
      <c r="I30" s="13"/>
    </row>
    <row r="31" spans="1:9" ht="21" customHeight="1" x14ac:dyDescent="0.2">
      <c r="A31" s="19">
        <v>25</v>
      </c>
      <c r="B31" s="11"/>
      <c r="C31" s="11"/>
      <c r="D31" s="11"/>
      <c r="E31" s="11"/>
      <c r="F31" s="11"/>
      <c r="G31" s="11"/>
      <c r="H31" s="12"/>
      <c r="I31" s="13"/>
    </row>
    <row r="32" spans="1:9" ht="21" customHeight="1" x14ac:dyDescent="0.2">
      <c r="A32" s="19">
        <v>26</v>
      </c>
      <c r="B32" s="11"/>
      <c r="C32" s="11"/>
      <c r="D32" s="11"/>
      <c r="E32" s="11"/>
      <c r="F32" s="11"/>
      <c r="G32" s="11"/>
      <c r="H32" s="12"/>
      <c r="I32" s="13"/>
    </row>
    <row r="33" spans="1:9" ht="21" customHeight="1" x14ac:dyDescent="0.2">
      <c r="A33" s="19">
        <v>27</v>
      </c>
      <c r="B33" s="11"/>
      <c r="C33" s="11"/>
      <c r="D33" s="11"/>
      <c r="E33" s="11"/>
      <c r="F33" s="11"/>
      <c r="G33" s="11"/>
      <c r="H33" s="12"/>
      <c r="I33" s="13"/>
    </row>
    <row r="34" spans="1:9" ht="21" customHeight="1" x14ac:dyDescent="0.2">
      <c r="A34" s="19">
        <v>28</v>
      </c>
      <c r="B34" s="11"/>
      <c r="C34" s="11"/>
      <c r="D34" s="11"/>
      <c r="E34" s="11"/>
      <c r="F34" s="11"/>
      <c r="G34" s="11"/>
      <c r="H34" s="12"/>
      <c r="I34" s="13"/>
    </row>
    <row r="35" spans="1:9" ht="21" customHeight="1" x14ac:dyDescent="0.2">
      <c r="A35" s="19">
        <v>29</v>
      </c>
      <c r="B35" s="11"/>
      <c r="C35" s="11"/>
      <c r="D35" s="11"/>
      <c r="E35" s="11"/>
      <c r="F35" s="11"/>
      <c r="G35" s="11"/>
      <c r="H35" s="12"/>
      <c r="I35" s="13"/>
    </row>
    <row r="36" spans="1:9" ht="21" customHeight="1" thickBot="1" x14ac:dyDescent="0.25">
      <c r="A36" s="20">
        <v>30</v>
      </c>
      <c r="B36" s="14"/>
      <c r="C36" s="14"/>
      <c r="D36" s="14"/>
      <c r="E36" s="14"/>
      <c r="F36" s="14"/>
      <c r="G36" s="14"/>
      <c r="H36" s="15"/>
      <c r="I36" s="16"/>
    </row>
    <row r="37" spans="1:9" ht="21" customHeight="1" x14ac:dyDescent="0.2"/>
    <row r="38" spans="1:9" ht="21" customHeight="1" x14ac:dyDescent="0.2"/>
    <row r="39" spans="1:9" ht="21" customHeight="1" x14ac:dyDescent="0.2"/>
    <row r="40" spans="1:9" ht="21" customHeight="1" x14ac:dyDescent="0.2"/>
    <row r="41" spans="1:9" ht="21" customHeight="1" x14ac:dyDescent="0.2"/>
    <row r="42" spans="1:9" ht="21" customHeight="1" x14ac:dyDescent="0.2"/>
    <row r="43" spans="1:9" ht="21" customHeight="1" x14ac:dyDescent="0.2"/>
    <row r="44" spans="1:9" ht="21" customHeight="1" x14ac:dyDescent="0.2"/>
    <row r="45" spans="1:9" ht="21" customHeight="1" x14ac:dyDescent="0.2"/>
    <row r="46" spans="1:9" ht="21" customHeight="1" x14ac:dyDescent="0.2"/>
    <row r="47" spans="1:9" ht="21" customHeight="1" x14ac:dyDescent="0.2"/>
    <row r="48" spans="1:9" ht="21" customHeight="1" x14ac:dyDescent="0.2"/>
    <row r="49" s="10" customFormat="1" ht="21" customHeight="1" x14ac:dyDescent="0.2"/>
    <row r="50" s="10" customFormat="1" ht="21" customHeight="1" x14ac:dyDescent="0.2"/>
  </sheetData>
  <mergeCells count="8">
    <mergeCell ref="A1:I1"/>
    <mergeCell ref="I5:I6"/>
    <mergeCell ref="F5:H5"/>
    <mergeCell ref="E5:E6"/>
    <mergeCell ref="D5:D6"/>
    <mergeCell ref="C5:C6"/>
    <mergeCell ref="B5:B6"/>
    <mergeCell ref="A5:A6"/>
  </mergeCells>
  <pageMargins left="0.3" right="0.2" top="0.25" bottom="0.2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35"/>
  <sheetViews>
    <sheetView tabSelected="1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B3" sqref="B3:Y3"/>
    </sheetView>
  </sheetViews>
  <sheetFormatPr defaultColWidth="9.125" defaultRowHeight="18.75" x14ac:dyDescent="0.2"/>
  <cols>
    <col min="1" max="1" width="2.75" style="47" customWidth="1"/>
    <col min="2" max="2" width="14.25" style="47" customWidth="1"/>
    <col min="3" max="3" width="20.75" style="47" customWidth="1"/>
    <col min="4" max="4" width="10.125" style="47" customWidth="1"/>
    <col min="5" max="6" width="8.375" style="158" customWidth="1"/>
    <col min="7" max="7" width="10.5" style="158" customWidth="1"/>
    <col min="8" max="8" width="7" style="47" customWidth="1"/>
    <col min="9" max="9" width="5" style="91" customWidth="1"/>
    <col min="10" max="10" width="9.875" style="56" customWidth="1"/>
    <col min="11" max="11" width="8.375" style="56" hidden="1" customWidth="1"/>
    <col min="12" max="12" width="7.625" style="56" customWidth="1"/>
    <col min="13" max="13" width="11" style="56" customWidth="1"/>
    <col min="14" max="15" width="9.25" style="56" customWidth="1"/>
    <col min="16" max="16" width="5.375" style="91" customWidth="1"/>
    <col min="17" max="17" width="10.125" style="56" customWidth="1"/>
    <col min="18" max="18" width="6.75" style="56" customWidth="1"/>
    <col min="19" max="19" width="6.75" style="91" customWidth="1"/>
    <col min="20" max="21" width="9.25" style="56" customWidth="1"/>
    <col min="22" max="22" width="12.625" style="56" customWidth="1"/>
    <col min="23" max="23" width="4.625" style="47" customWidth="1"/>
    <col min="24" max="24" width="10.125" style="47" customWidth="1"/>
    <col min="25" max="25" width="10.375" style="47" customWidth="1"/>
    <col min="26" max="26" width="9.25" style="47" customWidth="1"/>
    <col min="27" max="27" width="9.875" style="47" customWidth="1"/>
    <col min="28" max="28" width="4" style="91" hidden="1" customWidth="1"/>
    <col min="29" max="29" width="9.25" style="47" hidden="1" customWidth="1"/>
    <col min="30" max="30" width="9" style="47" hidden="1" customWidth="1"/>
    <col min="31" max="31" width="4" style="91" hidden="1" customWidth="1"/>
    <col min="32" max="32" width="9.25" style="47" hidden="1" customWidth="1"/>
    <col min="33" max="33" width="9" style="47" hidden="1" customWidth="1"/>
    <col min="34" max="34" width="4" style="91" hidden="1" customWidth="1"/>
    <col min="35" max="35" width="9.25" style="47" hidden="1" customWidth="1"/>
    <col min="36" max="36" width="9" style="47" hidden="1" customWidth="1"/>
    <col min="37" max="38" width="0" style="157" hidden="1" customWidth="1"/>
    <col min="39" max="39" width="9.125" style="47" customWidth="1"/>
    <col min="40" max="16384" width="9.125" style="47"/>
  </cols>
  <sheetData>
    <row r="1" spans="1:38" ht="35.25" thickBot="1" x14ac:dyDescent="0.25">
      <c r="A1" s="298"/>
      <c r="B1" s="603" t="s">
        <v>323</v>
      </c>
      <c r="C1" s="604"/>
      <c r="D1" s="604"/>
      <c r="E1" s="604"/>
      <c r="F1" s="604"/>
      <c r="G1" s="604"/>
      <c r="H1" s="604"/>
      <c r="I1" s="604"/>
      <c r="J1" s="604"/>
      <c r="K1" s="604"/>
      <c r="L1" s="604"/>
      <c r="M1" s="604"/>
      <c r="N1" s="604"/>
      <c r="O1" s="604"/>
      <c r="P1" s="604"/>
      <c r="Q1" s="604"/>
      <c r="R1" s="604"/>
      <c r="S1" s="604"/>
      <c r="T1" s="604"/>
      <c r="U1" s="604"/>
      <c r="V1" s="604"/>
      <c r="W1" s="604"/>
      <c r="X1" s="604"/>
      <c r="Y1" s="605"/>
      <c r="Z1" s="274"/>
      <c r="AB1" s="606" t="s">
        <v>73</v>
      </c>
      <c r="AC1" s="607"/>
      <c r="AD1" s="607"/>
      <c r="AE1" s="607"/>
      <c r="AF1" s="607"/>
      <c r="AG1" s="607"/>
      <c r="AH1" s="607"/>
      <c r="AI1" s="607"/>
      <c r="AJ1" s="608"/>
    </row>
    <row r="2" spans="1:38" ht="19.5" thickBot="1" x14ac:dyDescent="0.25">
      <c r="A2" s="298"/>
      <c r="B2" s="298"/>
      <c r="C2" s="298"/>
      <c r="D2" s="298"/>
      <c r="E2" s="299"/>
      <c r="F2" s="299"/>
      <c r="G2" s="299"/>
      <c r="H2" s="298"/>
      <c r="I2" s="300"/>
      <c r="J2" s="301"/>
      <c r="K2" s="301"/>
      <c r="L2" s="301"/>
      <c r="M2" s="301"/>
      <c r="N2" s="301"/>
      <c r="O2" s="301"/>
      <c r="P2" s="300"/>
      <c r="Q2" s="301"/>
      <c r="R2" s="301"/>
      <c r="S2" s="300"/>
      <c r="T2" s="301"/>
    </row>
    <row r="3" spans="1:38" ht="27" thickBot="1" x14ac:dyDescent="0.25">
      <c r="A3" s="298"/>
      <c r="B3" s="609" t="s">
        <v>185</v>
      </c>
      <c r="C3" s="610"/>
      <c r="D3" s="610"/>
      <c r="E3" s="610"/>
      <c r="F3" s="610"/>
      <c r="G3" s="610"/>
      <c r="H3" s="610"/>
      <c r="I3" s="610"/>
      <c r="J3" s="610"/>
      <c r="K3" s="610"/>
      <c r="L3" s="610"/>
      <c r="M3" s="610"/>
      <c r="N3" s="610"/>
      <c r="O3" s="610"/>
      <c r="P3" s="610"/>
      <c r="Q3" s="610"/>
      <c r="R3" s="610"/>
      <c r="S3" s="610"/>
      <c r="T3" s="610"/>
      <c r="U3" s="610"/>
      <c r="V3" s="610"/>
      <c r="W3" s="610"/>
      <c r="X3" s="610"/>
      <c r="Y3" s="611"/>
      <c r="Z3" s="275"/>
      <c r="AB3" s="612">
        <v>41318</v>
      </c>
      <c r="AC3" s="613"/>
      <c r="AD3" s="613"/>
      <c r="AE3" s="613"/>
      <c r="AF3" s="613"/>
      <c r="AG3" s="613"/>
      <c r="AH3" s="613"/>
      <c r="AI3" s="613"/>
      <c r="AJ3" s="614"/>
    </row>
    <row r="4" spans="1:38" ht="19.5" thickBot="1" x14ac:dyDescent="0.25">
      <c r="A4" s="298"/>
      <c r="C4" s="302"/>
      <c r="D4" s="302"/>
      <c r="E4" s="303"/>
      <c r="F4" s="303"/>
      <c r="G4" s="303"/>
      <c r="H4" s="302"/>
      <c r="I4" s="300"/>
      <c r="J4" s="301"/>
      <c r="K4" s="301"/>
      <c r="L4" s="301"/>
      <c r="M4" s="301"/>
      <c r="N4" s="301"/>
      <c r="O4" s="301"/>
      <c r="P4" s="300"/>
      <c r="Q4" s="301"/>
      <c r="R4" s="301"/>
      <c r="S4" s="300"/>
      <c r="T4" s="301"/>
    </row>
    <row r="5" spans="1:38" ht="18.75" customHeight="1" x14ac:dyDescent="0.2">
      <c r="A5" s="302"/>
      <c r="B5" s="615" t="s">
        <v>51</v>
      </c>
      <c r="C5" s="615" t="s">
        <v>52</v>
      </c>
      <c r="D5" s="617" t="s">
        <v>53</v>
      </c>
      <c r="E5" s="619" t="s">
        <v>77</v>
      </c>
      <c r="F5" s="583" t="s">
        <v>129</v>
      </c>
      <c r="G5" s="584"/>
      <c r="H5" s="621" t="s">
        <v>43</v>
      </c>
      <c r="I5" s="623" t="s">
        <v>57</v>
      </c>
      <c r="J5" s="624"/>
      <c r="K5" s="413"/>
      <c r="L5" s="625" t="s">
        <v>291</v>
      </c>
      <c r="M5" s="626"/>
      <c r="N5" s="366" t="s">
        <v>93</v>
      </c>
      <c r="O5" s="256" t="s">
        <v>129</v>
      </c>
      <c r="P5" s="591" t="s">
        <v>107</v>
      </c>
      <c r="Q5" s="592"/>
      <c r="R5" s="260"/>
      <c r="S5" s="593" t="s">
        <v>55</v>
      </c>
      <c r="T5" s="593"/>
      <c r="U5" s="594"/>
      <c r="V5" s="465" t="s">
        <v>65</v>
      </c>
      <c r="W5" s="595" t="s">
        <v>62</v>
      </c>
      <c r="X5" s="596"/>
      <c r="Y5" s="597"/>
      <c r="Z5" s="276" t="s">
        <v>161</v>
      </c>
      <c r="AA5" s="277" t="s">
        <v>158</v>
      </c>
      <c r="AB5" s="595" t="s">
        <v>56</v>
      </c>
      <c r="AC5" s="596"/>
      <c r="AD5" s="598"/>
      <c r="AE5" s="599" t="s">
        <v>55</v>
      </c>
      <c r="AF5" s="596"/>
      <c r="AG5" s="598"/>
      <c r="AH5" s="600" t="s">
        <v>58</v>
      </c>
      <c r="AI5" s="601"/>
      <c r="AJ5" s="602"/>
    </row>
    <row r="6" spans="1:38" ht="38.25" thickBot="1" x14ac:dyDescent="0.25">
      <c r="A6" s="298"/>
      <c r="B6" s="616"/>
      <c r="C6" s="616"/>
      <c r="D6" s="618"/>
      <c r="E6" s="620"/>
      <c r="F6" s="254" t="s">
        <v>129</v>
      </c>
      <c r="G6" s="254" t="s">
        <v>48</v>
      </c>
      <c r="H6" s="622"/>
      <c r="I6" s="228" t="s">
        <v>47</v>
      </c>
      <c r="J6" s="233" t="s">
        <v>48</v>
      </c>
      <c r="K6" s="414" t="s">
        <v>130</v>
      </c>
      <c r="L6" s="418" t="s">
        <v>160</v>
      </c>
      <c r="M6" s="419" t="s">
        <v>48</v>
      </c>
      <c r="N6" s="367" t="s">
        <v>54</v>
      </c>
      <c r="O6" s="258" t="s">
        <v>131</v>
      </c>
      <c r="P6" s="221" t="s">
        <v>47</v>
      </c>
      <c r="Q6" s="232" t="s">
        <v>119</v>
      </c>
      <c r="R6" s="261" t="s">
        <v>130</v>
      </c>
      <c r="S6" s="234" t="s">
        <v>47</v>
      </c>
      <c r="T6" s="235" t="s">
        <v>48</v>
      </c>
      <c r="U6" s="249" t="s">
        <v>108</v>
      </c>
      <c r="V6" s="166" t="s">
        <v>54</v>
      </c>
      <c r="W6" s="164" t="s">
        <v>47</v>
      </c>
      <c r="X6" s="162" t="s">
        <v>48</v>
      </c>
      <c r="Y6" s="163" t="s">
        <v>54</v>
      </c>
      <c r="Z6" s="278" t="s">
        <v>160</v>
      </c>
      <c r="AA6" s="279" t="s">
        <v>160</v>
      </c>
      <c r="AB6" s="161" t="s">
        <v>47</v>
      </c>
      <c r="AC6" s="162" t="s">
        <v>48</v>
      </c>
      <c r="AD6" s="167" t="s">
        <v>68</v>
      </c>
      <c r="AE6" s="168" t="s">
        <v>47</v>
      </c>
      <c r="AF6" s="162" t="s">
        <v>48</v>
      </c>
      <c r="AG6" s="167" t="s">
        <v>69</v>
      </c>
      <c r="AH6" s="169" t="s">
        <v>47</v>
      </c>
      <c r="AI6" s="165" t="s">
        <v>48</v>
      </c>
      <c r="AJ6" s="166" t="s">
        <v>54</v>
      </c>
    </row>
    <row r="7" spans="1:38" ht="21.75" x14ac:dyDescent="0.2">
      <c r="A7" s="47">
        <v>1</v>
      </c>
      <c r="B7" s="178" t="str">
        <f>Kae!$O$3</f>
        <v>AF-104</v>
      </c>
      <c r="C7" s="179" t="s">
        <v>85</v>
      </c>
      <c r="D7" s="180" t="str">
        <f>Kae!$J$3</f>
        <v>Kae</v>
      </c>
      <c r="E7" s="181" t="s">
        <v>109</v>
      </c>
      <c r="F7" s="255">
        <v>120</v>
      </c>
      <c r="G7" s="347">
        <v>95327.12</v>
      </c>
      <c r="H7" s="182">
        <f>Kae!$C$35</f>
        <v>17</v>
      </c>
      <c r="I7" s="229">
        <f>Kae!$AC$44</f>
        <v>180</v>
      </c>
      <c r="J7" s="230">
        <f>Kae!$AH$44</f>
        <v>135981.28</v>
      </c>
      <c r="K7" s="304">
        <f t="shared" ref="K7:K13" si="0">SUM(J7/G7)*100</f>
        <v>142.64700328720724</v>
      </c>
      <c r="L7" s="490">
        <f>+Kae!CG35</f>
        <v>0</v>
      </c>
      <c r="M7" s="491">
        <f>+Kae!CH35</f>
        <v>0</v>
      </c>
      <c r="N7" s="223">
        <f>Kae!$CF$34</f>
        <v>9518.6915887850482</v>
      </c>
      <c r="O7" s="257">
        <v>75</v>
      </c>
      <c r="P7" s="222">
        <f>Kae!$M$34</f>
        <v>78</v>
      </c>
      <c r="Q7" s="223">
        <f>Kae!$CH$34</f>
        <v>18533.511348464624</v>
      </c>
      <c r="R7" s="296">
        <f>SUM(P7*100)/O7</f>
        <v>104</v>
      </c>
      <c r="S7" s="236">
        <f>Kae!$P$34</f>
        <v>0</v>
      </c>
      <c r="T7" s="237">
        <f>Kae!$Q$34</f>
        <v>0</v>
      </c>
      <c r="U7" s="238">
        <f>Kae!$R$34</f>
        <v>0</v>
      </c>
      <c r="V7" s="188">
        <f>N7+Q7+U7</f>
        <v>28052.202937249673</v>
      </c>
      <c r="W7" s="186">
        <f>Kae!$CC$34</f>
        <v>470</v>
      </c>
      <c r="X7" s="184">
        <f>Kae!$CD$34</f>
        <v>337590.84373570362</v>
      </c>
      <c r="Y7" s="185">
        <f>Kae!$CE$34</f>
        <v>111404.97843278218</v>
      </c>
      <c r="Z7" s="280"/>
      <c r="AA7" s="281"/>
      <c r="AB7" s="183">
        <f t="shared" ref="AB7:AB21" si="1">P7</f>
        <v>78</v>
      </c>
      <c r="AC7" s="184" t="e">
        <f>#REF!</f>
        <v>#REF!</v>
      </c>
      <c r="AD7" s="184" t="e">
        <f t="shared" ref="AD7:AD21" si="2">AC7-Q7</f>
        <v>#REF!</v>
      </c>
      <c r="AE7" s="189">
        <f t="shared" ref="AE7:AE21" si="3">S7</f>
        <v>0</v>
      </c>
      <c r="AF7" s="184">
        <f t="shared" ref="AF7:AF21" si="4">T7</f>
        <v>0</v>
      </c>
      <c r="AG7" s="184">
        <f t="shared" ref="AG7:AG21" si="5">T7-U7</f>
        <v>0</v>
      </c>
      <c r="AH7" s="190">
        <f>AB7+AE7</f>
        <v>78</v>
      </c>
      <c r="AI7" s="187" t="e">
        <f>AC7+AF7</f>
        <v>#REF!</v>
      </c>
      <c r="AJ7" s="188" t="e">
        <f>AG7+AD7</f>
        <v>#REF!</v>
      </c>
      <c r="AK7" s="170" t="e">
        <f>AJ7+V7</f>
        <v>#REF!</v>
      </c>
      <c r="AL7" s="170" t="e">
        <f>AK7-AI7</f>
        <v>#REF!</v>
      </c>
    </row>
    <row r="8" spans="1:38" ht="21.75" x14ac:dyDescent="0.2">
      <c r="A8" s="47">
        <v>2</v>
      </c>
      <c r="B8" s="178" t="str">
        <f>Tom!$N$3</f>
        <v>AF-306</v>
      </c>
      <c r="C8" s="179" t="str">
        <f>Tom!$C$3</f>
        <v>Patarakanyarath S.</v>
      </c>
      <c r="D8" s="180" t="str">
        <f>Tom!$I$3</f>
        <v>Tom</v>
      </c>
      <c r="E8" s="181" t="s">
        <v>78</v>
      </c>
      <c r="F8" s="255">
        <v>0</v>
      </c>
      <c r="G8" s="347">
        <v>0</v>
      </c>
      <c r="H8" s="182">
        <f>Tom!$C$24</f>
        <v>0</v>
      </c>
      <c r="I8" s="229">
        <f>Tom!$AB$33</f>
        <v>0</v>
      </c>
      <c r="J8" s="230">
        <f>Tom!$AG$33</f>
        <v>0</v>
      </c>
      <c r="K8" s="304" t="e">
        <f t="shared" si="0"/>
        <v>#DIV/0!</v>
      </c>
      <c r="L8" s="516">
        <f>+Tom!CF29</f>
        <v>0</v>
      </c>
      <c r="M8" s="517">
        <f>+Tom!CG29</f>
        <v>0</v>
      </c>
      <c r="N8" s="223">
        <f>Tom!$CE$23</f>
        <v>0</v>
      </c>
      <c r="O8" s="257">
        <v>48</v>
      </c>
      <c r="P8" s="222">
        <f>Tom!$L$23</f>
        <v>0</v>
      </c>
      <c r="Q8" s="223">
        <f>Tom!$CG$23</f>
        <v>0</v>
      </c>
      <c r="R8" s="296">
        <f t="shared" ref="R8:R14" si="6">SUM(P8/O8)*100</f>
        <v>0</v>
      </c>
      <c r="S8" s="236">
        <f>Tom!$O$23</f>
        <v>0</v>
      </c>
      <c r="T8" s="237">
        <f>Tom!$P$23</f>
        <v>0</v>
      </c>
      <c r="U8" s="238">
        <f>Tom!$Q$23</f>
        <v>0</v>
      </c>
      <c r="V8" s="188">
        <f>N8+Q8</f>
        <v>0</v>
      </c>
      <c r="W8" s="186">
        <f>Tom!$CB$23</f>
        <v>0</v>
      </c>
      <c r="X8" s="184">
        <f>Tom!$CC$23</f>
        <v>0</v>
      </c>
      <c r="Y8" s="185">
        <f>Tom!$CD$23</f>
        <v>0</v>
      </c>
      <c r="Z8" s="282"/>
      <c r="AA8" s="283"/>
      <c r="AB8" s="183">
        <f t="shared" si="1"/>
        <v>0</v>
      </c>
      <c r="AC8" s="184" t="e">
        <f>#REF!</f>
        <v>#REF!</v>
      </c>
      <c r="AD8" s="184" t="e">
        <f t="shared" si="2"/>
        <v>#REF!</v>
      </c>
      <c r="AE8" s="189">
        <f t="shared" si="3"/>
        <v>0</v>
      </c>
      <c r="AF8" s="184">
        <f t="shared" si="4"/>
        <v>0</v>
      </c>
      <c r="AG8" s="184">
        <f t="shared" si="5"/>
        <v>0</v>
      </c>
      <c r="AH8" s="190">
        <f t="shared" ref="AH8:AI22" si="7">AB8+AE8</f>
        <v>0</v>
      </c>
      <c r="AI8" s="187" t="e">
        <f t="shared" si="7"/>
        <v>#REF!</v>
      </c>
      <c r="AJ8" s="188" t="e">
        <f t="shared" ref="AJ8:AJ21" si="8">AG8+AD8</f>
        <v>#REF!</v>
      </c>
      <c r="AK8" s="170" t="e">
        <f t="shared" ref="AK8:AK21" si="9">AJ8+V8</f>
        <v>#REF!</v>
      </c>
      <c r="AL8" s="170" t="e">
        <f t="shared" ref="AL8:AL21" si="10">AK8-AI8</f>
        <v>#REF!</v>
      </c>
    </row>
    <row r="9" spans="1:38" ht="21.75" x14ac:dyDescent="0.2">
      <c r="A9" s="47">
        <v>3</v>
      </c>
      <c r="B9" s="178" t="s">
        <v>190</v>
      </c>
      <c r="C9" s="179" t="str">
        <f>Aor!$C$3</f>
        <v>Jaturon Topol</v>
      </c>
      <c r="D9" s="180" t="s">
        <v>174</v>
      </c>
      <c r="E9" s="181" t="s">
        <v>78</v>
      </c>
      <c r="F9" s="255">
        <v>60</v>
      </c>
      <c r="G9" s="347">
        <v>47663.56</v>
      </c>
      <c r="H9" s="182">
        <f>Aor!$C$27</f>
        <v>10</v>
      </c>
      <c r="I9" s="229">
        <f>Aor!$AB$36</f>
        <v>60</v>
      </c>
      <c r="J9" s="230">
        <f>Aor!$AG$36</f>
        <v>45794.38</v>
      </c>
      <c r="K9" s="304">
        <f t="shared" si="0"/>
        <v>96.078387766251609</v>
      </c>
      <c r="L9" s="492">
        <f>+Aor!CF27</f>
        <v>0</v>
      </c>
      <c r="M9" s="493">
        <f>+Aor!CG27</f>
        <v>0</v>
      </c>
      <c r="N9" s="223">
        <f>Aor!$CE$26</f>
        <v>3794.3920000000007</v>
      </c>
      <c r="O9" s="257">
        <v>40</v>
      </c>
      <c r="P9" s="222">
        <f>Aor!$L$26</f>
        <v>34</v>
      </c>
      <c r="Q9" s="223">
        <f>Aor!$CG$26</f>
        <v>9067.3060940000014</v>
      </c>
      <c r="R9" s="296">
        <f>SUM(P9/O9)*100</f>
        <v>85</v>
      </c>
      <c r="S9" s="236">
        <f>Aor!$O$26</f>
        <v>0</v>
      </c>
      <c r="T9" s="237">
        <f>Aor!$P$26</f>
        <v>0</v>
      </c>
      <c r="U9" s="238">
        <f>Aor!$Q$26</f>
        <v>0</v>
      </c>
      <c r="V9" s="188">
        <f t="shared" ref="V9" si="11">N9+Q9+U9</f>
        <v>12861.698094000003</v>
      </c>
      <c r="W9" s="186">
        <f>Aor!$CB$26</f>
        <v>153</v>
      </c>
      <c r="X9" s="184">
        <f>Aor!$CC$26</f>
        <v>115373.91896666668</v>
      </c>
      <c r="Y9" s="185">
        <f>Aor!$CD$26</f>
        <v>38073.393259000004</v>
      </c>
      <c r="Z9" s="282"/>
      <c r="AA9" s="283"/>
      <c r="AB9" s="183">
        <f t="shared" si="1"/>
        <v>34</v>
      </c>
      <c r="AC9" s="184" t="e">
        <f>#REF!</f>
        <v>#REF!</v>
      </c>
      <c r="AD9" s="184" t="e">
        <f t="shared" si="2"/>
        <v>#REF!</v>
      </c>
      <c r="AE9" s="189">
        <f t="shared" si="3"/>
        <v>0</v>
      </c>
      <c r="AF9" s="184">
        <f t="shared" si="4"/>
        <v>0</v>
      </c>
      <c r="AG9" s="184">
        <f t="shared" si="5"/>
        <v>0</v>
      </c>
      <c r="AH9" s="190">
        <f t="shared" si="7"/>
        <v>34</v>
      </c>
      <c r="AI9" s="187" t="e">
        <f t="shared" si="7"/>
        <v>#REF!</v>
      </c>
      <c r="AJ9" s="188" t="e">
        <f t="shared" si="8"/>
        <v>#REF!</v>
      </c>
      <c r="AK9" s="170" t="e">
        <f t="shared" si="9"/>
        <v>#REF!</v>
      </c>
      <c r="AL9" s="170" t="e">
        <f t="shared" si="10"/>
        <v>#REF!</v>
      </c>
    </row>
    <row r="10" spans="1:38" ht="21.75" x14ac:dyDescent="0.2">
      <c r="A10" s="47">
        <v>4</v>
      </c>
      <c r="B10" s="178" t="str">
        <f>Thong!$N$3</f>
        <v>AF-301</v>
      </c>
      <c r="C10" s="179" t="str">
        <f>Thong!$C$3</f>
        <v>Thongchai Phohom</v>
      </c>
      <c r="D10" s="180" t="str">
        <f>Thong!$I$3</f>
        <v>Thong</v>
      </c>
      <c r="E10" s="181" t="s">
        <v>78</v>
      </c>
      <c r="F10" s="255">
        <v>0</v>
      </c>
      <c r="G10" s="347">
        <v>0</v>
      </c>
      <c r="H10" s="182">
        <f>Thong!$C$28</f>
        <v>0</v>
      </c>
      <c r="I10" s="229">
        <f>Thong!$AB$37</f>
        <v>0</v>
      </c>
      <c r="J10" s="230">
        <f>Thong!$AG$37</f>
        <v>0</v>
      </c>
      <c r="K10" s="304" t="e">
        <f t="shared" si="0"/>
        <v>#DIV/0!</v>
      </c>
      <c r="L10" s="420">
        <f>Thong!$CF$28</f>
        <v>0</v>
      </c>
      <c r="M10" s="421">
        <f>Thong!$CG$28</f>
        <v>0</v>
      </c>
      <c r="N10" s="223">
        <f>Thong!$CE$27</f>
        <v>0</v>
      </c>
      <c r="O10" s="257">
        <v>48</v>
      </c>
      <c r="P10" s="222">
        <f>Thong!$L$27</f>
        <v>0</v>
      </c>
      <c r="Q10" s="223">
        <f>Thong!$CG$27</f>
        <v>0</v>
      </c>
      <c r="R10" s="296">
        <f t="shared" si="6"/>
        <v>0</v>
      </c>
      <c r="S10" s="236">
        <f>Aor!$O$26</f>
        <v>0</v>
      </c>
      <c r="T10" s="237">
        <f>Aor!$P$26</f>
        <v>0</v>
      </c>
      <c r="U10" s="238">
        <f>Aor!$Q$26</f>
        <v>0</v>
      </c>
      <c r="V10" s="188">
        <f t="shared" ref="V10" si="12">N10+Q10+U10</f>
        <v>0</v>
      </c>
      <c r="W10" s="186">
        <f>Thong!$CB$27</f>
        <v>29</v>
      </c>
      <c r="X10" s="184">
        <f>Thong!$CC$27</f>
        <v>23010.838400000001</v>
      </c>
      <c r="Y10" s="185">
        <f>Thong!$CD$27</f>
        <v>7881.1391999999996</v>
      </c>
      <c r="Z10" s="282"/>
      <c r="AA10" s="283"/>
      <c r="AB10" s="183">
        <f t="shared" si="1"/>
        <v>0</v>
      </c>
      <c r="AC10" s="184" t="e">
        <f>#REF!</f>
        <v>#REF!</v>
      </c>
      <c r="AD10" s="184" t="e">
        <f t="shared" si="2"/>
        <v>#REF!</v>
      </c>
      <c r="AE10" s="189">
        <f t="shared" si="3"/>
        <v>0</v>
      </c>
      <c r="AF10" s="184">
        <f t="shared" si="4"/>
        <v>0</v>
      </c>
      <c r="AG10" s="184">
        <f t="shared" si="5"/>
        <v>0</v>
      </c>
      <c r="AH10" s="190">
        <f t="shared" si="7"/>
        <v>0</v>
      </c>
      <c r="AI10" s="187" t="e">
        <f t="shared" si="7"/>
        <v>#REF!</v>
      </c>
      <c r="AJ10" s="188" t="e">
        <f t="shared" si="8"/>
        <v>#REF!</v>
      </c>
      <c r="AK10" s="170" t="e">
        <f t="shared" si="9"/>
        <v>#REF!</v>
      </c>
      <c r="AL10" s="170" t="e">
        <f t="shared" si="10"/>
        <v>#REF!</v>
      </c>
    </row>
    <row r="11" spans="1:38" ht="24.75" customHeight="1" x14ac:dyDescent="0.2">
      <c r="A11" s="47">
        <v>5</v>
      </c>
      <c r="B11" s="178" t="str">
        <f>Thanee!$N$3</f>
        <v>AF- 308</v>
      </c>
      <c r="C11" s="179" t="str">
        <f>Thanee!$C$3</f>
        <v>Mr.Thanee Tagrudthong</v>
      </c>
      <c r="D11" s="180" t="str">
        <f>Thanee!$I$3</f>
        <v>Pom T</v>
      </c>
      <c r="E11" s="181" t="s">
        <v>78</v>
      </c>
      <c r="F11" s="255">
        <v>60</v>
      </c>
      <c r="G11" s="347">
        <v>47663.56</v>
      </c>
      <c r="H11" s="182">
        <f>Thanee!$C$35</f>
        <v>17</v>
      </c>
      <c r="I11" s="229">
        <f>Thanee!$AB$44</f>
        <v>150</v>
      </c>
      <c r="J11" s="230">
        <f>Thanee!$AG$44</f>
        <v>131542.02999999997</v>
      </c>
      <c r="K11" s="304">
        <f t="shared" si="0"/>
        <v>275.98028766630097</v>
      </c>
      <c r="L11" s="420">
        <f>Thanee!$CF$35</f>
        <v>0</v>
      </c>
      <c r="M11" s="421">
        <f>Thanee!$CG$35</f>
        <v>0</v>
      </c>
      <c r="N11" s="223">
        <f>Thanee!$CE$34</f>
        <v>8373.8322990654215</v>
      </c>
      <c r="O11" s="257">
        <v>32</v>
      </c>
      <c r="P11" s="222">
        <f>Thanee!$L$34</f>
        <v>70</v>
      </c>
      <c r="Q11" s="223">
        <f>Thanee!$CG$34</f>
        <v>19078.975324130839</v>
      </c>
      <c r="R11" s="296">
        <f t="shared" si="6"/>
        <v>218.75</v>
      </c>
      <c r="S11" s="236">
        <f>Thong!$O$27</f>
        <v>0</v>
      </c>
      <c r="T11" s="237">
        <f>Thong!$P$27</f>
        <v>0</v>
      </c>
      <c r="U11" s="238">
        <f>Thong!$Q$27</f>
        <v>0</v>
      </c>
      <c r="V11" s="188">
        <f t="shared" ref="V11" si="13">N11+Q11+U11</f>
        <v>27452.807623196262</v>
      </c>
      <c r="W11" s="186">
        <f>Thanee!$CB$34</f>
        <v>235</v>
      </c>
      <c r="X11" s="184">
        <f>Thanee!$CC$34</f>
        <v>185654.22069750776</v>
      </c>
      <c r="Y11" s="185">
        <f>Thanee!$CD$34</f>
        <v>62948.135930177574</v>
      </c>
      <c r="Z11" s="282"/>
      <c r="AA11" s="283"/>
      <c r="AB11" s="183">
        <f t="shared" si="1"/>
        <v>70</v>
      </c>
      <c r="AC11" s="184" t="e">
        <f>#REF!</f>
        <v>#REF!</v>
      </c>
      <c r="AD11" s="184" t="e">
        <f t="shared" si="2"/>
        <v>#REF!</v>
      </c>
      <c r="AE11" s="189">
        <f t="shared" si="3"/>
        <v>0</v>
      </c>
      <c r="AF11" s="184">
        <f t="shared" si="4"/>
        <v>0</v>
      </c>
      <c r="AG11" s="184">
        <f t="shared" si="5"/>
        <v>0</v>
      </c>
      <c r="AH11" s="190">
        <f t="shared" si="7"/>
        <v>70</v>
      </c>
      <c r="AI11" s="187" t="e">
        <f t="shared" si="7"/>
        <v>#REF!</v>
      </c>
      <c r="AJ11" s="188" t="e">
        <f t="shared" si="8"/>
        <v>#REF!</v>
      </c>
      <c r="AK11" s="170" t="e">
        <f t="shared" si="9"/>
        <v>#REF!</v>
      </c>
      <c r="AL11" s="170" t="e">
        <f t="shared" si="10"/>
        <v>#REF!</v>
      </c>
    </row>
    <row r="12" spans="1:38" ht="21.75" x14ac:dyDescent="0.2">
      <c r="A12" s="47">
        <v>6</v>
      </c>
      <c r="B12" s="178" t="str">
        <f>Pruk!$N$3</f>
        <v>AF-303</v>
      </c>
      <c r="C12" s="179" t="str">
        <f>Pruk!$C$3</f>
        <v>Pruk Ponpila</v>
      </c>
      <c r="D12" s="180" t="str">
        <f>Pruk!$I$3</f>
        <v>Pruk</v>
      </c>
      <c r="E12" s="181" t="s">
        <v>78</v>
      </c>
      <c r="F12" s="255">
        <v>60</v>
      </c>
      <c r="G12" s="347">
        <v>47663.56</v>
      </c>
      <c r="H12" s="182">
        <f>Pruk!$C$28</f>
        <v>10</v>
      </c>
      <c r="I12" s="229">
        <f>Pruk!$AB$37</f>
        <v>0</v>
      </c>
      <c r="J12" s="230">
        <f>Pruk!$AG$37</f>
        <v>0</v>
      </c>
      <c r="K12" s="304">
        <f t="shared" si="0"/>
        <v>0</v>
      </c>
      <c r="L12" s="492">
        <f>+Pruk!CF31</f>
        <v>0</v>
      </c>
      <c r="M12" s="493">
        <f>+Pruk!CG31</f>
        <v>0</v>
      </c>
      <c r="N12" s="223">
        <f>Pruk!$CE$27</f>
        <v>0</v>
      </c>
      <c r="O12" s="257">
        <v>56</v>
      </c>
      <c r="P12" s="222">
        <f>Pruk!$L$27</f>
        <v>34</v>
      </c>
      <c r="Q12" s="223">
        <f>Pruk!$CG$27</f>
        <v>8851.4030660000008</v>
      </c>
      <c r="R12" s="296">
        <f t="shared" si="6"/>
        <v>60.714285714285708</v>
      </c>
      <c r="S12" s="236">
        <f>Pruk!$O$27</f>
        <v>0</v>
      </c>
      <c r="T12" s="237">
        <f>Pruk!$P$30</f>
        <v>0</v>
      </c>
      <c r="U12" s="238">
        <f>Pruk!$Q$27</f>
        <v>0</v>
      </c>
      <c r="V12" s="188">
        <f>N12+Q12</f>
        <v>8851.4030660000008</v>
      </c>
      <c r="W12" s="186">
        <f>Pruk!$CB$27</f>
        <v>185</v>
      </c>
      <c r="X12" s="184">
        <f>Pruk!$CC$27</f>
        <v>145043.15717575757</v>
      </c>
      <c r="Y12" s="185">
        <f>Pruk!$CD$27</f>
        <v>48781.829013454546</v>
      </c>
      <c r="Z12" s="282"/>
      <c r="AA12" s="283"/>
      <c r="AB12" s="183">
        <f t="shared" si="1"/>
        <v>34</v>
      </c>
      <c r="AC12" s="184" t="e">
        <f>#REF!</f>
        <v>#REF!</v>
      </c>
      <c r="AD12" s="184" t="e">
        <f t="shared" si="2"/>
        <v>#REF!</v>
      </c>
      <c r="AE12" s="189">
        <f t="shared" si="3"/>
        <v>0</v>
      </c>
      <c r="AF12" s="184">
        <f t="shared" si="4"/>
        <v>0</v>
      </c>
      <c r="AG12" s="184">
        <f t="shared" si="5"/>
        <v>0</v>
      </c>
      <c r="AH12" s="190">
        <f t="shared" si="7"/>
        <v>34</v>
      </c>
      <c r="AI12" s="187" t="e">
        <f t="shared" si="7"/>
        <v>#REF!</v>
      </c>
      <c r="AJ12" s="188" t="e">
        <f t="shared" si="8"/>
        <v>#REF!</v>
      </c>
      <c r="AK12" s="170" t="e">
        <f t="shared" si="9"/>
        <v>#REF!</v>
      </c>
      <c r="AL12" s="170" t="e">
        <f t="shared" si="10"/>
        <v>#REF!</v>
      </c>
    </row>
    <row r="13" spans="1:38" ht="21.75" x14ac:dyDescent="0.2">
      <c r="A13" s="47">
        <v>7</v>
      </c>
      <c r="B13" s="178" t="str">
        <f>Jeez!$N$3</f>
        <v>AF-302</v>
      </c>
      <c r="C13" s="179" t="str">
        <f>Jeez!$C$3</f>
        <v>Pinyarat Puangok</v>
      </c>
      <c r="D13" s="180" t="str">
        <f>Jeez!$I$3</f>
        <v>Jeez</v>
      </c>
      <c r="E13" s="181" t="s">
        <v>78</v>
      </c>
      <c r="F13" s="255">
        <v>60</v>
      </c>
      <c r="G13" s="347">
        <v>47663.56</v>
      </c>
      <c r="H13" s="182">
        <f>Jeez!$C$35</f>
        <v>13</v>
      </c>
      <c r="I13" s="229">
        <f>Jeez!$AB$44</f>
        <v>0</v>
      </c>
      <c r="J13" s="230">
        <f>Jeez!$AG$44</f>
        <v>0</v>
      </c>
      <c r="K13" s="304">
        <f t="shared" si="0"/>
        <v>0</v>
      </c>
      <c r="L13" s="492">
        <f>+Jeez!CF35</f>
        <v>0</v>
      </c>
      <c r="M13" s="493">
        <f>+Jeez!CG35</f>
        <v>0</v>
      </c>
      <c r="N13" s="223">
        <f>Jeez!$CE$34</f>
        <v>0</v>
      </c>
      <c r="O13" s="257">
        <v>32</v>
      </c>
      <c r="P13" s="222">
        <f>Jeez!$L$34</f>
        <v>42</v>
      </c>
      <c r="Q13" s="223">
        <f>Jeez!$CG$34</f>
        <v>13779.349200000001</v>
      </c>
      <c r="R13" s="296">
        <f t="shared" si="6"/>
        <v>131.25</v>
      </c>
      <c r="S13" s="236">
        <f>Jeez!$O$34</f>
        <v>0</v>
      </c>
      <c r="T13" s="237">
        <f>Jeez!$P$34</f>
        <v>0</v>
      </c>
      <c r="U13" s="238">
        <f>Jeez!$Q$34</f>
        <v>0</v>
      </c>
      <c r="V13" s="188">
        <f t="shared" ref="V13" si="14">N13+Q13+U13</f>
        <v>13779.349200000001</v>
      </c>
      <c r="W13" s="186">
        <f>Jeez!$CB$34</f>
        <v>271</v>
      </c>
      <c r="X13" s="184">
        <f>Jeez!$CC$34</f>
        <v>242360.86000000004</v>
      </c>
      <c r="Y13" s="185">
        <f>Jeez!$CD$34</f>
        <v>82443.297020000027</v>
      </c>
      <c r="Z13" s="282"/>
      <c r="AA13" s="283"/>
      <c r="AB13" s="183">
        <f t="shared" si="1"/>
        <v>42</v>
      </c>
      <c r="AC13" s="184" t="e">
        <f>#REF!</f>
        <v>#REF!</v>
      </c>
      <c r="AD13" s="184" t="e">
        <f t="shared" si="2"/>
        <v>#REF!</v>
      </c>
      <c r="AE13" s="189">
        <f t="shared" si="3"/>
        <v>0</v>
      </c>
      <c r="AF13" s="184">
        <f t="shared" si="4"/>
        <v>0</v>
      </c>
      <c r="AG13" s="184">
        <f t="shared" si="5"/>
        <v>0</v>
      </c>
      <c r="AH13" s="190">
        <f t="shared" si="7"/>
        <v>42</v>
      </c>
      <c r="AI13" s="187" t="e">
        <f t="shared" si="7"/>
        <v>#REF!</v>
      </c>
      <c r="AJ13" s="188" t="e">
        <f t="shared" si="8"/>
        <v>#REF!</v>
      </c>
      <c r="AK13" s="170" t="e">
        <f t="shared" si="9"/>
        <v>#REF!</v>
      </c>
      <c r="AL13" s="170" t="e">
        <f t="shared" si="10"/>
        <v>#REF!</v>
      </c>
    </row>
    <row r="14" spans="1:38" ht="21.75" x14ac:dyDescent="0.2">
      <c r="A14" s="47">
        <v>8</v>
      </c>
      <c r="B14" s="178" t="str">
        <f>Art!$N$3</f>
        <v>AF402</v>
      </c>
      <c r="C14" s="179" t="str">
        <f>Art!$C$3</f>
        <v>Chayoungkorn</v>
      </c>
      <c r="D14" s="180" t="str">
        <f>Art!$I$3</f>
        <v>ART</v>
      </c>
      <c r="E14" s="181" t="s">
        <v>78</v>
      </c>
      <c r="F14" s="255">
        <v>30</v>
      </c>
      <c r="G14" s="347">
        <v>23831.78</v>
      </c>
      <c r="H14" s="182">
        <f>Art!$C$24</f>
        <v>0</v>
      </c>
      <c r="I14" s="229">
        <f>Art!$AB$33</f>
        <v>0</v>
      </c>
      <c r="J14" s="230">
        <f>Art!$AG$33</f>
        <v>0</v>
      </c>
      <c r="K14" s="304"/>
      <c r="L14" s="492">
        <f>+Art!CF28</f>
        <v>0</v>
      </c>
      <c r="M14" s="493">
        <f>+Art!CG28</f>
        <v>0</v>
      </c>
      <c r="N14" s="223">
        <f>Art!$CE$23</f>
        <v>0</v>
      </c>
      <c r="O14" s="257">
        <v>8</v>
      </c>
      <c r="P14" s="222">
        <f>Art!$L$23</f>
        <v>0</v>
      </c>
      <c r="Q14" s="223">
        <f>Art!$CG$23</f>
        <v>0</v>
      </c>
      <c r="R14" s="296">
        <f t="shared" si="6"/>
        <v>0</v>
      </c>
      <c r="S14" s="236">
        <f>Art!$O$23</f>
        <v>0</v>
      </c>
      <c r="T14" s="237">
        <f>Art!$P$23</f>
        <v>0</v>
      </c>
      <c r="U14" s="238">
        <f>Art!$Q$23</f>
        <v>0</v>
      </c>
      <c r="V14" s="188">
        <f t="shared" ref="V14" si="15">N14+Q14+U14</f>
        <v>0</v>
      </c>
      <c r="W14" s="186">
        <f>Art!$CB$23</f>
        <v>28</v>
      </c>
      <c r="X14" s="184">
        <f>Art!$CC$23</f>
        <v>23084.114666666668</v>
      </c>
      <c r="Y14" s="185">
        <f>Art!$CD$23</f>
        <v>7617.7578400000002</v>
      </c>
      <c r="Z14" s="282"/>
      <c r="AA14" s="283"/>
      <c r="AB14" s="183">
        <f t="shared" si="1"/>
        <v>0</v>
      </c>
      <c r="AC14" s="184" t="e">
        <f>#REF!</f>
        <v>#REF!</v>
      </c>
      <c r="AD14" s="184" t="e">
        <f t="shared" si="2"/>
        <v>#REF!</v>
      </c>
      <c r="AE14" s="189">
        <f t="shared" si="3"/>
        <v>0</v>
      </c>
      <c r="AF14" s="184">
        <f t="shared" si="4"/>
        <v>0</v>
      </c>
      <c r="AG14" s="184">
        <f t="shared" si="5"/>
        <v>0</v>
      </c>
      <c r="AH14" s="190">
        <f t="shared" si="7"/>
        <v>0</v>
      </c>
      <c r="AI14" s="187" t="e">
        <f t="shared" si="7"/>
        <v>#REF!</v>
      </c>
      <c r="AJ14" s="188" t="e">
        <f t="shared" si="8"/>
        <v>#REF!</v>
      </c>
      <c r="AK14" s="170" t="e">
        <f t="shared" si="9"/>
        <v>#REF!</v>
      </c>
      <c r="AL14" s="170" t="e">
        <f t="shared" si="10"/>
        <v>#REF!</v>
      </c>
    </row>
    <row r="15" spans="1:38" ht="21.75" x14ac:dyDescent="0.2">
      <c r="A15" s="47">
        <v>9</v>
      </c>
      <c r="B15" s="178" t="s">
        <v>123</v>
      </c>
      <c r="C15" s="179" t="s">
        <v>121</v>
      </c>
      <c r="D15" s="180" t="s">
        <v>114</v>
      </c>
      <c r="E15" s="181" t="s">
        <v>116</v>
      </c>
      <c r="F15" s="255">
        <v>0</v>
      </c>
      <c r="G15" s="347">
        <v>0</v>
      </c>
      <c r="H15" s="182">
        <f>Nui!$C$26</f>
        <v>11</v>
      </c>
      <c r="I15" s="229">
        <f>Nui!$AB$35</f>
        <v>0</v>
      </c>
      <c r="J15" s="230">
        <f>Nui!$AG$35</f>
        <v>0</v>
      </c>
      <c r="K15" s="305" t="str">
        <f>IF(G15=0," ",(J15/G15)*100)</f>
        <v xml:space="preserve"> </v>
      </c>
      <c r="L15" s="492">
        <f>+Nui!CF31</f>
        <v>0</v>
      </c>
      <c r="M15" s="493">
        <f>+Nui!CG31</f>
        <v>0</v>
      </c>
      <c r="N15" s="262">
        <f>Nui!$CE$25</f>
        <v>0</v>
      </c>
      <c r="O15" s="257">
        <v>24</v>
      </c>
      <c r="P15" s="222">
        <f>Nui!$L$25</f>
        <v>6</v>
      </c>
      <c r="Q15" s="223">
        <f>Nui!$CG$25</f>
        <v>1572.8974800000001</v>
      </c>
      <c r="R15" s="296"/>
      <c r="S15" s="236">
        <f>Nui!$O$25</f>
        <v>0</v>
      </c>
      <c r="T15" s="237">
        <f>Nui!$P$25</f>
        <v>0</v>
      </c>
      <c r="U15" s="238">
        <f>Nui!$Q$25</f>
        <v>0</v>
      </c>
      <c r="V15" s="188">
        <f t="shared" ref="V15" si="16">N15+Q15+U15</f>
        <v>1572.8974800000001</v>
      </c>
      <c r="W15" s="186">
        <f>Nui!$CB$25</f>
        <v>117</v>
      </c>
      <c r="X15" s="184">
        <f>Nui!$CC$25</f>
        <v>99411.213066666678</v>
      </c>
      <c r="Y15" s="185">
        <f>Nui!$CD$25</f>
        <v>33276.746272000004</v>
      </c>
      <c r="Z15" s="282"/>
      <c r="AA15" s="283"/>
      <c r="AB15" s="183">
        <f t="shared" si="1"/>
        <v>6</v>
      </c>
      <c r="AC15" s="184" t="e">
        <f>#REF!</f>
        <v>#REF!</v>
      </c>
      <c r="AD15" s="184" t="e">
        <f t="shared" si="2"/>
        <v>#REF!</v>
      </c>
      <c r="AE15" s="189">
        <f t="shared" si="3"/>
        <v>0</v>
      </c>
      <c r="AF15" s="184">
        <f t="shared" si="4"/>
        <v>0</v>
      </c>
      <c r="AG15" s="184">
        <f t="shared" si="5"/>
        <v>0</v>
      </c>
      <c r="AH15" s="190">
        <f t="shared" si="7"/>
        <v>6</v>
      </c>
      <c r="AI15" s="187" t="e">
        <f t="shared" si="7"/>
        <v>#REF!</v>
      </c>
      <c r="AJ15" s="188" t="e">
        <f t="shared" si="8"/>
        <v>#REF!</v>
      </c>
      <c r="AK15" s="170" t="e">
        <f t="shared" si="9"/>
        <v>#REF!</v>
      </c>
      <c r="AL15" s="170" t="e">
        <f t="shared" si="10"/>
        <v>#REF!</v>
      </c>
    </row>
    <row r="16" spans="1:38" ht="21.75" x14ac:dyDescent="0.2">
      <c r="A16" s="47">
        <v>10</v>
      </c>
      <c r="B16" s="178" t="s">
        <v>124</v>
      </c>
      <c r="C16" s="179" t="str">
        <f>Pom!$C$3</f>
        <v>Withaya Kijsoongnern</v>
      </c>
      <c r="D16" s="180" t="s">
        <v>115</v>
      </c>
      <c r="E16" s="181" t="s">
        <v>117</v>
      </c>
      <c r="F16" s="255">
        <v>0</v>
      </c>
      <c r="G16" s="347">
        <v>0</v>
      </c>
      <c r="H16" s="182">
        <f>Pom!$C$24</f>
        <v>6</v>
      </c>
      <c r="I16" s="229">
        <f>Pom!$AB$33</f>
        <v>0</v>
      </c>
      <c r="J16" s="230">
        <f>Pom!$AG$33</f>
        <v>5957.94</v>
      </c>
      <c r="K16" s="305" t="str">
        <f>IF(G16=0," ",(J16/G16)*100)</f>
        <v xml:space="preserve"> </v>
      </c>
      <c r="L16" s="492">
        <f>+Pom!CF28</f>
        <v>0</v>
      </c>
      <c r="M16" s="493">
        <f>+Pom!CG28</f>
        <v>0</v>
      </c>
      <c r="N16" s="262">
        <f>Pom!$CE$23</f>
        <v>0</v>
      </c>
      <c r="O16" s="257">
        <v>8</v>
      </c>
      <c r="P16" s="222">
        <f>Pom!$L$23</f>
        <v>29</v>
      </c>
      <c r="Q16" s="223">
        <f>Pom!$CG$23</f>
        <v>7223.8326850000012</v>
      </c>
      <c r="R16" s="296"/>
      <c r="S16" s="236">
        <f>Pom!$O$23</f>
        <v>0</v>
      </c>
      <c r="T16" s="237">
        <f>Pom!$P$23</f>
        <v>0</v>
      </c>
      <c r="U16" s="238">
        <f>Pom!$Q$23</f>
        <v>0</v>
      </c>
      <c r="V16" s="188">
        <f t="shared" ref="V16" si="17">N16+Q16+U16</f>
        <v>7223.8326850000012</v>
      </c>
      <c r="W16" s="186">
        <f>Pom!$CB$23</f>
        <v>65</v>
      </c>
      <c r="X16" s="184">
        <f>Pom!$CC$23</f>
        <v>50097.565166666667</v>
      </c>
      <c r="Y16" s="185">
        <f>Pom!$CD$23</f>
        <v>16730.876505</v>
      </c>
      <c r="Z16" s="282"/>
      <c r="AA16" s="283"/>
      <c r="AB16" s="183">
        <f t="shared" si="1"/>
        <v>29</v>
      </c>
      <c r="AC16" s="184" t="e">
        <f>#REF!</f>
        <v>#REF!</v>
      </c>
      <c r="AD16" s="184" t="e">
        <f t="shared" si="2"/>
        <v>#REF!</v>
      </c>
      <c r="AE16" s="189">
        <f t="shared" si="3"/>
        <v>0</v>
      </c>
      <c r="AF16" s="184">
        <f t="shared" si="4"/>
        <v>0</v>
      </c>
      <c r="AG16" s="184">
        <f t="shared" si="5"/>
        <v>0</v>
      </c>
      <c r="AH16" s="190">
        <f t="shared" si="7"/>
        <v>29</v>
      </c>
      <c r="AI16" s="187" t="e">
        <f t="shared" si="7"/>
        <v>#REF!</v>
      </c>
      <c r="AJ16" s="188" t="e">
        <f t="shared" si="8"/>
        <v>#REF!</v>
      </c>
      <c r="AK16" s="170" t="e">
        <f t="shared" si="9"/>
        <v>#REF!</v>
      </c>
      <c r="AL16" s="170" t="e">
        <f t="shared" si="10"/>
        <v>#REF!</v>
      </c>
    </row>
    <row r="17" spans="1:38" ht="21.75" x14ac:dyDescent="0.2">
      <c r="A17" s="47">
        <v>11</v>
      </c>
      <c r="B17" s="178" t="s">
        <v>314</v>
      </c>
      <c r="C17" s="179" t="str">
        <f>Boon!$C$3</f>
        <v>Somboon Dathong</v>
      </c>
      <c r="D17" s="180" t="str">
        <f>Boon!$I$3</f>
        <v>Boon</v>
      </c>
      <c r="E17" s="181"/>
      <c r="F17" s="255">
        <v>0</v>
      </c>
      <c r="G17" s="347">
        <v>0</v>
      </c>
      <c r="H17" s="182">
        <f>Boon!$C$25</f>
        <v>2</v>
      </c>
      <c r="I17" s="229">
        <f>Boon!$AB$33</f>
        <v>0</v>
      </c>
      <c r="J17" s="230">
        <f>Boon!$AG$33</f>
        <v>0</v>
      </c>
      <c r="K17" s="304"/>
      <c r="L17" s="420">
        <f>Boon!$B$44</f>
        <v>0</v>
      </c>
      <c r="M17" s="421">
        <f>Boon!$C$44</f>
        <v>0</v>
      </c>
      <c r="N17" s="223">
        <f>Boon!$CE$23</f>
        <v>0</v>
      </c>
      <c r="O17" s="257">
        <v>0</v>
      </c>
      <c r="P17" s="222">
        <f>Boon!$L$23</f>
        <v>5</v>
      </c>
      <c r="Q17" s="223">
        <f>Boon!$CG$23</f>
        <v>1542.0570000000002</v>
      </c>
      <c r="R17" s="296"/>
      <c r="S17" s="236">
        <f>Boon!$O$23</f>
        <v>0</v>
      </c>
      <c r="T17" s="237">
        <f>Boon!$P$23</f>
        <v>0</v>
      </c>
      <c r="U17" s="238">
        <f>Boon!$Q$23</f>
        <v>0</v>
      </c>
      <c r="V17" s="188">
        <f>N17+Q17+U17</f>
        <v>1542.0570000000002</v>
      </c>
      <c r="W17" s="186">
        <f>Boon!$CB$23</f>
        <v>13</v>
      </c>
      <c r="X17" s="184">
        <f>Boon!$CC$23</f>
        <v>12149.539999999999</v>
      </c>
      <c r="Y17" s="185">
        <f>Boon!$CD$23</f>
        <v>4009.3482000000004</v>
      </c>
      <c r="Z17" s="282"/>
      <c r="AA17" s="283"/>
      <c r="AB17" s="183">
        <f t="shared" si="1"/>
        <v>5</v>
      </c>
      <c r="AC17" s="184" t="e">
        <f>#REF!</f>
        <v>#REF!</v>
      </c>
      <c r="AD17" s="184" t="e">
        <f t="shared" si="2"/>
        <v>#REF!</v>
      </c>
      <c r="AE17" s="189">
        <f t="shared" si="3"/>
        <v>0</v>
      </c>
      <c r="AF17" s="184">
        <f t="shared" si="4"/>
        <v>0</v>
      </c>
      <c r="AG17" s="184">
        <f t="shared" si="5"/>
        <v>0</v>
      </c>
      <c r="AH17" s="190">
        <f t="shared" si="7"/>
        <v>5</v>
      </c>
      <c r="AI17" s="187" t="e">
        <f t="shared" si="7"/>
        <v>#REF!</v>
      </c>
      <c r="AJ17" s="188" t="e">
        <f t="shared" si="8"/>
        <v>#REF!</v>
      </c>
      <c r="AK17" s="170" t="e">
        <f t="shared" si="9"/>
        <v>#REF!</v>
      </c>
      <c r="AL17" s="170" t="e">
        <f t="shared" si="10"/>
        <v>#REF!</v>
      </c>
    </row>
    <row r="18" spans="1:38" ht="21.75" x14ac:dyDescent="0.2">
      <c r="A18" s="47">
        <v>12</v>
      </c>
      <c r="B18" s="178"/>
      <c r="C18" s="179"/>
      <c r="D18" s="180" t="str">
        <f>Pueng!$I$3</f>
        <v>Pueng</v>
      </c>
      <c r="E18" s="181"/>
      <c r="F18" s="255">
        <v>0</v>
      </c>
      <c r="G18" s="347">
        <v>0</v>
      </c>
      <c r="H18" s="182">
        <f>Pueng!$C$25</f>
        <v>0</v>
      </c>
      <c r="I18" s="229">
        <f>Pueng!$AB$33</f>
        <v>3</v>
      </c>
      <c r="J18" s="230">
        <f>Pueng!$AG$33</f>
        <v>1401.85</v>
      </c>
      <c r="K18" s="304"/>
      <c r="L18" s="420">
        <f>Pueng!$B$44</f>
        <v>0</v>
      </c>
      <c r="M18" s="421">
        <f>Pueng!$C$44</f>
        <v>0</v>
      </c>
      <c r="N18" s="223">
        <f>Pueng!$CE$23</f>
        <v>98.130880373831786</v>
      </c>
      <c r="O18" s="257">
        <v>0</v>
      </c>
      <c r="P18" s="222">
        <f>Pueng!$L$23</f>
        <v>4</v>
      </c>
      <c r="Q18" s="223">
        <f>Pueng!$CH$23</f>
        <v>714.95358785046733</v>
      </c>
      <c r="R18" s="296"/>
      <c r="S18" s="236">
        <f>Pueng!$O$23</f>
        <v>0</v>
      </c>
      <c r="T18" s="237">
        <f>Pueng!$P$23</f>
        <v>0</v>
      </c>
      <c r="U18" s="238">
        <f>Boon!$Q$23</f>
        <v>0</v>
      </c>
      <c r="V18" s="188">
        <f>N18+Q18+U18</f>
        <v>813.08446822429914</v>
      </c>
      <c r="W18" s="186">
        <f>Boon!$CB$23</f>
        <v>13</v>
      </c>
      <c r="X18" s="184">
        <f>Boon!$CC$23</f>
        <v>12149.539999999999</v>
      </c>
      <c r="Y18" s="185">
        <f>Boon!$CD$23</f>
        <v>4009.3482000000004</v>
      </c>
      <c r="Z18" s="282"/>
      <c r="AA18" s="283"/>
      <c r="AB18" s="183">
        <f t="shared" si="1"/>
        <v>4</v>
      </c>
      <c r="AC18" s="184" t="e">
        <f>#REF!</f>
        <v>#REF!</v>
      </c>
      <c r="AD18" s="184" t="e">
        <f t="shared" si="2"/>
        <v>#REF!</v>
      </c>
      <c r="AE18" s="189">
        <f t="shared" si="3"/>
        <v>0</v>
      </c>
      <c r="AF18" s="184">
        <f t="shared" si="4"/>
        <v>0</v>
      </c>
      <c r="AG18" s="184">
        <f t="shared" si="5"/>
        <v>0</v>
      </c>
      <c r="AH18" s="190">
        <f t="shared" si="7"/>
        <v>4</v>
      </c>
      <c r="AI18" s="187" t="e">
        <f t="shared" si="7"/>
        <v>#REF!</v>
      </c>
      <c r="AJ18" s="188" t="e">
        <f t="shared" si="8"/>
        <v>#REF!</v>
      </c>
      <c r="AK18" s="170" t="e">
        <f t="shared" si="9"/>
        <v>#REF!</v>
      </c>
      <c r="AL18" s="170" t="e">
        <f t="shared" si="10"/>
        <v>#REF!</v>
      </c>
    </row>
    <row r="19" spans="1:38" ht="21.75" x14ac:dyDescent="0.2">
      <c r="A19" s="47">
        <v>13</v>
      </c>
      <c r="B19" s="178"/>
      <c r="C19" s="179"/>
      <c r="D19" s="180"/>
      <c r="E19" s="181" t="s">
        <v>166</v>
      </c>
      <c r="F19" s="255"/>
      <c r="G19" s="347"/>
      <c r="H19" s="182"/>
      <c r="I19" s="229"/>
      <c r="J19" s="230"/>
      <c r="K19" s="295"/>
      <c r="L19" s="422"/>
      <c r="M19" s="423"/>
      <c r="N19" s="263"/>
      <c r="O19" s="257"/>
      <c r="P19" s="222"/>
      <c r="Q19" s="223"/>
      <c r="R19" s="296"/>
      <c r="S19" s="236"/>
      <c r="T19" s="237"/>
      <c r="U19" s="238"/>
      <c r="V19" s="188"/>
      <c r="W19" s="186"/>
      <c r="X19" s="184"/>
      <c r="Y19" s="185"/>
      <c r="Z19" s="282"/>
      <c r="AA19" s="283"/>
      <c r="AB19" s="183">
        <f t="shared" si="1"/>
        <v>0</v>
      </c>
      <c r="AC19" s="184" t="e">
        <f>#REF!</f>
        <v>#REF!</v>
      </c>
      <c r="AD19" s="184" t="e">
        <f t="shared" si="2"/>
        <v>#REF!</v>
      </c>
      <c r="AE19" s="189">
        <f t="shared" si="3"/>
        <v>0</v>
      </c>
      <c r="AF19" s="184">
        <f t="shared" si="4"/>
        <v>0</v>
      </c>
      <c r="AG19" s="184">
        <f t="shared" si="5"/>
        <v>0</v>
      </c>
      <c r="AH19" s="190">
        <f t="shared" si="7"/>
        <v>0</v>
      </c>
      <c r="AI19" s="187" t="e">
        <f t="shared" si="7"/>
        <v>#REF!</v>
      </c>
      <c r="AJ19" s="188" t="e">
        <f t="shared" si="8"/>
        <v>#REF!</v>
      </c>
      <c r="AK19" s="170" t="e">
        <f t="shared" si="9"/>
        <v>#REF!</v>
      </c>
      <c r="AL19" s="170" t="e">
        <f t="shared" si="10"/>
        <v>#REF!</v>
      </c>
    </row>
    <row r="20" spans="1:38" ht="21.75" x14ac:dyDescent="0.2">
      <c r="A20" s="47">
        <v>14</v>
      </c>
      <c r="B20" s="178"/>
      <c r="C20" s="179"/>
      <c r="D20" s="180"/>
      <c r="E20" s="181"/>
      <c r="F20" s="255"/>
      <c r="G20" s="347"/>
      <c r="H20" s="182"/>
      <c r="I20" s="229"/>
      <c r="J20" s="230"/>
      <c r="K20" s="295"/>
      <c r="L20" s="422"/>
      <c r="M20" s="423"/>
      <c r="N20" s="263"/>
      <c r="O20" s="257"/>
      <c r="P20" s="222"/>
      <c r="Q20" s="223"/>
      <c r="R20" s="296"/>
      <c r="S20" s="236"/>
      <c r="T20" s="237"/>
      <c r="U20" s="238"/>
      <c r="V20" s="188"/>
      <c r="W20" s="186"/>
      <c r="X20" s="184"/>
      <c r="Y20" s="185"/>
      <c r="Z20" s="282"/>
      <c r="AA20" s="283"/>
      <c r="AB20" s="183">
        <f t="shared" si="1"/>
        <v>0</v>
      </c>
      <c r="AC20" s="184" t="e">
        <f>#REF!</f>
        <v>#REF!</v>
      </c>
      <c r="AD20" s="184" t="e">
        <f t="shared" si="2"/>
        <v>#REF!</v>
      </c>
      <c r="AE20" s="189">
        <f t="shared" si="3"/>
        <v>0</v>
      </c>
      <c r="AF20" s="184">
        <f t="shared" si="4"/>
        <v>0</v>
      </c>
      <c r="AG20" s="184">
        <f t="shared" si="5"/>
        <v>0</v>
      </c>
      <c r="AH20" s="190">
        <f t="shared" si="7"/>
        <v>0</v>
      </c>
      <c r="AI20" s="187" t="e">
        <f t="shared" si="7"/>
        <v>#REF!</v>
      </c>
      <c r="AJ20" s="188" t="e">
        <f t="shared" si="8"/>
        <v>#REF!</v>
      </c>
      <c r="AK20" s="170" t="e">
        <f t="shared" si="9"/>
        <v>#REF!</v>
      </c>
      <c r="AL20" s="170" t="e">
        <f t="shared" si="10"/>
        <v>#REF!</v>
      </c>
    </row>
    <row r="21" spans="1:38" ht="22.5" thickBot="1" x14ac:dyDescent="0.25">
      <c r="A21" s="47">
        <v>15</v>
      </c>
      <c r="B21" s="178"/>
      <c r="C21" s="179"/>
      <c r="D21" s="180"/>
      <c r="E21" s="181"/>
      <c r="F21" s="255"/>
      <c r="G21" s="347"/>
      <c r="H21" s="182"/>
      <c r="I21" s="229"/>
      <c r="J21" s="230"/>
      <c r="K21" s="295"/>
      <c r="L21" s="424"/>
      <c r="M21" s="425"/>
      <c r="N21" s="264"/>
      <c r="O21" s="257"/>
      <c r="P21" s="222"/>
      <c r="Q21" s="223"/>
      <c r="R21" s="296"/>
      <c r="S21" s="236"/>
      <c r="T21" s="237"/>
      <c r="U21" s="238"/>
      <c r="V21" s="188"/>
      <c r="W21" s="186"/>
      <c r="X21" s="184"/>
      <c r="Y21" s="185"/>
      <c r="Z21" s="284"/>
      <c r="AA21" s="285"/>
      <c r="AB21" s="183">
        <f t="shared" si="1"/>
        <v>0</v>
      </c>
      <c r="AC21" s="184" t="e">
        <f>#REF!</f>
        <v>#REF!</v>
      </c>
      <c r="AD21" s="184" t="e">
        <f t="shared" si="2"/>
        <v>#REF!</v>
      </c>
      <c r="AE21" s="189">
        <f t="shared" si="3"/>
        <v>0</v>
      </c>
      <c r="AF21" s="184">
        <f t="shared" si="4"/>
        <v>0</v>
      </c>
      <c r="AG21" s="184">
        <f t="shared" si="5"/>
        <v>0</v>
      </c>
      <c r="AH21" s="190">
        <f t="shared" si="7"/>
        <v>0</v>
      </c>
      <c r="AI21" s="187" t="e">
        <f t="shared" si="7"/>
        <v>#REF!</v>
      </c>
      <c r="AJ21" s="188" t="e">
        <f t="shared" si="8"/>
        <v>#REF!</v>
      </c>
      <c r="AK21" s="170" t="e">
        <f t="shared" si="9"/>
        <v>#REF!</v>
      </c>
      <c r="AL21" s="170" t="e">
        <f t="shared" si="10"/>
        <v>#REF!</v>
      </c>
    </row>
    <row r="22" spans="1:38" ht="22.5" thickBot="1" x14ac:dyDescent="0.25">
      <c r="B22" s="585" t="s">
        <v>65</v>
      </c>
      <c r="C22" s="586"/>
      <c r="D22" s="586"/>
      <c r="E22" s="587"/>
      <c r="F22" s="326">
        <f t="shared" ref="F22:X22" si="18">SUM(F7:F21)</f>
        <v>390</v>
      </c>
      <c r="G22" s="348">
        <f>SUM(G7:G21)</f>
        <v>309813.14</v>
      </c>
      <c r="H22" s="191">
        <f>SUM(H7:H21)</f>
        <v>86</v>
      </c>
      <c r="I22" s="231">
        <f t="shared" si="18"/>
        <v>393</v>
      </c>
      <c r="J22" s="226">
        <f t="shared" si="18"/>
        <v>320677.47999999992</v>
      </c>
      <c r="K22" s="306">
        <f>SUM(J22/G22)*100</f>
        <v>103.50673957857303</v>
      </c>
      <c r="L22" s="426">
        <f>SUM(L7:L21)</f>
        <v>0</v>
      </c>
      <c r="M22" s="426">
        <f>SUM(M7:M21)</f>
        <v>0</v>
      </c>
      <c r="N22" s="225">
        <f t="shared" si="18"/>
        <v>21785.0467682243</v>
      </c>
      <c r="O22" s="259">
        <f>SUM(O7:O16)</f>
        <v>371</v>
      </c>
      <c r="P22" s="224">
        <f t="shared" si="18"/>
        <v>302</v>
      </c>
      <c r="Q22" s="225">
        <f t="shared" si="18"/>
        <v>80364.285785445929</v>
      </c>
      <c r="R22" s="297">
        <f>SUM(P22/O22)*100</f>
        <v>81.401617250673851</v>
      </c>
      <c r="S22" s="239">
        <f t="shared" si="18"/>
        <v>0</v>
      </c>
      <c r="T22" s="240">
        <f t="shared" si="18"/>
        <v>0</v>
      </c>
      <c r="U22" s="227">
        <f t="shared" si="18"/>
        <v>0</v>
      </c>
      <c r="V22" s="197">
        <f>SUM(V7:V21)</f>
        <v>102149.33255367025</v>
      </c>
      <c r="W22" s="195">
        <f t="shared" si="18"/>
        <v>1579</v>
      </c>
      <c r="X22" s="193">
        <f t="shared" si="18"/>
        <v>1245925.8118756355</v>
      </c>
      <c r="Y22" s="194">
        <f>SUM(Y7:Y21)</f>
        <v>417176.84987241431</v>
      </c>
      <c r="Z22" s="286">
        <f>SUM(Z7:Z21)</f>
        <v>0</v>
      </c>
      <c r="AA22" s="286">
        <f>SUM(AA7:AA21)</f>
        <v>0</v>
      </c>
      <c r="AB22" s="192">
        <f t="shared" ref="AB22:AG22" si="19">SUM(AB7:AB21)</f>
        <v>302</v>
      </c>
      <c r="AC22" s="193" t="e">
        <f t="shared" si="19"/>
        <v>#REF!</v>
      </c>
      <c r="AD22" s="193" t="e">
        <f t="shared" si="19"/>
        <v>#REF!</v>
      </c>
      <c r="AE22" s="198">
        <f t="shared" si="19"/>
        <v>0</v>
      </c>
      <c r="AF22" s="193">
        <f t="shared" si="19"/>
        <v>0</v>
      </c>
      <c r="AG22" s="193">
        <f t="shared" si="19"/>
        <v>0</v>
      </c>
      <c r="AH22" s="199">
        <f t="shared" si="7"/>
        <v>302</v>
      </c>
      <c r="AI22" s="196" t="e">
        <f t="shared" si="7"/>
        <v>#REF!</v>
      </c>
      <c r="AJ22" s="197" t="e">
        <f>SUM(AJ7:AJ21)</f>
        <v>#REF!</v>
      </c>
      <c r="AK22" s="170" t="e">
        <f>SUM(AK7:AK21)</f>
        <v>#REF!</v>
      </c>
      <c r="AL22" s="170" t="e">
        <f>SUM(AL7:AL21)</f>
        <v>#REF!</v>
      </c>
    </row>
    <row r="23" spans="1:38" ht="19.5" thickBot="1" x14ac:dyDescent="0.25">
      <c r="B23" s="287"/>
      <c r="C23" s="321" t="s">
        <v>223</v>
      </c>
      <c r="D23" s="104" t="s">
        <v>66</v>
      </c>
      <c r="E23" s="322">
        <v>31</v>
      </c>
      <c r="F23" s="323" t="s">
        <v>162</v>
      </c>
      <c r="G23" s="324" t="s">
        <v>168</v>
      </c>
    </row>
    <row r="24" spans="1:38" x14ac:dyDescent="0.2">
      <c r="B24" s="272"/>
      <c r="C24" s="307" t="s">
        <v>159</v>
      </c>
      <c r="D24" s="308">
        <v>31</v>
      </c>
      <c r="E24" s="309">
        <f>D24/E23</f>
        <v>1</v>
      </c>
      <c r="F24" s="310"/>
      <c r="G24" s="172"/>
      <c r="H24" s="171"/>
      <c r="I24" s="463"/>
      <c r="J24" s="461"/>
      <c r="K24" s="461"/>
      <c r="L24" s="461"/>
      <c r="M24" s="461"/>
      <c r="N24" s="461"/>
      <c r="O24" s="461"/>
      <c r="P24" s="463"/>
      <c r="Q24" s="461"/>
      <c r="R24" s="461"/>
      <c r="S24" s="463"/>
      <c r="T24" s="461"/>
      <c r="U24" s="461"/>
      <c r="V24" s="461"/>
      <c r="W24" s="171"/>
      <c r="X24" s="171"/>
      <c r="Y24" s="171"/>
      <c r="Z24" s="171"/>
      <c r="AB24" s="588" t="s">
        <v>74</v>
      </c>
      <c r="AC24" s="588"/>
      <c r="AD24" s="171"/>
      <c r="AE24" s="463"/>
      <c r="AF24" s="171"/>
      <c r="AG24" s="171"/>
      <c r="AH24" s="463"/>
      <c r="AI24" s="171"/>
      <c r="AJ24" s="171"/>
    </row>
    <row r="25" spans="1:38" x14ac:dyDescent="0.2">
      <c r="B25" s="272"/>
      <c r="C25" s="288" t="s">
        <v>57</v>
      </c>
      <c r="D25" s="289">
        <f>J22</f>
        <v>320677.47999999992</v>
      </c>
      <c r="E25" s="290">
        <f>(D25)/G22</f>
        <v>1.0350673957857304</v>
      </c>
      <c r="F25" s="291">
        <f>E25-E24</f>
        <v>3.5067395785730371E-2</v>
      </c>
      <c r="G25" s="319">
        <f>SUM(D25-G22)/23831.78</f>
        <v>0.45587614521449549</v>
      </c>
      <c r="H25" s="171" t="s">
        <v>169</v>
      </c>
      <c r="I25" s="463"/>
      <c r="J25" s="582"/>
      <c r="K25" s="582"/>
      <c r="L25" s="582"/>
      <c r="M25" s="582"/>
      <c r="N25" s="582"/>
      <c r="O25" s="582"/>
      <c r="P25" s="582"/>
      <c r="Q25" s="582"/>
      <c r="R25" s="462"/>
      <c r="S25" s="463"/>
      <c r="T25" s="461"/>
      <c r="U25" s="461"/>
      <c r="V25" s="176"/>
      <c r="W25" s="176"/>
      <c r="X25" s="171"/>
      <c r="Y25" s="171"/>
      <c r="Z25" s="171"/>
      <c r="AB25" s="588"/>
      <c r="AC25" s="588"/>
      <c r="AD25" s="171"/>
      <c r="AE25" s="463"/>
      <c r="AF25" s="171"/>
      <c r="AG25" s="171"/>
      <c r="AH25" s="463"/>
      <c r="AI25" s="171"/>
      <c r="AJ25" s="171"/>
    </row>
    <row r="26" spans="1:38" x14ac:dyDescent="0.2">
      <c r="B26" s="272"/>
      <c r="C26" s="288" t="s">
        <v>157</v>
      </c>
      <c r="D26" s="292">
        <f>P22</f>
        <v>302</v>
      </c>
      <c r="E26" s="290">
        <f>(D26)/O22</f>
        <v>0.81401617250673852</v>
      </c>
      <c r="F26" s="291">
        <f>E26-E24</f>
        <v>-0.18598382749326148</v>
      </c>
      <c r="G26" s="319">
        <f>SUM(O22-D26)/E23-D24</f>
        <v>-28.774193548387096</v>
      </c>
      <c r="H26" s="272" t="s">
        <v>170</v>
      </c>
      <c r="I26" s="463"/>
      <c r="J26" s="589"/>
      <c r="K26" s="589"/>
      <c r="L26" s="589"/>
      <c r="M26" s="589"/>
      <c r="N26" s="589"/>
      <c r="O26" s="589"/>
      <c r="P26" s="589"/>
      <c r="Q26" s="589"/>
      <c r="R26" s="463"/>
      <c r="S26" s="463"/>
      <c r="T26" s="461"/>
      <c r="U26" s="461"/>
      <c r="V26" s="589"/>
      <c r="W26" s="589"/>
      <c r="X26" s="171"/>
      <c r="Y26" s="171"/>
      <c r="Z26" s="171"/>
      <c r="AB26" s="463"/>
      <c r="AC26" s="171"/>
      <c r="AD26" s="171"/>
      <c r="AE26" s="463"/>
      <c r="AF26" s="171"/>
      <c r="AG26" s="171"/>
      <c r="AH26" s="463"/>
      <c r="AI26" s="171"/>
      <c r="AJ26" s="171"/>
    </row>
    <row r="27" spans="1:38" s="466" customFormat="1" ht="21.75" x14ac:dyDescent="0.2">
      <c r="B27" s="273"/>
      <c r="C27" s="288" t="s">
        <v>250</v>
      </c>
      <c r="D27" s="289">
        <f>+M22</f>
        <v>0</v>
      </c>
      <c r="E27" s="293"/>
      <c r="F27" s="294"/>
      <c r="G27" s="201"/>
      <c r="H27" s="200"/>
      <c r="I27" s="464"/>
      <c r="J27" s="590"/>
      <c r="K27" s="590"/>
      <c r="L27" s="590"/>
      <c r="M27" s="590"/>
      <c r="N27" s="590"/>
      <c r="O27" s="590"/>
      <c r="P27" s="590"/>
      <c r="Q27" s="590"/>
      <c r="R27" s="464"/>
      <c r="S27" s="464"/>
      <c r="T27" s="203"/>
      <c r="U27" s="203"/>
      <c r="V27" s="590"/>
      <c r="W27" s="590"/>
      <c r="X27" s="200"/>
      <c r="Y27" s="200"/>
      <c r="Z27" s="200"/>
      <c r="AB27" s="464"/>
      <c r="AC27" s="200"/>
      <c r="AD27" s="200"/>
      <c r="AE27" s="464"/>
      <c r="AF27" s="200"/>
      <c r="AG27" s="200"/>
      <c r="AH27" s="464"/>
      <c r="AI27" s="200"/>
      <c r="AJ27" s="200"/>
      <c r="AK27" s="177"/>
      <c r="AL27" s="177"/>
    </row>
    <row r="28" spans="1:38" ht="22.5" thickBot="1" x14ac:dyDescent="0.25">
      <c r="B28" s="171"/>
      <c r="C28" s="457" t="s">
        <v>204</v>
      </c>
      <c r="D28" s="458">
        <f xml:space="preserve"> J22</f>
        <v>320677.47999999992</v>
      </c>
      <c r="E28" s="459">
        <f>(D28)/G22</f>
        <v>1.0350673957857304</v>
      </c>
      <c r="F28" s="460">
        <f>E28-E24</f>
        <v>3.5067395785730371E-2</v>
      </c>
      <c r="G28" s="172"/>
      <c r="H28" s="581"/>
      <c r="I28" s="581"/>
      <c r="J28" s="582"/>
      <c r="K28" s="582"/>
      <c r="L28" s="582"/>
      <c r="M28" s="582"/>
      <c r="N28" s="582"/>
      <c r="O28" s="582"/>
      <c r="P28" s="582"/>
      <c r="Q28" s="582"/>
      <c r="R28" s="462"/>
      <c r="S28" s="463"/>
      <c r="T28" s="461"/>
      <c r="U28" s="461" t="s">
        <v>66</v>
      </c>
      <c r="V28" s="176"/>
      <c r="W28" s="176"/>
      <c r="X28" s="171"/>
      <c r="Y28" s="171"/>
      <c r="Z28" s="171"/>
      <c r="AB28" s="463"/>
      <c r="AC28" s="171"/>
      <c r="AD28" s="171"/>
      <c r="AE28" s="463"/>
      <c r="AF28" s="171"/>
      <c r="AG28" s="171"/>
      <c r="AH28" s="463"/>
      <c r="AI28" s="171"/>
      <c r="AJ28" s="171"/>
    </row>
    <row r="29" spans="1:38" x14ac:dyDescent="0.2">
      <c r="B29" s="171"/>
      <c r="C29" s="171"/>
      <c r="D29" s="171"/>
      <c r="E29" s="172"/>
      <c r="F29" s="172"/>
      <c r="G29" s="172"/>
      <c r="H29" s="171" t="s">
        <v>185</v>
      </c>
      <c r="I29" s="463"/>
      <c r="J29" s="461"/>
      <c r="K29" s="461"/>
      <c r="L29" s="461"/>
      <c r="M29" s="461"/>
      <c r="N29" s="461"/>
      <c r="O29" s="461"/>
      <c r="P29" s="463"/>
      <c r="Q29" s="463"/>
      <c r="R29" s="463"/>
      <c r="S29" s="463"/>
      <c r="T29" s="461"/>
      <c r="U29" s="461"/>
      <c r="V29" s="461"/>
      <c r="W29" s="171"/>
      <c r="X29" s="171"/>
      <c r="Y29" s="171"/>
      <c r="Z29" s="171"/>
      <c r="AB29" s="463"/>
      <c r="AC29" s="171"/>
      <c r="AD29" s="171"/>
      <c r="AE29" s="463"/>
      <c r="AF29" s="171"/>
      <c r="AG29" s="171"/>
      <c r="AH29" s="463"/>
      <c r="AI29" s="171"/>
      <c r="AJ29" s="171"/>
    </row>
    <row r="30" spans="1:38" x14ac:dyDescent="0.2">
      <c r="F30" s="158" t="s">
        <v>185</v>
      </c>
      <c r="H30" s="47" t="s">
        <v>180</v>
      </c>
    </row>
    <row r="32" spans="1:38" x14ac:dyDescent="0.2">
      <c r="C32" s="325"/>
      <c r="H32" s="337"/>
    </row>
    <row r="33" spans="3:8" x14ac:dyDescent="0.2">
      <c r="C33" s="325"/>
      <c r="H33" s="338"/>
    </row>
    <row r="34" spans="3:8" x14ac:dyDescent="0.2">
      <c r="C34" s="325"/>
      <c r="D34" s="320"/>
      <c r="F34" s="327"/>
      <c r="H34" s="337"/>
    </row>
    <row r="35" spans="3:8" x14ac:dyDescent="0.2">
      <c r="C35" s="325"/>
      <c r="D35" s="319"/>
    </row>
  </sheetData>
  <mergeCells count="27">
    <mergeCell ref="AE5:AG5"/>
    <mergeCell ref="AH5:AJ5"/>
    <mergeCell ref="B1:Y1"/>
    <mergeCell ref="AB1:AJ1"/>
    <mergeCell ref="B3:Y3"/>
    <mergeCell ref="AB3:AJ3"/>
    <mergeCell ref="B5:B6"/>
    <mergeCell ref="C5:C6"/>
    <mergeCell ref="D5:D6"/>
    <mergeCell ref="E5:E6"/>
    <mergeCell ref="H5:H6"/>
    <mergeCell ref="I5:J5"/>
    <mergeCell ref="L5:M5"/>
    <mergeCell ref="H28:I28"/>
    <mergeCell ref="J28:Q28"/>
    <mergeCell ref="F5:G5"/>
    <mergeCell ref="B22:E22"/>
    <mergeCell ref="AB24:AC25"/>
    <mergeCell ref="J25:Q25"/>
    <mergeCell ref="J26:Q26"/>
    <mergeCell ref="V26:W26"/>
    <mergeCell ref="J27:Q27"/>
    <mergeCell ref="V27:W27"/>
    <mergeCell ref="P5:Q5"/>
    <mergeCell ref="S5:U5"/>
    <mergeCell ref="W5:Y5"/>
    <mergeCell ref="AB5:AD5"/>
  </mergeCells>
  <printOptions horizontalCentered="1" verticalCentered="1"/>
  <pageMargins left="0" right="0" top="0" bottom="0" header="0" footer="0"/>
  <pageSetup paperSize="9" scale="54" orientation="landscape" horizontalDpi="4294967293" vertic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131"/>
  <sheetViews>
    <sheetView showGridLines="0" workbookViewId="0">
      <pane xSplit="17" ySplit="7" topLeftCell="R23" activePane="bottomRight" state="frozen"/>
      <selection pane="topRight" activeCell="N1" sqref="N1"/>
      <selection pane="bottomLeft" activeCell="A8" sqref="A8"/>
      <selection pane="bottomRight" activeCell="E23" sqref="E23"/>
    </sheetView>
  </sheetViews>
  <sheetFormatPr defaultColWidth="9.125" defaultRowHeight="14.25" x14ac:dyDescent="0.2"/>
  <cols>
    <col min="1" max="1" width="3.25" style="24" customWidth="1"/>
    <col min="2" max="2" width="12.25" style="24" customWidth="1"/>
    <col min="3" max="3" width="17.625" style="24" customWidth="1"/>
    <col min="4" max="4" width="3.875" style="25" customWidth="1"/>
    <col min="5" max="5" width="6" style="26" customWidth="1"/>
    <col min="6" max="6" width="5" style="27" customWidth="1"/>
    <col min="7" max="7" width="5.875" style="28" customWidth="1"/>
    <col min="8" max="9" width="9.375" style="29" customWidth="1"/>
    <col min="10" max="10" width="4.25" style="24" customWidth="1"/>
    <col min="11" max="11" width="4.25" style="30" customWidth="1"/>
    <col min="12" max="12" width="4.25" style="24" customWidth="1"/>
    <col min="13" max="13" width="7.375" style="31" customWidth="1"/>
    <col min="14" max="14" width="6.75" style="32" customWidth="1"/>
    <col min="15" max="15" width="4.25" style="33" customWidth="1"/>
    <col min="16" max="16" width="7.375" style="31" customWidth="1"/>
    <col min="17" max="17" width="7.375" style="34" customWidth="1"/>
    <col min="18" max="18" width="2.75" style="24" customWidth="1"/>
    <col min="19" max="19" width="2.75" style="30" customWidth="1"/>
    <col min="20" max="20" width="2.75" style="24" customWidth="1"/>
    <col min="21" max="21" width="2.75" style="30" customWidth="1"/>
    <col min="22" max="22" width="2.75" style="24" customWidth="1"/>
    <col min="23" max="23" width="2.75" style="30" customWidth="1"/>
    <col min="24" max="24" width="2.75" style="24" customWidth="1"/>
    <col min="25" max="25" width="2.75" style="30" customWidth="1"/>
    <col min="26" max="26" width="2.75" style="24" customWidth="1"/>
    <col min="27" max="27" width="2.75" style="30" customWidth="1"/>
    <col min="28" max="28" width="2.75" style="24" customWidth="1"/>
    <col min="29" max="29" width="2.75" style="30" customWidth="1"/>
    <col min="30" max="30" width="2.75" style="24" customWidth="1"/>
    <col min="31" max="31" width="2.75" style="30" customWidth="1"/>
    <col min="32" max="32" width="2.75" style="24" customWidth="1"/>
    <col min="33" max="33" width="2.75" style="30" customWidth="1"/>
    <col min="34" max="34" width="2.75" style="24" customWidth="1"/>
    <col min="35" max="35" width="2.75" style="30" customWidth="1"/>
    <col min="36" max="36" width="2.75" style="24" customWidth="1"/>
    <col min="37" max="37" width="2.75" style="30" customWidth="1"/>
    <col min="38" max="38" width="2.75" style="24" customWidth="1"/>
    <col min="39" max="39" width="2.75" style="30" customWidth="1"/>
    <col min="40" max="40" width="2.75" style="24" customWidth="1"/>
    <col min="41" max="41" width="2.75" style="30" customWidth="1"/>
    <col min="42" max="42" width="2.75" style="24" customWidth="1"/>
    <col min="43" max="43" width="2.75" style="30" customWidth="1"/>
    <col min="44" max="44" width="2.75" style="24" customWidth="1"/>
    <col min="45" max="45" width="2.75" style="30" customWidth="1"/>
    <col min="46" max="46" width="2.75" style="24" customWidth="1"/>
    <col min="47" max="47" width="2.75" style="30" customWidth="1"/>
    <col min="48" max="48" width="2.75" style="24" customWidth="1"/>
    <col min="49" max="49" width="2.75" style="30" customWidth="1"/>
    <col min="50" max="50" width="2.75" style="24" customWidth="1"/>
    <col min="51" max="51" width="2.75" style="30" customWidth="1"/>
    <col min="52" max="52" width="2.75" style="24" customWidth="1"/>
    <col min="53" max="53" width="2.75" style="30" customWidth="1"/>
    <col min="54" max="54" width="2.75" style="24" customWidth="1"/>
    <col min="55" max="55" width="2.75" style="30" customWidth="1"/>
    <col min="56" max="56" width="2.75" style="24" customWidth="1"/>
    <col min="57" max="57" width="2.75" style="30" customWidth="1"/>
    <col min="58" max="58" width="2.75" style="24" customWidth="1"/>
    <col min="59" max="59" width="2.75" style="30" customWidth="1"/>
    <col min="60" max="60" width="2.75" style="24" customWidth="1"/>
    <col min="61" max="61" width="2.75" style="30" customWidth="1"/>
    <col min="62" max="62" width="2.75" style="24" customWidth="1"/>
    <col min="63" max="63" width="2.75" style="30" customWidth="1"/>
    <col min="64" max="64" width="2.75" style="24" customWidth="1"/>
    <col min="65" max="65" width="2.75" style="30" customWidth="1"/>
    <col min="66" max="66" width="2.75" style="24" customWidth="1"/>
    <col min="67" max="67" width="2.75" style="30" customWidth="1"/>
    <col min="68" max="68" width="2.75" style="24" customWidth="1"/>
    <col min="69" max="69" width="2.75" style="30" customWidth="1"/>
    <col min="70" max="70" width="2.75" style="24" customWidth="1"/>
    <col min="71" max="71" width="2.75" style="30" customWidth="1"/>
    <col min="72" max="72" width="2.75" style="24" customWidth="1"/>
    <col min="73" max="73" width="2.75" style="30" customWidth="1"/>
    <col min="74" max="74" width="2.75" style="24" customWidth="1"/>
    <col min="75" max="75" width="2.75" style="30" customWidth="1"/>
    <col min="76" max="76" width="2.75" style="24" customWidth="1"/>
    <col min="77" max="77" width="2.75" style="30" customWidth="1"/>
    <col min="78" max="78" width="2.75" style="24" customWidth="1"/>
    <col min="79" max="79" width="2.75" style="30" customWidth="1"/>
    <col min="80" max="80" width="9.125" style="24"/>
    <col min="81" max="81" width="11.75" style="35" bestFit="1" customWidth="1"/>
    <col min="82" max="82" width="9.25" style="35" bestFit="1" customWidth="1"/>
    <col min="83" max="16384" width="9.125" style="24"/>
  </cols>
  <sheetData>
    <row r="1" spans="1:82" ht="31.5" customHeight="1" x14ac:dyDescent="0.2">
      <c r="A1" s="54" t="s">
        <v>11</v>
      </c>
      <c r="BU1" s="674"/>
      <c r="BV1" s="674"/>
      <c r="BW1" s="674"/>
      <c r="BX1" s="674"/>
      <c r="BY1" s="674"/>
      <c r="BZ1" s="674"/>
      <c r="CA1" s="674"/>
    </row>
    <row r="2" spans="1:82" ht="6" customHeight="1" thickBot="1" x14ac:dyDescent="0.25">
      <c r="A2" s="36"/>
    </row>
    <row r="3" spans="1:82" s="37" customFormat="1" ht="27" customHeight="1" thickBot="1" x14ac:dyDescent="0.25">
      <c r="A3" s="675" t="s">
        <v>12</v>
      </c>
      <c r="B3" s="675"/>
      <c r="C3" s="676" t="s">
        <v>61</v>
      </c>
      <c r="D3" s="677"/>
      <c r="E3" s="677"/>
      <c r="F3" s="677"/>
      <c r="G3" s="678"/>
      <c r="H3" s="57" t="s">
        <v>53</v>
      </c>
      <c r="I3" s="679" t="s">
        <v>21</v>
      </c>
      <c r="J3" s="680"/>
      <c r="K3" s="681"/>
      <c r="L3" s="58" t="s">
        <v>38</v>
      </c>
      <c r="M3" s="59"/>
      <c r="N3" s="682" t="s">
        <v>42</v>
      </c>
      <c r="O3" s="683"/>
      <c r="P3" s="683"/>
      <c r="Q3" s="684"/>
      <c r="S3" s="38"/>
      <c r="U3" s="38"/>
      <c r="W3" s="38"/>
      <c r="Y3" s="38"/>
      <c r="AA3" s="38"/>
      <c r="AC3" s="38"/>
      <c r="AE3" s="38"/>
      <c r="AG3" s="38"/>
      <c r="AI3" s="38"/>
      <c r="AK3" s="38"/>
      <c r="AM3" s="38"/>
      <c r="AO3" s="38"/>
      <c r="AQ3" s="38"/>
      <c r="AS3" s="38"/>
      <c r="AU3" s="38"/>
      <c r="AW3" s="38"/>
      <c r="AY3" s="38"/>
      <c r="BA3" s="38"/>
      <c r="BC3" s="38"/>
      <c r="BE3" s="38"/>
      <c r="BG3" s="38"/>
      <c r="BI3" s="38"/>
      <c r="BK3" s="38"/>
      <c r="BM3" s="38"/>
      <c r="BO3" s="38"/>
      <c r="BQ3" s="685" t="s">
        <v>50</v>
      </c>
      <c r="BR3" s="685"/>
      <c r="BS3" s="685"/>
      <c r="BT3" s="686"/>
      <c r="BU3" s="687">
        <v>41306</v>
      </c>
      <c r="BV3" s="688"/>
      <c r="BW3" s="688"/>
      <c r="BX3" s="688"/>
      <c r="BY3" s="688"/>
      <c r="BZ3" s="688"/>
      <c r="CA3" s="689"/>
      <c r="CC3" s="60"/>
      <c r="CD3" s="60"/>
    </row>
    <row r="4" spans="1:82" s="37" customFormat="1" ht="6" customHeight="1" thickBot="1" x14ac:dyDescent="0.25">
      <c r="A4" s="39"/>
      <c r="B4" s="39"/>
      <c r="C4" s="40"/>
      <c r="D4" s="41"/>
      <c r="E4" s="42"/>
      <c r="F4" s="43"/>
      <c r="G4" s="28"/>
      <c r="H4" s="44"/>
      <c r="I4" s="44"/>
      <c r="J4" s="24"/>
      <c r="K4" s="30"/>
      <c r="L4" s="24"/>
      <c r="M4" s="31"/>
      <c r="N4" s="32"/>
      <c r="O4" s="33"/>
      <c r="P4" s="31"/>
      <c r="Q4" s="34"/>
      <c r="S4" s="38"/>
      <c r="U4" s="38"/>
      <c r="W4" s="38"/>
      <c r="Y4" s="38"/>
      <c r="AA4" s="38"/>
      <c r="AC4" s="38"/>
      <c r="AE4" s="38"/>
      <c r="AG4" s="38"/>
      <c r="AI4" s="38"/>
      <c r="AK4" s="38"/>
      <c r="AM4" s="38"/>
      <c r="AO4" s="38"/>
      <c r="AQ4" s="38"/>
      <c r="AS4" s="38"/>
      <c r="AU4" s="38"/>
      <c r="AW4" s="38"/>
      <c r="AY4" s="38"/>
      <c r="BA4" s="38"/>
      <c r="BC4" s="38"/>
      <c r="BE4" s="38"/>
      <c r="BG4" s="38"/>
      <c r="BI4" s="38"/>
      <c r="BK4" s="38"/>
      <c r="BM4" s="38"/>
      <c r="BO4" s="38"/>
      <c r="BQ4" s="38"/>
      <c r="BS4" s="38"/>
      <c r="BU4" s="38"/>
      <c r="BW4" s="38"/>
      <c r="BY4" s="38"/>
      <c r="CA4" s="38"/>
      <c r="CC4" s="35"/>
      <c r="CD4" s="35"/>
    </row>
    <row r="5" spans="1:82" ht="18.75" customHeight="1" thickBot="1" x14ac:dyDescent="0.25">
      <c r="R5" s="651" t="s">
        <v>24</v>
      </c>
      <c r="S5" s="645"/>
      <c r="T5" s="645" t="s">
        <v>25</v>
      </c>
      <c r="U5" s="645"/>
      <c r="V5" s="645" t="s">
        <v>26</v>
      </c>
      <c r="W5" s="645"/>
      <c r="X5" s="645" t="s">
        <v>27</v>
      </c>
      <c r="Y5" s="645"/>
      <c r="Z5" s="645" t="s">
        <v>28</v>
      </c>
      <c r="AA5" s="645"/>
      <c r="AB5" s="645" t="s">
        <v>29</v>
      </c>
      <c r="AC5" s="645"/>
      <c r="AD5" s="645" t="s">
        <v>30</v>
      </c>
      <c r="AE5" s="645"/>
      <c r="AF5" s="645" t="s">
        <v>24</v>
      </c>
      <c r="AG5" s="645"/>
      <c r="AH5" s="645" t="s">
        <v>25</v>
      </c>
      <c r="AI5" s="645"/>
      <c r="AJ5" s="645" t="s">
        <v>26</v>
      </c>
      <c r="AK5" s="645"/>
      <c r="AL5" s="645" t="s">
        <v>27</v>
      </c>
      <c r="AM5" s="645"/>
      <c r="AN5" s="645" t="s">
        <v>28</v>
      </c>
      <c r="AO5" s="645"/>
      <c r="AP5" s="645" t="s">
        <v>29</v>
      </c>
      <c r="AQ5" s="645"/>
      <c r="AR5" s="645" t="s">
        <v>30</v>
      </c>
      <c r="AS5" s="645"/>
      <c r="AT5" s="645" t="s">
        <v>24</v>
      </c>
      <c r="AU5" s="645"/>
      <c r="AV5" s="645" t="s">
        <v>25</v>
      </c>
      <c r="AW5" s="645"/>
      <c r="AX5" s="645" t="s">
        <v>26</v>
      </c>
      <c r="AY5" s="645"/>
      <c r="AZ5" s="645" t="s">
        <v>27</v>
      </c>
      <c r="BA5" s="645"/>
      <c r="BB5" s="645" t="s">
        <v>28</v>
      </c>
      <c r="BC5" s="645"/>
      <c r="BD5" s="645" t="s">
        <v>29</v>
      </c>
      <c r="BE5" s="645"/>
      <c r="BF5" s="645" t="s">
        <v>30</v>
      </c>
      <c r="BG5" s="645"/>
      <c r="BH5" s="645" t="s">
        <v>24</v>
      </c>
      <c r="BI5" s="645"/>
      <c r="BJ5" s="645" t="s">
        <v>25</v>
      </c>
      <c r="BK5" s="645"/>
      <c r="BL5" s="645" t="s">
        <v>26</v>
      </c>
      <c r="BM5" s="645"/>
      <c r="BN5" s="645" t="s">
        <v>27</v>
      </c>
      <c r="BO5" s="645"/>
      <c r="BP5" s="645" t="s">
        <v>28</v>
      </c>
      <c r="BQ5" s="645"/>
      <c r="BR5" s="645" t="s">
        <v>29</v>
      </c>
      <c r="BS5" s="645"/>
      <c r="BT5" s="645" t="s">
        <v>30</v>
      </c>
      <c r="BU5" s="645"/>
      <c r="BV5" s="645" t="s">
        <v>24</v>
      </c>
      <c r="BW5" s="645"/>
      <c r="BX5" s="645" t="s">
        <v>25</v>
      </c>
      <c r="BY5" s="645"/>
      <c r="BZ5" s="645" t="s">
        <v>26</v>
      </c>
      <c r="CA5" s="690"/>
    </row>
    <row r="6" spans="1:82" s="115" customFormat="1" ht="18.75" customHeight="1" x14ac:dyDescent="0.2">
      <c r="A6" s="652" t="s">
        <v>0</v>
      </c>
      <c r="B6" s="654" t="s">
        <v>34</v>
      </c>
      <c r="C6" s="654" t="s">
        <v>13</v>
      </c>
      <c r="D6" s="656" t="s">
        <v>14</v>
      </c>
      <c r="E6" s="658" t="s">
        <v>17</v>
      </c>
      <c r="F6" s="660" t="s">
        <v>70</v>
      </c>
      <c r="G6" s="658" t="s">
        <v>18</v>
      </c>
      <c r="H6" s="662" t="s">
        <v>15</v>
      </c>
      <c r="I6" s="662" t="s">
        <v>16</v>
      </c>
      <c r="J6" s="664" t="s">
        <v>40</v>
      </c>
      <c r="K6" s="666" t="s">
        <v>41</v>
      </c>
      <c r="L6" s="668" t="s">
        <v>19</v>
      </c>
      <c r="M6" s="646" t="s">
        <v>17</v>
      </c>
      <c r="N6" s="670" t="s">
        <v>72</v>
      </c>
      <c r="O6" s="672" t="s">
        <v>39</v>
      </c>
      <c r="P6" s="646" t="s">
        <v>17</v>
      </c>
      <c r="Q6" s="648" t="s">
        <v>71</v>
      </c>
      <c r="R6" s="650">
        <v>1</v>
      </c>
      <c r="S6" s="642"/>
      <c r="T6" s="642">
        <v>2</v>
      </c>
      <c r="U6" s="642"/>
      <c r="V6" s="642">
        <v>3</v>
      </c>
      <c r="W6" s="642"/>
      <c r="X6" s="642">
        <v>4</v>
      </c>
      <c r="Y6" s="642"/>
      <c r="Z6" s="642">
        <v>5</v>
      </c>
      <c r="AA6" s="642"/>
      <c r="AB6" s="642">
        <v>6</v>
      </c>
      <c r="AC6" s="642"/>
      <c r="AD6" s="642">
        <v>7</v>
      </c>
      <c r="AE6" s="642"/>
      <c r="AF6" s="642">
        <v>8</v>
      </c>
      <c r="AG6" s="642"/>
      <c r="AH6" s="642">
        <v>9</v>
      </c>
      <c r="AI6" s="642"/>
      <c r="AJ6" s="642">
        <v>10</v>
      </c>
      <c r="AK6" s="642"/>
      <c r="AL6" s="642">
        <v>11</v>
      </c>
      <c r="AM6" s="642"/>
      <c r="AN6" s="642">
        <v>12</v>
      </c>
      <c r="AO6" s="642"/>
      <c r="AP6" s="642">
        <v>13</v>
      </c>
      <c r="AQ6" s="642"/>
      <c r="AR6" s="642">
        <v>14</v>
      </c>
      <c r="AS6" s="642"/>
      <c r="AT6" s="642">
        <v>15</v>
      </c>
      <c r="AU6" s="642"/>
      <c r="AV6" s="642">
        <v>16</v>
      </c>
      <c r="AW6" s="642"/>
      <c r="AX6" s="642">
        <v>17</v>
      </c>
      <c r="AY6" s="642"/>
      <c r="AZ6" s="642">
        <v>18</v>
      </c>
      <c r="BA6" s="642"/>
      <c r="BB6" s="642">
        <v>19</v>
      </c>
      <c r="BC6" s="642"/>
      <c r="BD6" s="642">
        <v>20</v>
      </c>
      <c r="BE6" s="642"/>
      <c r="BF6" s="642">
        <v>21</v>
      </c>
      <c r="BG6" s="642"/>
      <c r="BH6" s="642">
        <v>22</v>
      </c>
      <c r="BI6" s="642"/>
      <c r="BJ6" s="642">
        <v>23</v>
      </c>
      <c r="BK6" s="642"/>
      <c r="BL6" s="642">
        <v>24</v>
      </c>
      <c r="BM6" s="642"/>
      <c r="BN6" s="642">
        <v>25</v>
      </c>
      <c r="BO6" s="642"/>
      <c r="BP6" s="642">
        <v>26</v>
      </c>
      <c r="BQ6" s="642"/>
      <c r="BR6" s="642">
        <v>27</v>
      </c>
      <c r="BS6" s="642"/>
      <c r="BT6" s="642">
        <v>28</v>
      </c>
      <c r="BU6" s="642"/>
      <c r="BV6" s="642">
        <v>29</v>
      </c>
      <c r="BW6" s="642"/>
      <c r="BX6" s="642">
        <v>30</v>
      </c>
      <c r="BY6" s="642"/>
      <c r="BZ6" s="642">
        <v>31</v>
      </c>
      <c r="CA6" s="643"/>
      <c r="CC6" s="116"/>
      <c r="CD6" s="116"/>
    </row>
    <row r="7" spans="1:82" s="115" customFormat="1" ht="30.75" customHeight="1" thickBot="1" x14ac:dyDescent="0.25">
      <c r="A7" s="653"/>
      <c r="B7" s="655"/>
      <c r="C7" s="655"/>
      <c r="D7" s="657"/>
      <c r="E7" s="659"/>
      <c r="F7" s="661"/>
      <c r="G7" s="659"/>
      <c r="H7" s="663"/>
      <c r="I7" s="663"/>
      <c r="J7" s="665"/>
      <c r="K7" s="667"/>
      <c r="L7" s="669"/>
      <c r="M7" s="647"/>
      <c r="N7" s="671"/>
      <c r="O7" s="673"/>
      <c r="P7" s="647"/>
      <c r="Q7" s="649"/>
      <c r="R7" s="117" t="s">
        <v>22</v>
      </c>
      <c r="S7" s="118" t="s">
        <v>23</v>
      </c>
      <c r="T7" s="119" t="s">
        <v>22</v>
      </c>
      <c r="U7" s="118" t="s">
        <v>23</v>
      </c>
      <c r="V7" s="119" t="s">
        <v>22</v>
      </c>
      <c r="W7" s="118" t="s">
        <v>23</v>
      </c>
      <c r="X7" s="119" t="s">
        <v>22</v>
      </c>
      <c r="Y7" s="118" t="s">
        <v>23</v>
      </c>
      <c r="Z7" s="119" t="s">
        <v>22</v>
      </c>
      <c r="AA7" s="118" t="s">
        <v>23</v>
      </c>
      <c r="AB7" s="119" t="s">
        <v>22</v>
      </c>
      <c r="AC7" s="118" t="s">
        <v>23</v>
      </c>
      <c r="AD7" s="119" t="s">
        <v>22</v>
      </c>
      <c r="AE7" s="118" t="s">
        <v>23</v>
      </c>
      <c r="AF7" s="119" t="s">
        <v>22</v>
      </c>
      <c r="AG7" s="118" t="s">
        <v>23</v>
      </c>
      <c r="AH7" s="119" t="s">
        <v>22</v>
      </c>
      <c r="AI7" s="118" t="s">
        <v>23</v>
      </c>
      <c r="AJ7" s="119" t="s">
        <v>22</v>
      </c>
      <c r="AK7" s="118" t="s">
        <v>23</v>
      </c>
      <c r="AL7" s="119" t="s">
        <v>22</v>
      </c>
      <c r="AM7" s="118" t="s">
        <v>23</v>
      </c>
      <c r="AN7" s="119" t="s">
        <v>22</v>
      </c>
      <c r="AO7" s="118" t="s">
        <v>23</v>
      </c>
      <c r="AP7" s="119" t="s">
        <v>22</v>
      </c>
      <c r="AQ7" s="118" t="s">
        <v>23</v>
      </c>
      <c r="AR7" s="119" t="s">
        <v>22</v>
      </c>
      <c r="AS7" s="118" t="s">
        <v>23</v>
      </c>
      <c r="AT7" s="119" t="s">
        <v>22</v>
      </c>
      <c r="AU7" s="118" t="s">
        <v>23</v>
      </c>
      <c r="AV7" s="119" t="s">
        <v>22</v>
      </c>
      <c r="AW7" s="118" t="s">
        <v>23</v>
      </c>
      <c r="AX7" s="119" t="s">
        <v>22</v>
      </c>
      <c r="AY7" s="118" t="s">
        <v>23</v>
      </c>
      <c r="AZ7" s="119" t="s">
        <v>22</v>
      </c>
      <c r="BA7" s="118" t="s">
        <v>23</v>
      </c>
      <c r="BB7" s="119" t="s">
        <v>22</v>
      </c>
      <c r="BC7" s="118" t="s">
        <v>23</v>
      </c>
      <c r="BD7" s="119" t="s">
        <v>22</v>
      </c>
      <c r="BE7" s="118" t="s">
        <v>23</v>
      </c>
      <c r="BF7" s="119" t="s">
        <v>22</v>
      </c>
      <c r="BG7" s="118" t="s">
        <v>23</v>
      </c>
      <c r="BH7" s="119" t="s">
        <v>22</v>
      </c>
      <c r="BI7" s="118" t="s">
        <v>23</v>
      </c>
      <c r="BJ7" s="119" t="s">
        <v>22</v>
      </c>
      <c r="BK7" s="118" t="s">
        <v>23</v>
      </c>
      <c r="BL7" s="119" t="s">
        <v>22</v>
      </c>
      <c r="BM7" s="118" t="s">
        <v>23</v>
      </c>
      <c r="BN7" s="119" t="s">
        <v>22</v>
      </c>
      <c r="BO7" s="118" t="s">
        <v>23</v>
      </c>
      <c r="BP7" s="119" t="s">
        <v>22</v>
      </c>
      <c r="BQ7" s="118" t="s">
        <v>23</v>
      </c>
      <c r="BR7" s="119" t="s">
        <v>22</v>
      </c>
      <c r="BS7" s="118" t="s">
        <v>23</v>
      </c>
      <c r="BT7" s="119" t="s">
        <v>22</v>
      </c>
      <c r="BU7" s="118" t="s">
        <v>23</v>
      </c>
      <c r="BV7" s="119" t="s">
        <v>22</v>
      </c>
      <c r="BW7" s="118" t="s">
        <v>23</v>
      </c>
      <c r="BX7" s="119" t="s">
        <v>22</v>
      </c>
      <c r="BY7" s="118" t="s">
        <v>23</v>
      </c>
      <c r="BZ7" s="119" t="s">
        <v>22</v>
      </c>
      <c r="CA7" s="120" t="s">
        <v>23</v>
      </c>
      <c r="CB7" s="115" t="s">
        <v>63</v>
      </c>
      <c r="CC7" s="116" t="s">
        <v>17</v>
      </c>
      <c r="CD7" s="116" t="s">
        <v>64</v>
      </c>
    </row>
    <row r="8" spans="1:82" s="74" customFormat="1" ht="6" customHeight="1" thickBot="1" x14ac:dyDescent="0.25">
      <c r="A8" s="61"/>
      <c r="B8" s="61"/>
      <c r="C8" s="61"/>
      <c r="D8" s="62"/>
      <c r="E8" s="63"/>
      <c r="F8" s="64"/>
      <c r="G8" s="63"/>
      <c r="H8" s="65"/>
      <c r="I8" s="65"/>
      <c r="J8" s="66"/>
      <c r="K8" s="67"/>
      <c r="L8" s="68"/>
      <c r="M8" s="69"/>
      <c r="N8" s="70"/>
      <c r="O8" s="71"/>
      <c r="P8" s="69"/>
      <c r="Q8" s="72"/>
      <c r="R8" s="61"/>
      <c r="S8" s="73"/>
      <c r="T8" s="61"/>
      <c r="U8" s="73"/>
      <c r="V8" s="61"/>
      <c r="W8" s="73"/>
      <c r="X8" s="61"/>
      <c r="Y8" s="73"/>
      <c r="Z8" s="61"/>
      <c r="AA8" s="73"/>
      <c r="AB8" s="61"/>
      <c r="AC8" s="73"/>
      <c r="AD8" s="61"/>
      <c r="AE8" s="73"/>
      <c r="AF8" s="61"/>
      <c r="AG8" s="73"/>
      <c r="AH8" s="61"/>
      <c r="AI8" s="73"/>
      <c r="AJ8" s="61"/>
      <c r="AK8" s="73"/>
      <c r="AL8" s="61"/>
      <c r="AM8" s="73"/>
      <c r="AN8" s="61"/>
      <c r="AO8" s="73"/>
      <c r="AP8" s="61"/>
      <c r="AQ8" s="73"/>
      <c r="AR8" s="61"/>
      <c r="AS8" s="73"/>
      <c r="AT8" s="61"/>
      <c r="AU8" s="73"/>
      <c r="AV8" s="61"/>
      <c r="AW8" s="73"/>
      <c r="AX8" s="61"/>
      <c r="AY8" s="73"/>
      <c r="AZ8" s="61"/>
      <c r="BA8" s="73"/>
      <c r="BB8" s="61"/>
      <c r="BC8" s="73"/>
      <c r="BD8" s="61"/>
      <c r="BE8" s="73"/>
      <c r="BF8" s="61"/>
      <c r="BG8" s="73"/>
      <c r="BH8" s="61"/>
      <c r="BI8" s="73"/>
      <c r="BJ8" s="61"/>
      <c r="BK8" s="73"/>
      <c r="BL8" s="61"/>
      <c r="BM8" s="73"/>
      <c r="BN8" s="61"/>
      <c r="BO8" s="73"/>
      <c r="BP8" s="61"/>
      <c r="BQ8" s="73"/>
      <c r="BR8" s="61"/>
      <c r="BS8" s="73"/>
      <c r="BT8" s="61"/>
      <c r="BU8" s="73"/>
      <c r="BV8" s="61"/>
      <c r="BW8" s="73"/>
      <c r="BX8" s="61"/>
      <c r="BY8" s="73"/>
      <c r="BZ8" s="61"/>
      <c r="CA8" s="73"/>
      <c r="CC8" s="75"/>
      <c r="CD8" s="75"/>
    </row>
    <row r="9" spans="1:82" s="47" customFormat="1" ht="33.75" customHeight="1" thickBot="1" x14ac:dyDescent="0.25">
      <c r="A9" s="76">
        <v>1</v>
      </c>
      <c r="B9" s="46" t="s">
        <v>20</v>
      </c>
      <c r="C9" s="155" t="s">
        <v>35</v>
      </c>
      <c r="D9" s="77">
        <v>50</v>
      </c>
      <c r="E9" s="78">
        <v>27500</v>
      </c>
      <c r="F9" s="79">
        <f>E9/D9</f>
        <v>550</v>
      </c>
      <c r="G9" s="78">
        <f>(E9/D9)/2</f>
        <v>275</v>
      </c>
      <c r="H9" s="80">
        <v>41348</v>
      </c>
      <c r="I9" s="80">
        <f>H9+210</f>
        <v>41558</v>
      </c>
      <c r="J9" s="81">
        <v>50</v>
      </c>
      <c r="K9" s="82">
        <f>J9-L9-O9</f>
        <v>47</v>
      </c>
      <c r="L9" s="83">
        <f>S9+U9+W9+Y9+AA9+AC9+AE9+AG9+AI9+AK9+AM9+AO9+AQ9+AS9+AU9+AW9+AY9+BA9+BC9+BE9+BG9+BI9+BK9+BM9+BO9+BQ9+BS9+BU9+BW9+BY9+CA9</f>
        <v>3</v>
      </c>
      <c r="M9" s="84">
        <f>L9*F9</f>
        <v>1650</v>
      </c>
      <c r="N9" s="85">
        <f>L9*G9</f>
        <v>825</v>
      </c>
      <c r="O9" s="83"/>
      <c r="P9" s="86">
        <f>O9*F9</f>
        <v>0</v>
      </c>
      <c r="Q9" s="87">
        <f>((O9*G9)/2)</f>
        <v>0</v>
      </c>
      <c r="R9" s="76"/>
      <c r="S9" s="88">
        <v>1</v>
      </c>
      <c r="T9" s="46"/>
      <c r="U9" s="88">
        <v>1</v>
      </c>
      <c r="V9" s="46"/>
      <c r="W9" s="88">
        <v>1</v>
      </c>
      <c r="X9" s="46"/>
      <c r="Y9" s="88"/>
      <c r="Z9" s="46"/>
      <c r="AA9" s="88"/>
      <c r="AB9" s="46"/>
      <c r="AC9" s="88"/>
      <c r="AD9" s="46"/>
      <c r="AE9" s="88"/>
      <c r="AF9" s="46"/>
      <c r="AG9" s="88"/>
      <c r="AH9" s="46"/>
      <c r="AI9" s="88"/>
      <c r="AJ9" s="46"/>
      <c r="AK9" s="88"/>
      <c r="AL9" s="46"/>
      <c r="AM9" s="88"/>
      <c r="AN9" s="46"/>
      <c r="AO9" s="88"/>
      <c r="AP9" s="46"/>
      <c r="AQ9" s="88"/>
      <c r="AR9" s="46"/>
      <c r="AS9" s="88"/>
      <c r="AT9" s="46"/>
      <c r="AU9" s="88"/>
      <c r="AV9" s="46"/>
      <c r="AW9" s="88"/>
      <c r="AX9" s="46"/>
      <c r="AY9" s="88"/>
      <c r="AZ9" s="46"/>
      <c r="BA9" s="88"/>
      <c r="BB9" s="46"/>
      <c r="BC9" s="88"/>
      <c r="BD9" s="46"/>
      <c r="BE9" s="88"/>
      <c r="BF9" s="46"/>
      <c r="BG9" s="88"/>
      <c r="BH9" s="46"/>
      <c r="BI9" s="88"/>
      <c r="BJ9" s="46"/>
      <c r="BK9" s="88"/>
      <c r="BL9" s="46"/>
      <c r="BM9" s="88"/>
      <c r="BN9" s="46"/>
      <c r="BO9" s="88"/>
      <c r="BP9" s="46"/>
      <c r="BQ9" s="88"/>
      <c r="BR9" s="46"/>
      <c r="BS9" s="88"/>
      <c r="BT9" s="46"/>
      <c r="BU9" s="88"/>
      <c r="BV9" s="46"/>
      <c r="BW9" s="88"/>
      <c r="BX9" s="46"/>
      <c r="BY9" s="88"/>
      <c r="BZ9" s="46"/>
      <c r="CA9" s="89"/>
      <c r="CB9" s="47">
        <f>K9</f>
        <v>47</v>
      </c>
      <c r="CC9" s="56">
        <f>CB9*(E9/50)</f>
        <v>25850</v>
      </c>
      <c r="CD9" s="56">
        <f>CB9*G9</f>
        <v>12925</v>
      </c>
    </row>
    <row r="10" spans="1:82" s="47" customFormat="1" ht="5.25" customHeight="1" thickBot="1" x14ac:dyDescent="0.25">
      <c r="C10" s="37"/>
      <c r="D10" s="90"/>
      <c r="E10" s="91"/>
      <c r="F10" s="92"/>
      <c r="G10" s="91"/>
      <c r="H10" s="93"/>
      <c r="I10" s="93"/>
      <c r="J10" s="52"/>
      <c r="K10" s="94"/>
      <c r="L10" s="95"/>
      <c r="M10" s="96"/>
      <c r="N10" s="97"/>
      <c r="O10" s="95"/>
      <c r="P10" s="96"/>
      <c r="Q10" s="98"/>
      <c r="S10" s="55"/>
      <c r="U10" s="55"/>
      <c r="W10" s="55"/>
      <c r="Y10" s="55"/>
      <c r="AA10" s="55"/>
      <c r="AC10" s="55"/>
      <c r="AE10" s="55"/>
      <c r="AG10" s="55"/>
      <c r="AI10" s="55"/>
      <c r="AK10" s="55"/>
      <c r="AM10" s="55"/>
      <c r="AO10" s="55"/>
      <c r="AQ10" s="55"/>
      <c r="AS10" s="55"/>
      <c r="AU10" s="55"/>
      <c r="AW10" s="55"/>
      <c r="AY10" s="55"/>
      <c r="BA10" s="55"/>
      <c r="BC10" s="55"/>
      <c r="BE10" s="55"/>
      <c r="BG10" s="55"/>
      <c r="BI10" s="55"/>
      <c r="BK10" s="55"/>
      <c r="BM10" s="55"/>
      <c r="BO10" s="55"/>
      <c r="BQ10" s="55"/>
      <c r="BS10" s="55"/>
      <c r="BU10" s="55"/>
      <c r="BW10" s="55"/>
      <c r="BY10" s="55"/>
      <c r="CA10" s="55"/>
      <c r="CC10" s="56"/>
      <c r="CD10" s="56"/>
    </row>
    <row r="11" spans="1:82" s="47" customFormat="1" ht="33.75" customHeight="1" thickBot="1" x14ac:dyDescent="0.25">
      <c r="A11" s="99">
        <v>1</v>
      </c>
      <c r="B11" s="49" t="s">
        <v>31</v>
      </c>
      <c r="C11" s="156" t="s">
        <v>36</v>
      </c>
      <c r="D11" s="100">
        <v>30</v>
      </c>
      <c r="E11" s="101">
        <v>18000</v>
      </c>
      <c r="F11" s="102">
        <f>E11/D11</f>
        <v>600</v>
      </c>
      <c r="G11" s="101">
        <f>(E11/D11)/2</f>
        <v>300</v>
      </c>
      <c r="H11" s="103">
        <v>41348</v>
      </c>
      <c r="I11" s="103">
        <f>H11+150</f>
        <v>41498</v>
      </c>
      <c r="J11" s="104">
        <v>30</v>
      </c>
      <c r="K11" s="82">
        <f>J11-L11-O11</f>
        <v>27</v>
      </c>
      <c r="L11" s="83">
        <f>S11+U11+W11+Y11+AA11+AC11+AE11+AG11+AI11+AK11+AM11+AO11+AQ11+AS11+AU11+AW11+AY11+BA11+BC11+BE11+BG11+BI11+BK11+BM11+BO11+BQ11+BS11+BU11+BW11+BY11+CA11</f>
        <v>3</v>
      </c>
      <c r="M11" s="105">
        <f>L11*F11</f>
        <v>1800</v>
      </c>
      <c r="N11" s="106">
        <f>L11*G11</f>
        <v>900</v>
      </c>
      <c r="O11" s="107"/>
      <c r="P11" s="105">
        <f>O11*F11</f>
        <v>0</v>
      </c>
      <c r="Q11" s="87">
        <f>((O11*G11)/2)</f>
        <v>0</v>
      </c>
      <c r="R11" s="99"/>
      <c r="S11" s="108"/>
      <c r="T11" s="49"/>
      <c r="U11" s="108"/>
      <c r="V11" s="49"/>
      <c r="W11" s="108"/>
      <c r="X11" s="49"/>
      <c r="Y11" s="108">
        <v>1</v>
      </c>
      <c r="Z11" s="49"/>
      <c r="AA11" s="108"/>
      <c r="AB11" s="49"/>
      <c r="AC11" s="108">
        <v>1</v>
      </c>
      <c r="AD11" s="49"/>
      <c r="AE11" s="108"/>
      <c r="AF11" s="49"/>
      <c r="AG11" s="108">
        <v>1</v>
      </c>
      <c r="AH11" s="49"/>
      <c r="AI11" s="108"/>
      <c r="AJ11" s="49"/>
      <c r="AK11" s="108"/>
      <c r="AL11" s="49"/>
      <c r="AM11" s="108"/>
      <c r="AN11" s="49"/>
      <c r="AO11" s="108"/>
      <c r="AP11" s="49"/>
      <c r="AQ11" s="108"/>
      <c r="AR11" s="49"/>
      <c r="AS11" s="108"/>
      <c r="AT11" s="49"/>
      <c r="AU11" s="108"/>
      <c r="AV11" s="49"/>
      <c r="AW11" s="108"/>
      <c r="AX11" s="49"/>
      <c r="AY11" s="108"/>
      <c r="AZ11" s="49"/>
      <c r="BA11" s="108"/>
      <c r="BB11" s="49"/>
      <c r="BC11" s="108"/>
      <c r="BD11" s="49"/>
      <c r="BE11" s="108"/>
      <c r="BF11" s="49"/>
      <c r="BG11" s="108"/>
      <c r="BH11" s="49"/>
      <c r="BI11" s="108"/>
      <c r="BJ11" s="49"/>
      <c r="BK11" s="108"/>
      <c r="BL11" s="49"/>
      <c r="BM11" s="108"/>
      <c r="BN11" s="49"/>
      <c r="BO11" s="108"/>
      <c r="BP11" s="49"/>
      <c r="BQ11" s="108"/>
      <c r="BR11" s="49"/>
      <c r="BS11" s="108"/>
      <c r="BT11" s="49"/>
      <c r="BU11" s="108"/>
      <c r="BV11" s="49"/>
      <c r="BW11" s="108"/>
      <c r="BX11" s="49"/>
      <c r="BY11" s="108"/>
      <c r="BZ11" s="49"/>
      <c r="CA11" s="109"/>
      <c r="CB11" s="47">
        <f>K11</f>
        <v>27</v>
      </c>
      <c r="CC11" s="56">
        <f>CB11*(E11/50)</f>
        <v>9720</v>
      </c>
      <c r="CD11" s="56">
        <f>CB11*G11</f>
        <v>8100</v>
      </c>
    </row>
    <row r="12" spans="1:82" s="47" customFormat="1" ht="5.25" customHeight="1" thickBot="1" x14ac:dyDescent="0.25">
      <c r="C12" s="37"/>
      <c r="D12" s="90"/>
      <c r="E12" s="91"/>
      <c r="F12" s="92"/>
      <c r="G12" s="91"/>
      <c r="H12" s="93"/>
      <c r="I12" s="93"/>
      <c r="J12" s="52"/>
      <c r="K12" s="94"/>
      <c r="L12" s="95"/>
      <c r="M12" s="96"/>
      <c r="N12" s="97"/>
      <c r="O12" s="95"/>
      <c r="P12" s="96"/>
      <c r="Q12" s="98"/>
      <c r="S12" s="55"/>
      <c r="U12" s="55"/>
      <c r="W12" s="55"/>
      <c r="Y12" s="55"/>
      <c r="AA12" s="55"/>
      <c r="AC12" s="55"/>
      <c r="AE12" s="55"/>
      <c r="AG12" s="55"/>
      <c r="AI12" s="55"/>
      <c r="AK12" s="55"/>
      <c r="AM12" s="55"/>
      <c r="AO12" s="55"/>
      <c r="AQ12" s="55"/>
      <c r="AS12" s="55"/>
      <c r="AU12" s="55"/>
      <c r="AW12" s="55"/>
      <c r="AY12" s="55"/>
      <c r="BA12" s="55"/>
      <c r="BC12" s="55"/>
      <c r="BE12" s="55"/>
      <c r="BG12" s="55"/>
      <c r="BI12" s="55"/>
      <c r="BK12" s="55"/>
      <c r="BM12" s="55"/>
      <c r="BO12" s="55"/>
      <c r="BQ12" s="55"/>
      <c r="BS12" s="55"/>
      <c r="BU12" s="55"/>
      <c r="BW12" s="55"/>
      <c r="BY12" s="55"/>
      <c r="CA12" s="55"/>
      <c r="CC12" s="56"/>
      <c r="CD12" s="56"/>
    </row>
    <row r="13" spans="1:82" s="47" customFormat="1" ht="33.75" customHeight="1" thickBot="1" x14ac:dyDescent="0.25">
      <c r="A13" s="99">
        <v>1</v>
      </c>
      <c r="B13" s="49" t="s">
        <v>32</v>
      </c>
      <c r="C13" s="156" t="s">
        <v>21</v>
      </c>
      <c r="D13" s="100">
        <v>20</v>
      </c>
      <c r="E13" s="101">
        <v>14000</v>
      </c>
      <c r="F13" s="102">
        <f>E13/D13</f>
        <v>700</v>
      </c>
      <c r="G13" s="101">
        <f>(E13/D13)/2</f>
        <v>350</v>
      </c>
      <c r="H13" s="103">
        <v>41348</v>
      </c>
      <c r="I13" s="103">
        <f>H13+120</f>
        <v>41468</v>
      </c>
      <c r="J13" s="104">
        <v>20</v>
      </c>
      <c r="K13" s="82">
        <f>J13-L13-O13</f>
        <v>17</v>
      </c>
      <c r="L13" s="83">
        <f>S13+U13+W13+Y13+AA13+AC13+AE13+AG13+AI13+AK13+AM13+AO13+AQ13+AS13+AU13+AW13+AY13+BA13+BC13+BE13+BG13+BI13+BK13+BM13+BO13+BQ13+BS13+BU13+BW13+BY13+CA13</f>
        <v>3</v>
      </c>
      <c r="M13" s="105">
        <f>L13*F13</f>
        <v>2100</v>
      </c>
      <c r="N13" s="106">
        <f>L13*G13</f>
        <v>1050</v>
      </c>
      <c r="O13" s="107"/>
      <c r="P13" s="105">
        <f>O13*F13</f>
        <v>0</v>
      </c>
      <c r="Q13" s="87">
        <f>((O13*G13)/2)</f>
        <v>0</v>
      </c>
      <c r="R13" s="99"/>
      <c r="S13" s="108"/>
      <c r="T13" s="49"/>
      <c r="U13" s="108"/>
      <c r="V13" s="49"/>
      <c r="W13" s="108"/>
      <c r="X13" s="49"/>
      <c r="Y13" s="108"/>
      <c r="Z13" s="49"/>
      <c r="AA13" s="108">
        <v>1</v>
      </c>
      <c r="AB13" s="49"/>
      <c r="AC13" s="108"/>
      <c r="AD13" s="49"/>
      <c r="AE13" s="108">
        <v>1</v>
      </c>
      <c r="AF13" s="49"/>
      <c r="AG13" s="108"/>
      <c r="AH13" s="49"/>
      <c r="AI13" s="108">
        <v>1</v>
      </c>
      <c r="AJ13" s="49"/>
      <c r="AK13" s="108"/>
      <c r="AL13" s="49"/>
      <c r="AM13" s="108"/>
      <c r="AN13" s="49"/>
      <c r="AO13" s="108"/>
      <c r="AP13" s="49"/>
      <c r="AQ13" s="108"/>
      <c r="AR13" s="49"/>
      <c r="AS13" s="108"/>
      <c r="AT13" s="49"/>
      <c r="AU13" s="108"/>
      <c r="AV13" s="49"/>
      <c r="AW13" s="108"/>
      <c r="AX13" s="49"/>
      <c r="AY13" s="108"/>
      <c r="AZ13" s="49"/>
      <c r="BA13" s="108"/>
      <c r="BB13" s="49"/>
      <c r="BC13" s="108"/>
      <c r="BD13" s="49"/>
      <c r="BE13" s="108"/>
      <c r="BF13" s="49"/>
      <c r="BG13" s="108"/>
      <c r="BH13" s="49"/>
      <c r="BI13" s="108"/>
      <c r="BJ13" s="49"/>
      <c r="BK13" s="108"/>
      <c r="BL13" s="49"/>
      <c r="BM13" s="108"/>
      <c r="BN13" s="49"/>
      <c r="BO13" s="108"/>
      <c r="BP13" s="49"/>
      <c r="BQ13" s="108"/>
      <c r="BR13" s="49"/>
      <c r="BS13" s="108"/>
      <c r="BT13" s="49"/>
      <c r="BU13" s="108"/>
      <c r="BV13" s="49"/>
      <c r="BW13" s="108"/>
      <c r="BX13" s="49"/>
      <c r="BY13" s="108"/>
      <c r="BZ13" s="49"/>
      <c r="CA13" s="109"/>
      <c r="CB13" s="47">
        <f>K13</f>
        <v>17</v>
      </c>
      <c r="CC13" s="56">
        <f>CB13*(E13/50)</f>
        <v>4760</v>
      </c>
      <c r="CD13" s="56">
        <f>CB13*G13</f>
        <v>5950</v>
      </c>
    </row>
    <row r="14" spans="1:82" s="47" customFormat="1" ht="5.25" customHeight="1" thickBot="1" x14ac:dyDescent="0.25">
      <c r="C14" s="37"/>
      <c r="D14" s="90"/>
      <c r="E14" s="91"/>
      <c r="F14" s="92"/>
      <c r="G14" s="91"/>
      <c r="H14" s="93"/>
      <c r="I14" s="93"/>
      <c r="J14" s="52"/>
      <c r="K14" s="94"/>
      <c r="L14" s="95"/>
      <c r="M14" s="96"/>
      <c r="N14" s="97"/>
      <c r="O14" s="95"/>
      <c r="P14" s="96"/>
      <c r="Q14" s="98"/>
      <c r="S14" s="55"/>
      <c r="U14" s="55"/>
      <c r="W14" s="55"/>
      <c r="Y14" s="55"/>
      <c r="AA14" s="55"/>
      <c r="AC14" s="55"/>
      <c r="AE14" s="55"/>
      <c r="AG14" s="55"/>
      <c r="AI14" s="55"/>
      <c r="AK14" s="55"/>
      <c r="AM14" s="55"/>
      <c r="AO14" s="55"/>
      <c r="AQ14" s="55"/>
      <c r="AS14" s="55"/>
      <c r="AU14" s="55"/>
      <c r="AW14" s="55"/>
      <c r="AY14" s="55"/>
      <c r="BA14" s="55"/>
      <c r="BC14" s="55"/>
      <c r="BE14" s="55"/>
      <c r="BG14" s="55"/>
      <c r="BI14" s="55"/>
      <c r="BK14" s="55"/>
      <c r="BM14" s="55"/>
      <c r="BO14" s="55"/>
      <c r="BQ14" s="55"/>
      <c r="BS14" s="55"/>
      <c r="BU14" s="55"/>
      <c r="BW14" s="55"/>
      <c r="BY14" s="55"/>
      <c r="CA14" s="55"/>
      <c r="CC14" s="56"/>
      <c r="CD14" s="56"/>
    </row>
    <row r="15" spans="1:82" s="47" customFormat="1" ht="33.75" customHeight="1" thickBot="1" x14ac:dyDescent="0.25">
      <c r="A15" s="99">
        <v>1</v>
      </c>
      <c r="B15" s="49" t="s">
        <v>33</v>
      </c>
      <c r="C15" s="156" t="s">
        <v>37</v>
      </c>
      <c r="D15" s="100">
        <v>10</v>
      </c>
      <c r="E15" s="101">
        <v>8000</v>
      </c>
      <c r="F15" s="102">
        <f>E15/D15</f>
        <v>800</v>
      </c>
      <c r="G15" s="101">
        <f>(E15/D15)/2</f>
        <v>400</v>
      </c>
      <c r="H15" s="103">
        <v>41348</v>
      </c>
      <c r="I15" s="103">
        <f>H15+60</f>
        <v>41408</v>
      </c>
      <c r="J15" s="104">
        <v>10</v>
      </c>
      <c r="K15" s="82">
        <f>J15-L15-O15</f>
        <v>0</v>
      </c>
      <c r="L15" s="83">
        <f>S15+U15+W15+Y15+AA15+AC15+AE15+AG15+AI15+AK15+AM15+AO15+AQ15+AS15+AU15+AW15+AY15+BA15+BC15+BE15+BG15+BI15+BK15+BM15+BO15+BQ15+BS15+BU15+BW15+BY15+CA15</f>
        <v>2</v>
      </c>
      <c r="M15" s="105">
        <f>L15*F15</f>
        <v>1600</v>
      </c>
      <c r="N15" s="106">
        <f>L15*G15</f>
        <v>800</v>
      </c>
      <c r="O15" s="107">
        <v>8</v>
      </c>
      <c r="P15" s="105">
        <f>O15*F15</f>
        <v>6400</v>
      </c>
      <c r="Q15" s="87">
        <f>((O15*G15)/2)</f>
        <v>1600</v>
      </c>
      <c r="R15" s="99"/>
      <c r="S15" s="108">
        <v>1</v>
      </c>
      <c r="T15" s="49"/>
      <c r="U15" s="108">
        <v>1</v>
      </c>
      <c r="V15" s="49"/>
      <c r="W15" s="108"/>
      <c r="X15" s="49"/>
      <c r="Y15" s="108"/>
      <c r="Z15" s="49"/>
      <c r="AA15" s="108"/>
      <c r="AB15" s="49"/>
      <c r="AC15" s="108"/>
      <c r="AD15" s="49"/>
      <c r="AE15" s="108"/>
      <c r="AF15" s="49"/>
      <c r="AG15" s="108"/>
      <c r="AH15" s="49"/>
      <c r="AI15" s="108"/>
      <c r="AJ15" s="49"/>
      <c r="AK15" s="108"/>
      <c r="AL15" s="49"/>
      <c r="AM15" s="108"/>
      <c r="AN15" s="49"/>
      <c r="AO15" s="108"/>
      <c r="AP15" s="49"/>
      <c r="AQ15" s="108"/>
      <c r="AR15" s="49"/>
      <c r="AS15" s="108"/>
      <c r="AT15" s="49"/>
      <c r="AU15" s="108"/>
      <c r="AV15" s="49"/>
      <c r="AW15" s="108"/>
      <c r="AX15" s="49"/>
      <c r="AY15" s="108"/>
      <c r="AZ15" s="49"/>
      <c r="BA15" s="108"/>
      <c r="BB15" s="49"/>
      <c r="BC15" s="108"/>
      <c r="BD15" s="49"/>
      <c r="BE15" s="108"/>
      <c r="BF15" s="49"/>
      <c r="BG15" s="108"/>
      <c r="BH15" s="49"/>
      <c r="BI15" s="108"/>
      <c r="BJ15" s="49"/>
      <c r="BK15" s="108"/>
      <c r="BL15" s="49"/>
      <c r="BM15" s="108"/>
      <c r="BN15" s="49"/>
      <c r="BO15" s="108"/>
      <c r="BP15" s="49"/>
      <c r="BQ15" s="108"/>
      <c r="BR15" s="49"/>
      <c r="BS15" s="108"/>
      <c r="BT15" s="49"/>
      <c r="BU15" s="108"/>
      <c r="BV15" s="49"/>
      <c r="BW15" s="108"/>
      <c r="BX15" s="49"/>
      <c r="BY15" s="108"/>
      <c r="BZ15" s="49"/>
      <c r="CA15" s="109"/>
      <c r="CB15" s="47">
        <f>K15</f>
        <v>0</v>
      </c>
      <c r="CC15" s="56">
        <f>CB15*(E15/50)</f>
        <v>0</v>
      </c>
      <c r="CD15" s="56"/>
    </row>
    <row r="16" spans="1:82" s="47" customFormat="1" ht="5.25" customHeight="1" thickBot="1" x14ac:dyDescent="0.25">
      <c r="C16" s="37"/>
      <c r="D16" s="90"/>
      <c r="E16" s="91"/>
      <c r="F16" s="92"/>
      <c r="G16" s="91"/>
      <c r="H16" s="93"/>
      <c r="I16" s="93"/>
      <c r="J16" s="52"/>
      <c r="K16" s="94"/>
      <c r="L16" s="95"/>
      <c r="M16" s="96"/>
      <c r="N16" s="97"/>
      <c r="O16" s="95"/>
      <c r="P16" s="96"/>
      <c r="Q16" s="98"/>
      <c r="S16" s="55"/>
      <c r="U16" s="55"/>
      <c r="W16" s="55"/>
      <c r="Y16" s="55"/>
      <c r="AA16" s="55"/>
      <c r="AC16" s="55"/>
      <c r="AE16" s="55"/>
      <c r="AG16" s="55"/>
      <c r="AI16" s="55"/>
      <c r="AK16" s="55"/>
      <c r="AM16" s="55"/>
      <c r="AO16" s="55"/>
      <c r="AQ16" s="55"/>
      <c r="AS16" s="55"/>
      <c r="AU16" s="55"/>
      <c r="AW16" s="55"/>
      <c r="AY16" s="55"/>
      <c r="BA16" s="55"/>
      <c r="BC16" s="55"/>
      <c r="BE16" s="55"/>
      <c r="BG16" s="55"/>
      <c r="BI16" s="55"/>
      <c r="BK16" s="55"/>
      <c r="BM16" s="55"/>
      <c r="BO16" s="55"/>
      <c r="BQ16" s="55"/>
      <c r="BS16" s="55"/>
      <c r="BU16" s="55"/>
      <c r="BW16" s="55"/>
      <c r="BY16" s="55"/>
      <c r="CA16" s="55"/>
      <c r="CC16" s="56"/>
      <c r="CD16" s="56"/>
    </row>
    <row r="17" spans="1:82" s="47" customFormat="1" ht="33.75" customHeight="1" thickBot="1" x14ac:dyDescent="0.25">
      <c r="A17" s="99"/>
      <c r="B17" s="49"/>
      <c r="C17" s="156"/>
      <c r="D17" s="100"/>
      <c r="E17" s="101"/>
      <c r="F17" s="102"/>
      <c r="G17" s="101" t="e">
        <f>(E17/D17)/2</f>
        <v>#DIV/0!</v>
      </c>
      <c r="H17" s="103"/>
      <c r="I17" s="103"/>
      <c r="J17" s="104"/>
      <c r="K17" s="82">
        <f>J17-L17-O17</f>
        <v>0</v>
      </c>
      <c r="L17" s="83">
        <f>S17+U17+W17+Y17+AA17+AC17+AE17+AG17+AI17+AK17+AM17+AO17+AQ17+AS17+AU17+AW17+AY17+BA17+BC17+BE17+BG17+BI17+BK17+BM17+BO17+BQ17+BS17+BU17+BW17+BY17+CA17</f>
        <v>0</v>
      </c>
      <c r="M17" s="110"/>
      <c r="N17" s="111"/>
      <c r="O17" s="107"/>
      <c r="P17" s="110"/>
      <c r="Q17" s="87"/>
      <c r="R17" s="99"/>
      <c r="S17" s="108"/>
      <c r="T17" s="49"/>
      <c r="U17" s="108"/>
      <c r="V17" s="49"/>
      <c r="W17" s="108"/>
      <c r="X17" s="49"/>
      <c r="Y17" s="108"/>
      <c r="Z17" s="49"/>
      <c r="AA17" s="108"/>
      <c r="AB17" s="49"/>
      <c r="AC17" s="108"/>
      <c r="AD17" s="49"/>
      <c r="AE17" s="108"/>
      <c r="AF17" s="49"/>
      <c r="AG17" s="108"/>
      <c r="AH17" s="49"/>
      <c r="AI17" s="108"/>
      <c r="AJ17" s="49"/>
      <c r="AK17" s="108"/>
      <c r="AL17" s="49"/>
      <c r="AM17" s="108"/>
      <c r="AN17" s="49"/>
      <c r="AO17" s="108"/>
      <c r="AP17" s="49"/>
      <c r="AQ17" s="108"/>
      <c r="AR17" s="49"/>
      <c r="AS17" s="108"/>
      <c r="AT17" s="49"/>
      <c r="AU17" s="108"/>
      <c r="AV17" s="49"/>
      <c r="AW17" s="108"/>
      <c r="AX17" s="49"/>
      <c r="AY17" s="108"/>
      <c r="AZ17" s="49"/>
      <c r="BA17" s="108"/>
      <c r="BB17" s="49"/>
      <c r="BC17" s="108"/>
      <c r="BD17" s="49"/>
      <c r="BE17" s="108"/>
      <c r="BF17" s="49"/>
      <c r="BG17" s="108"/>
      <c r="BH17" s="49"/>
      <c r="BI17" s="108"/>
      <c r="BJ17" s="49"/>
      <c r="BK17" s="108"/>
      <c r="BL17" s="49"/>
      <c r="BM17" s="108"/>
      <c r="BN17" s="49"/>
      <c r="BO17" s="108"/>
      <c r="BP17" s="49"/>
      <c r="BQ17" s="108"/>
      <c r="BR17" s="49"/>
      <c r="BS17" s="108"/>
      <c r="BT17" s="49"/>
      <c r="BU17" s="108"/>
      <c r="BV17" s="49"/>
      <c r="BW17" s="108"/>
      <c r="BX17" s="49"/>
      <c r="BY17" s="108"/>
      <c r="BZ17" s="49"/>
      <c r="CA17" s="109"/>
      <c r="CB17" s="47">
        <f>K17</f>
        <v>0</v>
      </c>
      <c r="CC17" s="56">
        <f>CB17*(E17/50)</f>
        <v>0</v>
      </c>
      <c r="CD17" s="56"/>
    </row>
    <row r="18" spans="1:82" s="47" customFormat="1" ht="5.25" customHeight="1" thickBot="1" x14ac:dyDescent="0.25">
      <c r="C18" s="37"/>
      <c r="D18" s="90"/>
      <c r="E18" s="91"/>
      <c r="F18" s="92"/>
      <c r="G18" s="91"/>
      <c r="H18" s="93"/>
      <c r="I18" s="93"/>
      <c r="J18" s="52"/>
      <c r="K18" s="94"/>
      <c r="L18" s="95"/>
      <c r="M18" s="96"/>
      <c r="N18" s="97"/>
      <c r="O18" s="95"/>
      <c r="P18" s="96"/>
      <c r="Q18" s="98"/>
      <c r="S18" s="55"/>
      <c r="U18" s="55"/>
      <c r="W18" s="55"/>
      <c r="Y18" s="55"/>
      <c r="AA18" s="55"/>
      <c r="AC18" s="55"/>
      <c r="AE18" s="55"/>
      <c r="AG18" s="55"/>
      <c r="AI18" s="55"/>
      <c r="AK18" s="55"/>
      <c r="AM18" s="55"/>
      <c r="AO18" s="55"/>
      <c r="AQ18" s="55"/>
      <c r="AS18" s="55"/>
      <c r="AU18" s="55"/>
      <c r="AW18" s="55"/>
      <c r="AY18" s="55"/>
      <c r="BA18" s="55"/>
      <c r="BC18" s="55"/>
      <c r="BE18" s="55"/>
      <c r="BG18" s="55"/>
      <c r="BI18" s="55"/>
      <c r="BK18" s="55"/>
      <c r="BM18" s="55"/>
      <c r="BO18" s="55"/>
      <c r="BQ18" s="55"/>
      <c r="BS18" s="55"/>
      <c r="BU18" s="55"/>
      <c r="BW18" s="55"/>
      <c r="BY18" s="55"/>
      <c r="CA18" s="55"/>
      <c r="CC18" s="56"/>
      <c r="CD18" s="56"/>
    </row>
    <row r="19" spans="1:82" s="47" customFormat="1" ht="33.75" customHeight="1" thickBot="1" x14ac:dyDescent="0.25">
      <c r="A19" s="99"/>
      <c r="B19" s="49"/>
      <c r="C19" s="156"/>
      <c r="D19" s="100"/>
      <c r="E19" s="101"/>
      <c r="F19" s="102"/>
      <c r="G19" s="101" t="e">
        <f>(E19/D19)/2</f>
        <v>#DIV/0!</v>
      </c>
      <c r="H19" s="103"/>
      <c r="I19" s="103"/>
      <c r="J19" s="104"/>
      <c r="K19" s="82">
        <f>J19-L19-O19</f>
        <v>0</v>
      </c>
      <c r="L19" s="83">
        <f>S19+U19+W19+Y19+AA19+AC19+AE19+AG19+AI19+AK19+AM19+AO19+AQ19+AS19+AU19+AW19+AY19+BA19+BC19+BE19+BG19+BI19+BK19+BM19+BO19+BQ19+BS19+BU19+BW19+BY19+CA19</f>
        <v>0</v>
      </c>
      <c r="M19" s="110"/>
      <c r="N19" s="111"/>
      <c r="O19" s="107"/>
      <c r="P19" s="110"/>
      <c r="Q19" s="87"/>
      <c r="R19" s="99"/>
      <c r="S19" s="108"/>
      <c r="T19" s="49"/>
      <c r="U19" s="108"/>
      <c r="V19" s="49"/>
      <c r="W19" s="108"/>
      <c r="X19" s="49"/>
      <c r="Y19" s="108"/>
      <c r="Z19" s="49"/>
      <c r="AA19" s="108"/>
      <c r="AB19" s="49"/>
      <c r="AC19" s="108"/>
      <c r="AD19" s="49"/>
      <c r="AE19" s="108"/>
      <c r="AF19" s="49"/>
      <c r="AG19" s="108"/>
      <c r="AH19" s="49"/>
      <c r="AI19" s="108"/>
      <c r="AJ19" s="49"/>
      <c r="AK19" s="108"/>
      <c r="AL19" s="49"/>
      <c r="AM19" s="108"/>
      <c r="AN19" s="49"/>
      <c r="AO19" s="108"/>
      <c r="AP19" s="49"/>
      <c r="AQ19" s="108"/>
      <c r="AR19" s="49"/>
      <c r="AS19" s="108"/>
      <c r="AT19" s="49"/>
      <c r="AU19" s="108"/>
      <c r="AV19" s="49"/>
      <c r="AW19" s="108"/>
      <c r="AX19" s="49"/>
      <c r="AY19" s="108"/>
      <c r="AZ19" s="49"/>
      <c r="BA19" s="108"/>
      <c r="BB19" s="49"/>
      <c r="BC19" s="108"/>
      <c r="BD19" s="49"/>
      <c r="BE19" s="108"/>
      <c r="BF19" s="49"/>
      <c r="BG19" s="108"/>
      <c r="BH19" s="49"/>
      <c r="BI19" s="108"/>
      <c r="BJ19" s="49"/>
      <c r="BK19" s="108"/>
      <c r="BL19" s="49"/>
      <c r="BM19" s="108"/>
      <c r="BN19" s="49"/>
      <c r="BO19" s="108"/>
      <c r="BP19" s="49"/>
      <c r="BQ19" s="108"/>
      <c r="BR19" s="49"/>
      <c r="BS19" s="108"/>
      <c r="BT19" s="49"/>
      <c r="BU19" s="108"/>
      <c r="BV19" s="49"/>
      <c r="BW19" s="108"/>
      <c r="BX19" s="49"/>
      <c r="BY19" s="108"/>
      <c r="BZ19" s="49"/>
      <c r="CA19" s="109"/>
      <c r="CB19" s="47">
        <f>K19</f>
        <v>0</v>
      </c>
      <c r="CC19" s="56">
        <f>CB19*(E19/50)</f>
        <v>0</v>
      </c>
      <c r="CD19" s="56"/>
    </row>
    <row r="20" spans="1:82" s="47" customFormat="1" ht="5.25" customHeight="1" thickBot="1" x14ac:dyDescent="0.25">
      <c r="C20" s="37"/>
      <c r="D20" s="90"/>
      <c r="E20" s="91"/>
      <c r="F20" s="92"/>
      <c r="G20" s="91"/>
      <c r="H20" s="93"/>
      <c r="I20" s="93"/>
      <c r="J20" s="52"/>
      <c r="K20" s="94"/>
      <c r="L20" s="95"/>
      <c r="M20" s="96"/>
      <c r="N20" s="97"/>
      <c r="O20" s="95"/>
      <c r="P20" s="96"/>
      <c r="Q20" s="98"/>
      <c r="S20" s="55"/>
      <c r="U20" s="55"/>
      <c r="W20" s="55"/>
      <c r="Y20" s="55"/>
      <c r="AA20" s="55"/>
      <c r="AC20" s="55"/>
      <c r="AE20" s="55"/>
      <c r="AG20" s="55"/>
      <c r="AI20" s="55"/>
      <c r="AK20" s="55"/>
      <c r="AM20" s="55"/>
      <c r="AO20" s="55"/>
      <c r="AQ20" s="55"/>
      <c r="AS20" s="55"/>
      <c r="AU20" s="55"/>
      <c r="AW20" s="55"/>
      <c r="AY20" s="55"/>
      <c r="BA20" s="55"/>
      <c r="BC20" s="55"/>
      <c r="BE20" s="55"/>
      <c r="BG20" s="55"/>
      <c r="BI20" s="55"/>
      <c r="BK20" s="55"/>
      <c r="BM20" s="55"/>
      <c r="BO20" s="55"/>
      <c r="BQ20" s="55"/>
      <c r="BS20" s="55"/>
      <c r="BU20" s="55"/>
      <c r="BW20" s="55"/>
      <c r="BY20" s="55"/>
      <c r="CA20" s="55"/>
      <c r="CC20" s="56"/>
      <c r="CD20" s="56"/>
    </row>
    <row r="21" spans="1:82" s="47" customFormat="1" ht="33.75" customHeight="1" thickBot="1" x14ac:dyDescent="0.25">
      <c r="A21" s="99"/>
      <c r="B21" s="49"/>
      <c r="C21" s="156"/>
      <c r="D21" s="100"/>
      <c r="E21" s="101"/>
      <c r="F21" s="102"/>
      <c r="G21" s="101" t="e">
        <f>(E21/D21)/2</f>
        <v>#DIV/0!</v>
      </c>
      <c r="H21" s="103"/>
      <c r="I21" s="103"/>
      <c r="J21" s="104"/>
      <c r="K21" s="82">
        <f>J21-L21-O21</f>
        <v>0</v>
      </c>
      <c r="L21" s="83">
        <f>S21+U21+W21+Y21+AA21+AC21+AE21+AG21+AI21+AK21+AM21+AO21+AQ21+AS21+AU21+AW21+AY21+BA21+BC21+BE21+BG21+BI21+BK21+BM21+BO21+BQ21+BS21+BU21+BW21+BY21+CA21</f>
        <v>0</v>
      </c>
      <c r="M21" s="110"/>
      <c r="N21" s="111"/>
      <c r="O21" s="107"/>
      <c r="P21" s="110"/>
      <c r="Q21" s="87"/>
      <c r="R21" s="99"/>
      <c r="S21" s="108"/>
      <c r="T21" s="49"/>
      <c r="U21" s="108"/>
      <c r="V21" s="49"/>
      <c r="W21" s="108"/>
      <c r="X21" s="49"/>
      <c r="Y21" s="108"/>
      <c r="Z21" s="49"/>
      <c r="AA21" s="108"/>
      <c r="AB21" s="49"/>
      <c r="AC21" s="108"/>
      <c r="AD21" s="49"/>
      <c r="AE21" s="108"/>
      <c r="AF21" s="49"/>
      <c r="AG21" s="108"/>
      <c r="AH21" s="49"/>
      <c r="AI21" s="108"/>
      <c r="AJ21" s="49"/>
      <c r="AK21" s="108"/>
      <c r="AL21" s="49"/>
      <c r="AM21" s="108"/>
      <c r="AN21" s="49"/>
      <c r="AO21" s="108"/>
      <c r="AP21" s="49"/>
      <c r="AQ21" s="108"/>
      <c r="AR21" s="49"/>
      <c r="AS21" s="108"/>
      <c r="AT21" s="49"/>
      <c r="AU21" s="108"/>
      <c r="AV21" s="49"/>
      <c r="AW21" s="108"/>
      <c r="AX21" s="49"/>
      <c r="AY21" s="108"/>
      <c r="AZ21" s="49"/>
      <c r="BA21" s="108"/>
      <c r="BB21" s="49"/>
      <c r="BC21" s="108"/>
      <c r="BD21" s="49"/>
      <c r="BE21" s="108"/>
      <c r="BF21" s="49"/>
      <c r="BG21" s="108"/>
      <c r="BH21" s="49"/>
      <c r="BI21" s="108"/>
      <c r="BJ21" s="49"/>
      <c r="BK21" s="108"/>
      <c r="BL21" s="49"/>
      <c r="BM21" s="108"/>
      <c r="BN21" s="49"/>
      <c r="BO21" s="108"/>
      <c r="BP21" s="49"/>
      <c r="BQ21" s="108"/>
      <c r="BR21" s="49"/>
      <c r="BS21" s="108"/>
      <c r="BT21" s="49"/>
      <c r="BU21" s="108"/>
      <c r="BV21" s="49"/>
      <c r="BW21" s="108"/>
      <c r="BX21" s="49"/>
      <c r="BY21" s="108"/>
      <c r="BZ21" s="49"/>
      <c r="CA21" s="109"/>
      <c r="CB21" s="47">
        <f>K21</f>
        <v>0</v>
      </c>
      <c r="CC21" s="56">
        <f>CB21*(E21/50)</f>
        <v>0</v>
      </c>
      <c r="CD21" s="56"/>
    </row>
    <row r="22" spans="1:82" s="47" customFormat="1" ht="5.25" customHeight="1" thickBot="1" x14ac:dyDescent="0.25">
      <c r="C22" s="37"/>
      <c r="D22" s="90"/>
      <c r="E22" s="91"/>
      <c r="F22" s="92"/>
      <c r="G22" s="91"/>
      <c r="H22" s="93"/>
      <c r="I22" s="93"/>
      <c r="J22" s="52"/>
      <c r="K22" s="94"/>
      <c r="L22" s="95"/>
      <c r="M22" s="96"/>
      <c r="N22" s="97"/>
      <c r="O22" s="95"/>
      <c r="P22" s="96"/>
      <c r="Q22" s="98"/>
      <c r="S22" s="55"/>
      <c r="U22" s="55"/>
      <c r="W22" s="55"/>
      <c r="Y22" s="55"/>
      <c r="AA22" s="55"/>
      <c r="AC22" s="55"/>
      <c r="AE22" s="55"/>
      <c r="AG22" s="55"/>
      <c r="AI22" s="55"/>
      <c r="AK22" s="55"/>
      <c r="AM22" s="55"/>
      <c r="AO22" s="55"/>
      <c r="AQ22" s="55"/>
      <c r="AS22" s="55"/>
      <c r="AU22" s="55"/>
      <c r="AW22" s="55"/>
      <c r="AY22" s="55"/>
      <c r="BA22" s="55"/>
      <c r="BC22" s="55"/>
      <c r="BE22" s="55"/>
      <c r="BG22" s="55"/>
      <c r="BI22" s="55"/>
      <c r="BK22" s="55"/>
      <c r="BM22" s="55"/>
      <c r="BO22" s="55"/>
      <c r="BQ22" s="55"/>
      <c r="BS22" s="55"/>
      <c r="BU22" s="55"/>
      <c r="BW22" s="55"/>
      <c r="BY22" s="55"/>
      <c r="CA22" s="55"/>
      <c r="CC22" s="56"/>
      <c r="CD22" s="56"/>
    </row>
    <row r="23" spans="1:82" s="47" customFormat="1" ht="33.75" customHeight="1" thickBot="1" x14ac:dyDescent="0.25">
      <c r="A23" s="99"/>
      <c r="B23" s="49"/>
      <c r="C23" s="156"/>
      <c r="D23" s="100"/>
      <c r="E23" s="101"/>
      <c r="F23" s="102"/>
      <c r="G23" s="101" t="e">
        <f>(E23/D23)/2</f>
        <v>#DIV/0!</v>
      </c>
      <c r="H23" s="103"/>
      <c r="I23" s="103"/>
      <c r="J23" s="104"/>
      <c r="K23" s="82">
        <f>J23-L23-O23</f>
        <v>0</v>
      </c>
      <c r="L23" s="83">
        <f>S23+U23+W23+Y23+AA23+AC23+AE23+AG23+AI23+AK23+AM23+AO23+AQ23+AS23+AU23+AW23+AY23+BA23+BC23+BE23+BG23+BI23+BK23+BM23+BO23+BQ23+BS23+BU23+BW23+BY23+CA23</f>
        <v>0</v>
      </c>
      <c r="M23" s="110"/>
      <c r="N23" s="111"/>
      <c r="O23" s="107"/>
      <c r="P23" s="110"/>
      <c r="Q23" s="87"/>
      <c r="R23" s="99"/>
      <c r="S23" s="108"/>
      <c r="T23" s="49"/>
      <c r="U23" s="108"/>
      <c r="V23" s="49"/>
      <c r="W23" s="108"/>
      <c r="X23" s="49"/>
      <c r="Y23" s="108"/>
      <c r="Z23" s="49"/>
      <c r="AA23" s="108"/>
      <c r="AB23" s="49"/>
      <c r="AC23" s="108"/>
      <c r="AD23" s="49"/>
      <c r="AE23" s="108"/>
      <c r="AF23" s="49"/>
      <c r="AG23" s="108"/>
      <c r="AH23" s="49"/>
      <c r="AI23" s="108"/>
      <c r="AJ23" s="49"/>
      <c r="AK23" s="108"/>
      <c r="AL23" s="49"/>
      <c r="AM23" s="108"/>
      <c r="AN23" s="49"/>
      <c r="AO23" s="108"/>
      <c r="AP23" s="49"/>
      <c r="AQ23" s="108"/>
      <c r="AR23" s="49"/>
      <c r="AS23" s="108"/>
      <c r="AT23" s="49"/>
      <c r="AU23" s="108"/>
      <c r="AV23" s="49"/>
      <c r="AW23" s="108"/>
      <c r="AX23" s="49"/>
      <c r="AY23" s="108"/>
      <c r="AZ23" s="49"/>
      <c r="BA23" s="108"/>
      <c r="BB23" s="49"/>
      <c r="BC23" s="108"/>
      <c r="BD23" s="49"/>
      <c r="BE23" s="108"/>
      <c r="BF23" s="49"/>
      <c r="BG23" s="108"/>
      <c r="BH23" s="49"/>
      <c r="BI23" s="108"/>
      <c r="BJ23" s="49"/>
      <c r="BK23" s="108"/>
      <c r="BL23" s="49"/>
      <c r="BM23" s="108"/>
      <c r="BN23" s="49"/>
      <c r="BO23" s="108"/>
      <c r="BP23" s="49"/>
      <c r="BQ23" s="108"/>
      <c r="BR23" s="49"/>
      <c r="BS23" s="108"/>
      <c r="BT23" s="49"/>
      <c r="BU23" s="108"/>
      <c r="BV23" s="49"/>
      <c r="BW23" s="108"/>
      <c r="BX23" s="49"/>
      <c r="BY23" s="108"/>
      <c r="BZ23" s="49"/>
      <c r="CA23" s="109"/>
      <c r="CB23" s="47">
        <f>K23</f>
        <v>0</v>
      </c>
      <c r="CC23" s="56">
        <f>CB23*(E23/50)</f>
        <v>0</v>
      </c>
      <c r="CD23" s="56"/>
    </row>
    <row r="24" spans="1:82" s="47" customFormat="1" ht="5.25" customHeight="1" thickBot="1" x14ac:dyDescent="0.25">
      <c r="C24" s="37"/>
      <c r="D24" s="90"/>
      <c r="E24" s="91"/>
      <c r="F24" s="92"/>
      <c r="G24" s="91"/>
      <c r="H24" s="93"/>
      <c r="I24" s="93"/>
      <c r="J24" s="52"/>
      <c r="K24" s="94"/>
      <c r="L24" s="95"/>
      <c r="M24" s="96"/>
      <c r="N24" s="97"/>
      <c r="O24" s="95"/>
      <c r="P24" s="96"/>
      <c r="Q24" s="98"/>
      <c r="S24" s="55"/>
      <c r="U24" s="55"/>
      <c r="W24" s="55"/>
      <c r="Y24" s="55"/>
      <c r="AA24" s="55"/>
      <c r="AC24" s="55"/>
      <c r="AE24" s="55"/>
      <c r="AG24" s="55"/>
      <c r="AI24" s="55"/>
      <c r="AK24" s="55"/>
      <c r="AM24" s="55"/>
      <c r="AO24" s="55"/>
      <c r="AQ24" s="55"/>
      <c r="AS24" s="55"/>
      <c r="AU24" s="55"/>
      <c r="AW24" s="55"/>
      <c r="AY24" s="55"/>
      <c r="BA24" s="55"/>
      <c r="BC24" s="55"/>
      <c r="BE24" s="55"/>
      <c r="BG24" s="55"/>
      <c r="BI24" s="55"/>
      <c r="BK24" s="55"/>
      <c r="BM24" s="55"/>
      <c r="BO24" s="55"/>
      <c r="BQ24" s="55"/>
      <c r="BS24" s="55"/>
      <c r="BU24" s="55"/>
      <c r="BW24" s="55"/>
      <c r="BY24" s="55"/>
      <c r="CA24" s="55"/>
      <c r="CC24" s="56"/>
      <c r="CD24" s="56"/>
    </row>
    <row r="25" spans="1:82" s="47" customFormat="1" ht="33.75" customHeight="1" thickBot="1" x14ac:dyDescent="0.25">
      <c r="A25" s="99"/>
      <c r="B25" s="49"/>
      <c r="C25" s="156"/>
      <c r="D25" s="100"/>
      <c r="E25" s="101"/>
      <c r="F25" s="102"/>
      <c r="G25" s="101" t="e">
        <f>(E25/D25)/2</f>
        <v>#DIV/0!</v>
      </c>
      <c r="H25" s="103"/>
      <c r="I25" s="103"/>
      <c r="J25" s="104"/>
      <c r="K25" s="82">
        <f>J25-L25-O25</f>
        <v>0</v>
      </c>
      <c r="L25" s="83">
        <f>S25+U25+W25+Y25+AA25+AC25+AE25+AG25+AI25+AK25+AM25+AO25+AQ25+AS25+AU25+AW25+AY25+BA25+BC25+BE25+BG25+BI25+BK25+BM25+BO25+BQ25+BS25+BU25+BW25+BY25+CA25</f>
        <v>0</v>
      </c>
      <c r="M25" s="110"/>
      <c r="N25" s="111"/>
      <c r="O25" s="107"/>
      <c r="P25" s="110"/>
      <c r="Q25" s="87"/>
      <c r="R25" s="99"/>
      <c r="S25" s="108"/>
      <c r="T25" s="49"/>
      <c r="U25" s="108"/>
      <c r="V25" s="49"/>
      <c r="W25" s="108"/>
      <c r="X25" s="49"/>
      <c r="Y25" s="108"/>
      <c r="Z25" s="49"/>
      <c r="AA25" s="108"/>
      <c r="AB25" s="49"/>
      <c r="AC25" s="108"/>
      <c r="AD25" s="49"/>
      <c r="AE25" s="108"/>
      <c r="AF25" s="49"/>
      <c r="AG25" s="108"/>
      <c r="AH25" s="49"/>
      <c r="AI25" s="108"/>
      <c r="AJ25" s="49"/>
      <c r="AK25" s="108"/>
      <c r="AL25" s="49"/>
      <c r="AM25" s="108"/>
      <c r="AN25" s="49"/>
      <c r="AO25" s="108"/>
      <c r="AP25" s="49"/>
      <c r="AQ25" s="108"/>
      <c r="AR25" s="49"/>
      <c r="AS25" s="108"/>
      <c r="AT25" s="49"/>
      <c r="AU25" s="108"/>
      <c r="AV25" s="49"/>
      <c r="AW25" s="108"/>
      <c r="AX25" s="49"/>
      <c r="AY25" s="108"/>
      <c r="AZ25" s="49"/>
      <c r="BA25" s="108"/>
      <c r="BB25" s="49"/>
      <c r="BC25" s="108"/>
      <c r="BD25" s="49"/>
      <c r="BE25" s="108"/>
      <c r="BF25" s="49"/>
      <c r="BG25" s="108"/>
      <c r="BH25" s="49"/>
      <c r="BI25" s="108"/>
      <c r="BJ25" s="49"/>
      <c r="BK25" s="108"/>
      <c r="BL25" s="49"/>
      <c r="BM25" s="108"/>
      <c r="BN25" s="49"/>
      <c r="BO25" s="108"/>
      <c r="BP25" s="49"/>
      <c r="BQ25" s="108"/>
      <c r="BR25" s="49"/>
      <c r="BS25" s="108"/>
      <c r="BT25" s="49"/>
      <c r="BU25" s="108"/>
      <c r="BV25" s="49"/>
      <c r="BW25" s="108"/>
      <c r="BX25" s="49"/>
      <c r="BY25" s="108"/>
      <c r="BZ25" s="49"/>
      <c r="CA25" s="109"/>
      <c r="CB25" s="47">
        <f>K25</f>
        <v>0</v>
      </c>
      <c r="CC25" s="56">
        <f>CB25*(E25/50)</f>
        <v>0</v>
      </c>
      <c r="CD25" s="56"/>
    </row>
    <row r="26" spans="1:82" s="47" customFormat="1" ht="5.25" customHeight="1" thickBot="1" x14ac:dyDescent="0.25">
      <c r="C26" s="37"/>
      <c r="D26" s="90"/>
      <c r="E26" s="91"/>
      <c r="F26" s="92"/>
      <c r="G26" s="91"/>
      <c r="H26" s="93"/>
      <c r="I26" s="93"/>
      <c r="J26" s="52"/>
      <c r="K26" s="94"/>
      <c r="L26" s="95"/>
      <c r="M26" s="96"/>
      <c r="N26" s="97"/>
      <c r="O26" s="95"/>
      <c r="P26" s="96"/>
      <c r="Q26" s="98"/>
      <c r="S26" s="55"/>
      <c r="U26" s="55"/>
      <c r="W26" s="55"/>
      <c r="Y26" s="55"/>
      <c r="AA26" s="55"/>
      <c r="AC26" s="55"/>
      <c r="AE26" s="55"/>
      <c r="AG26" s="55"/>
      <c r="AI26" s="55"/>
      <c r="AK26" s="55"/>
      <c r="AM26" s="55"/>
      <c r="AO26" s="55"/>
      <c r="AQ26" s="55"/>
      <c r="AS26" s="55"/>
      <c r="AU26" s="55"/>
      <c r="AW26" s="55"/>
      <c r="AY26" s="55"/>
      <c r="BA26" s="55"/>
      <c r="BC26" s="55"/>
      <c r="BE26" s="55"/>
      <c r="BG26" s="55"/>
      <c r="BI26" s="55"/>
      <c r="BK26" s="55"/>
      <c r="BM26" s="55"/>
      <c r="BO26" s="55"/>
      <c r="BQ26" s="55"/>
      <c r="BS26" s="55"/>
      <c r="BU26" s="55"/>
      <c r="BW26" s="55"/>
      <c r="BY26" s="55"/>
      <c r="CA26" s="55"/>
      <c r="CC26" s="56"/>
      <c r="CD26" s="56"/>
    </row>
    <row r="27" spans="1:82" s="47" customFormat="1" ht="33.75" customHeight="1" thickBot="1" x14ac:dyDescent="0.25">
      <c r="A27" s="99"/>
      <c r="B27" s="49"/>
      <c r="C27" s="156"/>
      <c r="D27" s="100"/>
      <c r="E27" s="101"/>
      <c r="F27" s="102"/>
      <c r="G27" s="101" t="e">
        <f>(E27/D27)/2</f>
        <v>#DIV/0!</v>
      </c>
      <c r="H27" s="103"/>
      <c r="I27" s="103"/>
      <c r="J27" s="104"/>
      <c r="K27" s="82">
        <f>J27-L27-O27</f>
        <v>0</v>
      </c>
      <c r="L27" s="83">
        <f>S27+U27+W27+Y27+AA27+AC27+AE27+AG27+AI27+AK27+AM27+AO27+AQ27+AS27+AU27+AW27+AY27+BA27+BC27+BE27+BG27+BI27+BK27+BM27+BO27+BQ27+BS27+BU27+BW27+BY27+CA27</f>
        <v>0</v>
      </c>
      <c r="M27" s="110"/>
      <c r="N27" s="111"/>
      <c r="O27" s="107"/>
      <c r="P27" s="110"/>
      <c r="Q27" s="87"/>
      <c r="R27" s="99"/>
      <c r="S27" s="108"/>
      <c r="T27" s="49"/>
      <c r="U27" s="108"/>
      <c r="V27" s="49"/>
      <c r="W27" s="108"/>
      <c r="X27" s="49"/>
      <c r="Y27" s="108"/>
      <c r="Z27" s="49"/>
      <c r="AA27" s="108"/>
      <c r="AB27" s="49"/>
      <c r="AC27" s="108"/>
      <c r="AD27" s="49"/>
      <c r="AE27" s="108"/>
      <c r="AF27" s="49"/>
      <c r="AG27" s="108"/>
      <c r="AH27" s="49"/>
      <c r="AI27" s="108"/>
      <c r="AJ27" s="49"/>
      <c r="AK27" s="108"/>
      <c r="AL27" s="49"/>
      <c r="AM27" s="108"/>
      <c r="AN27" s="49"/>
      <c r="AO27" s="108"/>
      <c r="AP27" s="49"/>
      <c r="AQ27" s="108"/>
      <c r="AR27" s="49"/>
      <c r="AS27" s="108"/>
      <c r="AT27" s="49"/>
      <c r="AU27" s="108"/>
      <c r="AV27" s="49"/>
      <c r="AW27" s="108"/>
      <c r="AX27" s="49"/>
      <c r="AY27" s="108"/>
      <c r="AZ27" s="49"/>
      <c r="BA27" s="108"/>
      <c r="BB27" s="49"/>
      <c r="BC27" s="108"/>
      <c r="BD27" s="49"/>
      <c r="BE27" s="108"/>
      <c r="BF27" s="49"/>
      <c r="BG27" s="108"/>
      <c r="BH27" s="49"/>
      <c r="BI27" s="108"/>
      <c r="BJ27" s="49"/>
      <c r="BK27" s="108"/>
      <c r="BL27" s="49"/>
      <c r="BM27" s="108"/>
      <c r="BN27" s="49"/>
      <c r="BO27" s="108"/>
      <c r="BP27" s="49"/>
      <c r="BQ27" s="108"/>
      <c r="BR27" s="49"/>
      <c r="BS27" s="108"/>
      <c r="BT27" s="49"/>
      <c r="BU27" s="108"/>
      <c r="BV27" s="49"/>
      <c r="BW27" s="108"/>
      <c r="BX27" s="49"/>
      <c r="BY27" s="108"/>
      <c r="BZ27" s="49"/>
      <c r="CA27" s="109"/>
      <c r="CB27" s="47">
        <f>K27</f>
        <v>0</v>
      </c>
      <c r="CC27" s="56">
        <f>CB27*(E27/50)</f>
        <v>0</v>
      </c>
      <c r="CD27" s="56"/>
    </row>
    <row r="28" spans="1:82" s="47" customFormat="1" ht="5.25" customHeight="1" thickBot="1" x14ac:dyDescent="0.25">
      <c r="C28" s="37"/>
      <c r="D28" s="90"/>
      <c r="E28" s="91"/>
      <c r="F28" s="92"/>
      <c r="G28" s="91"/>
      <c r="H28" s="93"/>
      <c r="I28" s="93"/>
      <c r="J28" s="52"/>
      <c r="K28" s="94"/>
      <c r="L28" s="95"/>
      <c r="M28" s="96"/>
      <c r="N28" s="97"/>
      <c r="O28" s="95"/>
      <c r="P28" s="96"/>
      <c r="Q28" s="98"/>
      <c r="S28" s="55"/>
      <c r="U28" s="55"/>
      <c r="W28" s="55"/>
      <c r="Y28" s="55"/>
      <c r="AA28" s="55"/>
      <c r="AC28" s="55"/>
      <c r="AE28" s="55"/>
      <c r="AG28" s="55"/>
      <c r="AI28" s="55"/>
      <c r="AK28" s="55"/>
      <c r="AM28" s="55"/>
      <c r="AO28" s="55"/>
      <c r="AQ28" s="55"/>
      <c r="AS28" s="55"/>
      <c r="AU28" s="55"/>
      <c r="AW28" s="55"/>
      <c r="AY28" s="55"/>
      <c r="BA28" s="55"/>
      <c r="BC28" s="55"/>
      <c r="BE28" s="55"/>
      <c r="BG28" s="55"/>
      <c r="BI28" s="55"/>
      <c r="BK28" s="55"/>
      <c r="BM28" s="55"/>
      <c r="BO28" s="55"/>
      <c r="BQ28" s="55"/>
      <c r="BS28" s="55"/>
      <c r="BU28" s="55"/>
      <c r="BW28" s="55"/>
      <c r="BY28" s="55"/>
      <c r="CA28" s="55"/>
      <c r="CC28" s="56"/>
      <c r="CD28" s="56"/>
    </row>
    <row r="29" spans="1:82" s="47" customFormat="1" ht="33.75" customHeight="1" thickBot="1" x14ac:dyDescent="0.25">
      <c r="A29" s="99"/>
      <c r="B29" s="49"/>
      <c r="C29" s="156"/>
      <c r="D29" s="100"/>
      <c r="E29" s="101"/>
      <c r="F29" s="102"/>
      <c r="G29" s="101" t="e">
        <f>(E29/D29)/2</f>
        <v>#DIV/0!</v>
      </c>
      <c r="H29" s="103"/>
      <c r="I29" s="103"/>
      <c r="J29" s="104"/>
      <c r="K29" s="82">
        <f>J29-L29-O29</f>
        <v>0</v>
      </c>
      <c r="L29" s="83">
        <f>S29+U29+W29+Y29+AA29+AC29+AE29+AG29+AI29+AK29+AM29+AO29+AQ29+AS29+AU29+AW29+AY29+BA29+BC29+BE29+BG29+BI29+BK29+BM29+BO29+BQ29+BS29+BU29+BW29+BY29+CA29</f>
        <v>0</v>
      </c>
      <c r="M29" s="110"/>
      <c r="N29" s="111"/>
      <c r="O29" s="107"/>
      <c r="P29" s="110"/>
      <c r="Q29" s="87"/>
      <c r="R29" s="99"/>
      <c r="S29" s="108"/>
      <c r="T29" s="49"/>
      <c r="U29" s="108"/>
      <c r="V29" s="49"/>
      <c r="W29" s="108"/>
      <c r="X29" s="49"/>
      <c r="Y29" s="108"/>
      <c r="Z29" s="49"/>
      <c r="AA29" s="108"/>
      <c r="AB29" s="49"/>
      <c r="AC29" s="108"/>
      <c r="AD29" s="49"/>
      <c r="AE29" s="108"/>
      <c r="AF29" s="49"/>
      <c r="AG29" s="108"/>
      <c r="AH29" s="49"/>
      <c r="AI29" s="108"/>
      <c r="AJ29" s="49"/>
      <c r="AK29" s="108"/>
      <c r="AL29" s="49"/>
      <c r="AM29" s="108"/>
      <c r="AN29" s="49"/>
      <c r="AO29" s="108"/>
      <c r="AP29" s="49"/>
      <c r="AQ29" s="108"/>
      <c r="AR29" s="49"/>
      <c r="AS29" s="108"/>
      <c r="AT29" s="49"/>
      <c r="AU29" s="108"/>
      <c r="AV29" s="49"/>
      <c r="AW29" s="108"/>
      <c r="AX29" s="49"/>
      <c r="AY29" s="108"/>
      <c r="AZ29" s="49"/>
      <c r="BA29" s="108"/>
      <c r="BB29" s="49"/>
      <c r="BC29" s="108"/>
      <c r="BD29" s="49"/>
      <c r="BE29" s="108"/>
      <c r="BF29" s="49"/>
      <c r="BG29" s="108"/>
      <c r="BH29" s="49"/>
      <c r="BI29" s="108"/>
      <c r="BJ29" s="49"/>
      <c r="BK29" s="108"/>
      <c r="BL29" s="49"/>
      <c r="BM29" s="108"/>
      <c r="BN29" s="49"/>
      <c r="BO29" s="108"/>
      <c r="BP29" s="49"/>
      <c r="BQ29" s="108"/>
      <c r="BR29" s="49"/>
      <c r="BS29" s="108"/>
      <c r="BT29" s="49"/>
      <c r="BU29" s="108"/>
      <c r="BV29" s="49"/>
      <c r="BW29" s="108"/>
      <c r="BX29" s="49"/>
      <c r="BY29" s="108"/>
      <c r="BZ29" s="49"/>
      <c r="CA29" s="109"/>
      <c r="CB29" s="47">
        <f>K29</f>
        <v>0</v>
      </c>
      <c r="CC29" s="56">
        <f>CB29*(E29/50)</f>
        <v>0</v>
      </c>
      <c r="CD29" s="56"/>
    </row>
    <row r="30" spans="1:82" s="47" customFormat="1" ht="5.25" customHeight="1" thickBot="1" x14ac:dyDescent="0.25">
      <c r="C30" s="37"/>
      <c r="D30" s="90"/>
      <c r="E30" s="91"/>
      <c r="F30" s="92"/>
      <c r="G30" s="91"/>
      <c r="H30" s="93"/>
      <c r="I30" s="93"/>
      <c r="J30" s="52"/>
      <c r="K30" s="94"/>
      <c r="L30" s="95"/>
      <c r="M30" s="96"/>
      <c r="N30" s="97"/>
      <c r="O30" s="95"/>
      <c r="P30" s="96"/>
      <c r="Q30" s="98"/>
      <c r="S30" s="55"/>
      <c r="U30" s="55"/>
      <c r="W30" s="55"/>
      <c r="Y30" s="55"/>
      <c r="AA30" s="55"/>
      <c r="AC30" s="55"/>
      <c r="AE30" s="55"/>
      <c r="AG30" s="55"/>
      <c r="AI30" s="55"/>
      <c r="AK30" s="55"/>
      <c r="AM30" s="55"/>
      <c r="AO30" s="55"/>
      <c r="AQ30" s="55"/>
      <c r="AS30" s="55"/>
      <c r="AU30" s="55"/>
      <c r="AW30" s="55"/>
      <c r="AY30" s="55"/>
      <c r="BA30" s="55"/>
      <c r="BC30" s="55"/>
      <c r="BE30" s="55"/>
      <c r="BG30" s="55"/>
      <c r="BI30" s="55"/>
      <c r="BK30" s="55"/>
      <c r="BM30" s="55"/>
      <c r="BO30" s="55"/>
      <c r="BQ30" s="55"/>
      <c r="BS30" s="55"/>
      <c r="BU30" s="55"/>
      <c r="BW30" s="55"/>
      <c r="BY30" s="55"/>
      <c r="CA30" s="55"/>
      <c r="CC30" s="56"/>
      <c r="CD30" s="56"/>
    </row>
    <row r="31" spans="1:82" s="47" customFormat="1" ht="33.75" customHeight="1" thickBot="1" x14ac:dyDescent="0.25">
      <c r="A31" s="99"/>
      <c r="B31" s="49"/>
      <c r="C31" s="156"/>
      <c r="D31" s="100"/>
      <c r="E31" s="101"/>
      <c r="F31" s="102"/>
      <c r="G31" s="101" t="e">
        <f>(E31/D31)/2</f>
        <v>#DIV/0!</v>
      </c>
      <c r="H31" s="103"/>
      <c r="I31" s="103"/>
      <c r="J31" s="104"/>
      <c r="K31" s="82">
        <f>J31-L31-O31</f>
        <v>0</v>
      </c>
      <c r="L31" s="83">
        <f>S31+U31+W31+Y31+AA31+AC31+AE31+AG31+AI31+AK31+AM31+AO31+AQ31+AS31+AU31+AW31+AY31+BA31+BC31+BE31+BG31+BI31+BK31+BM31+BO31+BQ31+BS31+BU31+BW31+BY31+CA31</f>
        <v>0</v>
      </c>
      <c r="M31" s="110"/>
      <c r="N31" s="111"/>
      <c r="O31" s="107"/>
      <c r="P31" s="110"/>
      <c r="Q31" s="87"/>
      <c r="R31" s="99"/>
      <c r="S31" s="108"/>
      <c r="T31" s="49"/>
      <c r="U31" s="108"/>
      <c r="V31" s="49"/>
      <c r="W31" s="108"/>
      <c r="X31" s="49"/>
      <c r="Y31" s="108"/>
      <c r="Z31" s="49"/>
      <c r="AA31" s="108"/>
      <c r="AB31" s="49"/>
      <c r="AC31" s="108"/>
      <c r="AD31" s="49"/>
      <c r="AE31" s="108"/>
      <c r="AF31" s="49"/>
      <c r="AG31" s="108"/>
      <c r="AH31" s="49"/>
      <c r="AI31" s="108"/>
      <c r="AJ31" s="49"/>
      <c r="AK31" s="108"/>
      <c r="AL31" s="49"/>
      <c r="AM31" s="108"/>
      <c r="AN31" s="49"/>
      <c r="AO31" s="108"/>
      <c r="AP31" s="49"/>
      <c r="AQ31" s="108"/>
      <c r="AR31" s="49"/>
      <c r="AS31" s="108"/>
      <c r="AT31" s="49"/>
      <c r="AU31" s="108"/>
      <c r="AV31" s="49"/>
      <c r="AW31" s="108"/>
      <c r="AX31" s="49"/>
      <c r="AY31" s="108"/>
      <c r="AZ31" s="49"/>
      <c r="BA31" s="108"/>
      <c r="BB31" s="49"/>
      <c r="BC31" s="108"/>
      <c r="BD31" s="49"/>
      <c r="BE31" s="108"/>
      <c r="BF31" s="49"/>
      <c r="BG31" s="108"/>
      <c r="BH31" s="49"/>
      <c r="BI31" s="108"/>
      <c r="BJ31" s="49"/>
      <c r="BK31" s="108"/>
      <c r="BL31" s="49"/>
      <c r="BM31" s="108"/>
      <c r="BN31" s="49"/>
      <c r="BO31" s="108"/>
      <c r="BP31" s="49"/>
      <c r="BQ31" s="108"/>
      <c r="BR31" s="49"/>
      <c r="BS31" s="108"/>
      <c r="BT31" s="49"/>
      <c r="BU31" s="108"/>
      <c r="BV31" s="49"/>
      <c r="BW31" s="108"/>
      <c r="BX31" s="49"/>
      <c r="BY31" s="108"/>
      <c r="BZ31" s="49"/>
      <c r="CA31" s="109"/>
      <c r="CB31" s="47">
        <f>K31</f>
        <v>0</v>
      </c>
      <c r="CC31" s="56">
        <f>CB31*(E31/50)</f>
        <v>0</v>
      </c>
      <c r="CD31" s="56"/>
    </row>
    <row r="32" spans="1:82" s="47" customFormat="1" ht="5.25" customHeight="1" thickBot="1" x14ac:dyDescent="0.25">
      <c r="C32" s="37"/>
      <c r="D32" s="90"/>
      <c r="E32" s="91"/>
      <c r="F32" s="92"/>
      <c r="G32" s="91"/>
      <c r="H32" s="93"/>
      <c r="I32" s="93"/>
      <c r="J32" s="52"/>
      <c r="K32" s="94"/>
      <c r="L32" s="95"/>
      <c r="M32" s="96"/>
      <c r="N32" s="97"/>
      <c r="O32" s="95"/>
      <c r="P32" s="96"/>
      <c r="Q32" s="98"/>
      <c r="S32" s="55"/>
      <c r="U32" s="55"/>
      <c r="W32" s="55"/>
      <c r="Y32" s="55"/>
      <c r="AA32" s="55"/>
      <c r="AC32" s="55"/>
      <c r="AE32" s="55"/>
      <c r="AG32" s="55"/>
      <c r="AI32" s="55"/>
      <c r="AK32" s="55"/>
      <c r="AM32" s="55"/>
      <c r="AO32" s="55"/>
      <c r="AQ32" s="55"/>
      <c r="AS32" s="55"/>
      <c r="AU32" s="55"/>
      <c r="AW32" s="55"/>
      <c r="AY32" s="55"/>
      <c r="BA32" s="55"/>
      <c r="BC32" s="55"/>
      <c r="BE32" s="55"/>
      <c r="BG32" s="55"/>
      <c r="BI32" s="55"/>
      <c r="BK32" s="55"/>
      <c r="BM32" s="55"/>
      <c r="BO32" s="55"/>
      <c r="BQ32" s="55"/>
      <c r="BS32" s="55"/>
      <c r="BU32" s="55"/>
      <c r="BW32" s="55"/>
      <c r="BY32" s="55"/>
      <c r="CA32" s="55"/>
      <c r="CC32" s="56"/>
      <c r="CD32" s="56"/>
    </row>
    <row r="33" spans="1:82" s="47" customFormat="1" ht="33.75" customHeight="1" thickBot="1" x14ac:dyDescent="0.25">
      <c r="A33" s="99"/>
      <c r="B33" s="49"/>
      <c r="C33" s="156"/>
      <c r="D33" s="100"/>
      <c r="E33" s="101"/>
      <c r="F33" s="102"/>
      <c r="G33" s="101" t="e">
        <f>(E33/D33)/2</f>
        <v>#DIV/0!</v>
      </c>
      <c r="H33" s="103"/>
      <c r="I33" s="103"/>
      <c r="J33" s="104"/>
      <c r="K33" s="82">
        <f>J33-L33-O33</f>
        <v>0</v>
      </c>
      <c r="L33" s="83">
        <f>S33+U33+W33+Y33+AA33+AC33+AE33+AG33+AI33+AK33+AM33+AO33+AQ33+AS33+AU33+AW33+AY33+BA33+BC33+BE33+BG33+BI33+BK33+BM33+BO33+BQ33+BS33+BU33+BW33+BY33+CA33</f>
        <v>0</v>
      </c>
      <c r="M33" s="110"/>
      <c r="N33" s="111"/>
      <c r="O33" s="107"/>
      <c r="P33" s="110"/>
      <c r="Q33" s="87"/>
      <c r="R33" s="99"/>
      <c r="S33" s="108"/>
      <c r="T33" s="49"/>
      <c r="U33" s="108"/>
      <c r="V33" s="49"/>
      <c r="W33" s="108"/>
      <c r="X33" s="49"/>
      <c r="Y33" s="108"/>
      <c r="Z33" s="49"/>
      <c r="AA33" s="108"/>
      <c r="AB33" s="49"/>
      <c r="AC33" s="108"/>
      <c r="AD33" s="49"/>
      <c r="AE33" s="108"/>
      <c r="AF33" s="49"/>
      <c r="AG33" s="108"/>
      <c r="AH33" s="49"/>
      <c r="AI33" s="108"/>
      <c r="AJ33" s="49"/>
      <c r="AK33" s="108"/>
      <c r="AL33" s="49"/>
      <c r="AM33" s="108"/>
      <c r="AN33" s="49"/>
      <c r="AO33" s="108"/>
      <c r="AP33" s="49"/>
      <c r="AQ33" s="108"/>
      <c r="AR33" s="49"/>
      <c r="AS33" s="108"/>
      <c r="AT33" s="49"/>
      <c r="AU33" s="108"/>
      <c r="AV33" s="49"/>
      <c r="AW33" s="108"/>
      <c r="AX33" s="49"/>
      <c r="AY33" s="108"/>
      <c r="AZ33" s="49"/>
      <c r="BA33" s="108"/>
      <c r="BB33" s="49"/>
      <c r="BC33" s="108"/>
      <c r="BD33" s="49"/>
      <c r="BE33" s="108"/>
      <c r="BF33" s="49"/>
      <c r="BG33" s="108"/>
      <c r="BH33" s="49"/>
      <c r="BI33" s="108"/>
      <c r="BJ33" s="49"/>
      <c r="BK33" s="108"/>
      <c r="BL33" s="49"/>
      <c r="BM33" s="108"/>
      <c r="BN33" s="49"/>
      <c r="BO33" s="108"/>
      <c r="BP33" s="49"/>
      <c r="BQ33" s="108"/>
      <c r="BR33" s="49"/>
      <c r="BS33" s="108"/>
      <c r="BT33" s="49"/>
      <c r="BU33" s="108"/>
      <c r="BV33" s="49"/>
      <c r="BW33" s="108"/>
      <c r="BX33" s="49"/>
      <c r="BY33" s="108"/>
      <c r="BZ33" s="49"/>
      <c r="CA33" s="109"/>
      <c r="CB33" s="47">
        <f>K33</f>
        <v>0</v>
      </c>
      <c r="CC33" s="56">
        <f>CB33*(E33/50)</f>
        <v>0</v>
      </c>
      <c r="CD33" s="56"/>
    </row>
    <row r="34" spans="1:82" s="47" customFormat="1" ht="5.25" customHeight="1" thickBot="1" x14ac:dyDescent="0.25">
      <c r="C34" s="37"/>
      <c r="D34" s="90"/>
      <c r="E34" s="91"/>
      <c r="F34" s="92"/>
      <c r="G34" s="91"/>
      <c r="H34" s="93"/>
      <c r="I34" s="93"/>
      <c r="J34" s="52"/>
      <c r="K34" s="94"/>
      <c r="L34" s="95"/>
      <c r="M34" s="96"/>
      <c r="N34" s="97"/>
      <c r="O34" s="95"/>
      <c r="P34" s="96"/>
      <c r="Q34" s="98"/>
      <c r="S34" s="55"/>
      <c r="U34" s="55"/>
      <c r="W34" s="55"/>
      <c r="Y34" s="55"/>
      <c r="AA34" s="55"/>
      <c r="AC34" s="55"/>
      <c r="AE34" s="55"/>
      <c r="AG34" s="55"/>
      <c r="AI34" s="55"/>
      <c r="AK34" s="55"/>
      <c r="AM34" s="55"/>
      <c r="AO34" s="55"/>
      <c r="AQ34" s="55"/>
      <c r="AS34" s="55"/>
      <c r="AU34" s="55"/>
      <c r="AW34" s="55"/>
      <c r="AY34" s="55"/>
      <c r="BA34" s="55"/>
      <c r="BC34" s="55"/>
      <c r="BE34" s="55"/>
      <c r="BG34" s="55"/>
      <c r="BI34" s="55"/>
      <c r="BK34" s="55"/>
      <c r="BM34" s="55"/>
      <c r="BO34" s="55"/>
      <c r="BQ34" s="55"/>
      <c r="BS34" s="55"/>
      <c r="BU34" s="55"/>
      <c r="BW34" s="55"/>
      <c r="BY34" s="55"/>
      <c r="CA34" s="55"/>
      <c r="CC34" s="56"/>
      <c r="CD34" s="56"/>
    </row>
    <row r="35" spans="1:82" s="47" customFormat="1" ht="33.75" customHeight="1" thickBot="1" x14ac:dyDescent="0.25">
      <c r="A35" s="99"/>
      <c r="B35" s="49"/>
      <c r="C35" s="156"/>
      <c r="D35" s="100"/>
      <c r="E35" s="101"/>
      <c r="F35" s="102"/>
      <c r="G35" s="101" t="e">
        <f>(E35/D35)/2</f>
        <v>#DIV/0!</v>
      </c>
      <c r="H35" s="103"/>
      <c r="I35" s="103"/>
      <c r="J35" s="104"/>
      <c r="K35" s="82">
        <f>J35-L35-O35</f>
        <v>0</v>
      </c>
      <c r="L35" s="83">
        <f>S35+U35+W35+Y35+AA35+AC35+AE35+AG35+AI35+AK35+AM35+AO35+AQ35+AS35+AU35+AW35+AY35+BA35+BC35+BE35+BG35+BI35+BK35+BM35+BO35+BQ35+BS35+BU35+BW35+BY35+CA35</f>
        <v>0</v>
      </c>
      <c r="M35" s="110"/>
      <c r="N35" s="111"/>
      <c r="O35" s="107"/>
      <c r="P35" s="110"/>
      <c r="Q35" s="87"/>
      <c r="R35" s="99"/>
      <c r="S35" s="108"/>
      <c r="T35" s="49"/>
      <c r="U35" s="108"/>
      <c r="V35" s="49"/>
      <c r="W35" s="108"/>
      <c r="X35" s="49"/>
      <c r="Y35" s="108"/>
      <c r="Z35" s="49"/>
      <c r="AA35" s="108"/>
      <c r="AB35" s="49"/>
      <c r="AC35" s="108"/>
      <c r="AD35" s="49"/>
      <c r="AE35" s="108"/>
      <c r="AF35" s="49"/>
      <c r="AG35" s="108"/>
      <c r="AH35" s="49"/>
      <c r="AI35" s="108"/>
      <c r="AJ35" s="49"/>
      <c r="AK35" s="108"/>
      <c r="AL35" s="49"/>
      <c r="AM35" s="108"/>
      <c r="AN35" s="49"/>
      <c r="AO35" s="108"/>
      <c r="AP35" s="49"/>
      <c r="AQ35" s="108"/>
      <c r="AR35" s="49"/>
      <c r="AS35" s="108"/>
      <c r="AT35" s="49"/>
      <c r="AU35" s="108"/>
      <c r="AV35" s="49"/>
      <c r="AW35" s="108"/>
      <c r="AX35" s="49"/>
      <c r="AY35" s="108"/>
      <c r="AZ35" s="49"/>
      <c r="BA35" s="108"/>
      <c r="BB35" s="49"/>
      <c r="BC35" s="108"/>
      <c r="BD35" s="49"/>
      <c r="BE35" s="108"/>
      <c r="BF35" s="49"/>
      <c r="BG35" s="108"/>
      <c r="BH35" s="49"/>
      <c r="BI35" s="108"/>
      <c r="BJ35" s="49"/>
      <c r="BK35" s="108"/>
      <c r="BL35" s="49"/>
      <c r="BM35" s="108"/>
      <c r="BN35" s="49"/>
      <c r="BO35" s="108"/>
      <c r="BP35" s="49"/>
      <c r="BQ35" s="108"/>
      <c r="BR35" s="49"/>
      <c r="BS35" s="108"/>
      <c r="BT35" s="49"/>
      <c r="BU35" s="108"/>
      <c r="BV35" s="49"/>
      <c r="BW35" s="108"/>
      <c r="BX35" s="49"/>
      <c r="BY35" s="108"/>
      <c r="BZ35" s="49"/>
      <c r="CA35" s="109"/>
      <c r="CB35" s="47">
        <f>K35</f>
        <v>0</v>
      </c>
      <c r="CC35" s="56">
        <f>CB35*(E35/50)</f>
        <v>0</v>
      </c>
      <c r="CD35" s="56"/>
    </row>
    <row r="36" spans="1:82" s="47" customFormat="1" ht="5.25" customHeight="1" thickBot="1" x14ac:dyDescent="0.25">
      <c r="C36" s="37"/>
      <c r="D36" s="90"/>
      <c r="E36" s="91"/>
      <c r="F36" s="92"/>
      <c r="G36" s="91"/>
      <c r="H36" s="93"/>
      <c r="I36" s="93"/>
      <c r="J36" s="52"/>
      <c r="K36" s="94"/>
      <c r="L36" s="95"/>
      <c r="M36" s="96"/>
      <c r="N36" s="97"/>
      <c r="O36" s="95"/>
      <c r="P36" s="96"/>
      <c r="Q36" s="98"/>
      <c r="S36" s="55"/>
      <c r="U36" s="55"/>
      <c r="W36" s="55"/>
      <c r="Y36" s="55"/>
      <c r="AA36" s="55"/>
      <c r="AC36" s="55"/>
      <c r="AE36" s="55"/>
      <c r="AG36" s="55"/>
      <c r="AI36" s="55"/>
      <c r="AK36" s="55"/>
      <c r="AM36" s="55"/>
      <c r="AO36" s="55"/>
      <c r="AQ36" s="55"/>
      <c r="AS36" s="55"/>
      <c r="AU36" s="55"/>
      <c r="AW36" s="55"/>
      <c r="AY36" s="55"/>
      <c r="BA36" s="55"/>
      <c r="BC36" s="55"/>
      <c r="BE36" s="55"/>
      <c r="BG36" s="55"/>
      <c r="BI36" s="55"/>
      <c r="BK36" s="55"/>
      <c r="BM36" s="55"/>
      <c r="BO36" s="55"/>
      <c r="BQ36" s="55"/>
      <c r="BS36" s="55"/>
      <c r="BU36" s="55"/>
      <c r="BW36" s="55"/>
      <c r="BY36" s="55"/>
      <c r="CA36" s="55"/>
      <c r="CC36" s="56"/>
      <c r="CD36" s="56"/>
    </row>
    <row r="37" spans="1:82" s="47" customFormat="1" ht="33.75" customHeight="1" thickBot="1" x14ac:dyDescent="0.25">
      <c r="A37" s="99"/>
      <c r="B37" s="49"/>
      <c r="C37" s="156"/>
      <c r="D37" s="100"/>
      <c r="E37" s="101"/>
      <c r="F37" s="102"/>
      <c r="G37" s="101" t="e">
        <f>(E37/D37)/2</f>
        <v>#DIV/0!</v>
      </c>
      <c r="H37" s="103"/>
      <c r="I37" s="103"/>
      <c r="J37" s="104"/>
      <c r="K37" s="82">
        <f>J37-L37-O37</f>
        <v>0</v>
      </c>
      <c r="L37" s="83">
        <f>S37+U37+W37+Y37+AA37+AC37+AE37+AG37+AI37+AK37+AM37+AO37+AQ37+AS37+AU37+AW37+AY37+BA37+BC37+BE37+BG37+BI37+BK37+BM37+BO37+BQ37+BS37+BU37+BW37+BY37+CA37</f>
        <v>0</v>
      </c>
      <c r="M37" s="110"/>
      <c r="N37" s="111"/>
      <c r="O37" s="107"/>
      <c r="P37" s="110"/>
      <c r="Q37" s="87"/>
      <c r="R37" s="99"/>
      <c r="S37" s="108"/>
      <c r="T37" s="49"/>
      <c r="U37" s="108"/>
      <c r="V37" s="49"/>
      <c r="W37" s="108"/>
      <c r="X37" s="49"/>
      <c r="Y37" s="108"/>
      <c r="Z37" s="49"/>
      <c r="AA37" s="108"/>
      <c r="AB37" s="49"/>
      <c r="AC37" s="108"/>
      <c r="AD37" s="49"/>
      <c r="AE37" s="108"/>
      <c r="AF37" s="49"/>
      <c r="AG37" s="108"/>
      <c r="AH37" s="49"/>
      <c r="AI37" s="108"/>
      <c r="AJ37" s="49"/>
      <c r="AK37" s="108"/>
      <c r="AL37" s="49"/>
      <c r="AM37" s="108"/>
      <c r="AN37" s="49"/>
      <c r="AO37" s="108"/>
      <c r="AP37" s="49"/>
      <c r="AQ37" s="108"/>
      <c r="AR37" s="49"/>
      <c r="AS37" s="108"/>
      <c r="AT37" s="49"/>
      <c r="AU37" s="108"/>
      <c r="AV37" s="49"/>
      <c r="AW37" s="108"/>
      <c r="AX37" s="49"/>
      <c r="AY37" s="108"/>
      <c r="AZ37" s="49"/>
      <c r="BA37" s="108"/>
      <c r="BB37" s="49"/>
      <c r="BC37" s="108"/>
      <c r="BD37" s="49"/>
      <c r="BE37" s="108"/>
      <c r="BF37" s="49"/>
      <c r="BG37" s="108"/>
      <c r="BH37" s="49"/>
      <c r="BI37" s="108"/>
      <c r="BJ37" s="49"/>
      <c r="BK37" s="108"/>
      <c r="BL37" s="49"/>
      <c r="BM37" s="108"/>
      <c r="BN37" s="49"/>
      <c r="BO37" s="108"/>
      <c r="BP37" s="49"/>
      <c r="BQ37" s="108"/>
      <c r="BR37" s="49"/>
      <c r="BS37" s="108"/>
      <c r="BT37" s="49"/>
      <c r="BU37" s="108"/>
      <c r="BV37" s="49"/>
      <c r="BW37" s="108"/>
      <c r="BX37" s="49"/>
      <c r="BY37" s="108"/>
      <c r="BZ37" s="49"/>
      <c r="CA37" s="109"/>
      <c r="CB37" s="47">
        <f>K37</f>
        <v>0</v>
      </c>
      <c r="CC37" s="56">
        <f>CB37*(E37/50)</f>
        <v>0</v>
      </c>
      <c r="CD37" s="56"/>
    </row>
    <row r="38" spans="1:82" s="47" customFormat="1" ht="5.25" customHeight="1" thickBot="1" x14ac:dyDescent="0.25">
      <c r="C38" s="37"/>
      <c r="D38" s="90"/>
      <c r="E38" s="91"/>
      <c r="F38" s="92"/>
      <c r="G38" s="91"/>
      <c r="H38" s="93"/>
      <c r="I38" s="93"/>
      <c r="J38" s="52"/>
      <c r="K38" s="94"/>
      <c r="L38" s="95"/>
      <c r="M38" s="96"/>
      <c r="N38" s="97"/>
      <c r="O38" s="95"/>
      <c r="P38" s="96"/>
      <c r="Q38" s="98"/>
      <c r="S38" s="55"/>
      <c r="U38" s="55"/>
      <c r="W38" s="55"/>
      <c r="Y38" s="55"/>
      <c r="AA38" s="55"/>
      <c r="AC38" s="55"/>
      <c r="AE38" s="55"/>
      <c r="AG38" s="55"/>
      <c r="AI38" s="55"/>
      <c r="AK38" s="55"/>
      <c r="AM38" s="55"/>
      <c r="AO38" s="55"/>
      <c r="AQ38" s="55"/>
      <c r="AS38" s="55"/>
      <c r="AU38" s="55"/>
      <c r="AW38" s="55"/>
      <c r="AY38" s="55"/>
      <c r="BA38" s="55"/>
      <c r="BC38" s="55"/>
      <c r="BE38" s="55"/>
      <c r="BG38" s="55"/>
      <c r="BI38" s="55"/>
      <c r="BK38" s="55"/>
      <c r="BM38" s="55"/>
      <c r="BO38" s="55"/>
      <c r="BQ38" s="55"/>
      <c r="BS38" s="55"/>
      <c r="BU38" s="55"/>
      <c r="BW38" s="55"/>
      <c r="BY38" s="55"/>
      <c r="CA38" s="55"/>
      <c r="CC38" s="56"/>
      <c r="CD38" s="56"/>
    </row>
    <row r="39" spans="1:82" s="47" customFormat="1" ht="33.75" customHeight="1" thickBot="1" x14ac:dyDescent="0.25">
      <c r="A39" s="99"/>
      <c r="B39" s="49"/>
      <c r="C39" s="156"/>
      <c r="D39" s="100"/>
      <c r="E39" s="101"/>
      <c r="F39" s="102"/>
      <c r="G39" s="101" t="e">
        <f>(E39/D39)/2</f>
        <v>#DIV/0!</v>
      </c>
      <c r="H39" s="103"/>
      <c r="I39" s="103"/>
      <c r="J39" s="104"/>
      <c r="K39" s="82">
        <f>J39-L39-O39</f>
        <v>0</v>
      </c>
      <c r="L39" s="83">
        <f>S39+U39+W39+Y39+AA39+AC39+AE39+AG39+AI39+AK39+AM39+AO39+AQ39+AS39+AU39+AW39+AY39+BA39+BC39+BE39+BG39+BI39+BK39+BM39+BO39+BQ39+BS39+BU39+BW39+BY39+CA39</f>
        <v>0</v>
      </c>
      <c r="M39" s="110"/>
      <c r="N39" s="111"/>
      <c r="O39" s="107"/>
      <c r="P39" s="110"/>
      <c r="Q39" s="87"/>
      <c r="R39" s="99"/>
      <c r="S39" s="108"/>
      <c r="T39" s="49"/>
      <c r="U39" s="108"/>
      <c r="V39" s="49"/>
      <c r="W39" s="108"/>
      <c r="X39" s="49"/>
      <c r="Y39" s="108"/>
      <c r="Z39" s="49"/>
      <c r="AA39" s="108"/>
      <c r="AB39" s="49"/>
      <c r="AC39" s="108"/>
      <c r="AD39" s="49"/>
      <c r="AE39" s="108"/>
      <c r="AF39" s="49"/>
      <c r="AG39" s="108"/>
      <c r="AH39" s="49"/>
      <c r="AI39" s="108"/>
      <c r="AJ39" s="49"/>
      <c r="AK39" s="108"/>
      <c r="AL39" s="49"/>
      <c r="AM39" s="108"/>
      <c r="AN39" s="49"/>
      <c r="AO39" s="108"/>
      <c r="AP39" s="49"/>
      <c r="AQ39" s="108"/>
      <c r="AR39" s="49"/>
      <c r="AS39" s="108"/>
      <c r="AT39" s="49"/>
      <c r="AU39" s="108"/>
      <c r="AV39" s="49"/>
      <c r="AW39" s="108"/>
      <c r="AX39" s="49"/>
      <c r="AY39" s="108"/>
      <c r="AZ39" s="49"/>
      <c r="BA39" s="108"/>
      <c r="BB39" s="49"/>
      <c r="BC39" s="108"/>
      <c r="BD39" s="49"/>
      <c r="BE39" s="108"/>
      <c r="BF39" s="49"/>
      <c r="BG39" s="108"/>
      <c r="BH39" s="49"/>
      <c r="BI39" s="108"/>
      <c r="BJ39" s="49"/>
      <c r="BK39" s="108"/>
      <c r="BL39" s="49"/>
      <c r="BM39" s="108"/>
      <c r="BN39" s="49"/>
      <c r="BO39" s="108"/>
      <c r="BP39" s="49"/>
      <c r="BQ39" s="108"/>
      <c r="BR39" s="49"/>
      <c r="BS39" s="108"/>
      <c r="BT39" s="49"/>
      <c r="BU39" s="108"/>
      <c r="BV39" s="49"/>
      <c r="BW39" s="108"/>
      <c r="BX39" s="49"/>
      <c r="BY39" s="108"/>
      <c r="BZ39" s="49"/>
      <c r="CA39" s="109"/>
      <c r="CB39" s="47">
        <f>K39</f>
        <v>0</v>
      </c>
      <c r="CC39" s="56">
        <f>CB39*(E39/50)</f>
        <v>0</v>
      </c>
      <c r="CD39" s="56"/>
    </row>
    <row r="40" spans="1:82" s="47" customFormat="1" ht="5.25" customHeight="1" thickBot="1" x14ac:dyDescent="0.25">
      <c r="C40" s="37"/>
      <c r="D40" s="90"/>
      <c r="E40" s="91"/>
      <c r="F40" s="92"/>
      <c r="G40" s="91"/>
      <c r="H40" s="93"/>
      <c r="I40" s="93"/>
      <c r="J40" s="52"/>
      <c r="K40" s="94"/>
      <c r="L40" s="95"/>
      <c r="M40" s="96"/>
      <c r="N40" s="97"/>
      <c r="O40" s="95"/>
      <c r="P40" s="96"/>
      <c r="Q40" s="98"/>
      <c r="S40" s="55"/>
      <c r="U40" s="55"/>
      <c r="W40" s="55"/>
      <c r="Y40" s="55"/>
      <c r="AA40" s="55"/>
      <c r="AC40" s="55"/>
      <c r="AE40" s="55"/>
      <c r="AG40" s="55"/>
      <c r="AI40" s="55"/>
      <c r="AK40" s="55"/>
      <c r="AM40" s="55"/>
      <c r="AO40" s="55"/>
      <c r="AQ40" s="55"/>
      <c r="AS40" s="55"/>
      <c r="AU40" s="55"/>
      <c r="AW40" s="55"/>
      <c r="AY40" s="55"/>
      <c r="BA40" s="55"/>
      <c r="BC40" s="55"/>
      <c r="BE40" s="55"/>
      <c r="BG40" s="55"/>
      <c r="BI40" s="55"/>
      <c r="BK40" s="55"/>
      <c r="BM40" s="55"/>
      <c r="BO40" s="55"/>
      <c r="BQ40" s="55"/>
      <c r="BS40" s="55"/>
      <c r="BU40" s="55"/>
      <c r="BW40" s="55"/>
      <c r="BY40" s="55"/>
      <c r="CA40" s="55"/>
      <c r="CC40" s="56"/>
      <c r="CD40" s="56"/>
    </row>
    <row r="41" spans="1:82" s="47" customFormat="1" ht="33.75" customHeight="1" thickBot="1" x14ac:dyDescent="0.25">
      <c r="A41" s="99"/>
      <c r="B41" s="49"/>
      <c r="C41" s="156"/>
      <c r="D41" s="100"/>
      <c r="E41" s="101"/>
      <c r="F41" s="102"/>
      <c r="G41" s="101" t="e">
        <f>(E41/D41)/2</f>
        <v>#DIV/0!</v>
      </c>
      <c r="H41" s="103"/>
      <c r="I41" s="103"/>
      <c r="J41" s="104"/>
      <c r="K41" s="82">
        <f>J41-L41-O41</f>
        <v>0</v>
      </c>
      <c r="L41" s="83">
        <f>S41+U41+W41+Y41+AA41+AC41+AE41+AG41+AI41+AK41+AM41+AO41+AQ41+AS41+AU41+AW41+AY41+BA41+BC41+BE41+BG41+BI41+BK41+BM41+BO41+BQ41+BS41+BU41+BW41+BY41+CA41</f>
        <v>0</v>
      </c>
      <c r="M41" s="110"/>
      <c r="N41" s="111"/>
      <c r="O41" s="107"/>
      <c r="P41" s="110"/>
      <c r="Q41" s="87"/>
      <c r="R41" s="99"/>
      <c r="S41" s="108"/>
      <c r="T41" s="49"/>
      <c r="U41" s="108"/>
      <c r="V41" s="49"/>
      <c r="W41" s="108"/>
      <c r="X41" s="49"/>
      <c r="Y41" s="108"/>
      <c r="Z41" s="49"/>
      <c r="AA41" s="108"/>
      <c r="AB41" s="49"/>
      <c r="AC41" s="108"/>
      <c r="AD41" s="49"/>
      <c r="AE41" s="108"/>
      <c r="AF41" s="49"/>
      <c r="AG41" s="108"/>
      <c r="AH41" s="49"/>
      <c r="AI41" s="108"/>
      <c r="AJ41" s="49"/>
      <c r="AK41" s="108"/>
      <c r="AL41" s="49"/>
      <c r="AM41" s="108"/>
      <c r="AN41" s="49"/>
      <c r="AO41" s="108"/>
      <c r="AP41" s="49"/>
      <c r="AQ41" s="108"/>
      <c r="AR41" s="49"/>
      <c r="AS41" s="108"/>
      <c r="AT41" s="49"/>
      <c r="AU41" s="108"/>
      <c r="AV41" s="49"/>
      <c r="AW41" s="108"/>
      <c r="AX41" s="49"/>
      <c r="AY41" s="108"/>
      <c r="AZ41" s="49"/>
      <c r="BA41" s="108"/>
      <c r="BB41" s="49"/>
      <c r="BC41" s="108"/>
      <c r="BD41" s="49"/>
      <c r="BE41" s="108"/>
      <c r="BF41" s="49"/>
      <c r="BG41" s="108"/>
      <c r="BH41" s="49"/>
      <c r="BI41" s="108"/>
      <c r="BJ41" s="49"/>
      <c r="BK41" s="108"/>
      <c r="BL41" s="49"/>
      <c r="BM41" s="108"/>
      <c r="BN41" s="49"/>
      <c r="BO41" s="108"/>
      <c r="BP41" s="49"/>
      <c r="BQ41" s="108"/>
      <c r="BR41" s="49"/>
      <c r="BS41" s="108"/>
      <c r="BT41" s="49"/>
      <c r="BU41" s="108"/>
      <c r="BV41" s="49"/>
      <c r="BW41" s="108"/>
      <c r="BX41" s="49"/>
      <c r="BY41" s="108"/>
      <c r="BZ41" s="49"/>
      <c r="CA41" s="109"/>
      <c r="CB41" s="47">
        <f>K41</f>
        <v>0</v>
      </c>
      <c r="CC41" s="56">
        <f>CB41*(E41/50)</f>
        <v>0</v>
      </c>
      <c r="CD41" s="56"/>
    </row>
    <row r="42" spans="1:82" s="47" customFormat="1" ht="5.25" customHeight="1" thickBot="1" x14ac:dyDescent="0.25">
      <c r="C42" s="37"/>
      <c r="D42" s="90"/>
      <c r="E42" s="91"/>
      <c r="F42" s="92"/>
      <c r="G42" s="91"/>
      <c r="H42" s="93"/>
      <c r="I42" s="93"/>
      <c r="J42" s="52"/>
      <c r="K42" s="94"/>
      <c r="L42" s="95"/>
      <c r="M42" s="96"/>
      <c r="N42" s="97"/>
      <c r="O42" s="95"/>
      <c r="P42" s="96"/>
      <c r="Q42" s="98"/>
      <c r="S42" s="55"/>
      <c r="U42" s="55"/>
      <c r="W42" s="55"/>
      <c r="Y42" s="55"/>
      <c r="AA42" s="55"/>
      <c r="AC42" s="55"/>
      <c r="AE42" s="55"/>
      <c r="AG42" s="55"/>
      <c r="AI42" s="55"/>
      <c r="AK42" s="55"/>
      <c r="AM42" s="55"/>
      <c r="AO42" s="55"/>
      <c r="AQ42" s="55"/>
      <c r="AS42" s="55"/>
      <c r="AU42" s="55"/>
      <c r="AW42" s="55"/>
      <c r="AY42" s="55"/>
      <c r="BA42" s="55"/>
      <c r="BC42" s="55"/>
      <c r="BE42" s="55"/>
      <c r="BG42" s="55"/>
      <c r="BI42" s="55"/>
      <c r="BK42" s="55"/>
      <c r="BM42" s="55"/>
      <c r="BO42" s="55"/>
      <c r="BQ42" s="55"/>
      <c r="BS42" s="55"/>
      <c r="BU42" s="55"/>
      <c r="BW42" s="55"/>
      <c r="BY42" s="55"/>
      <c r="CA42" s="55"/>
      <c r="CC42" s="56"/>
      <c r="CD42" s="56"/>
    </row>
    <row r="43" spans="1:82" s="47" customFormat="1" ht="33.75" customHeight="1" thickBot="1" x14ac:dyDescent="0.25">
      <c r="A43" s="99"/>
      <c r="B43" s="49"/>
      <c r="C43" s="156"/>
      <c r="D43" s="100"/>
      <c r="E43" s="101"/>
      <c r="F43" s="102"/>
      <c r="G43" s="101" t="e">
        <f>(E43/D43)/2</f>
        <v>#DIV/0!</v>
      </c>
      <c r="H43" s="103"/>
      <c r="I43" s="103"/>
      <c r="J43" s="104"/>
      <c r="K43" s="82">
        <f>J43-L43-O43</f>
        <v>0</v>
      </c>
      <c r="L43" s="83">
        <f>S43+U43+W43+Y43+AA43+AC43+AE43+AG43+AI43+AK43+AM43+AO43+AQ43+AS43+AU43+AW43+AY43+BA43+BC43+BE43+BG43+BI43+BK43+BM43+BO43+BQ43+BS43+BU43+BW43+BY43+CA43</f>
        <v>0</v>
      </c>
      <c r="M43" s="110"/>
      <c r="N43" s="111"/>
      <c r="O43" s="107"/>
      <c r="P43" s="110"/>
      <c r="Q43" s="87"/>
      <c r="R43" s="99"/>
      <c r="S43" s="108"/>
      <c r="T43" s="49"/>
      <c r="U43" s="108"/>
      <c r="V43" s="49"/>
      <c r="W43" s="108"/>
      <c r="X43" s="49"/>
      <c r="Y43" s="108"/>
      <c r="Z43" s="49"/>
      <c r="AA43" s="108"/>
      <c r="AB43" s="49"/>
      <c r="AC43" s="108"/>
      <c r="AD43" s="49"/>
      <c r="AE43" s="108"/>
      <c r="AF43" s="49"/>
      <c r="AG43" s="108"/>
      <c r="AH43" s="49"/>
      <c r="AI43" s="108"/>
      <c r="AJ43" s="49"/>
      <c r="AK43" s="108"/>
      <c r="AL43" s="49"/>
      <c r="AM43" s="108"/>
      <c r="AN43" s="49"/>
      <c r="AO43" s="108"/>
      <c r="AP43" s="49"/>
      <c r="AQ43" s="108"/>
      <c r="AR43" s="49"/>
      <c r="AS43" s="108"/>
      <c r="AT43" s="49"/>
      <c r="AU43" s="108"/>
      <c r="AV43" s="49"/>
      <c r="AW43" s="108"/>
      <c r="AX43" s="49"/>
      <c r="AY43" s="108"/>
      <c r="AZ43" s="49"/>
      <c r="BA43" s="108"/>
      <c r="BB43" s="49"/>
      <c r="BC43" s="108"/>
      <c r="BD43" s="49"/>
      <c r="BE43" s="108"/>
      <c r="BF43" s="49"/>
      <c r="BG43" s="108"/>
      <c r="BH43" s="49"/>
      <c r="BI43" s="108"/>
      <c r="BJ43" s="49"/>
      <c r="BK43" s="108"/>
      <c r="BL43" s="49"/>
      <c r="BM43" s="108"/>
      <c r="BN43" s="49"/>
      <c r="BO43" s="108"/>
      <c r="BP43" s="49"/>
      <c r="BQ43" s="108"/>
      <c r="BR43" s="49"/>
      <c r="BS43" s="108"/>
      <c r="BT43" s="49"/>
      <c r="BU43" s="108"/>
      <c r="BV43" s="49"/>
      <c r="BW43" s="108"/>
      <c r="BX43" s="49"/>
      <c r="BY43" s="108"/>
      <c r="BZ43" s="49"/>
      <c r="CA43" s="109"/>
      <c r="CB43" s="47">
        <f>K43</f>
        <v>0</v>
      </c>
      <c r="CC43" s="56">
        <f>CB43*(E43/50)</f>
        <v>0</v>
      </c>
      <c r="CD43" s="56"/>
    </row>
    <row r="44" spans="1:82" s="47" customFormat="1" ht="5.25" customHeight="1" thickBot="1" x14ac:dyDescent="0.25">
      <c r="C44" s="37"/>
      <c r="D44" s="90"/>
      <c r="E44" s="91"/>
      <c r="F44" s="92"/>
      <c r="G44" s="91"/>
      <c r="H44" s="93"/>
      <c r="I44" s="93"/>
      <c r="J44" s="52"/>
      <c r="K44" s="94"/>
      <c r="L44" s="95"/>
      <c r="M44" s="96"/>
      <c r="N44" s="97"/>
      <c r="O44" s="95"/>
      <c r="P44" s="96"/>
      <c r="Q44" s="98"/>
      <c r="S44" s="55"/>
      <c r="U44" s="55"/>
      <c r="W44" s="55"/>
      <c r="Y44" s="55"/>
      <c r="AA44" s="55"/>
      <c r="AC44" s="55"/>
      <c r="AE44" s="55"/>
      <c r="AG44" s="55"/>
      <c r="AI44" s="55"/>
      <c r="AK44" s="55"/>
      <c r="AM44" s="55"/>
      <c r="AO44" s="55"/>
      <c r="AQ44" s="55"/>
      <c r="AS44" s="55"/>
      <c r="AU44" s="55"/>
      <c r="AW44" s="55"/>
      <c r="AY44" s="55"/>
      <c r="BA44" s="55"/>
      <c r="BC44" s="55"/>
      <c r="BE44" s="55"/>
      <c r="BG44" s="55"/>
      <c r="BI44" s="55"/>
      <c r="BK44" s="55"/>
      <c r="BM44" s="55"/>
      <c r="BO44" s="55"/>
      <c r="BQ44" s="55"/>
      <c r="BS44" s="55"/>
      <c r="BU44" s="55"/>
      <c r="BW44" s="55"/>
      <c r="BY44" s="55"/>
      <c r="CA44" s="55"/>
      <c r="CC44" s="56"/>
      <c r="CD44" s="56"/>
    </row>
    <row r="45" spans="1:82" s="47" customFormat="1" ht="33.75" customHeight="1" thickBot="1" x14ac:dyDescent="0.25">
      <c r="A45" s="99"/>
      <c r="B45" s="49"/>
      <c r="C45" s="156"/>
      <c r="D45" s="100"/>
      <c r="E45" s="101"/>
      <c r="F45" s="102"/>
      <c r="G45" s="101" t="e">
        <f>(E45/D45)/2</f>
        <v>#DIV/0!</v>
      </c>
      <c r="H45" s="103"/>
      <c r="I45" s="103"/>
      <c r="J45" s="104"/>
      <c r="K45" s="82">
        <f>J45-L45-O45</f>
        <v>0</v>
      </c>
      <c r="L45" s="83">
        <f>S45+U45+W45+Y45+AA45+AC45+AE45+AG45+AI45+AK45+AM45+AO45+AQ45+AS45+AU45+AW45+AY45+BA45+BC45+BE45+BG45+BI45+BK45+BM45+BO45+BQ45+BS45+BU45+BW45+BY45+CA45</f>
        <v>0</v>
      </c>
      <c r="M45" s="110"/>
      <c r="N45" s="111"/>
      <c r="O45" s="107"/>
      <c r="P45" s="110"/>
      <c r="Q45" s="87"/>
      <c r="R45" s="99"/>
      <c r="S45" s="108"/>
      <c r="T45" s="49"/>
      <c r="U45" s="108"/>
      <c r="V45" s="49"/>
      <c r="W45" s="108"/>
      <c r="X45" s="49"/>
      <c r="Y45" s="108"/>
      <c r="Z45" s="49"/>
      <c r="AA45" s="108"/>
      <c r="AB45" s="49"/>
      <c r="AC45" s="108"/>
      <c r="AD45" s="49"/>
      <c r="AE45" s="108"/>
      <c r="AF45" s="49"/>
      <c r="AG45" s="108"/>
      <c r="AH45" s="49"/>
      <c r="AI45" s="108"/>
      <c r="AJ45" s="49"/>
      <c r="AK45" s="108"/>
      <c r="AL45" s="49"/>
      <c r="AM45" s="108"/>
      <c r="AN45" s="49"/>
      <c r="AO45" s="108"/>
      <c r="AP45" s="49"/>
      <c r="AQ45" s="108"/>
      <c r="AR45" s="49"/>
      <c r="AS45" s="108"/>
      <c r="AT45" s="49"/>
      <c r="AU45" s="108"/>
      <c r="AV45" s="49"/>
      <c r="AW45" s="108"/>
      <c r="AX45" s="49"/>
      <c r="AY45" s="108"/>
      <c r="AZ45" s="49"/>
      <c r="BA45" s="108"/>
      <c r="BB45" s="49"/>
      <c r="BC45" s="108"/>
      <c r="BD45" s="49"/>
      <c r="BE45" s="108"/>
      <c r="BF45" s="49"/>
      <c r="BG45" s="108"/>
      <c r="BH45" s="49"/>
      <c r="BI45" s="108"/>
      <c r="BJ45" s="49"/>
      <c r="BK45" s="108"/>
      <c r="BL45" s="49"/>
      <c r="BM45" s="108"/>
      <c r="BN45" s="49"/>
      <c r="BO45" s="108"/>
      <c r="BP45" s="49"/>
      <c r="BQ45" s="108"/>
      <c r="BR45" s="49"/>
      <c r="BS45" s="108"/>
      <c r="BT45" s="49"/>
      <c r="BU45" s="108"/>
      <c r="BV45" s="49"/>
      <c r="BW45" s="108"/>
      <c r="BX45" s="49"/>
      <c r="BY45" s="108"/>
      <c r="BZ45" s="49"/>
      <c r="CA45" s="109"/>
      <c r="CB45" s="47">
        <f>K45</f>
        <v>0</v>
      </c>
      <c r="CC45" s="56">
        <f>CB45*(E45/50)</f>
        <v>0</v>
      </c>
      <c r="CD45" s="56"/>
    </row>
    <row r="46" spans="1:82" s="47" customFormat="1" ht="5.25" customHeight="1" thickBot="1" x14ac:dyDescent="0.25">
      <c r="C46" s="37"/>
      <c r="D46" s="90"/>
      <c r="E46" s="91"/>
      <c r="F46" s="92"/>
      <c r="G46" s="91"/>
      <c r="H46" s="93"/>
      <c r="I46" s="93"/>
      <c r="J46" s="52"/>
      <c r="K46" s="94"/>
      <c r="L46" s="95"/>
      <c r="M46" s="96"/>
      <c r="N46" s="97"/>
      <c r="O46" s="95"/>
      <c r="P46" s="96"/>
      <c r="Q46" s="98"/>
      <c r="S46" s="55"/>
      <c r="U46" s="55"/>
      <c r="W46" s="55"/>
      <c r="Y46" s="55"/>
      <c r="AA46" s="55"/>
      <c r="AC46" s="55"/>
      <c r="AE46" s="55"/>
      <c r="AG46" s="55"/>
      <c r="AI46" s="55"/>
      <c r="AK46" s="55"/>
      <c r="AM46" s="55"/>
      <c r="AO46" s="55"/>
      <c r="AQ46" s="55"/>
      <c r="AS46" s="55"/>
      <c r="AU46" s="55"/>
      <c r="AW46" s="55"/>
      <c r="AY46" s="55"/>
      <c r="BA46" s="55"/>
      <c r="BC46" s="55"/>
      <c r="BE46" s="55"/>
      <c r="BG46" s="55"/>
      <c r="BI46" s="55"/>
      <c r="BK46" s="55"/>
      <c r="BM46" s="55"/>
      <c r="BO46" s="55"/>
      <c r="BQ46" s="55"/>
      <c r="BS46" s="55"/>
      <c r="BU46" s="55"/>
      <c r="BW46" s="55"/>
      <c r="BY46" s="55"/>
      <c r="CA46" s="55"/>
      <c r="CC46" s="56"/>
      <c r="CD46" s="56"/>
    </row>
    <row r="47" spans="1:82" s="47" customFormat="1" ht="33.75" customHeight="1" thickBot="1" x14ac:dyDescent="0.25">
      <c r="A47" s="99"/>
      <c r="B47" s="49"/>
      <c r="C47" s="156"/>
      <c r="D47" s="100"/>
      <c r="E47" s="101"/>
      <c r="F47" s="102"/>
      <c r="G47" s="101" t="e">
        <f>(E47/D47)/2</f>
        <v>#DIV/0!</v>
      </c>
      <c r="H47" s="103"/>
      <c r="I47" s="103"/>
      <c r="J47" s="104"/>
      <c r="K47" s="82">
        <f>J47-L47-O47</f>
        <v>0</v>
      </c>
      <c r="L47" s="83">
        <f>S47+U47+W47+Y47+AA47+AC47+AE47+AG47+AI47+AK47+AM47+AO47+AQ47+AS47+AU47+AW47+AY47+BA47+BC47+BE47+BG47+BI47+BK47+BM47+BO47+BQ47+BS47+BU47+BW47+BY47+CA47</f>
        <v>0</v>
      </c>
      <c r="M47" s="110"/>
      <c r="N47" s="111"/>
      <c r="O47" s="107"/>
      <c r="P47" s="110"/>
      <c r="Q47" s="87"/>
      <c r="R47" s="99"/>
      <c r="S47" s="108"/>
      <c r="T47" s="49"/>
      <c r="U47" s="108"/>
      <c r="V47" s="49"/>
      <c r="W47" s="108"/>
      <c r="X47" s="49"/>
      <c r="Y47" s="108"/>
      <c r="Z47" s="49"/>
      <c r="AA47" s="108"/>
      <c r="AB47" s="49"/>
      <c r="AC47" s="108"/>
      <c r="AD47" s="49"/>
      <c r="AE47" s="108"/>
      <c r="AF47" s="49"/>
      <c r="AG47" s="108"/>
      <c r="AH47" s="49"/>
      <c r="AI47" s="108"/>
      <c r="AJ47" s="49"/>
      <c r="AK47" s="108"/>
      <c r="AL47" s="49"/>
      <c r="AM47" s="108"/>
      <c r="AN47" s="49"/>
      <c r="AO47" s="108"/>
      <c r="AP47" s="49"/>
      <c r="AQ47" s="108"/>
      <c r="AR47" s="49"/>
      <c r="AS47" s="108"/>
      <c r="AT47" s="49"/>
      <c r="AU47" s="108"/>
      <c r="AV47" s="49"/>
      <c r="AW47" s="108"/>
      <c r="AX47" s="49"/>
      <c r="AY47" s="108"/>
      <c r="AZ47" s="49"/>
      <c r="BA47" s="108"/>
      <c r="BB47" s="49"/>
      <c r="BC47" s="108"/>
      <c r="BD47" s="49"/>
      <c r="BE47" s="108"/>
      <c r="BF47" s="49"/>
      <c r="BG47" s="108"/>
      <c r="BH47" s="49"/>
      <c r="BI47" s="108"/>
      <c r="BJ47" s="49"/>
      <c r="BK47" s="108"/>
      <c r="BL47" s="49"/>
      <c r="BM47" s="108"/>
      <c r="BN47" s="49"/>
      <c r="BO47" s="108"/>
      <c r="BP47" s="49"/>
      <c r="BQ47" s="108"/>
      <c r="BR47" s="49"/>
      <c r="BS47" s="108"/>
      <c r="BT47" s="49"/>
      <c r="BU47" s="108"/>
      <c r="BV47" s="49"/>
      <c r="BW47" s="108"/>
      <c r="BX47" s="49"/>
      <c r="BY47" s="108"/>
      <c r="BZ47" s="49"/>
      <c r="CA47" s="109"/>
      <c r="CB47" s="47">
        <f>K47</f>
        <v>0</v>
      </c>
      <c r="CC47" s="56">
        <f>CB47*(E47/50)</f>
        <v>0</v>
      </c>
      <c r="CD47" s="56"/>
    </row>
    <row r="48" spans="1:82" s="47" customFormat="1" ht="5.25" customHeight="1" x14ac:dyDescent="0.2">
      <c r="D48" s="90"/>
      <c r="E48" s="91"/>
      <c r="F48" s="92"/>
      <c r="G48" s="91"/>
      <c r="H48" s="93"/>
      <c r="I48" s="93"/>
      <c r="K48" s="55"/>
      <c r="M48" s="96"/>
      <c r="N48" s="97"/>
      <c r="O48" s="52"/>
      <c r="P48" s="96"/>
      <c r="Q48" s="98"/>
      <c r="S48" s="55"/>
      <c r="U48" s="55"/>
      <c r="W48" s="55"/>
      <c r="Y48" s="55"/>
      <c r="AA48" s="55"/>
      <c r="AC48" s="55"/>
      <c r="AE48" s="55"/>
      <c r="AG48" s="55"/>
      <c r="AI48" s="55"/>
      <c r="AK48" s="55"/>
      <c r="AM48" s="55"/>
      <c r="AO48" s="55"/>
      <c r="AQ48" s="55"/>
      <c r="AS48" s="55"/>
      <c r="AU48" s="55"/>
      <c r="AW48" s="55"/>
      <c r="AY48" s="55"/>
      <c r="BA48" s="55"/>
      <c r="BC48" s="55"/>
      <c r="BE48" s="55"/>
      <c r="BG48" s="55"/>
      <c r="BI48" s="55"/>
      <c r="BK48" s="55"/>
      <c r="BM48" s="55"/>
      <c r="BO48" s="55"/>
      <c r="BQ48" s="55"/>
      <c r="BS48" s="55"/>
      <c r="BU48" s="55"/>
      <c r="BW48" s="55"/>
      <c r="BY48" s="55"/>
      <c r="CA48" s="55"/>
      <c r="CC48" s="56"/>
      <c r="CD48" s="56"/>
    </row>
    <row r="49" spans="1:82" s="37" customFormat="1" ht="22.5" customHeight="1" thickBot="1" x14ac:dyDescent="0.25">
      <c r="D49" s="121"/>
      <c r="E49" s="42"/>
      <c r="F49" s="43"/>
      <c r="G49" s="42"/>
      <c r="H49" s="122"/>
      <c r="I49" s="122"/>
      <c r="J49" s="123">
        <f>SUM(J8:J48)</f>
        <v>110</v>
      </c>
      <c r="K49" s="124">
        <f t="shared" ref="K49:O49" si="0">SUM(K8:K48)</f>
        <v>91</v>
      </c>
      <c r="L49" s="123">
        <f t="shared" si="0"/>
        <v>11</v>
      </c>
      <c r="M49" s="125">
        <f>SUM(M8:M47)</f>
        <v>7150</v>
      </c>
      <c r="N49" s="113">
        <f t="shared" si="0"/>
        <v>3575</v>
      </c>
      <c r="O49" s="123">
        <f t="shared" si="0"/>
        <v>8</v>
      </c>
      <c r="P49" s="125">
        <f>SUM(P8:P47)</f>
        <v>6400</v>
      </c>
      <c r="Q49" s="126">
        <f>SUM(Q8:Q48)</f>
        <v>1600</v>
      </c>
      <c r="S49" s="38">
        <f>SUM(S8:S48)</f>
        <v>2</v>
      </c>
      <c r="U49" s="38">
        <f t="shared" ref="U49" si="1">SUM(U8:U48)</f>
        <v>2</v>
      </c>
      <c r="W49" s="38">
        <f t="shared" ref="W49" si="2">SUM(W8:W48)</f>
        <v>1</v>
      </c>
      <c r="Y49" s="38">
        <f t="shared" ref="Y49" si="3">SUM(Y8:Y48)</f>
        <v>1</v>
      </c>
      <c r="AA49" s="38">
        <f t="shared" ref="AA49" si="4">SUM(AA8:AA48)</f>
        <v>1</v>
      </c>
      <c r="AC49" s="38">
        <f t="shared" ref="AC49" si="5">SUM(AC8:AC48)</f>
        <v>1</v>
      </c>
      <c r="AE49" s="38">
        <f t="shared" ref="AE49" si="6">SUM(AE8:AE48)</f>
        <v>1</v>
      </c>
      <c r="AG49" s="38">
        <f t="shared" ref="AG49" si="7">SUM(AG8:AG48)</f>
        <v>1</v>
      </c>
      <c r="AI49" s="38">
        <f t="shared" ref="AI49" si="8">SUM(AI8:AI48)</f>
        <v>1</v>
      </c>
      <c r="AK49" s="38">
        <f t="shared" ref="AK49" si="9">SUM(AK8:AK48)</f>
        <v>0</v>
      </c>
      <c r="AM49" s="38">
        <f t="shared" ref="AM49" si="10">SUM(AM8:AM48)</f>
        <v>0</v>
      </c>
      <c r="AO49" s="38">
        <f t="shared" ref="AO49" si="11">SUM(AO8:AO48)</f>
        <v>0</v>
      </c>
      <c r="AQ49" s="38">
        <f t="shared" ref="AQ49" si="12">SUM(AQ8:AQ48)</f>
        <v>0</v>
      </c>
      <c r="AS49" s="38">
        <f t="shared" ref="AS49" si="13">SUM(AS8:AS48)</f>
        <v>0</v>
      </c>
      <c r="AU49" s="38">
        <f t="shared" ref="AU49" si="14">SUM(AU8:AU48)</f>
        <v>0</v>
      </c>
      <c r="AW49" s="38">
        <f t="shared" ref="AW49" si="15">SUM(AW8:AW48)</f>
        <v>0</v>
      </c>
      <c r="AY49" s="38">
        <f t="shared" ref="AY49" si="16">SUM(AY8:AY48)</f>
        <v>0</v>
      </c>
      <c r="BA49" s="38">
        <f t="shared" ref="BA49" si="17">SUM(BA8:BA48)</f>
        <v>0</v>
      </c>
      <c r="BC49" s="38">
        <f t="shared" ref="BC49" si="18">SUM(BC8:BC48)</f>
        <v>0</v>
      </c>
      <c r="BE49" s="38">
        <f t="shared" ref="BE49" si="19">SUM(BE8:BE48)</f>
        <v>0</v>
      </c>
      <c r="BG49" s="38">
        <f t="shared" ref="BG49" si="20">SUM(BG8:BG48)</f>
        <v>0</v>
      </c>
      <c r="BI49" s="38">
        <f t="shared" ref="BI49" si="21">SUM(BI8:BI48)</f>
        <v>0</v>
      </c>
      <c r="BK49" s="38">
        <f t="shared" ref="BK49" si="22">SUM(BK8:BK48)</f>
        <v>0</v>
      </c>
      <c r="BM49" s="38">
        <f t="shared" ref="BM49" si="23">SUM(BM8:BM48)</f>
        <v>0</v>
      </c>
      <c r="BO49" s="38">
        <f t="shared" ref="BO49" si="24">SUM(BO8:BO48)</f>
        <v>0</v>
      </c>
      <c r="BQ49" s="38">
        <f t="shared" ref="BQ49" si="25">SUM(BQ8:BQ48)</f>
        <v>0</v>
      </c>
      <c r="BS49" s="38">
        <f t="shared" ref="BS49" si="26">SUM(BS8:BS48)</f>
        <v>0</v>
      </c>
      <c r="BU49" s="38">
        <f t="shared" ref="BU49" si="27">SUM(BU8:BU48)</f>
        <v>0</v>
      </c>
      <c r="BW49" s="38">
        <f t="shared" ref="BW49" si="28">SUM(BW8:BW48)</f>
        <v>0</v>
      </c>
      <c r="BY49" s="38">
        <f t="shared" ref="BY49" si="29">SUM(BY8:BY48)</f>
        <v>0</v>
      </c>
      <c r="CA49" s="38">
        <f t="shared" ref="CA49" si="30">SUM(CA8:CA48)</f>
        <v>0</v>
      </c>
      <c r="CB49" s="127">
        <f>SUM(CB8:CB48)</f>
        <v>91</v>
      </c>
      <c r="CC49" s="128">
        <f t="shared" ref="CC49:CD49" si="31">SUM(CC8:CC48)</f>
        <v>40330</v>
      </c>
      <c r="CD49" s="128">
        <f t="shared" si="31"/>
        <v>26975</v>
      </c>
    </row>
    <row r="50" spans="1:82" s="37" customFormat="1" ht="6" customHeight="1" thickTop="1" thickBot="1" x14ac:dyDescent="0.25">
      <c r="D50" s="121"/>
      <c r="E50" s="42"/>
      <c r="F50" s="43"/>
      <c r="G50" s="42"/>
      <c r="H50" s="122"/>
      <c r="I50" s="122"/>
      <c r="K50" s="38"/>
      <c r="M50" s="129"/>
      <c r="N50" s="130"/>
      <c r="O50" s="115"/>
      <c r="P50" s="129"/>
      <c r="Q50" s="131"/>
      <c r="S50" s="38"/>
      <c r="U50" s="38"/>
      <c r="W50" s="38"/>
      <c r="Y50" s="38"/>
      <c r="AA50" s="38"/>
      <c r="AC50" s="38"/>
      <c r="AE50" s="38"/>
      <c r="AG50" s="38"/>
      <c r="AI50" s="38"/>
      <c r="AK50" s="38"/>
      <c r="AM50" s="38"/>
      <c r="AO50" s="38"/>
      <c r="AQ50" s="38"/>
      <c r="AS50" s="38"/>
      <c r="AU50" s="38"/>
      <c r="AW50" s="38"/>
      <c r="AY50" s="38"/>
      <c r="BA50" s="38"/>
      <c r="BC50" s="38"/>
      <c r="BE50" s="38"/>
      <c r="BG50" s="38"/>
      <c r="BI50" s="38"/>
      <c r="BK50" s="38"/>
      <c r="BM50" s="38"/>
      <c r="BO50" s="38"/>
      <c r="BQ50" s="38"/>
      <c r="BS50" s="38"/>
      <c r="BU50" s="38"/>
      <c r="BW50" s="38"/>
      <c r="BY50" s="38"/>
      <c r="CA50" s="38"/>
      <c r="CC50" s="60"/>
      <c r="CD50" s="60"/>
    </row>
    <row r="51" spans="1:82" s="37" customFormat="1" ht="25.5" customHeight="1" thickBot="1" x14ac:dyDescent="0.25">
      <c r="A51" s="634" t="s">
        <v>43</v>
      </c>
      <c r="B51" s="634"/>
      <c r="C51" s="150">
        <f>(A9+A11+A13+A15+A17+A19+A21+A23+A25+A27+A29+A31+A33+A35+A37+A39+A41+A43+A45+A47)-C54</f>
        <v>3</v>
      </c>
      <c r="D51" s="635" t="s">
        <v>45</v>
      </c>
      <c r="E51" s="636"/>
      <c r="F51" s="132"/>
      <c r="G51" s="42"/>
      <c r="H51" s="122"/>
      <c r="I51" s="122"/>
      <c r="K51" s="38"/>
      <c r="M51" s="129"/>
      <c r="N51" s="130"/>
      <c r="O51" s="115"/>
      <c r="P51" s="129"/>
      <c r="Q51" s="133" t="s">
        <v>49</v>
      </c>
      <c r="R51" s="134" t="s">
        <v>57</v>
      </c>
      <c r="S51" s="135"/>
      <c r="T51" s="136"/>
      <c r="U51" s="135"/>
      <c r="V51" s="136"/>
      <c r="W51" s="135"/>
      <c r="X51" s="136"/>
      <c r="Y51" s="135"/>
      <c r="Z51" s="136"/>
      <c r="AA51" s="135"/>
      <c r="AB51" s="136"/>
      <c r="AC51" s="135"/>
      <c r="AD51" s="136"/>
      <c r="AE51" s="135"/>
      <c r="AF51" s="136"/>
      <c r="AG51" s="135"/>
      <c r="AH51" s="136"/>
      <c r="AI51" s="135"/>
      <c r="AJ51" s="136"/>
      <c r="AK51" s="135"/>
      <c r="AL51" s="136"/>
      <c r="AM51" s="135"/>
      <c r="AN51" s="136"/>
      <c r="AO51" s="135"/>
      <c r="AP51" s="136"/>
      <c r="AQ51" s="135"/>
      <c r="AR51" s="136"/>
      <c r="AS51" s="135"/>
      <c r="AT51" s="136"/>
      <c r="AU51" s="135"/>
      <c r="AV51" s="136"/>
      <c r="AW51" s="135"/>
      <c r="AX51" s="136"/>
      <c r="AY51" s="135"/>
      <c r="AZ51" s="136"/>
      <c r="BA51" s="135"/>
      <c r="BB51" s="136"/>
      <c r="BC51" s="135"/>
      <c r="BD51" s="136"/>
      <c r="BE51" s="135"/>
      <c r="BF51" s="136"/>
      <c r="BG51" s="135"/>
      <c r="BH51" s="136"/>
      <c r="BI51" s="135"/>
      <c r="BJ51" s="136"/>
      <c r="BK51" s="135"/>
      <c r="BL51" s="136"/>
      <c r="BM51" s="135"/>
      <c r="BN51" s="136"/>
      <c r="BO51" s="135"/>
      <c r="BP51" s="136"/>
      <c r="BQ51" s="135"/>
      <c r="BR51" s="136"/>
      <c r="BS51" s="135"/>
      <c r="BT51" s="136"/>
      <c r="BU51" s="135"/>
      <c r="BV51" s="136"/>
      <c r="BW51" s="135"/>
      <c r="BX51" s="136"/>
      <c r="BY51" s="135"/>
      <c r="BZ51" s="136"/>
      <c r="CA51" s="137"/>
      <c r="CC51" s="60"/>
      <c r="CD51" s="60"/>
    </row>
    <row r="52" spans="1:82" s="37" customFormat="1" ht="8.25" customHeight="1" x14ac:dyDescent="0.2">
      <c r="C52" s="151"/>
      <c r="D52" s="121"/>
      <c r="E52" s="42"/>
      <c r="F52" s="43"/>
      <c r="G52" s="42"/>
      <c r="H52" s="122"/>
      <c r="I52" s="122"/>
      <c r="K52" s="38"/>
      <c r="M52" s="129"/>
      <c r="N52" s="130"/>
      <c r="O52" s="115"/>
      <c r="P52" s="129"/>
      <c r="Q52" s="131"/>
      <c r="R52" s="138"/>
      <c r="S52" s="644" t="s">
        <v>59</v>
      </c>
      <c r="T52" s="644"/>
      <c r="U52" s="644"/>
      <c r="V52" s="644"/>
      <c r="W52" s="644"/>
      <c r="X52" s="139"/>
      <c r="Y52" s="644" t="s">
        <v>60</v>
      </c>
      <c r="Z52" s="644"/>
      <c r="AA52" s="140"/>
      <c r="AB52" s="644" t="s">
        <v>17</v>
      </c>
      <c r="AC52" s="644"/>
      <c r="AD52" s="644"/>
      <c r="AE52" s="140"/>
      <c r="AF52" s="139"/>
      <c r="AG52" s="644" t="s">
        <v>59</v>
      </c>
      <c r="AH52" s="644"/>
      <c r="AI52" s="644"/>
      <c r="AJ52" s="644"/>
      <c r="AK52" s="644"/>
      <c r="AL52" s="139"/>
      <c r="AM52" s="644" t="s">
        <v>60</v>
      </c>
      <c r="AN52" s="644"/>
      <c r="AO52" s="140"/>
      <c r="AP52" s="644" t="s">
        <v>17</v>
      </c>
      <c r="AQ52" s="644"/>
      <c r="AR52" s="644"/>
      <c r="AS52" s="140"/>
      <c r="AT52" s="139"/>
      <c r="AU52" s="140"/>
      <c r="AV52" s="139"/>
      <c r="AW52" s="140"/>
      <c r="AX52" s="139"/>
      <c r="AY52" s="140"/>
      <c r="AZ52" s="139"/>
      <c r="BA52" s="140"/>
      <c r="BB52" s="139"/>
      <c r="BC52" s="140"/>
      <c r="BD52" s="139"/>
      <c r="BE52" s="140"/>
      <c r="BF52" s="139"/>
      <c r="BG52" s="140"/>
      <c r="BH52" s="139"/>
      <c r="BI52" s="140"/>
      <c r="BJ52" s="139"/>
      <c r="BK52" s="140"/>
      <c r="BL52" s="139"/>
      <c r="BM52" s="140"/>
      <c r="BN52" s="139"/>
      <c r="BO52" s="140"/>
      <c r="BP52" s="139"/>
      <c r="BQ52" s="140"/>
      <c r="BR52" s="139"/>
      <c r="BS52" s="140"/>
      <c r="BT52" s="139"/>
      <c r="BU52" s="140"/>
      <c r="BV52" s="139"/>
      <c r="BW52" s="140"/>
      <c r="BX52" s="139"/>
      <c r="BY52" s="140"/>
      <c r="BZ52" s="139"/>
      <c r="CA52" s="141"/>
      <c r="CC52" s="60"/>
      <c r="CD52" s="60"/>
    </row>
    <row r="53" spans="1:82" s="37" customFormat="1" ht="8.25" customHeight="1" thickBot="1" x14ac:dyDescent="0.25">
      <c r="C53" s="151"/>
      <c r="D53" s="121"/>
      <c r="E53" s="42"/>
      <c r="F53" s="43"/>
      <c r="G53" s="42"/>
      <c r="H53" s="122"/>
      <c r="I53" s="122"/>
      <c r="K53" s="38"/>
      <c r="M53" s="129"/>
      <c r="N53" s="130"/>
      <c r="O53" s="115"/>
      <c r="P53" s="129"/>
      <c r="Q53" s="131"/>
      <c r="R53" s="138"/>
      <c r="S53" s="644"/>
      <c r="T53" s="644"/>
      <c r="U53" s="644"/>
      <c r="V53" s="644"/>
      <c r="W53" s="644"/>
      <c r="X53" s="139"/>
      <c r="Y53" s="644"/>
      <c r="Z53" s="644"/>
      <c r="AA53" s="140"/>
      <c r="AB53" s="644"/>
      <c r="AC53" s="644"/>
      <c r="AD53" s="644"/>
      <c r="AE53" s="140"/>
      <c r="AF53" s="139"/>
      <c r="AG53" s="644"/>
      <c r="AH53" s="644"/>
      <c r="AI53" s="644"/>
      <c r="AJ53" s="644"/>
      <c r="AK53" s="644"/>
      <c r="AL53" s="139"/>
      <c r="AM53" s="644"/>
      <c r="AN53" s="644"/>
      <c r="AO53" s="140"/>
      <c r="AP53" s="644"/>
      <c r="AQ53" s="644"/>
      <c r="AR53" s="644"/>
      <c r="AS53" s="140"/>
      <c r="AT53" s="139"/>
      <c r="AU53" s="140"/>
      <c r="AV53" s="139"/>
      <c r="AW53" s="140"/>
      <c r="AX53" s="139"/>
      <c r="AY53" s="140"/>
      <c r="AZ53" s="139"/>
      <c r="BA53" s="140"/>
      <c r="BB53" s="139"/>
      <c r="BC53" s="140"/>
      <c r="BD53" s="139"/>
      <c r="BE53" s="140"/>
      <c r="BF53" s="139"/>
      <c r="BG53" s="140"/>
      <c r="BH53" s="139"/>
      <c r="BI53" s="140"/>
      <c r="BJ53" s="139"/>
      <c r="BK53" s="140"/>
      <c r="BL53" s="139"/>
      <c r="BM53" s="140"/>
      <c r="BN53" s="139"/>
      <c r="BO53" s="140"/>
      <c r="BP53" s="139"/>
      <c r="BQ53" s="140"/>
      <c r="BR53" s="139"/>
      <c r="BS53" s="140"/>
      <c r="BT53" s="139"/>
      <c r="BU53" s="140"/>
      <c r="BV53" s="139"/>
      <c r="BW53" s="140"/>
      <c r="BX53" s="139"/>
      <c r="BY53" s="140"/>
      <c r="BZ53" s="139"/>
      <c r="CA53" s="141"/>
      <c r="CC53" s="60"/>
      <c r="CD53" s="60"/>
    </row>
    <row r="54" spans="1:82" s="37" customFormat="1" ht="25.5" customHeight="1" thickBot="1" x14ac:dyDescent="0.25">
      <c r="A54" s="634" t="s">
        <v>44</v>
      </c>
      <c r="B54" s="634"/>
      <c r="C54" s="152">
        <v>1</v>
      </c>
      <c r="D54" s="635" t="s">
        <v>45</v>
      </c>
      <c r="E54" s="636"/>
      <c r="F54" s="132"/>
      <c r="G54" s="42"/>
      <c r="H54" s="122"/>
      <c r="I54" s="122"/>
      <c r="K54" s="38"/>
      <c r="M54" s="129"/>
      <c r="N54" s="130"/>
      <c r="O54" s="115"/>
      <c r="P54" s="129"/>
      <c r="Q54" s="131"/>
      <c r="R54" s="138">
        <v>1</v>
      </c>
      <c r="S54" s="631"/>
      <c r="T54" s="631"/>
      <c r="U54" s="631"/>
      <c r="V54" s="631"/>
      <c r="W54" s="631"/>
      <c r="X54" s="139"/>
      <c r="Y54" s="632">
        <v>50</v>
      </c>
      <c r="Z54" s="632"/>
      <c r="AA54" s="140"/>
      <c r="AB54" s="633">
        <v>27500</v>
      </c>
      <c r="AC54" s="633"/>
      <c r="AD54" s="633"/>
      <c r="AE54" s="140"/>
      <c r="AF54" s="139">
        <v>4</v>
      </c>
      <c r="AG54" s="631"/>
      <c r="AH54" s="631"/>
      <c r="AI54" s="631"/>
      <c r="AJ54" s="631"/>
      <c r="AK54" s="631"/>
      <c r="AL54" s="139"/>
      <c r="AM54" s="632">
        <v>10</v>
      </c>
      <c r="AN54" s="632"/>
      <c r="AO54" s="140"/>
      <c r="AP54" s="633">
        <v>8000</v>
      </c>
      <c r="AQ54" s="633"/>
      <c r="AR54" s="633"/>
      <c r="AS54" s="140"/>
      <c r="AT54" s="139"/>
      <c r="AU54" s="140"/>
      <c r="AV54" s="139"/>
      <c r="AW54" s="140"/>
      <c r="AX54" s="139"/>
      <c r="AY54" s="140"/>
      <c r="AZ54" s="139"/>
      <c r="BA54" s="140"/>
      <c r="BB54" s="139"/>
      <c r="BC54" s="140"/>
      <c r="BD54" s="139"/>
      <c r="BE54" s="140"/>
      <c r="BF54" s="139"/>
      <c r="BG54" s="140"/>
      <c r="BH54" s="139"/>
      <c r="BI54" s="140"/>
      <c r="BJ54" s="139"/>
      <c r="BK54" s="140"/>
      <c r="BL54" s="139"/>
      <c r="BM54" s="140"/>
      <c r="BN54" s="139"/>
      <c r="BO54" s="140"/>
      <c r="BP54" s="139"/>
      <c r="BQ54" s="140"/>
      <c r="BR54" s="139"/>
      <c r="BS54" s="140"/>
      <c r="BT54" s="139"/>
      <c r="BU54" s="140"/>
      <c r="BV54" s="139"/>
      <c r="BW54" s="140"/>
      <c r="BX54" s="139"/>
      <c r="BY54" s="140"/>
      <c r="BZ54" s="139"/>
      <c r="CA54" s="141"/>
      <c r="CC54" s="60"/>
      <c r="CD54" s="60"/>
    </row>
    <row r="55" spans="1:82" s="37" customFormat="1" ht="9.75" customHeight="1" thickBot="1" x14ac:dyDescent="0.25">
      <c r="C55" s="151"/>
      <c r="D55" s="121"/>
      <c r="E55" s="42"/>
      <c r="F55" s="43"/>
      <c r="G55" s="42"/>
      <c r="H55" s="122"/>
      <c r="I55" s="122"/>
      <c r="K55" s="38"/>
      <c r="M55" s="129"/>
      <c r="N55" s="130"/>
      <c r="O55" s="115"/>
      <c r="P55" s="129"/>
      <c r="Q55" s="131"/>
      <c r="R55" s="138"/>
      <c r="S55" s="140"/>
      <c r="T55" s="139"/>
      <c r="U55" s="140"/>
      <c r="V55" s="139"/>
      <c r="W55" s="140"/>
      <c r="X55" s="139"/>
      <c r="Y55" s="142"/>
      <c r="Z55" s="142"/>
      <c r="AA55" s="140"/>
      <c r="AB55" s="143"/>
      <c r="AC55" s="144"/>
      <c r="AD55" s="143"/>
      <c r="AE55" s="140"/>
      <c r="AF55" s="139"/>
      <c r="AG55" s="140"/>
      <c r="AH55" s="139"/>
      <c r="AI55" s="140"/>
      <c r="AJ55" s="139"/>
      <c r="AK55" s="140"/>
      <c r="AL55" s="139"/>
      <c r="AM55" s="142"/>
      <c r="AN55" s="142"/>
      <c r="AO55" s="140"/>
      <c r="AP55" s="143"/>
      <c r="AQ55" s="144"/>
      <c r="AR55" s="143"/>
      <c r="AS55" s="140"/>
      <c r="AT55" s="139"/>
      <c r="AU55" s="140"/>
      <c r="AV55" s="139"/>
      <c r="AW55" s="140"/>
      <c r="AX55" s="139"/>
      <c r="AY55" s="140"/>
      <c r="AZ55" s="139"/>
      <c r="BA55" s="140"/>
      <c r="BB55" s="139"/>
      <c r="BC55" s="140"/>
      <c r="BD55" s="139"/>
      <c r="BE55" s="140"/>
      <c r="BF55" s="139"/>
      <c r="BG55" s="140"/>
      <c r="BH55" s="139"/>
      <c r="BI55" s="140"/>
      <c r="BJ55" s="139"/>
      <c r="BK55" s="140"/>
      <c r="BL55" s="139"/>
      <c r="BM55" s="140"/>
      <c r="BN55" s="139"/>
      <c r="BO55" s="140"/>
      <c r="BP55" s="139"/>
      <c r="BQ55" s="140"/>
      <c r="BR55" s="139"/>
      <c r="BS55" s="140"/>
      <c r="BT55" s="139"/>
      <c r="BU55" s="140"/>
      <c r="BV55" s="139"/>
      <c r="BW55" s="140"/>
      <c r="BX55" s="139"/>
      <c r="BY55" s="140"/>
      <c r="BZ55" s="139"/>
      <c r="CA55" s="141"/>
      <c r="CC55" s="60"/>
      <c r="CD55" s="60"/>
    </row>
    <row r="56" spans="1:82" s="37" customFormat="1" ht="25.5" customHeight="1" thickBot="1" x14ac:dyDescent="0.25">
      <c r="A56" s="634" t="s">
        <v>46</v>
      </c>
      <c r="B56" s="634"/>
      <c r="C56" s="150">
        <f>L49+O49</f>
        <v>19</v>
      </c>
      <c r="D56" s="638" t="s">
        <v>47</v>
      </c>
      <c r="E56" s="637"/>
      <c r="F56" s="43"/>
      <c r="G56" s="42" t="s">
        <v>16</v>
      </c>
      <c r="H56" s="154">
        <f>O49</f>
        <v>8</v>
      </c>
      <c r="I56" s="145" t="s">
        <v>47</v>
      </c>
      <c r="J56" s="639">
        <f>Q49</f>
        <v>1600</v>
      </c>
      <c r="K56" s="640"/>
      <c r="L56" s="641"/>
      <c r="M56" s="129" t="s">
        <v>48</v>
      </c>
      <c r="N56" s="130"/>
      <c r="O56" s="115"/>
      <c r="P56" s="129"/>
      <c r="Q56" s="131"/>
      <c r="R56" s="138">
        <v>2</v>
      </c>
      <c r="S56" s="631"/>
      <c r="T56" s="631"/>
      <c r="U56" s="631"/>
      <c r="V56" s="631"/>
      <c r="W56" s="631"/>
      <c r="X56" s="139"/>
      <c r="Y56" s="632">
        <v>30</v>
      </c>
      <c r="Z56" s="632"/>
      <c r="AA56" s="140"/>
      <c r="AB56" s="633">
        <v>18000</v>
      </c>
      <c r="AC56" s="633"/>
      <c r="AD56" s="633"/>
      <c r="AE56" s="140"/>
      <c r="AF56" s="139">
        <v>5</v>
      </c>
      <c r="AG56" s="631"/>
      <c r="AH56" s="631"/>
      <c r="AI56" s="631"/>
      <c r="AJ56" s="631"/>
      <c r="AK56" s="631"/>
      <c r="AL56" s="139"/>
      <c r="AM56" s="632"/>
      <c r="AN56" s="632"/>
      <c r="AO56" s="140"/>
      <c r="AP56" s="633"/>
      <c r="AQ56" s="633"/>
      <c r="AR56" s="633"/>
      <c r="AS56" s="140"/>
      <c r="AT56" s="139"/>
      <c r="AU56" s="140"/>
      <c r="AV56" s="139"/>
      <c r="AW56" s="140"/>
      <c r="AX56" s="139"/>
      <c r="AY56" s="140"/>
      <c r="AZ56" s="139"/>
      <c r="BA56" s="140"/>
      <c r="BB56" s="139"/>
      <c r="BC56" s="140"/>
      <c r="BD56" s="139"/>
      <c r="BE56" s="140"/>
      <c r="BF56" s="139"/>
      <c r="BG56" s="140"/>
      <c r="BH56" s="139"/>
      <c r="BI56" s="140"/>
      <c r="BJ56" s="139"/>
      <c r="BK56" s="140"/>
      <c r="BL56" s="139"/>
      <c r="BM56" s="140"/>
      <c r="BN56" s="139"/>
      <c r="BO56" s="140"/>
      <c r="BP56" s="139"/>
      <c r="BQ56" s="140"/>
      <c r="BR56" s="139"/>
      <c r="BS56" s="140"/>
      <c r="BT56" s="139"/>
      <c r="BU56" s="140"/>
      <c r="BV56" s="139"/>
      <c r="BW56" s="140"/>
      <c r="BX56" s="139"/>
      <c r="BY56" s="140"/>
      <c r="BZ56" s="139"/>
      <c r="CA56" s="141"/>
      <c r="CC56" s="60"/>
      <c r="CD56" s="60"/>
    </row>
    <row r="57" spans="1:82" s="37" customFormat="1" ht="9.75" customHeight="1" thickBot="1" x14ac:dyDescent="0.25">
      <c r="C57" s="151"/>
      <c r="D57" s="121"/>
      <c r="E57" s="42"/>
      <c r="F57" s="43"/>
      <c r="G57" s="42"/>
      <c r="H57" s="122"/>
      <c r="I57" s="122"/>
      <c r="K57" s="38"/>
      <c r="M57" s="129"/>
      <c r="N57" s="130"/>
      <c r="O57" s="115"/>
      <c r="P57" s="129"/>
      <c r="Q57" s="131"/>
      <c r="R57" s="138"/>
      <c r="S57" s="140"/>
      <c r="T57" s="139"/>
      <c r="U57" s="140"/>
      <c r="V57" s="139"/>
      <c r="W57" s="140"/>
      <c r="X57" s="139"/>
      <c r="Y57" s="142"/>
      <c r="Z57" s="142"/>
      <c r="AA57" s="140"/>
      <c r="AB57" s="143"/>
      <c r="AC57" s="144"/>
      <c r="AD57" s="143"/>
      <c r="AE57" s="140"/>
      <c r="AF57" s="139"/>
      <c r="AG57" s="140"/>
      <c r="AH57" s="139"/>
      <c r="AI57" s="140"/>
      <c r="AJ57" s="139"/>
      <c r="AK57" s="140"/>
      <c r="AL57" s="139"/>
      <c r="AM57" s="142"/>
      <c r="AN57" s="142"/>
      <c r="AO57" s="140"/>
      <c r="AP57" s="143"/>
      <c r="AQ57" s="144"/>
      <c r="AR57" s="143"/>
      <c r="AS57" s="140"/>
      <c r="AT57" s="139"/>
      <c r="AU57" s="140"/>
      <c r="AV57" s="139"/>
      <c r="AW57" s="140"/>
      <c r="AX57" s="139"/>
      <c r="AY57" s="140"/>
      <c r="AZ57" s="139"/>
      <c r="BA57" s="140"/>
      <c r="BB57" s="139"/>
      <c r="BC57" s="140"/>
      <c r="BD57" s="139"/>
      <c r="BE57" s="140"/>
      <c r="BF57" s="139"/>
      <c r="BG57" s="140"/>
      <c r="BH57" s="139"/>
      <c r="BI57" s="140"/>
      <c r="BJ57" s="139"/>
      <c r="BK57" s="140"/>
      <c r="BL57" s="139"/>
      <c r="BM57" s="140"/>
      <c r="BN57" s="139"/>
      <c r="BO57" s="140"/>
      <c r="BP57" s="139"/>
      <c r="BQ57" s="140"/>
      <c r="BR57" s="139"/>
      <c r="BS57" s="140"/>
      <c r="BT57" s="139"/>
      <c r="BU57" s="140"/>
      <c r="BV57" s="139"/>
      <c r="BW57" s="140"/>
      <c r="BX57" s="139"/>
      <c r="BY57" s="140"/>
      <c r="BZ57" s="139"/>
      <c r="CA57" s="141"/>
      <c r="CC57" s="60"/>
      <c r="CD57" s="60"/>
    </row>
    <row r="58" spans="1:82" s="37" customFormat="1" ht="25.5" customHeight="1" thickBot="1" x14ac:dyDescent="0.25">
      <c r="A58" s="634" t="s">
        <v>46</v>
      </c>
      <c r="B58" s="634"/>
      <c r="C58" s="153">
        <f>N49+Q49</f>
        <v>5175</v>
      </c>
      <c r="D58" s="637" t="s">
        <v>48</v>
      </c>
      <c r="E58" s="637"/>
      <c r="F58" s="43"/>
      <c r="G58" s="42"/>
      <c r="H58" s="122"/>
      <c r="I58" s="122"/>
      <c r="K58" s="38"/>
      <c r="M58" s="129"/>
      <c r="N58" s="130"/>
      <c r="O58" s="115"/>
      <c r="P58" s="129"/>
      <c r="Q58" s="131"/>
      <c r="R58" s="138">
        <v>3</v>
      </c>
      <c r="S58" s="631"/>
      <c r="T58" s="631"/>
      <c r="U58" s="631"/>
      <c r="V58" s="631"/>
      <c r="W58" s="631"/>
      <c r="X58" s="139"/>
      <c r="Y58" s="632">
        <v>20</v>
      </c>
      <c r="Z58" s="632"/>
      <c r="AA58" s="140"/>
      <c r="AB58" s="633">
        <v>14000</v>
      </c>
      <c r="AC58" s="633"/>
      <c r="AD58" s="633"/>
      <c r="AE58" s="140"/>
      <c r="AF58" s="139">
        <v>6</v>
      </c>
      <c r="AG58" s="631"/>
      <c r="AH58" s="631"/>
      <c r="AI58" s="631"/>
      <c r="AJ58" s="631"/>
      <c r="AK58" s="631"/>
      <c r="AL58" s="139"/>
      <c r="AM58" s="632"/>
      <c r="AN58" s="632"/>
      <c r="AO58" s="140"/>
      <c r="AP58" s="633"/>
      <c r="AQ58" s="633"/>
      <c r="AR58" s="633"/>
      <c r="AS58" s="140"/>
      <c r="AT58" s="139"/>
      <c r="AU58" s="140"/>
      <c r="AV58" s="139"/>
      <c r="AW58" s="140"/>
      <c r="AX58" s="139"/>
      <c r="AY58" s="140"/>
      <c r="AZ58" s="139"/>
      <c r="BA58" s="140"/>
      <c r="BB58" s="139"/>
      <c r="BC58" s="140"/>
      <c r="BD58" s="139"/>
      <c r="BE58" s="140"/>
      <c r="BF58" s="139"/>
      <c r="BG58" s="140"/>
      <c r="BH58" s="139"/>
      <c r="BI58" s="140"/>
      <c r="BJ58" s="139"/>
      <c r="BK58" s="140"/>
      <c r="BL58" s="139"/>
      <c r="BM58" s="140"/>
      <c r="BN58" s="139"/>
      <c r="BO58" s="140"/>
      <c r="BP58" s="139"/>
      <c r="BQ58" s="140"/>
      <c r="BR58" s="139"/>
      <c r="BS58" s="140"/>
      <c r="BT58" s="139"/>
      <c r="BU58" s="140"/>
      <c r="BV58" s="139"/>
      <c r="BW58" s="140"/>
      <c r="BX58" s="139"/>
      <c r="BY58" s="140"/>
      <c r="BZ58" s="139"/>
      <c r="CA58" s="141"/>
      <c r="CC58" s="60"/>
      <c r="CD58" s="60"/>
    </row>
    <row r="59" spans="1:82" s="37" customFormat="1" ht="6" customHeight="1" x14ac:dyDescent="0.2">
      <c r="C59" s="53"/>
      <c r="D59" s="42"/>
      <c r="E59" s="42"/>
      <c r="F59" s="43"/>
      <c r="G59" s="42"/>
      <c r="H59" s="122"/>
      <c r="I59" s="122"/>
      <c r="K59" s="38"/>
      <c r="M59" s="129"/>
      <c r="N59" s="130"/>
      <c r="O59" s="115"/>
      <c r="P59" s="129"/>
      <c r="Q59" s="131"/>
      <c r="R59" s="138"/>
      <c r="S59" s="140"/>
      <c r="T59" s="140"/>
      <c r="U59" s="140"/>
      <c r="V59" s="140"/>
      <c r="W59" s="140"/>
      <c r="X59" s="139"/>
      <c r="Y59" s="140"/>
      <c r="Z59" s="140"/>
      <c r="AA59" s="140"/>
      <c r="AB59" s="139"/>
      <c r="AC59" s="139"/>
      <c r="AD59" s="139"/>
      <c r="AE59" s="140"/>
      <c r="AF59" s="139"/>
      <c r="AG59" s="140"/>
      <c r="AH59" s="140"/>
      <c r="AI59" s="140"/>
      <c r="AJ59" s="140"/>
      <c r="AK59" s="140"/>
      <c r="AL59" s="139"/>
      <c r="AM59" s="140"/>
      <c r="AN59" s="140"/>
      <c r="AO59" s="140"/>
      <c r="AP59" s="139"/>
      <c r="AQ59" s="139"/>
      <c r="AR59" s="139"/>
      <c r="AS59" s="140"/>
      <c r="AT59" s="139"/>
      <c r="AU59" s="140"/>
      <c r="AV59" s="139"/>
      <c r="AW59" s="140"/>
      <c r="AX59" s="139"/>
      <c r="AY59" s="140"/>
      <c r="AZ59" s="139"/>
      <c r="BA59" s="140"/>
      <c r="BB59" s="139"/>
      <c r="BC59" s="140"/>
      <c r="BD59" s="139"/>
      <c r="BE59" s="140"/>
      <c r="BF59" s="139"/>
      <c r="BG59" s="140"/>
      <c r="BH59" s="139"/>
      <c r="BI59" s="140"/>
      <c r="BJ59" s="139"/>
      <c r="BK59" s="140"/>
      <c r="BL59" s="139"/>
      <c r="BM59" s="140"/>
      <c r="BN59" s="139"/>
      <c r="BO59" s="140"/>
      <c r="BP59" s="139"/>
      <c r="BQ59" s="140"/>
      <c r="BR59" s="139"/>
      <c r="BS59" s="140"/>
      <c r="BT59" s="139"/>
      <c r="BU59" s="140"/>
      <c r="BV59" s="139"/>
      <c r="BW59" s="140"/>
      <c r="BX59" s="139"/>
      <c r="BY59" s="140"/>
      <c r="BZ59" s="139"/>
      <c r="CA59" s="141"/>
      <c r="CC59" s="60"/>
      <c r="CD59" s="60"/>
    </row>
    <row r="60" spans="1:82" s="37" customFormat="1" ht="24.75" customHeight="1" thickBot="1" x14ac:dyDescent="0.25">
      <c r="D60" s="121"/>
      <c r="E60" s="42"/>
      <c r="F60" s="43"/>
      <c r="G60" s="42"/>
      <c r="H60" s="122"/>
      <c r="I60" s="122"/>
      <c r="K60" s="38"/>
      <c r="M60" s="129"/>
      <c r="N60" s="130"/>
      <c r="O60" s="115"/>
      <c r="P60" s="129"/>
      <c r="Q60" s="131"/>
      <c r="R60" s="146"/>
      <c r="S60" s="147"/>
      <c r="T60" s="148"/>
      <c r="U60" s="147"/>
      <c r="V60" s="148"/>
      <c r="W60" s="147"/>
      <c r="X60" s="148"/>
      <c r="Y60" s="147"/>
      <c r="Z60" s="148"/>
      <c r="AA60" s="147" t="s">
        <v>47</v>
      </c>
      <c r="AB60" s="627">
        <f>Y54+Y56+Y58+AM54+AM56+AM58</f>
        <v>110</v>
      </c>
      <c r="AC60" s="627"/>
      <c r="AD60" s="627"/>
      <c r="AE60" s="628" t="s">
        <v>17</v>
      </c>
      <c r="AF60" s="628"/>
      <c r="AG60" s="629">
        <f>AB54+AB56+AB58+AP54+AP56+AP58</f>
        <v>67500</v>
      </c>
      <c r="AH60" s="629"/>
      <c r="AI60" s="629"/>
      <c r="AJ60" s="629"/>
      <c r="AK60" s="629"/>
      <c r="AL60" s="148"/>
      <c r="AM60" s="628"/>
      <c r="AN60" s="628"/>
      <c r="AO60" s="147"/>
      <c r="AP60" s="630"/>
      <c r="AQ60" s="630"/>
      <c r="AR60" s="630"/>
      <c r="AS60" s="147"/>
      <c r="AT60" s="148"/>
      <c r="AU60" s="147"/>
      <c r="AV60" s="148"/>
      <c r="AW60" s="147"/>
      <c r="AX60" s="148"/>
      <c r="AY60" s="147"/>
      <c r="AZ60" s="148"/>
      <c r="BA60" s="147"/>
      <c r="BB60" s="148"/>
      <c r="BC60" s="147"/>
      <c r="BD60" s="148"/>
      <c r="BE60" s="147"/>
      <c r="BF60" s="148"/>
      <c r="BG60" s="147"/>
      <c r="BH60" s="148"/>
      <c r="BI60" s="147"/>
      <c r="BJ60" s="148"/>
      <c r="BK60" s="147"/>
      <c r="BL60" s="148"/>
      <c r="BM60" s="147"/>
      <c r="BN60" s="148"/>
      <c r="BO60" s="147"/>
      <c r="BP60" s="148"/>
      <c r="BQ60" s="147"/>
      <c r="BR60" s="148"/>
      <c r="BS60" s="147"/>
      <c r="BT60" s="148"/>
      <c r="BU60" s="147"/>
      <c r="BV60" s="148"/>
      <c r="BW60" s="147"/>
      <c r="BX60" s="148"/>
      <c r="BY60" s="147"/>
      <c r="BZ60" s="148"/>
      <c r="CA60" s="149"/>
      <c r="CC60" s="60"/>
      <c r="CD60" s="60"/>
    </row>
    <row r="61" spans="1:82" s="45" customFormat="1" ht="15" x14ac:dyDescent="0.2">
      <c r="D61" s="25"/>
      <c r="E61" s="50"/>
      <c r="F61" s="51"/>
      <c r="G61" s="28"/>
      <c r="H61" s="29"/>
      <c r="I61" s="29"/>
      <c r="J61" s="24"/>
      <c r="K61" s="30"/>
      <c r="L61" s="24"/>
      <c r="M61" s="31"/>
      <c r="N61" s="32"/>
      <c r="O61" s="33"/>
      <c r="P61" s="31"/>
      <c r="Q61" s="34"/>
      <c r="S61" s="48"/>
      <c r="U61" s="48"/>
      <c r="W61" s="48"/>
      <c r="Y61" s="48"/>
      <c r="AA61" s="48"/>
      <c r="AC61" s="48"/>
      <c r="AE61" s="48"/>
      <c r="AG61" s="48"/>
      <c r="AI61" s="48"/>
      <c r="AK61" s="48"/>
      <c r="AM61" s="48"/>
      <c r="AO61" s="48"/>
      <c r="AQ61" s="48"/>
      <c r="AS61" s="48"/>
      <c r="AU61" s="48"/>
      <c r="AW61" s="48"/>
      <c r="AY61" s="48"/>
      <c r="BA61" s="48"/>
      <c r="BC61" s="48"/>
      <c r="BE61" s="48"/>
      <c r="BG61" s="48"/>
      <c r="BI61" s="48"/>
      <c r="BK61" s="48"/>
      <c r="BM61" s="48"/>
      <c r="BO61" s="48"/>
      <c r="BQ61" s="48"/>
      <c r="BS61" s="48"/>
      <c r="BU61" s="48"/>
      <c r="BW61" s="48"/>
      <c r="BY61" s="48"/>
      <c r="CA61" s="48"/>
      <c r="CC61" s="35"/>
      <c r="CD61" s="35"/>
    </row>
    <row r="62" spans="1:82" s="45" customFormat="1" ht="15" x14ac:dyDescent="0.2">
      <c r="D62" s="25"/>
      <c r="E62" s="50"/>
      <c r="F62" s="51"/>
      <c r="G62" s="28"/>
      <c r="H62" s="29"/>
      <c r="I62" s="29"/>
      <c r="J62" s="24"/>
      <c r="K62" s="30"/>
      <c r="L62" s="24"/>
      <c r="M62" s="31"/>
      <c r="N62" s="32"/>
      <c r="O62" s="33"/>
      <c r="P62" s="31"/>
      <c r="Q62" s="34"/>
      <c r="S62" s="48"/>
      <c r="U62" s="48"/>
      <c r="W62" s="48"/>
      <c r="Y62" s="48"/>
      <c r="AA62" s="48"/>
      <c r="AC62" s="48"/>
      <c r="AE62" s="48"/>
      <c r="AG62" s="48"/>
      <c r="AI62" s="48"/>
      <c r="AK62" s="48"/>
      <c r="AM62" s="48"/>
      <c r="AO62" s="48"/>
      <c r="AQ62" s="48"/>
      <c r="AS62" s="48"/>
      <c r="AU62" s="48"/>
      <c r="AW62" s="48"/>
      <c r="AY62" s="48"/>
      <c r="BA62" s="48"/>
      <c r="BC62" s="48"/>
      <c r="BE62" s="48"/>
      <c r="BG62" s="48"/>
      <c r="BI62" s="48"/>
      <c r="BK62" s="48"/>
      <c r="BM62" s="48"/>
      <c r="BO62" s="48"/>
      <c r="BQ62" s="48"/>
      <c r="BS62" s="48"/>
      <c r="BU62" s="48"/>
      <c r="BW62" s="48"/>
      <c r="BY62" s="48"/>
      <c r="CA62" s="48"/>
      <c r="CC62" s="35"/>
      <c r="CD62" s="35"/>
    </row>
    <row r="63" spans="1:82" s="45" customFormat="1" ht="15" x14ac:dyDescent="0.2">
      <c r="D63" s="25"/>
      <c r="E63" s="50"/>
      <c r="F63" s="51"/>
      <c r="G63" s="28"/>
      <c r="H63" s="29"/>
      <c r="I63" s="29"/>
      <c r="J63" s="24"/>
      <c r="K63" s="30"/>
      <c r="L63" s="24"/>
      <c r="M63" s="31"/>
      <c r="N63" s="32"/>
      <c r="O63" s="33"/>
      <c r="P63" s="31"/>
      <c r="Q63" s="34"/>
      <c r="S63" s="48"/>
      <c r="U63" s="48"/>
      <c r="W63" s="48"/>
      <c r="Y63" s="48"/>
      <c r="AA63" s="48"/>
      <c r="AC63" s="48"/>
      <c r="AE63" s="48"/>
      <c r="AG63" s="48"/>
      <c r="AI63" s="48"/>
      <c r="AK63" s="48"/>
      <c r="AM63" s="48"/>
      <c r="AO63" s="48"/>
      <c r="AQ63" s="48"/>
      <c r="AS63" s="48"/>
      <c r="AU63" s="48"/>
      <c r="AW63" s="48"/>
      <c r="AY63" s="48"/>
      <c r="BA63" s="48"/>
      <c r="BC63" s="48"/>
      <c r="BE63" s="48"/>
      <c r="BG63" s="48"/>
      <c r="BI63" s="48"/>
      <c r="BK63" s="48"/>
      <c r="BM63" s="48"/>
      <c r="BO63" s="48"/>
      <c r="BQ63" s="48"/>
      <c r="BS63" s="48"/>
      <c r="BU63" s="48"/>
      <c r="BW63" s="48"/>
      <c r="BY63" s="48"/>
      <c r="CA63" s="48"/>
      <c r="CC63" s="35"/>
      <c r="CD63" s="35"/>
    </row>
    <row r="64" spans="1:82" s="45" customFormat="1" ht="15" x14ac:dyDescent="0.2">
      <c r="D64" s="25"/>
      <c r="E64" s="50"/>
      <c r="F64" s="51"/>
      <c r="G64" s="28"/>
      <c r="H64" s="29"/>
      <c r="I64" s="29"/>
      <c r="J64" s="24"/>
      <c r="K64" s="30"/>
      <c r="L64" s="24"/>
      <c r="M64" s="31"/>
      <c r="N64" s="32"/>
      <c r="O64" s="33"/>
      <c r="P64" s="31"/>
      <c r="Q64" s="34"/>
      <c r="S64" s="48"/>
      <c r="U64" s="48"/>
      <c r="W64" s="48"/>
      <c r="Y64" s="48"/>
      <c r="AA64" s="48"/>
      <c r="AC64" s="48"/>
      <c r="AE64" s="48"/>
      <c r="AG64" s="48"/>
      <c r="AI64" s="48"/>
      <c r="AK64" s="48"/>
      <c r="AM64" s="48"/>
      <c r="AO64" s="48"/>
      <c r="AQ64" s="48"/>
      <c r="AS64" s="48"/>
      <c r="AU64" s="48"/>
      <c r="AW64" s="48"/>
      <c r="AY64" s="48"/>
      <c r="BA64" s="48"/>
      <c r="BC64" s="48"/>
      <c r="BE64" s="48"/>
      <c r="BG64" s="48"/>
      <c r="BI64" s="48"/>
      <c r="BK64" s="48"/>
      <c r="BM64" s="48"/>
      <c r="BO64" s="48"/>
      <c r="BQ64" s="48"/>
      <c r="BS64" s="48"/>
      <c r="BU64" s="48"/>
      <c r="BW64" s="48"/>
      <c r="BY64" s="48"/>
      <c r="CA64" s="48"/>
      <c r="CC64" s="35"/>
      <c r="CD64" s="35"/>
    </row>
    <row r="65" spans="4:82" s="45" customFormat="1" ht="15" x14ac:dyDescent="0.2">
      <c r="D65" s="25"/>
      <c r="E65" s="50"/>
      <c r="F65" s="51"/>
      <c r="G65" s="28"/>
      <c r="H65" s="29"/>
      <c r="I65" s="29"/>
      <c r="J65" s="24"/>
      <c r="K65" s="30"/>
      <c r="L65" s="24"/>
      <c r="M65" s="31"/>
      <c r="N65" s="32"/>
      <c r="O65" s="33"/>
      <c r="P65" s="31"/>
      <c r="Q65" s="34"/>
      <c r="S65" s="48"/>
      <c r="U65" s="48"/>
      <c r="W65" s="48"/>
      <c r="Y65" s="48"/>
      <c r="AA65" s="48"/>
      <c r="AC65" s="48"/>
      <c r="AE65" s="48"/>
      <c r="AG65" s="48"/>
      <c r="AI65" s="48"/>
      <c r="AK65" s="48"/>
      <c r="AM65" s="48"/>
      <c r="AO65" s="48"/>
      <c r="AQ65" s="48"/>
      <c r="AS65" s="48"/>
      <c r="AU65" s="48"/>
      <c r="AW65" s="48"/>
      <c r="AY65" s="48"/>
      <c r="BA65" s="48"/>
      <c r="BC65" s="48"/>
      <c r="BE65" s="48"/>
      <c r="BG65" s="48"/>
      <c r="BI65" s="48"/>
      <c r="BK65" s="48"/>
      <c r="BM65" s="48"/>
      <c r="BO65" s="48"/>
      <c r="BQ65" s="48"/>
      <c r="BS65" s="48"/>
      <c r="BU65" s="48"/>
      <c r="BW65" s="48"/>
      <c r="BY65" s="48"/>
      <c r="CA65" s="48"/>
      <c r="CC65" s="35"/>
      <c r="CD65" s="35"/>
    </row>
    <row r="66" spans="4:82" s="45" customFormat="1" ht="15" x14ac:dyDescent="0.2">
      <c r="D66" s="25"/>
      <c r="E66" s="50"/>
      <c r="F66" s="51"/>
      <c r="G66" s="28"/>
      <c r="H66" s="29"/>
      <c r="I66" s="29"/>
      <c r="J66" s="24"/>
      <c r="K66" s="30"/>
      <c r="L66" s="24"/>
      <c r="M66" s="31"/>
      <c r="N66" s="32"/>
      <c r="O66" s="33"/>
      <c r="P66" s="31"/>
      <c r="Q66" s="34"/>
      <c r="S66" s="48"/>
      <c r="U66" s="48"/>
      <c r="W66" s="48"/>
      <c r="Y66" s="48"/>
      <c r="AA66" s="48"/>
      <c r="AC66" s="48"/>
      <c r="AE66" s="48"/>
      <c r="AG66" s="48"/>
      <c r="AI66" s="48"/>
      <c r="AK66" s="48"/>
      <c r="AM66" s="48"/>
      <c r="AO66" s="48"/>
      <c r="AQ66" s="48"/>
      <c r="AS66" s="48"/>
      <c r="AU66" s="48"/>
      <c r="AW66" s="48"/>
      <c r="AY66" s="48"/>
      <c r="BA66" s="48"/>
      <c r="BC66" s="48"/>
      <c r="BE66" s="48"/>
      <c r="BG66" s="48"/>
      <c r="BI66" s="48"/>
      <c r="BK66" s="48"/>
      <c r="BM66" s="48"/>
      <c r="BO66" s="48"/>
      <c r="BQ66" s="48"/>
      <c r="BS66" s="48"/>
      <c r="BU66" s="48"/>
      <c r="BW66" s="48"/>
      <c r="BY66" s="48"/>
      <c r="CA66" s="48"/>
      <c r="CC66" s="35"/>
      <c r="CD66" s="35"/>
    </row>
    <row r="67" spans="4:82" s="45" customFormat="1" ht="15" x14ac:dyDescent="0.2">
      <c r="D67" s="25"/>
      <c r="E67" s="50"/>
      <c r="F67" s="51"/>
      <c r="G67" s="28"/>
      <c r="H67" s="29"/>
      <c r="I67" s="29"/>
      <c r="J67" s="24"/>
      <c r="K67" s="30"/>
      <c r="L67" s="24"/>
      <c r="M67" s="31"/>
      <c r="N67" s="32"/>
      <c r="O67" s="33"/>
      <c r="P67" s="31"/>
      <c r="Q67" s="34"/>
      <c r="S67" s="48"/>
      <c r="U67" s="48"/>
      <c r="W67" s="48"/>
      <c r="Y67" s="48"/>
      <c r="AA67" s="48"/>
      <c r="AC67" s="48"/>
      <c r="AE67" s="48"/>
      <c r="AG67" s="48"/>
      <c r="AI67" s="48"/>
      <c r="AK67" s="48"/>
      <c r="AM67" s="48"/>
      <c r="AO67" s="48"/>
      <c r="AQ67" s="48"/>
      <c r="AS67" s="48"/>
      <c r="AU67" s="48"/>
      <c r="AW67" s="48"/>
      <c r="AY67" s="48"/>
      <c r="BA67" s="48"/>
      <c r="BC67" s="48"/>
      <c r="BE67" s="48"/>
      <c r="BG67" s="48"/>
      <c r="BI67" s="48"/>
      <c r="BK67" s="48"/>
      <c r="BM67" s="48"/>
      <c r="BO67" s="48"/>
      <c r="BQ67" s="48"/>
      <c r="BS67" s="48"/>
      <c r="BU67" s="48"/>
      <c r="BW67" s="48"/>
      <c r="BY67" s="48"/>
      <c r="CA67" s="48"/>
      <c r="CC67" s="35"/>
      <c r="CD67" s="35"/>
    </row>
    <row r="68" spans="4:82" s="45" customFormat="1" ht="15" x14ac:dyDescent="0.2">
      <c r="D68" s="25"/>
      <c r="E68" s="50"/>
      <c r="F68" s="51"/>
      <c r="G68" s="28"/>
      <c r="H68" s="29"/>
      <c r="I68" s="29"/>
      <c r="J68" s="24"/>
      <c r="K68" s="30"/>
      <c r="L68" s="24"/>
      <c r="M68" s="31"/>
      <c r="N68" s="32"/>
      <c r="O68" s="33"/>
      <c r="P68" s="31"/>
      <c r="Q68" s="34"/>
      <c r="S68" s="48"/>
      <c r="U68" s="48"/>
      <c r="W68" s="48"/>
      <c r="Y68" s="48"/>
      <c r="AA68" s="48"/>
      <c r="AC68" s="48"/>
      <c r="AE68" s="48"/>
      <c r="AG68" s="48"/>
      <c r="AI68" s="48"/>
      <c r="AK68" s="48"/>
      <c r="AM68" s="48"/>
      <c r="AO68" s="48"/>
      <c r="AQ68" s="48"/>
      <c r="AS68" s="48"/>
      <c r="AU68" s="48"/>
      <c r="AW68" s="48"/>
      <c r="AY68" s="48"/>
      <c r="BA68" s="48"/>
      <c r="BC68" s="48"/>
      <c r="BE68" s="48"/>
      <c r="BG68" s="48"/>
      <c r="BI68" s="48"/>
      <c r="BK68" s="48"/>
      <c r="BM68" s="48"/>
      <c r="BO68" s="48"/>
      <c r="BQ68" s="48"/>
      <c r="BS68" s="48"/>
      <c r="BU68" s="48"/>
      <c r="BW68" s="48"/>
      <c r="BY68" s="48"/>
      <c r="CA68" s="48"/>
      <c r="CC68" s="35"/>
      <c r="CD68" s="35"/>
    </row>
    <row r="69" spans="4:82" s="45" customFormat="1" ht="15" x14ac:dyDescent="0.2">
      <c r="D69" s="25"/>
      <c r="E69" s="50"/>
      <c r="F69" s="51"/>
      <c r="G69" s="28"/>
      <c r="H69" s="29"/>
      <c r="I69" s="29"/>
      <c r="J69" s="24"/>
      <c r="K69" s="30"/>
      <c r="L69" s="24"/>
      <c r="M69" s="31"/>
      <c r="N69" s="32"/>
      <c r="O69" s="33"/>
      <c r="P69" s="31"/>
      <c r="Q69" s="34"/>
      <c r="S69" s="48"/>
      <c r="U69" s="48"/>
      <c r="W69" s="48"/>
      <c r="Y69" s="48"/>
      <c r="AA69" s="48"/>
      <c r="AC69" s="48"/>
      <c r="AE69" s="48"/>
      <c r="AG69" s="48"/>
      <c r="AI69" s="48"/>
      <c r="AK69" s="48"/>
      <c r="AM69" s="48"/>
      <c r="AO69" s="48"/>
      <c r="AQ69" s="48"/>
      <c r="AS69" s="48"/>
      <c r="AU69" s="48"/>
      <c r="AW69" s="48"/>
      <c r="AY69" s="48"/>
      <c r="BA69" s="48"/>
      <c r="BC69" s="48"/>
      <c r="BE69" s="48"/>
      <c r="BG69" s="48"/>
      <c r="BI69" s="48"/>
      <c r="BK69" s="48"/>
      <c r="BM69" s="48"/>
      <c r="BO69" s="48"/>
      <c r="BQ69" s="48"/>
      <c r="BS69" s="48"/>
      <c r="BU69" s="48"/>
      <c r="BW69" s="48"/>
      <c r="BY69" s="48"/>
      <c r="CA69" s="48"/>
      <c r="CC69" s="35"/>
      <c r="CD69" s="35"/>
    </row>
    <row r="70" spans="4:82" s="45" customFormat="1" ht="15" x14ac:dyDescent="0.2">
      <c r="D70" s="25"/>
      <c r="E70" s="50"/>
      <c r="F70" s="51"/>
      <c r="G70" s="28"/>
      <c r="H70" s="29"/>
      <c r="I70" s="29"/>
      <c r="J70" s="24"/>
      <c r="K70" s="30"/>
      <c r="L70" s="24"/>
      <c r="M70" s="31"/>
      <c r="N70" s="32"/>
      <c r="O70" s="33"/>
      <c r="P70" s="31"/>
      <c r="Q70" s="34"/>
      <c r="S70" s="48"/>
      <c r="U70" s="48"/>
      <c r="W70" s="48"/>
      <c r="Y70" s="48"/>
      <c r="AA70" s="48"/>
      <c r="AC70" s="48"/>
      <c r="AE70" s="48"/>
      <c r="AG70" s="48"/>
      <c r="AI70" s="48"/>
      <c r="AK70" s="48"/>
      <c r="AM70" s="48"/>
      <c r="AO70" s="48"/>
      <c r="AQ70" s="48"/>
      <c r="AS70" s="48"/>
      <c r="AU70" s="48"/>
      <c r="AW70" s="48"/>
      <c r="AY70" s="48"/>
      <c r="BA70" s="48"/>
      <c r="BC70" s="48"/>
      <c r="BE70" s="48"/>
      <c r="BG70" s="48"/>
      <c r="BI70" s="48"/>
      <c r="BK70" s="48"/>
      <c r="BM70" s="48"/>
      <c r="BO70" s="48"/>
      <c r="BQ70" s="48"/>
      <c r="BS70" s="48"/>
      <c r="BU70" s="48"/>
      <c r="BW70" s="48"/>
      <c r="BY70" s="48"/>
      <c r="CA70" s="48"/>
      <c r="CC70" s="35"/>
      <c r="CD70" s="35"/>
    </row>
    <row r="71" spans="4:82" s="45" customFormat="1" ht="15" x14ac:dyDescent="0.2">
      <c r="D71" s="25"/>
      <c r="E71" s="50"/>
      <c r="F71" s="51"/>
      <c r="G71" s="28"/>
      <c r="H71" s="29"/>
      <c r="I71" s="29"/>
      <c r="J71" s="24"/>
      <c r="K71" s="30"/>
      <c r="L71" s="24"/>
      <c r="M71" s="31"/>
      <c r="N71" s="32"/>
      <c r="O71" s="33"/>
      <c r="P71" s="31"/>
      <c r="Q71" s="34"/>
      <c r="S71" s="48"/>
      <c r="U71" s="48"/>
      <c r="W71" s="48"/>
      <c r="Y71" s="48"/>
      <c r="AA71" s="48"/>
      <c r="AC71" s="48"/>
      <c r="AE71" s="48"/>
      <c r="AG71" s="48"/>
      <c r="AI71" s="48"/>
      <c r="AK71" s="48"/>
      <c r="AM71" s="48"/>
      <c r="AO71" s="48"/>
      <c r="AQ71" s="48"/>
      <c r="AS71" s="48"/>
      <c r="AU71" s="48"/>
      <c r="AW71" s="48"/>
      <c r="AY71" s="48"/>
      <c r="BA71" s="48"/>
      <c r="BC71" s="48"/>
      <c r="BE71" s="48"/>
      <c r="BG71" s="48"/>
      <c r="BI71" s="48"/>
      <c r="BK71" s="48"/>
      <c r="BM71" s="48"/>
      <c r="BO71" s="48"/>
      <c r="BQ71" s="48"/>
      <c r="BS71" s="48"/>
      <c r="BU71" s="48"/>
      <c r="BW71" s="48"/>
      <c r="BY71" s="48"/>
      <c r="CA71" s="48"/>
      <c r="CC71" s="35"/>
      <c r="CD71" s="35"/>
    </row>
    <row r="72" spans="4:82" s="45" customFormat="1" ht="15" x14ac:dyDescent="0.2">
      <c r="D72" s="25"/>
      <c r="E72" s="50"/>
      <c r="F72" s="51"/>
      <c r="G72" s="28"/>
      <c r="H72" s="29"/>
      <c r="I72" s="29"/>
      <c r="J72" s="24"/>
      <c r="K72" s="30"/>
      <c r="L72" s="24"/>
      <c r="M72" s="31"/>
      <c r="N72" s="32"/>
      <c r="O72" s="33"/>
      <c r="P72" s="31"/>
      <c r="Q72" s="34"/>
      <c r="S72" s="48"/>
      <c r="U72" s="48"/>
      <c r="W72" s="48"/>
      <c r="Y72" s="48"/>
      <c r="AA72" s="48"/>
      <c r="AC72" s="48"/>
      <c r="AE72" s="48"/>
      <c r="AG72" s="48"/>
      <c r="AI72" s="48"/>
      <c r="AK72" s="48"/>
      <c r="AM72" s="48"/>
      <c r="AO72" s="48"/>
      <c r="AQ72" s="48"/>
      <c r="AS72" s="48"/>
      <c r="AU72" s="48"/>
      <c r="AW72" s="48"/>
      <c r="AY72" s="48"/>
      <c r="BA72" s="48"/>
      <c r="BC72" s="48"/>
      <c r="BE72" s="48"/>
      <c r="BG72" s="48"/>
      <c r="BI72" s="48"/>
      <c r="BK72" s="48"/>
      <c r="BM72" s="48"/>
      <c r="BO72" s="48"/>
      <c r="BQ72" s="48"/>
      <c r="BS72" s="48"/>
      <c r="BU72" s="48"/>
      <c r="BW72" s="48"/>
      <c r="BY72" s="48"/>
      <c r="CA72" s="48"/>
      <c r="CC72" s="35"/>
      <c r="CD72" s="35"/>
    </row>
    <row r="73" spans="4:82" s="45" customFormat="1" ht="15" x14ac:dyDescent="0.2">
      <c r="D73" s="25"/>
      <c r="E73" s="50"/>
      <c r="F73" s="51"/>
      <c r="G73" s="28"/>
      <c r="H73" s="29"/>
      <c r="I73" s="29"/>
      <c r="J73" s="24"/>
      <c r="K73" s="30"/>
      <c r="L73" s="24"/>
      <c r="M73" s="31"/>
      <c r="N73" s="32"/>
      <c r="O73" s="33"/>
      <c r="P73" s="31"/>
      <c r="Q73" s="34"/>
      <c r="S73" s="48"/>
      <c r="U73" s="48"/>
      <c r="W73" s="48"/>
      <c r="Y73" s="48"/>
      <c r="AA73" s="48"/>
      <c r="AC73" s="48"/>
      <c r="AE73" s="48"/>
      <c r="AG73" s="48"/>
      <c r="AI73" s="48"/>
      <c r="AK73" s="48"/>
      <c r="AM73" s="48"/>
      <c r="AO73" s="48"/>
      <c r="AQ73" s="48"/>
      <c r="AS73" s="48"/>
      <c r="AU73" s="48"/>
      <c r="AW73" s="48"/>
      <c r="AY73" s="48"/>
      <c r="BA73" s="48"/>
      <c r="BC73" s="48"/>
      <c r="BE73" s="48"/>
      <c r="BG73" s="48"/>
      <c r="BI73" s="48"/>
      <c r="BK73" s="48"/>
      <c r="BM73" s="48"/>
      <c r="BO73" s="48"/>
      <c r="BQ73" s="48"/>
      <c r="BS73" s="48"/>
      <c r="BU73" s="48"/>
      <c r="BW73" s="48"/>
      <c r="BY73" s="48"/>
      <c r="CA73" s="48"/>
      <c r="CC73" s="35"/>
      <c r="CD73" s="35"/>
    </row>
    <row r="74" spans="4:82" s="45" customFormat="1" ht="15" x14ac:dyDescent="0.2">
      <c r="D74" s="25"/>
      <c r="E74" s="50"/>
      <c r="F74" s="51"/>
      <c r="G74" s="28"/>
      <c r="H74" s="29"/>
      <c r="I74" s="29"/>
      <c r="J74" s="24"/>
      <c r="K74" s="30"/>
      <c r="L74" s="24"/>
      <c r="M74" s="31"/>
      <c r="N74" s="32"/>
      <c r="O74" s="33"/>
      <c r="P74" s="31"/>
      <c r="Q74" s="34"/>
      <c r="S74" s="48"/>
      <c r="U74" s="48"/>
      <c r="W74" s="48"/>
      <c r="Y74" s="48"/>
      <c r="AA74" s="48"/>
      <c r="AC74" s="48"/>
      <c r="AE74" s="48"/>
      <c r="AG74" s="48"/>
      <c r="AI74" s="48"/>
      <c r="AK74" s="48"/>
      <c r="AM74" s="48"/>
      <c r="AO74" s="48"/>
      <c r="AQ74" s="48"/>
      <c r="AS74" s="48"/>
      <c r="AU74" s="48"/>
      <c r="AW74" s="48"/>
      <c r="AY74" s="48"/>
      <c r="BA74" s="48"/>
      <c r="BC74" s="48"/>
      <c r="BE74" s="48"/>
      <c r="BG74" s="48"/>
      <c r="BI74" s="48"/>
      <c r="BK74" s="48"/>
      <c r="BM74" s="48"/>
      <c r="BO74" s="48"/>
      <c r="BQ74" s="48"/>
      <c r="BS74" s="48"/>
      <c r="BU74" s="48"/>
      <c r="BW74" s="48"/>
      <c r="BY74" s="48"/>
      <c r="CA74" s="48"/>
      <c r="CC74" s="35"/>
      <c r="CD74" s="35"/>
    </row>
    <row r="75" spans="4:82" s="45" customFormat="1" ht="15" x14ac:dyDescent="0.2">
      <c r="D75" s="25"/>
      <c r="E75" s="50"/>
      <c r="F75" s="51"/>
      <c r="G75" s="28"/>
      <c r="H75" s="29"/>
      <c r="I75" s="29"/>
      <c r="J75" s="24"/>
      <c r="K75" s="30"/>
      <c r="L75" s="24"/>
      <c r="M75" s="31"/>
      <c r="N75" s="32"/>
      <c r="O75" s="33"/>
      <c r="P75" s="31"/>
      <c r="Q75" s="34"/>
      <c r="S75" s="48"/>
      <c r="U75" s="48"/>
      <c r="W75" s="48"/>
      <c r="Y75" s="48"/>
      <c r="AA75" s="48"/>
      <c r="AC75" s="48"/>
      <c r="AE75" s="48"/>
      <c r="AG75" s="48"/>
      <c r="AI75" s="48"/>
      <c r="AK75" s="48"/>
      <c r="AM75" s="48"/>
      <c r="AO75" s="48"/>
      <c r="AQ75" s="48"/>
      <c r="AS75" s="48"/>
      <c r="AU75" s="48"/>
      <c r="AW75" s="48"/>
      <c r="AY75" s="48"/>
      <c r="BA75" s="48"/>
      <c r="BC75" s="48"/>
      <c r="BE75" s="48"/>
      <c r="BG75" s="48"/>
      <c r="BI75" s="48"/>
      <c r="BK75" s="48"/>
      <c r="BM75" s="48"/>
      <c r="BO75" s="48"/>
      <c r="BQ75" s="48"/>
      <c r="BS75" s="48"/>
      <c r="BU75" s="48"/>
      <c r="BW75" s="48"/>
      <c r="BY75" s="48"/>
      <c r="CA75" s="48"/>
      <c r="CC75" s="35"/>
      <c r="CD75" s="35"/>
    </row>
    <row r="76" spans="4:82" s="45" customFormat="1" ht="15" x14ac:dyDescent="0.2">
      <c r="D76" s="25"/>
      <c r="E76" s="50"/>
      <c r="F76" s="51"/>
      <c r="G76" s="28"/>
      <c r="H76" s="29"/>
      <c r="I76" s="29"/>
      <c r="J76" s="24"/>
      <c r="K76" s="30"/>
      <c r="L76" s="24"/>
      <c r="M76" s="31"/>
      <c r="N76" s="32"/>
      <c r="O76" s="33"/>
      <c r="P76" s="31"/>
      <c r="Q76" s="34"/>
      <c r="S76" s="48"/>
      <c r="U76" s="48"/>
      <c r="W76" s="48"/>
      <c r="Y76" s="48"/>
      <c r="AA76" s="48"/>
      <c r="AC76" s="48"/>
      <c r="AE76" s="48"/>
      <c r="AG76" s="48"/>
      <c r="AI76" s="48"/>
      <c r="AK76" s="48"/>
      <c r="AM76" s="48"/>
      <c r="AO76" s="48"/>
      <c r="AQ76" s="48"/>
      <c r="AS76" s="48"/>
      <c r="AU76" s="48"/>
      <c r="AW76" s="48"/>
      <c r="AY76" s="48"/>
      <c r="BA76" s="48"/>
      <c r="BC76" s="48"/>
      <c r="BE76" s="48"/>
      <c r="BG76" s="48"/>
      <c r="BI76" s="48"/>
      <c r="BK76" s="48"/>
      <c r="BM76" s="48"/>
      <c r="BO76" s="48"/>
      <c r="BQ76" s="48"/>
      <c r="BS76" s="48"/>
      <c r="BU76" s="48"/>
      <c r="BW76" s="48"/>
      <c r="BY76" s="48"/>
      <c r="CA76" s="48"/>
      <c r="CC76" s="35"/>
      <c r="CD76" s="35"/>
    </row>
    <row r="77" spans="4:82" s="45" customFormat="1" ht="15" x14ac:dyDescent="0.2">
      <c r="D77" s="25"/>
      <c r="E77" s="50"/>
      <c r="F77" s="51"/>
      <c r="G77" s="28"/>
      <c r="H77" s="29"/>
      <c r="I77" s="29"/>
      <c r="J77" s="24"/>
      <c r="K77" s="30"/>
      <c r="L77" s="24"/>
      <c r="M77" s="31"/>
      <c r="N77" s="32"/>
      <c r="O77" s="33"/>
      <c r="P77" s="31"/>
      <c r="Q77" s="34"/>
      <c r="S77" s="48"/>
      <c r="U77" s="48"/>
      <c r="W77" s="48"/>
      <c r="Y77" s="48"/>
      <c r="AA77" s="48"/>
      <c r="AC77" s="48"/>
      <c r="AE77" s="48"/>
      <c r="AG77" s="48"/>
      <c r="AI77" s="48"/>
      <c r="AK77" s="48"/>
      <c r="AM77" s="48"/>
      <c r="AO77" s="48"/>
      <c r="AQ77" s="48"/>
      <c r="AS77" s="48"/>
      <c r="AU77" s="48"/>
      <c r="AW77" s="48"/>
      <c r="AY77" s="48"/>
      <c r="BA77" s="48"/>
      <c r="BC77" s="48"/>
      <c r="BE77" s="48"/>
      <c r="BG77" s="48"/>
      <c r="BI77" s="48"/>
      <c r="BK77" s="48"/>
      <c r="BM77" s="48"/>
      <c r="BO77" s="48"/>
      <c r="BQ77" s="48"/>
      <c r="BS77" s="48"/>
      <c r="BU77" s="48"/>
      <c r="BW77" s="48"/>
      <c r="BY77" s="48"/>
      <c r="CA77" s="48"/>
      <c r="CC77" s="35"/>
      <c r="CD77" s="35"/>
    </row>
    <row r="78" spans="4:82" s="45" customFormat="1" ht="15" x14ac:dyDescent="0.2">
      <c r="D78" s="25"/>
      <c r="E78" s="50"/>
      <c r="F78" s="51"/>
      <c r="G78" s="28"/>
      <c r="H78" s="29"/>
      <c r="I78" s="29"/>
      <c r="J78" s="24"/>
      <c r="K78" s="30"/>
      <c r="L78" s="24"/>
      <c r="M78" s="31"/>
      <c r="N78" s="32"/>
      <c r="O78" s="33"/>
      <c r="P78" s="31"/>
      <c r="Q78" s="34"/>
      <c r="S78" s="48"/>
      <c r="U78" s="48"/>
      <c r="W78" s="48"/>
      <c r="Y78" s="48"/>
      <c r="AA78" s="48"/>
      <c r="AC78" s="48"/>
      <c r="AE78" s="48"/>
      <c r="AG78" s="48"/>
      <c r="AI78" s="48"/>
      <c r="AK78" s="48"/>
      <c r="AM78" s="48"/>
      <c r="AO78" s="48"/>
      <c r="AQ78" s="48"/>
      <c r="AS78" s="48"/>
      <c r="AU78" s="48"/>
      <c r="AW78" s="48"/>
      <c r="AY78" s="48"/>
      <c r="BA78" s="48"/>
      <c r="BC78" s="48"/>
      <c r="BE78" s="48"/>
      <c r="BG78" s="48"/>
      <c r="BI78" s="48"/>
      <c r="BK78" s="48"/>
      <c r="BM78" s="48"/>
      <c r="BO78" s="48"/>
      <c r="BQ78" s="48"/>
      <c r="BS78" s="48"/>
      <c r="BU78" s="48"/>
      <c r="BW78" s="48"/>
      <c r="BY78" s="48"/>
      <c r="CA78" s="48"/>
      <c r="CC78" s="35"/>
      <c r="CD78" s="35"/>
    </row>
    <row r="79" spans="4:82" s="45" customFormat="1" ht="15" x14ac:dyDescent="0.2">
      <c r="D79" s="25"/>
      <c r="E79" s="50"/>
      <c r="F79" s="51"/>
      <c r="G79" s="28"/>
      <c r="H79" s="29"/>
      <c r="I79" s="29"/>
      <c r="J79" s="24"/>
      <c r="K79" s="30"/>
      <c r="L79" s="24"/>
      <c r="M79" s="31"/>
      <c r="N79" s="32"/>
      <c r="O79" s="33"/>
      <c r="P79" s="31"/>
      <c r="Q79" s="34"/>
      <c r="S79" s="48"/>
      <c r="U79" s="48"/>
      <c r="W79" s="48"/>
      <c r="Y79" s="48"/>
      <c r="AA79" s="48"/>
      <c r="AC79" s="48"/>
      <c r="AE79" s="48"/>
      <c r="AG79" s="48"/>
      <c r="AI79" s="48"/>
      <c r="AK79" s="48"/>
      <c r="AM79" s="48"/>
      <c r="AO79" s="48"/>
      <c r="AQ79" s="48"/>
      <c r="AS79" s="48"/>
      <c r="AU79" s="48"/>
      <c r="AW79" s="48"/>
      <c r="AY79" s="48"/>
      <c r="BA79" s="48"/>
      <c r="BC79" s="48"/>
      <c r="BE79" s="48"/>
      <c r="BG79" s="48"/>
      <c r="BI79" s="48"/>
      <c r="BK79" s="48"/>
      <c r="BM79" s="48"/>
      <c r="BO79" s="48"/>
      <c r="BQ79" s="48"/>
      <c r="BS79" s="48"/>
      <c r="BU79" s="48"/>
      <c r="BW79" s="48"/>
      <c r="BY79" s="48"/>
      <c r="CA79" s="48"/>
      <c r="CC79" s="35"/>
      <c r="CD79" s="35"/>
    </row>
    <row r="80" spans="4:82" s="45" customFormat="1" ht="15" x14ac:dyDescent="0.2">
      <c r="D80" s="25"/>
      <c r="E80" s="50"/>
      <c r="F80" s="51"/>
      <c r="G80" s="28"/>
      <c r="H80" s="29"/>
      <c r="I80" s="29"/>
      <c r="J80" s="24"/>
      <c r="K80" s="30"/>
      <c r="L80" s="24"/>
      <c r="M80" s="31"/>
      <c r="N80" s="32"/>
      <c r="O80" s="33"/>
      <c r="P80" s="31"/>
      <c r="Q80" s="34"/>
      <c r="S80" s="48"/>
      <c r="U80" s="48"/>
      <c r="W80" s="48"/>
      <c r="Y80" s="48"/>
      <c r="AA80" s="48"/>
      <c r="AC80" s="48"/>
      <c r="AE80" s="48"/>
      <c r="AG80" s="48"/>
      <c r="AI80" s="48"/>
      <c r="AK80" s="48"/>
      <c r="AM80" s="48"/>
      <c r="AO80" s="48"/>
      <c r="AQ80" s="48"/>
      <c r="AS80" s="48"/>
      <c r="AU80" s="48"/>
      <c r="AW80" s="48"/>
      <c r="AY80" s="48"/>
      <c r="BA80" s="48"/>
      <c r="BC80" s="48"/>
      <c r="BE80" s="48"/>
      <c r="BG80" s="48"/>
      <c r="BI80" s="48"/>
      <c r="BK80" s="48"/>
      <c r="BM80" s="48"/>
      <c r="BO80" s="48"/>
      <c r="BQ80" s="48"/>
      <c r="BS80" s="48"/>
      <c r="BU80" s="48"/>
      <c r="BW80" s="48"/>
      <c r="BY80" s="48"/>
      <c r="CA80" s="48"/>
      <c r="CC80" s="35"/>
      <c r="CD80" s="35"/>
    </row>
    <row r="81" spans="4:82" s="45" customFormat="1" ht="15" x14ac:dyDescent="0.2">
      <c r="D81" s="25"/>
      <c r="E81" s="50"/>
      <c r="F81" s="51"/>
      <c r="G81" s="28"/>
      <c r="H81" s="29"/>
      <c r="I81" s="29"/>
      <c r="J81" s="24"/>
      <c r="K81" s="30"/>
      <c r="L81" s="24"/>
      <c r="M81" s="31"/>
      <c r="N81" s="32"/>
      <c r="O81" s="33"/>
      <c r="P81" s="31"/>
      <c r="Q81" s="34"/>
      <c r="S81" s="48"/>
      <c r="U81" s="48"/>
      <c r="W81" s="48"/>
      <c r="Y81" s="48"/>
      <c r="AA81" s="48"/>
      <c r="AC81" s="48"/>
      <c r="AE81" s="48"/>
      <c r="AG81" s="48"/>
      <c r="AI81" s="48"/>
      <c r="AK81" s="48"/>
      <c r="AM81" s="48"/>
      <c r="AO81" s="48"/>
      <c r="AQ81" s="48"/>
      <c r="AS81" s="48"/>
      <c r="AU81" s="48"/>
      <c r="AW81" s="48"/>
      <c r="AY81" s="48"/>
      <c r="BA81" s="48"/>
      <c r="BC81" s="48"/>
      <c r="BE81" s="48"/>
      <c r="BG81" s="48"/>
      <c r="BI81" s="48"/>
      <c r="BK81" s="48"/>
      <c r="BM81" s="48"/>
      <c r="BO81" s="48"/>
      <c r="BQ81" s="48"/>
      <c r="BS81" s="48"/>
      <c r="BU81" s="48"/>
      <c r="BW81" s="48"/>
      <c r="BY81" s="48"/>
      <c r="CA81" s="48"/>
      <c r="CC81" s="35"/>
      <c r="CD81" s="35"/>
    </row>
    <row r="82" spans="4:82" s="45" customFormat="1" ht="15" x14ac:dyDescent="0.2">
      <c r="D82" s="25"/>
      <c r="E82" s="50"/>
      <c r="F82" s="51"/>
      <c r="G82" s="28"/>
      <c r="H82" s="29"/>
      <c r="I82" s="29"/>
      <c r="J82" s="24"/>
      <c r="K82" s="30"/>
      <c r="L82" s="24"/>
      <c r="M82" s="31"/>
      <c r="N82" s="32"/>
      <c r="O82" s="33"/>
      <c r="P82" s="31"/>
      <c r="Q82" s="34"/>
      <c r="S82" s="48"/>
      <c r="U82" s="48"/>
      <c r="W82" s="48"/>
      <c r="Y82" s="48"/>
      <c r="AA82" s="48"/>
      <c r="AC82" s="48"/>
      <c r="AE82" s="48"/>
      <c r="AG82" s="48"/>
      <c r="AI82" s="48"/>
      <c r="AK82" s="48"/>
      <c r="AM82" s="48"/>
      <c r="AO82" s="48"/>
      <c r="AQ82" s="48"/>
      <c r="AS82" s="48"/>
      <c r="AU82" s="48"/>
      <c r="AW82" s="48"/>
      <c r="AY82" s="48"/>
      <c r="BA82" s="48"/>
      <c r="BC82" s="48"/>
      <c r="BE82" s="48"/>
      <c r="BG82" s="48"/>
      <c r="BI82" s="48"/>
      <c r="BK82" s="48"/>
      <c r="BM82" s="48"/>
      <c r="BO82" s="48"/>
      <c r="BQ82" s="48"/>
      <c r="BS82" s="48"/>
      <c r="BU82" s="48"/>
      <c r="BW82" s="48"/>
      <c r="BY82" s="48"/>
      <c r="CA82" s="48"/>
      <c r="CC82" s="35"/>
      <c r="CD82" s="35"/>
    </row>
    <row r="83" spans="4:82" s="45" customFormat="1" ht="15" x14ac:dyDescent="0.2">
      <c r="D83" s="25"/>
      <c r="E83" s="50"/>
      <c r="F83" s="51"/>
      <c r="G83" s="28"/>
      <c r="H83" s="29"/>
      <c r="I83" s="29"/>
      <c r="J83" s="24"/>
      <c r="K83" s="30"/>
      <c r="L83" s="24"/>
      <c r="M83" s="31"/>
      <c r="N83" s="32"/>
      <c r="O83" s="33"/>
      <c r="P83" s="31"/>
      <c r="Q83" s="34"/>
      <c r="S83" s="48"/>
      <c r="U83" s="48"/>
      <c r="W83" s="48"/>
      <c r="Y83" s="48"/>
      <c r="AA83" s="48"/>
      <c r="AC83" s="48"/>
      <c r="AE83" s="48"/>
      <c r="AG83" s="48"/>
      <c r="AI83" s="48"/>
      <c r="AK83" s="48"/>
      <c r="AM83" s="48"/>
      <c r="AO83" s="48"/>
      <c r="AQ83" s="48"/>
      <c r="AS83" s="48"/>
      <c r="AU83" s="48"/>
      <c r="AW83" s="48"/>
      <c r="AY83" s="48"/>
      <c r="BA83" s="48"/>
      <c r="BC83" s="48"/>
      <c r="BE83" s="48"/>
      <c r="BG83" s="48"/>
      <c r="BI83" s="48"/>
      <c r="BK83" s="48"/>
      <c r="BM83" s="48"/>
      <c r="BO83" s="48"/>
      <c r="BQ83" s="48"/>
      <c r="BS83" s="48"/>
      <c r="BU83" s="48"/>
      <c r="BW83" s="48"/>
      <c r="BY83" s="48"/>
      <c r="CA83" s="48"/>
      <c r="CC83" s="35"/>
      <c r="CD83" s="35"/>
    </row>
    <row r="84" spans="4:82" s="45" customFormat="1" ht="15" x14ac:dyDescent="0.2">
      <c r="D84" s="25"/>
      <c r="E84" s="50"/>
      <c r="F84" s="51"/>
      <c r="G84" s="28"/>
      <c r="H84" s="29"/>
      <c r="I84" s="29"/>
      <c r="J84" s="24"/>
      <c r="K84" s="30"/>
      <c r="L84" s="24"/>
      <c r="M84" s="31"/>
      <c r="N84" s="32"/>
      <c r="O84" s="33"/>
      <c r="P84" s="31"/>
      <c r="Q84" s="34"/>
      <c r="S84" s="48"/>
      <c r="U84" s="48"/>
      <c r="W84" s="48"/>
      <c r="Y84" s="48"/>
      <c r="AA84" s="48"/>
      <c r="AC84" s="48"/>
      <c r="AE84" s="48"/>
      <c r="AG84" s="48"/>
      <c r="AI84" s="48"/>
      <c r="AK84" s="48"/>
      <c r="AM84" s="48"/>
      <c r="AO84" s="48"/>
      <c r="AQ84" s="48"/>
      <c r="AS84" s="48"/>
      <c r="AU84" s="48"/>
      <c r="AW84" s="48"/>
      <c r="AY84" s="48"/>
      <c r="BA84" s="48"/>
      <c r="BC84" s="48"/>
      <c r="BE84" s="48"/>
      <c r="BG84" s="48"/>
      <c r="BI84" s="48"/>
      <c r="BK84" s="48"/>
      <c r="BM84" s="48"/>
      <c r="BO84" s="48"/>
      <c r="BQ84" s="48"/>
      <c r="BS84" s="48"/>
      <c r="BU84" s="48"/>
      <c r="BW84" s="48"/>
      <c r="BY84" s="48"/>
      <c r="CA84" s="48"/>
      <c r="CC84" s="35"/>
      <c r="CD84" s="35"/>
    </row>
    <row r="85" spans="4:82" s="45" customFormat="1" ht="15" x14ac:dyDescent="0.2">
      <c r="D85" s="25"/>
      <c r="E85" s="50"/>
      <c r="F85" s="51"/>
      <c r="G85" s="28"/>
      <c r="H85" s="29"/>
      <c r="I85" s="29"/>
      <c r="J85" s="24"/>
      <c r="K85" s="30"/>
      <c r="L85" s="24"/>
      <c r="M85" s="31"/>
      <c r="N85" s="32"/>
      <c r="O85" s="33"/>
      <c r="P85" s="31"/>
      <c r="Q85" s="34"/>
      <c r="S85" s="48"/>
      <c r="U85" s="48"/>
      <c r="W85" s="48"/>
      <c r="Y85" s="48"/>
      <c r="AA85" s="48"/>
      <c r="AC85" s="48"/>
      <c r="AE85" s="48"/>
      <c r="AG85" s="48"/>
      <c r="AI85" s="48"/>
      <c r="AK85" s="48"/>
      <c r="AM85" s="48"/>
      <c r="AO85" s="48"/>
      <c r="AQ85" s="48"/>
      <c r="AS85" s="48"/>
      <c r="AU85" s="48"/>
      <c r="AW85" s="48"/>
      <c r="AY85" s="48"/>
      <c r="BA85" s="48"/>
      <c r="BC85" s="48"/>
      <c r="BE85" s="48"/>
      <c r="BG85" s="48"/>
      <c r="BI85" s="48"/>
      <c r="BK85" s="48"/>
      <c r="BM85" s="48"/>
      <c r="BO85" s="48"/>
      <c r="BQ85" s="48"/>
      <c r="BS85" s="48"/>
      <c r="BU85" s="48"/>
      <c r="BW85" s="48"/>
      <c r="BY85" s="48"/>
      <c r="CA85" s="48"/>
      <c r="CC85" s="35"/>
      <c r="CD85" s="35"/>
    </row>
    <row r="86" spans="4:82" s="45" customFormat="1" ht="15" x14ac:dyDescent="0.2">
      <c r="D86" s="25"/>
      <c r="E86" s="50"/>
      <c r="F86" s="51"/>
      <c r="G86" s="28"/>
      <c r="H86" s="29"/>
      <c r="I86" s="29"/>
      <c r="J86" s="24"/>
      <c r="K86" s="30"/>
      <c r="L86" s="24"/>
      <c r="M86" s="31"/>
      <c r="N86" s="32"/>
      <c r="O86" s="33"/>
      <c r="P86" s="31"/>
      <c r="Q86" s="34"/>
      <c r="S86" s="48"/>
      <c r="U86" s="48"/>
      <c r="W86" s="48"/>
      <c r="Y86" s="48"/>
      <c r="AA86" s="48"/>
      <c r="AC86" s="48"/>
      <c r="AE86" s="48"/>
      <c r="AG86" s="48"/>
      <c r="AI86" s="48"/>
      <c r="AK86" s="48"/>
      <c r="AM86" s="48"/>
      <c r="AO86" s="48"/>
      <c r="AQ86" s="48"/>
      <c r="AS86" s="48"/>
      <c r="AU86" s="48"/>
      <c r="AW86" s="48"/>
      <c r="AY86" s="48"/>
      <c r="BA86" s="48"/>
      <c r="BC86" s="48"/>
      <c r="BE86" s="48"/>
      <c r="BG86" s="48"/>
      <c r="BI86" s="48"/>
      <c r="BK86" s="48"/>
      <c r="BM86" s="48"/>
      <c r="BO86" s="48"/>
      <c r="BQ86" s="48"/>
      <c r="BS86" s="48"/>
      <c r="BU86" s="48"/>
      <c r="BW86" s="48"/>
      <c r="BY86" s="48"/>
      <c r="CA86" s="48"/>
      <c r="CC86" s="35"/>
      <c r="CD86" s="35"/>
    </row>
    <row r="87" spans="4:82" s="45" customFormat="1" ht="15" x14ac:dyDescent="0.2">
      <c r="D87" s="25"/>
      <c r="E87" s="50"/>
      <c r="F87" s="51"/>
      <c r="G87" s="28"/>
      <c r="H87" s="29"/>
      <c r="I87" s="29"/>
      <c r="J87" s="24"/>
      <c r="K87" s="30"/>
      <c r="L87" s="24"/>
      <c r="M87" s="31"/>
      <c r="N87" s="32"/>
      <c r="O87" s="33"/>
      <c r="P87" s="31"/>
      <c r="Q87" s="34"/>
      <c r="S87" s="48"/>
      <c r="U87" s="48"/>
      <c r="W87" s="48"/>
      <c r="Y87" s="48"/>
      <c r="AA87" s="48"/>
      <c r="AC87" s="48"/>
      <c r="AE87" s="48"/>
      <c r="AG87" s="48"/>
      <c r="AI87" s="48"/>
      <c r="AK87" s="48"/>
      <c r="AM87" s="48"/>
      <c r="AO87" s="48"/>
      <c r="AQ87" s="48"/>
      <c r="AS87" s="48"/>
      <c r="AU87" s="48"/>
      <c r="AW87" s="48"/>
      <c r="AY87" s="48"/>
      <c r="BA87" s="48"/>
      <c r="BC87" s="48"/>
      <c r="BE87" s="48"/>
      <c r="BG87" s="48"/>
      <c r="BI87" s="48"/>
      <c r="BK87" s="48"/>
      <c r="BM87" s="48"/>
      <c r="BO87" s="48"/>
      <c r="BQ87" s="48"/>
      <c r="BS87" s="48"/>
      <c r="BU87" s="48"/>
      <c r="BW87" s="48"/>
      <c r="BY87" s="48"/>
      <c r="CA87" s="48"/>
      <c r="CC87" s="35"/>
      <c r="CD87" s="35"/>
    </row>
    <row r="88" spans="4:82" s="45" customFormat="1" ht="15" x14ac:dyDescent="0.2">
      <c r="D88" s="25"/>
      <c r="E88" s="50"/>
      <c r="F88" s="51"/>
      <c r="G88" s="28"/>
      <c r="H88" s="29"/>
      <c r="I88" s="29"/>
      <c r="J88" s="24"/>
      <c r="K88" s="30"/>
      <c r="L88" s="24"/>
      <c r="M88" s="31"/>
      <c r="N88" s="32"/>
      <c r="O88" s="33"/>
      <c r="P88" s="31"/>
      <c r="Q88" s="34"/>
      <c r="S88" s="48"/>
      <c r="U88" s="48"/>
      <c r="W88" s="48"/>
      <c r="Y88" s="48"/>
      <c r="AA88" s="48"/>
      <c r="AC88" s="48"/>
      <c r="AE88" s="48"/>
      <c r="AG88" s="48"/>
      <c r="AI88" s="48"/>
      <c r="AK88" s="48"/>
      <c r="AM88" s="48"/>
      <c r="AO88" s="48"/>
      <c r="AQ88" s="48"/>
      <c r="AS88" s="48"/>
      <c r="AU88" s="48"/>
      <c r="AW88" s="48"/>
      <c r="AY88" s="48"/>
      <c r="BA88" s="48"/>
      <c r="BC88" s="48"/>
      <c r="BE88" s="48"/>
      <c r="BG88" s="48"/>
      <c r="BI88" s="48"/>
      <c r="BK88" s="48"/>
      <c r="BM88" s="48"/>
      <c r="BO88" s="48"/>
      <c r="BQ88" s="48"/>
      <c r="BS88" s="48"/>
      <c r="BU88" s="48"/>
      <c r="BW88" s="48"/>
      <c r="BY88" s="48"/>
      <c r="CA88" s="48"/>
      <c r="CC88" s="35"/>
      <c r="CD88" s="35"/>
    </row>
    <row r="89" spans="4:82" s="45" customFormat="1" ht="15" x14ac:dyDescent="0.2">
      <c r="D89" s="25"/>
      <c r="E89" s="50"/>
      <c r="F89" s="51"/>
      <c r="G89" s="28"/>
      <c r="H89" s="29"/>
      <c r="I89" s="29"/>
      <c r="J89" s="24"/>
      <c r="K89" s="30"/>
      <c r="L89" s="24"/>
      <c r="M89" s="31"/>
      <c r="N89" s="32"/>
      <c r="O89" s="33"/>
      <c r="P89" s="31"/>
      <c r="Q89" s="34"/>
      <c r="S89" s="48"/>
      <c r="U89" s="48"/>
      <c r="W89" s="48"/>
      <c r="Y89" s="48"/>
      <c r="AA89" s="48"/>
      <c r="AC89" s="48"/>
      <c r="AE89" s="48"/>
      <c r="AG89" s="48"/>
      <c r="AI89" s="48"/>
      <c r="AK89" s="48"/>
      <c r="AM89" s="48"/>
      <c r="AO89" s="48"/>
      <c r="AQ89" s="48"/>
      <c r="AS89" s="48"/>
      <c r="AU89" s="48"/>
      <c r="AW89" s="48"/>
      <c r="AY89" s="48"/>
      <c r="BA89" s="48"/>
      <c r="BC89" s="48"/>
      <c r="BE89" s="48"/>
      <c r="BG89" s="48"/>
      <c r="BI89" s="48"/>
      <c r="BK89" s="48"/>
      <c r="BM89" s="48"/>
      <c r="BO89" s="48"/>
      <c r="BQ89" s="48"/>
      <c r="BS89" s="48"/>
      <c r="BU89" s="48"/>
      <c r="BW89" s="48"/>
      <c r="BY89" s="48"/>
      <c r="CA89" s="48"/>
      <c r="CC89" s="35"/>
      <c r="CD89" s="35"/>
    </row>
    <row r="90" spans="4:82" s="45" customFormat="1" ht="15" x14ac:dyDescent="0.2">
      <c r="D90" s="25"/>
      <c r="E90" s="50"/>
      <c r="F90" s="51"/>
      <c r="G90" s="28"/>
      <c r="H90" s="29"/>
      <c r="I90" s="29"/>
      <c r="J90" s="24"/>
      <c r="K90" s="30"/>
      <c r="L90" s="24"/>
      <c r="M90" s="31"/>
      <c r="N90" s="32"/>
      <c r="O90" s="33"/>
      <c r="P90" s="31"/>
      <c r="Q90" s="34"/>
      <c r="S90" s="48"/>
      <c r="U90" s="48"/>
      <c r="W90" s="48"/>
      <c r="Y90" s="48"/>
      <c r="AA90" s="48"/>
      <c r="AC90" s="48"/>
      <c r="AE90" s="48"/>
      <c r="AG90" s="48"/>
      <c r="AI90" s="48"/>
      <c r="AK90" s="48"/>
      <c r="AM90" s="48"/>
      <c r="AO90" s="48"/>
      <c r="AQ90" s="48"/>
      <c r="AS90" s="48"/>
      <c r="AU90" s="48"/>
      <c r="AW90" s="48"/>
      <c r="AY90" s="48"/>
      <c r="BA90" s="48"/>
      <c r="BC90" s="48"/>
      <c r="BE90" s="48"/>
      <c r="BG90" s="48"/>
      <c r="BI90" s="48"/>
      <c r="BK90" s="48"/>
      <c r="BM90" s="48"/>
      <c r="BO90" s="48"/>
      <c r="BQ90" s="48"/>
      <c r="BS90" s="48"/>
      <c r="BU90" s="48"/>
      <c r="BW90" s="48"/>
      <c r="BY90" s="48"/>
      <c r="CA90" s="48"/>
      <c r="CC90" s="35"/>
      <c r="CD90" s="35"/>
    </row>
    <row r="91" spans="4:82" s="45" customFormat="1" ht="15" x14ac:dyDescent="0.2">
      <c r="D91" s="25"/>
      <c r="E91" s="50"/>
      <c r="F91" s="51"/>
      <c r="G91" s="28"/>
      <c r="H91" s="29"/>
      <c r="I91" s="29"/>
      <c r="J91" s="24"/>
      <c r="K91" s="30"/>
      <c r="L91" s="24"/>
      <c r="M91" s="31"/>
      <c r="N91" s="32"/>
      <c r="O91" s="33"/>
      <c r="P91" s="31"/>
      <c r="Q91" s="34"/>
      <c r="S91" s="48"/>
      <c r="U91" s="48"/>
      <c r="W91" s="48"/>
      <c r="Y91" s="48"/>
      <c r="AA91" s="48"/>
      <c r="AC91" s="48"/>
      <c r="AE91" s="48"/>
      <c r="AG91" s="48"/>
      <c r="AI91" s="48"/>
      <c r="AK91" s="48"/>
      <c r="AM91" s="48"/>
      <c r="AO91" s="48"/>
      <c r="AQ91" s="48"/>
      <c r="AS91" s="48"/>
      <c r="AU91" s="48"/>
      <c r="AW91" s="48"/>
      <c r="AY91" s="48"/>
      <c r="BA91" s="48"/>
      <c r="BC91" s="48"/>
      <c r="BE91" s="48"/>
      <c r="BG91" s="48"/>
      <c r="BI91" s="48"/>
      <c r="BK91" s="48"/>
      <c r="BM91" s="48"/>
      <c r="BO91" s="48"/>
      <c r="BQ91" s="48"/>
      <c r="BS91" s="48"/>
      <c r="BU91" s="48"/>
      <c r="BW91" s="48"/>
      <c r="BY91" s="48"/>
      <c r="CA91" s="48"/>
      <c r="CC91" s="35"/>
      <c r="CD91" s="35"/>
    </row>
    <row r="92" spans="4:82" s="45" customFormat="1" ht="15" x14ac:dyDescent="0.2">
      <c r="D92" s="25"/>
      <c r="E92" s="50"/>
      <c r="F92" s="51"/>
      <c r="G92" s="28"/>
      <c r="H92" s="29"/>
      <c r="I92" s="29"/>
      <c r="J92" s="24"/>
      <c r="K92" s="30"/>
      <c r="L92" s="24"/>
      <c r="M92" s="31"/>
      <c r="N92" s="32"/>
      <c r="O92" s="33"/>
      <c r="P92" s="31"/>
      <c r="Q92" s="34"/>
      <c r="S92" s="48"/>
      <c r="U92" s="48"/>
      <c r="W92" s="48"/>
      <c r="Y92" s="48"/>
      <c r="AA92" s="48"/>
      <c r="AC92" s="48"/>
      <c r="AE92" s="48"/>
      <c r="AG92" s="48"/>
      <c r="AI92" s="48"/>
      <c r="AK92" s="48"/>
      <c r="AM92" s="48"/>
      <c r="AO92" s="48"/>
      <c r="AQ92" s="48"/>
      <c r="AS92" s="48"/>
      <c r="AU92" s="48"/>
      <c r="AW92" s="48"/>
      <c r="AY92" s="48"/>
      <c r="BA92" s="48"/>
      <c r="BC92" s="48"/>
      <c r="BE92" s="48"/>
      <c r="BG92" s="48"/>
      <c r="BI92" s="48"/>
      <c r="BK92" s="48"/>
      <c r="BM92" s="48"/>
      <c r="BO92" s="48"/>
      <c r="BQ92" s="48"/>
      <c r="BS92" s="48"/>
      <c r="BU92" s="48"/>
      <c r="BW92" s="48"/>
      <c r="BY92" s="48"/>
      <c r="CA92" s="48"/>
      <c r="CC92" s="35"/>
      <c r="CD92" s="35"/>
    </row>
    <row r="93" spans="4:82" s="45" customFormat="1" ht="15" x14ac:dyDescent="0.2">
      <c r="D93" s="25"/>
      <c r="E93" s="50"/>
      <c r="F93" s="51"/>
      <c r="G93" s="28"/>
      <c r="H93" s="29"/>
      <c r="I93" s="29"/>
      <c r="J93" s="24"/>
      <c r="K93" s="30"/>
      <c r="L93" s="24"/>
      <c r="M93" s="31"/>
      <c r="N93" s="32"/>
      <c r="O93" s="33"/>
      <c r="P93" s="31"/>
      <c r="Q93" s="34"/>
      <c r="S93" s="48"/>
      <c r="U93" s="48"/>
      <c r="W93" s="48"/>
      <c r="Y93" s="48"/>
      <c r="AA93" s="48"/>
      <c r="AC93" s="48"/>
      <c r="AE93" s="48"/>
      <c r="AG93" s="48"/>
      <c r="AI93" s="48"/>
      <c r="AK93" s="48"/>
      <c r="AM93" s="48"/>
      <c r="AO93" s="48"/>
      <c r="AQ93" s="48"/>
      <c r="AS93" s="48"/>
      <c r="AU93" s="48"/>
      <c r="AW93" s="48"/>
      <c r="AY93" s="48"/>
      <c r="BA93" s="48"/>
      <c r="BC93" s="48"/>
      <c r="BE93" s="48"/>
      <c r="BG93" s="48"/>
      <c r="BI93" s="48"/>
      <c r="BK93" s="48"/>
      <c r="BM93" s="48"/>
      <c r="BO93" s="48"/>
      <c r="BQ93" s="48"/>
      <c r="BS93" s="48"/>
      <c r="BU93" s="48"/>
      <c r="BW93" s="48"/>
      <c r="BY93" s="48"/>
      <c r="CA93" s="48"/>
      <c r="CC93" s="35"/>
      <c r="CD93" s="35"/>
    </row>
    <row r="94" spans="4:82" s="45" customFormat="1" ht="15" x14ac:dyDescent="0.2">
      <c r="D94" s="25"/>
      <c r="E94" s="50"/>
      <c r="F94" s="51"/>
      <c r="G94" s="28"/>
      <c r="H94" s="29"/>
      <c r="I94" s="29"/>
      <c r="J94" s="24"/>
      <c r="K94" s="30"/>
      <c r="L94" s="24"/>
      <c r="M94" s="31"/>
      <c r="N94" s="32"/>
      <c r="O94" s="33"/>
      <c r="P94" s="31"/>
      <c r="Q94" s="34"/>
      <c r="S94" s="48"/>
      <c r="U94" s="48"/>
      <c r="W94" s="48"/>
      <c r="Y94" s="48"/>
      <c r="AA94" s="48"/>
      <c r="AC94" s="48"/>
      <c r="AE94" s="48"/>
      <c r="AG94" s="48"/>
      <c r="AI94" s="48"/>
      <c r="AK94" s="48"/>
      <c r="AM94" s="48"/>
      <c r="AO94" s="48"/>
      <c r="AQ94" s="48"/>
      <c r="AS94" s="48"/>
      <c r="AU94" s="48"/>
      <c r="AW94" s="48"/>
      <c r="AY94" s="48"/>
      <c r="BA94" s="48"/>
      <c r="BC94" s="48"/>
      <c r="BE94" s="48"/>
      <c r="BG94" s="48"/>
      <c r="BI94" s="48"/>
      <c r="BK94" s="48"/>
      <c r="BM94" s="48"/>
      <c r="BO94" s="48"/>
      <c r="BQ94" s="48"/>
      <c r="BS94" s="48"/>
      <c r="BU94" s="48"/>
      <c r="BW94" s="48"/>
      <c r="BY94" s="48"/>
      <c r="CA94" s="48"/>
      <c r="CC94" s="35"/>
      <c r="CD94" s="35"/>
    </row>
    <row r="95" spans="4:82" s="45" customFormat="1" ht="15" x14ac:dyDescent="0.2">
      <c r="D95" s="25"/>
      <c r="E95" s="50"/>
      <c r="F95" s="51"/>
      <c r="G95" s="28"/>
      <c r="H95" s="29"/>
      <c r="I95" s="29"/>
      <c r="J95" s="24"/>
      <c r="K95" s="30"/>
      <c r="L95" s="24"/>
      <c r="M95" s="31"/>
      <c r="N95" s="32"/>
      <c r="O95" s="33"/>
      <c r="P95" s="31"/>
      <c r="Q95" s="34"/>
      <c r="S95" s="48"/>
      <c r="U95" s="48"/>
      <c r="W95" s="48"/>
      <c r="Y95" s="48"/>
      <c r="AA95" s="48"/>
      <c r="AC95" s="48"/>
      <c r="AE95" s="48"/>
      <c r="AG95" s="48"/>
      <c r="AI95" s="48"/>
      <c r="AK95" s="48"/>
      <c r="AM95" s="48"/>
      <c r="AO95" s="48"/>
      <c r="AQ95" s="48"/>
      <c r="AS95" s="48"/>
      <c r="AU95" s="48"/>
      <c r="AW95" s="48"/>
      <c r="AY95" s="48"/>
      <c r="BA95" s="48"/>
      <c r="BC95" s="48"/>
      <c r="BE95" s="48"/>
      <c r="BG95" s="48"/>
      <c r="BI95" s="48"/>
      <c r="BK95" s="48"/>
      <c r="BM95" s="48"/>
      <c r="BO95" s="48"/>
      <c r="BQ95" s="48"/>
      <c r="BS95" s="48"/>
      <c r="BU95" s="48"/>
      <c r="BW95" s="48"/>
      <c r="BY95" s="48"/>
      <c r="CA95" s="48"/>
      <c r="CC95" s="35"/>
      <c r="CD95" s="35"/>
    </row>
    <row r="96" spans="4:82" s="45" customFormat="1" ht="15" x14ac:dyDescent="0.2">
      <c r="D96" s="25"/>
      <c r="E96" s="50"/>
      <c r="F96" s="51"/>
      <c r="G96" s="28"/>
      <c r="H96" s="29"/>
      <c r="I96" s="29"/>
      <c r="J96" s="24"/>
      <c r="K96" s="30"/>
      <c r="L96" s="24"/>
      <c r="M96" s="31"/>
      <c r="N96" s="32"/>
      <c r="O96" s="33"/>
      <c r="P96" s="31"/>
      <c r="Q96" s="34"/>
      <c r="S96" s="48"/>
      <c r="U96" s="48"/>
      <c r="W96" s="48"/>
      <c r="Y96" s="48"/>
      <c r="AA96" s="48"/>
      <c r="AC96" s="48"/>
      <c r="AE96" s="48"/>
      <c r="AG96" s="48"/>
      <c r="AI96" s="48"/>
      <c r="AK96" s="48"/>
      <c r="AM96" s="48"/>
      <c r="AO96" s="48"/>
      <c r="AQ96" s="48"/>
      <c r="AS96" s="48"/>
      <c r="AU96" s="48"/>
      <c r="AW96" s="48"/>
      <c r="AY96" s="48"/>
      <c r="BA96" s="48"/>
      <c r="BC96" s="48"/>
      <c r="BE96" s="48"/>
      <c r="BG96" s="48"/>
      <c r="BI96" s="48"/>
      <c r="BK96" s="48"/>
      <c r="BM96" s="48"/>
      <c r="BO96" s="48"/>
      <c r="BQ96" s="48"/>
      <c r="BS96" s="48"/>
      <c r="BU96" s="48"/>
      <c r="BW96" s="48"/>
      <c r="BY96" s="48"/>
      <c r="CA96" s="48"/>
      <c r="CC96" s="35"/>
      <c r="CD96" s="35"/>
    </row>
    <row r="97" spans="4:82" s="45" customFormat="1" ht="15" x14ac:dyDescent="0.2">
      <c r="D97" s="25"/>
      <c r="E97" s="50"/>
      <c r="F97" s="51"/>
      <c r="G97" s="28"/>
      <c r="H97" s="29"/>
      <c r="I97" s="29"/>
      <c r="J97" s="24"/>
      <c r="K97" s="30"/>
      <c r="L97" s="24"/>
      <c r="M97" s="31"/>
      <c r="N97" s="32"/>
      <c r="O97" s="33"/>
      <c r="P97" s="31"/>
      <c r="Q97" s="34"/>
      <c r="S97" s="48"/>
      <c r="U97" s="48"/>
      <c r="W97" s="48"/>
      <c r="Y97" s="48"/>
      <c r="AA97" s="48"/>
      <c r="AC97" s="48"/>
      <c r="AE97" s="48"/>
      <c r="AG97" s="48"/>
      <c r="AI97" s="48"/>
      <c r="AK97" s="48"/>
      <c r="AM97" s="48"/>
      <c r="AO97" s="48"/>
      <c r="AQ97" s="48"/>
      <c r="AS97" s="48"/>
      <c r="AU97" s="48"/>
      <c r="AW97" s="48"/>
      <c r="AY97" s="48"/>
      <c r="BA97" s="48"/>
      <c r="BC97" s="48"/>
      <c r="BE97" s="48"/>
      <c r="BG97" s="48"/>
      <c r="BI97" s="48"/>
      <c r="BK97" s="48"/>
      <c r="BM97" s="48"/>
      <c r="BO97" s="48"/>
      <c r="BQ97" s="48"/>
      <c r="BS97" s="48"/>
      <c r="BU97" s="48"/>
      <c r="BW97" s="48"/>
      <c r="BY97" s="48"/>
      <c r="CA97" s="48"/>
      <c r="CC97" s="35"/>
      <c r="CD97" s="35"/>
    </row>
    <row r="98" spans="4:82" s="45" customFormat="1" ht="15" x14ac:dyDescent="0.2">
      <c r="D98" s="25"/>
      <c r="E98" s="50"/>
      <c r="F98" s="51"/>
      <c r="G98" s="28"/>
      <c r="H98" s="29"/>
      <c r="I98" s="29"/>
      <c r="J98" s="24"/>
      <c r="K98" s="30"/>
      <c r="L98" s="24"/>
      <c r="M98" s="31"/>
      <c r="N98" s="32"/>
      <c r="O98" s="33"/>
      <c r="P98" s="31"/>
      <c r="Q98" s="34"/>
      <c r="S98" s="48"/>
      <c r="U98" s="48"/>
      <c r="W98" s="48"/>
      <c r="Y98" s="48"/>
      <c r="AA98" s="48"/>
      <c r="AC98" s="48"/>
      <c r="AE98" s="48"/>
      <c r="AG98" s="48"/>
      <c r="AI98" s="48"/>
      <c r="AK98" s="48"/>
      <c r="AM98" s="48"/>
      <c r="AO98" s="48"/>
      <c r="AQ98" s="48"/>
      <c r="AS98" s="48"/>
      <c r="AU98" s="48"/>
      <c r="AW98" s="48"/>
      <c r="AY98" s="48"/>
      <c r="BA98" s="48"/>
      <c r="BC98" s="48"/>
      <c r="BE98" s="48"/>
      <c r="BG98" s="48"/>
      <c r="BI98" s="48"/>
      <c r="BK98" s="48"/>
      <c r="BM98" s="48"/>
      <c r="BO98" s="48"/>
      <c r="BQ98" s="48"/>
      <c r="BS98" s="48"/>
      <c r="BU98" s="48"/>
      <c r="BW98" s="48"/>
      <c r="BY98" s="48"/>
      <c r="CA98" s="48"/>
      <c r="CC98" s="35"/>
      <c r="CD98" s="35"/>
    </row>
    <row r="99" spans="4:82" s="45" customFormat="1" ht="15" x14ac:dyDescent="0.2">
      <c r="D99" s="25"/>
      <c r="E99" s="50"/>
      <c r="F99" s="51"/>
      <c r="G99" s="28"/>
      <c r="H99" s="29"/>
      <c r="I99" s="29"/>
      <c r="J99" s="24"/>
      <c r="K99" s="30"/>
      <c r="L99" s="24"/>
      <c r="M99" s="31"/>
      <c r="N99" s="32"/>
      <c r="O99" s="33"/>
      <c r="P99" s="31"/>
      <c r="Q99" s="34"/>
      <c r="S99" s="48"/>
      <c r="U99" s="48"/>
      <c r="W99" s="48"/>
      <c r="Y99" s="48"/>
      <c r="AA99" s="48"/>
      <c r="AC99" s="48"/>
      <c r="AE99" s="48"/>
      <c r="AG99" s="48"/>
      <c r="AI99" s="48"/>
      <c r="AK99" s="48"/>
      <c r="AM99" s="48"/>
      <c r="AO99" s="48"/>
      <c r="AQ99" s="48"/>
      <c r="AS99" s="48"/>
      <c r="AU99" s="48"/>
      <c r="AW99" s="48"/>
      <c r="AY99" s="48"/>
      <c r="BA99" s="48"/>
      <c r="BC99" s="48"/>
      <c r="BE99" s="48"/>
      <c r="BG99" s="48"/>
      <c r="BI99" s="48"/>
      <c r="BK99" s="48"/>
      <c r="BM99" s="48"/>
      <c r="BO99" s="48"/>
      <c r="BQ99" s="48"/>
      <c r="BS99" s="48"/>
      <c r="BU99" s="48"/>
      <c r="BW99" s="48"/>
      <c r="BY99" s="48"/>
      <c r="CA99" s="48"/>
      <c r="CC99" s="35"/>
      <c r="CD99" s="35"/>
    </row>
    <row r="100" spans="4:82" s="45" customFormat="1" ht="15" x14ac:dyDescent="0.2">
      <c r="D100" s="25"/>
      <c r="E100" s="50"/>
      <c r="F100" s="51"/>
      <c r="G100" s="28"/>
      <c r="H100" s="29"/>
      <c r="I100" s="29"/>
      <c r="J100" s="24"/>
      <c r="K100" s="30"/>
      <c r="L100" s="24"/>
      <c r="M100" s="31"/>
      <c r="N100" s="32"/>
      <c r="O100" s="33"/>
      <c r="P100" s="31"/>
      <c r="Q100" s="34"/>
      <c r="S100" s="48"/>
      <c r="U100" s="48"/>
      <c r="W100" s="48"/>
      <c r="Y100" s="48"/>
      <c r="AA100" s="48"/>
      <c r="AC100" s="48"/>
      <c r="AE100" s="48"/>
      <c r="AG100" s="48"/>
      <c r="AI100" s="48"/>
      <c r="AK100" s="48"/>
      <c r="AM100" s="48"/>
      <c r="AO100" s="48"/>
      <c r="AQ100" s="48"/>
      <c r="AS100" s="48"/>
      <c r="AU100" s="48"/>
      <c r="AW100" s="48"/>
      <c r="AY100" s="48"/>
      <c r="BA100" s="48"/>
      <c r="BC100" s="48"/>
      <c r="BE100" s="48"/>
      <c r="BG100" s="48"/>
      <c r="BI100" s="48"/>
      <c r="BK100" s="48"/>
      <c r="BM100" s="48"/>
      <c r="BO100" s="48"/>
      <c r="BQ100" s="48"/>
      <c r="BS100" s="48"/>
      <c r="BU100" s="48"/>
      <c r="BW100" s="48"/>
      <c r="BY100" s="48"/>
      <c r="CA100" s="48"/>
      <c r="CC100" s="35"/>
      <c r="CD100" s="35"/>
    </row>
    <row r="101" spans="4:82" s="45" customFormat="1" ht="15" x14ac:dyDescent="0.2">
      <c r="D101" s="25"/>
      <c r="E101" s="50"/>
      <c r="F101" s="51"/>
      <c r="G101" s="28"/>
      <c r="H101" s="29"/>
      <c r="I101" s="29"/>
      <c r="J101" s="24"/>
      <c r="K101" s="30"/>
      <c r="L101" s="24"/>
      <c r="M101" s="31"/>
      <c r="N101" s="32"/>
      <c r="O101" s="33"/>
      <c r="P101" s="31"/>
      <c r="Q101" s="34"/>
      <c r="S101" s="48"/>
      <c r="U101" s="48"/>
      <c r="W101" s="48"/>
      <c r="Y101" s="48"/>
      <c r="AA101" s="48"/>
      <c r="AC101" s="48"/>
      <c r="AE101" s="48"/>
      <c r="AG101" s="48"/>
      <c r="AI101" s="48"/>
      <c r="AK101" s="48"/>
      <c r="AM101" s="48"/>
      <c r="AO101" s="48"/>
      <c r="AQ101" s="48"/>
      <c r="AS101" s="48"/>
      <c r="AU101" s="48"/>
      <c r="AW101" s="48"/>
      <c r="AY101" s="48"/>
      <c r="BA101" s="48"/>
      <c r="BC101" s="48"/>
      <c r="BE101" s="48"/>
      <c r="BG101" s="48"/>
      <c r="BI101" s="48"/>
      <c r="BK101" s="48"/>
      <c r="BM101" s="48"/>
      <c r="BO101" s="48"/>
      <c r="BQ101" s="48"/>
      <c r="BS101" s="48"/>
      <c r="BU101" s="48"/>
      <c r="BW101" s="48"/>
      <c r="BY101" s="48"/>
      <c r="CA101" s="48"/>
      <c r="CC101" s="35"/>
      <c r="CD101" s="35"/>
    </row>
    <row r="102" spans="4:82" s="45" customFormat="1" ht="15" x14ac:dyDescent="0.2">
      <c r="D102" s="25"/>
      <c r="E102" s="50"/>
      <c r="F102" s="51"/>
      <c r="G102" s="28"/>
      <c r="H102" s="29"/>
      <c r="I102" s="29"/>
      <c r="J102" s="24"/>
      <c r="K102" s="30"/>
      <c r="L102" s="24"/>
      <c r="M102" s="31"/>
      <c r="N102" s="32"/>
      <c r="O102" s="33"/>
      <c r="P102" s="31"/>
      <c r="Q102" s="34"/>
      <c r="S102" s="48"/>
      <c r="U102" s="48"/>
      <c r="W102" s="48"/>
      <c r="Y102" s="48"/>
      <c r="AA102" s="48"/>
      <c r="AC102" s="48"/>
      <c r="AE102" s="48"/>
      <c r="AG102" s="48"/>
      <c r="AI102" s="48"/>
      <c r="AK102" s="48"/>
      <c r="AM102" s="48"/>
      <c r="AO102" s="48"/>
      <c r="AQ102" s="48"/>
      <c r="AS102" s="48"/>
      <c r="AU102" s="48"/>
      <c r="AW102" s="48"/>
      <c r="AY102" s="48"/>
      <c r="BA102" s="48"/>
      <c r="BC102" s="48"/>
      <c r="BE102" s="48"/>
      <c r="BG102" s="48"/>
      <c r="BI102" s="48"/>
      <c r="BK102" s="48"/>
      <c r="BM102" s="48"/>
      <c r="BO102" s="48"/>
      <c r="BQ102" s="48"/>
      <c r="BS102" s="48"/>
      <c r="BU102" s="48"/>
      <c r="BW102" s="48"/>
      <c r="BY102" s="48"/>
      <c r="CA102" s="48"/>
      <c r="CC102" s="35"/>
      <c r="CD102" s="35"/>
    </row>
    <row r="103" spans="4:82" s="45" customFormat="1" ht="15" x14ac:dyDescent="0.2">
      <c r="D103" s="25"/>
      <c r="E103" s="50"/>
      <c r="F103" s="51"/>
      <c r="G103" s="28"/>
      <c r="H103" s="29"/>
      <c r="I103" s="29"/>
      <c r="J103" s="24"/>
      <c r="K103" s="30"/>
      <c r="L103" s="24"/>
      <c r="M103" s="31"/>
      <c r="N103" s="32"/>
      <c r="O103" s="33"/>
      <c r="P103" s="31"/>
      <c r="Q103" s="34"/>
      <c r="S103" s="48"/>
      <c r="U103" s="48"/>
      <c r="W103" s="48"/>
      <c r="Y103" s="48"/>
      <c r="AA103" s="48"/>
      <c r="AC103" s="48"/>
      <c r="AE103" s="48"/>
      <c r="AG103" s="48"/>
      <c r="AI103" s="48"/>
      <c r="AK103" s="48"/>
      <c r="AM103" s="48"/>
      <c r="AO103" s="48"/>
      <c r="AQ103" s="48"/>
      <c r="AS103" s="48"/>
      <c r="AU103" s="48"/>
      <c r="AW103" s="48"/>
      <c r="AY103" s="48"/>
      <c r="BA103" s="48"/>
      <c r="BC103" s="48"/>
      <c r="BE103" s="48"/>
      <c r="BG103" s="48"/>
      <c r="BI103" s="48"/>
      <c r="BK103" s="48"/>
      <c r="BM103" s="48"/>
      <c r="BO103" s="48"/>
      <c r="BQ103" s="48"/>
      <c r="BS103" s="48"/>
      <c r="BU103" s="48"/>
      <c r="BW103" s="48"/>
      <c r="BY103" s="48"/>
      <c r="CA103" s="48"/>
      <c r="CC103" s="35"/>
      <c r="CD103" s="35"/>
    </row>
    <row r="104" spans="4:82" s="45" customFormat="1" ht="15" x14ac:dyDescent="0.2">
      <c r="D104" s="25"/>
      <c r="E104" s="50"/>
      <c r="F104" s="51"/>
      <c r="G104" s="28"/>
      <c r="H104" s="29"/>
      <c r="I104" s="29"/>
      <c r="J104" s="24"/>
      <c r="K104" s="30"/>
      <c r="L104" s="24"/>
      <c r="M104" s="31"/>
      <c r="N104" s="32"/>
      <c r="O104" s="33"/>
      <c r="P104" s="31"/>
      <c r="Q104" s="34"/>
      <c r="S104" s="48"/>
      <c r="U104" s="48"/>
      <c r="W104" s="48"/>
      <c r="Y104" s="48"/>
      <c r="AA104" s="48"/>
      <c r="AC104" s="48"/>
      <c r="AE104" s="48"/>
      <c r="AG104" s="48"/>
      <c r="AI104" s="48"/>
      <c r="AK104" s="48"/>
      <c r="AM104" s="48"/>
      <c r="AO104" s="48"/>
      <c r="AQ104" s="48"/>
      <c r="AS104" s="48"/>
      <c r="AU104" s="48"/>
      <c r="AW104" s="48"/>
      <c r="AY104" s="48"/>
      <c r="BA104" s="48"/>
      <c r="BC104" s="48"/>
      <c r="BE104" s="48"/>
      <c r="BG104" s="48"/>
      <c r="BI104" s="48"/>
      <c r="BK104" s="48"/>
      <c r="BM104" s="48"/>
      <c r="BO104" s="48"/>
      <c r="BQ104" s="48"/>
      <c r="BS104" s="48"/>
      <c r="BU104" s="48"/>
      <c r="BW104" s="48"/>
      <c r="BY104" s="48"/>
      <c r="CA104" s="48"/>
      <c r="CC104" s="35"/>
      <c r="CD104" s="35"/>
    </row>
    <row r="105" spans="4:82" s="45" customFormat="1" ht="15" x14ac:dyDescent="0.2">
      <c r="D105" s="25"/>
      <c r="E105" s="50"/>
      <c r="F105" s="51"/>
      <c r="G105" s="28"/>
      <c r="H105" s="29"/>
      <c r="I105" s="29"/>
      <c r="J105" s="24"/>
      <c r="K105" s="30"/>
      <c r="L105" s="24"/>
      <c r="M105" s="31"/>
      <c r="N105" s="32"/>
      <c r="O105" s="33"/>
      <c r="P105" s="31"/>
      <c r="Q105" s="34"/>
      <c r="S105" s="48"/>
      <c r="U105" s="48"/>
      <c r="W105" s="48"/>
      <c r="Y105" s="48"/>
      <c r="AA105" s="48"/>
      <c r="AC105" s="48"/>
      <c r="AE105" s="48"/>
      <c r="AG105" s="48"/>
      <c r="AI105" s="48"/>
      <c r="AK105" s="48"/>
      <c r="AM105" s="48"/>
      <c r="AO105" s="48"/>
      <c r="AQ105" s="48"/>
      <c r="AS105" s="48"/>
      <c r="AU105" s="48"/>
      <c r="AW105" s="48"/>
      <c r="AY105" s="48"/>
      <c r="BA105" s="48"/>
      <c r="BC105" s="48"/>
      <c r="BE105" s="48"/>
      <c r="BG105" s="48"/>
      <c r="BI105" s="48"/>
      <c r="BK105" s="48"/>
      <c r="BM105" s="48"/>
      <c r="BO105" s="48"/>
      <c r="BQ105" s="48"/>
      <c r="BS105" s="48"/>
      <c r="BU105" s="48"/>
      <c r="BW105" s="48"/>
      <c r="BY105" s="48"/>
      <c r="CA105" s="48"/>
      <c r="CC105" s="35"/>
      <c r="CD105" s="35"/>
    </row>
    <row r="106" spans="4:82" s="45" customFormat="1" ht="15" x14ac:dyDescent="0.2">
      <c r="D106" s="25"/>
      <c r="E106" s="50"/>
      <c r="F106" s="51"/>
      <c r="G106" s="28"/>
      <c r="H106" s="29"/>
      <c r="I106" s="29"/>
      <c r="J106" s="24"/>
      <c r="K106" s="30"/>
      <c r="L106" s="24"/>
      <c r="M106" s="31"/>
      <c r="N106" s="32"/>
      <c r="O106" s="33"/>
      <c r="P106" s="31"/>
      <c r="Q106" s="34"/>
      <c r="S106" s="48"/>
      <c r="U106" s="48"/>
      <c r="W106" s="48"/>
      <c r="Y106" s="48"/>
      <c r="AA106" s="48"/>
      <c r="AC106" s="48"/>
      <c r="AE106" s="48"/>
      <c r="AG106" s="48"/>
      <c r="AI106" s="48"/>
      <c r="AK106" s="48"/>
      <c r="AM106" s="48"/>
      <c r="AO106" s="48"/>
      <c r="AQ106" s="48"/>
      <c r="AS106" s="48"/>
      <c r="AU106" s="48"/>
      <c r="AW106" s="48"/>
      <c r="AY106" s="48"/>
      <c r="BA106" s="48"/>
      <c r="BC106" s="48"/>
      <c r="BE106" s="48"/>
      <c r="BG106" s="48"/>
      <c r="BI106" s="48"/>
      <c r="BK106" s="48"/>
      <c r="BM106" s="48"/>
      <c r="BO106" s="48"/>
      <c r="BQ106" s="48"/>
      <c r="BS106" s="48"/>
      <c r="BU106" s="48"/>
      <c r="BW106" s="48"/>
      <c r="BY106" s="48"/>
      <c r="CA106" s="48"/>
      <c r="CC106" s="35"/>
      <c r="CD106" s="35"/>
    </row>
    <row r="107" spans="4:82" s="45" customFormat="1" ht="15" x14ac:dyDescent="0.2">
      <c r="D107" s="25"/>
      <c r="E107" s="50"/>
      <c r="F107" s="51"/>
      <c r="G107" s="28"/>
      <c r="H107" s="29"/>
      <c r="I107" s="29"/>
      <c r="J107" s="24"/>
      <c r="K107" s="30"/>
      <c r="L107" s="24"/>
      <c r="M107" s="31"/>
      <c r="N107" s="32"/>
      <c r="O107" s="33"/>
      <c r="P107" s="31"/>
      <c r="Q107" s="34"/>
      <c r="S107" s="48"/>
      <c r="U107" s="48"/>
      <c r="W107" s="48"/>
      <c r="Y107" s="48"/>
      <c r="AA107" s="48"/>
      <c r="AC107" s="48"/>
      <c r="AE107" s="48"/>
      <c r="AG107" s="48"/>
      <c r="AI107" s="48"/>
      <c r="AK107" s="48"/>
      <c r="AM107" s="48"/>
      <c r="AO107" s="48"/>
      <c r="AQ107" s="48"/>
      <c r="AS107" s="48"/>
      <c r="AU107" s="48"/>
      <c r="AW107" s="48"/>
      <c r="AY107" s="48"/>
      <c r="BA107" s="48"/>
      <c r="BC107" s="48"/>
      <c r="BE107" s="48"/>
      <c r="BG107" s="48"/>
      <c r="BI107" s="48"/>
      <c r="BK107" s="48"/>
      <c r="BM107" s="48"/>
      <c r="BO107" s="48"/>
      <c r="BQ107" s="48"/>
      <c r="BS107" s="48"/>
      <c r="BU107" s="48"/>
      <c r="BW107" s="48"/>
      <c r="BY107" s="48"/>
      <c r="CA107" s="48"/>
      <c r="CC107" s="35"/>
      <c r="CD107" s="35"/>
    </row>
    <row r="108" spans="4:82" s="45" customFormat="1" ht="15" x14ac:dyDescent="0.2">
      <c r="D108" s="25"/>
      <c r="E108" s="50"/>
      <c r="F108" s="51"/>
      <c r="G108" s="28"/>
      <c r="H108" s="29"/>
      <c r="I108" s="29"/>
      <c r="J108" s="24"/>
      <c r="K108" s="30"/>
      <c r="L108" s="24"/>
      <c r="M108" s="31"/>
      <c r="N108" s="32"/>
      <c r="O108" s="33"/>
      <c r="P108" s="31"/>
      <c r="Q108" s="34"/>
      <c r="S108" s="48"/>
      <c r="U108" s="48"/>
      <c r="W108" s="48"/>
      <c r="Y108" s="48"/>
      <c r="AA108" s="48"/>
      <c r="AC108" s="48"/>
      <c r="AE108" s="48"/>
      <c r="AG108" s="48"/>
      <c r="AI108" s="48"/>
      <c r="AK108" s="48"/>
      <c r="AM108" s="48"/>
      <c r="AO108" s="48"/>
      <c r="AQ108" s="48"/>
      <c r="AS108" s="48"/>
      <c r="AU108" s="48"/>
      <c r="AW108" s="48"/>
      <c r="AY108" s="48"/>
      <c r="BA108" s="48"/>
      <c r="BC108" s="48"/>
      <c r="BE108" s="48"/>
      <c r="BG108" s="48"/>
      <c r="BI108" s="48"/>
      <c r="BK108" s="48"/>
      <c r="BM108" s="48"/>
      <c r="BO108" s="48"/>
      <c r="BQ108" s="48"/>
      <c r="BS108" s="48"/>
      <c r="BU108" s="48"/>
      <c r="BW108" s="48"/>
      <c r="BY108" s="48"/>
      <c r="CA108" s="48"/>
      <c r="CC108" s="35"/>
      <c r="CD108" s="35"/>
    </row>
    <row r="109" spans="4:82" s="45" customFormat="1" ht="15" x14ac:dyDescent="0.2">
      <c r="D109" s="25"/>
      <c r="E109" s="50"/>
      <c r="F109" s="51"/>
      <c r="G109" s="28"/>
      <c r="H109" s="29"/>
      <c r="I109" s="29"/>
      <c r="J109" s="24"/>
      <c r="K109" s="30"/>
      <c r="L109" s="24"/>
      <c r="M109" s="31"/>
      <c r="N109" s="32"/>
      <c r="O109" s="33"/>
      <c r="P109" s="31"/>
      <c r="Q109" s="34"/>
      <c r="S109" s="48"/>
      <c r="U109" s="48"/>
      <c r="W109" s="48"/>
      <c r="Y109" s="48"/>
      <c r="AA109" s="48"/>
      <c r="AC109" s="48"/>
      <c r="AE109" s="48"/>
      <c r="AG109" s="48"/>
      <c r="AI109" s="48"/>
      <c r="AK109" s="48"/>
      <c r="AM109" s="48"/>
      <c r="AO109" s="48"/>
      <c r="AQ109" s="48"/>
      <c r="AS109" s="48"/>
      <c r="AU109" s="48"/>
      <c r="AW109" s="48"/>
      <c r="AY109" s="48"/>
      <c r="BA109" s="48"/>
      <c r="BC109" s="48"/>
      <c r="BE109" s="48"/>
      <c r="BG109" s="48"/>
      <c r="BI109" s="48"/>
      <c r="BK109" s="48"/>
      <c r="BM109" s="48"/>
      <c r="BO109" s="48"/>
      <c r="BQ109" s="48"/>
      <c r="BS109" s="48"/>
      <c r="BU109" s="48"/>
      <c r="BW109" s="48"/>
      <c r="BY109" s="48"/>
      <c r="CA109" s="48"/>
      <c r="CC109" s="35"/>
      <c r="CD109" s="35"/>
    </row>
    <row r="110" spans="4:82" s="45" customFormat="1" ht="15" x14ac:dyDescent="0.2">
      <c r="D110" s="25"/>
      <c r="E110" s="50"/>
      <c r="F110" s="51"/>
      <c r="G110" s="28"/>
      <c r="H110" s="29"/>
      <c r="I110" s="29"/>
      <c r="J110" s="24"/>
      <c r="K110" s="30"/>
      <c r="L110" s="24"/>
      <c r="M110" s="31"/>
      <c r="N110" s="32"/>
      <c r="O110" s="33"/>
      <c r="P110" s="31"/>
      <c r="Q110" s="34"/>
      <c r="S110" s="48"/>
      <c r="U110" s="48"/>
      <c r="W110" s="48"/>
      <c r="Y110" s="48"/>
      <c r="AA110" s="48"/>
      <c r="AC110" s="48"/>
      <c r="AE110" s="48"/>
      <c r="AG110" s="48"/>
      <c r="AI110" s="48"/>
      <c r="AK110" s="48"/>
      <c r="AM110" s="48"/>
      <c r="AO110" s="48"/>
      <c r="AQ110" s="48"/>
      <c r="AS110" s="48"/>
      <c r="AU110" s="48"/>
      <c r="AW110" s="48"/>
      <c r="AY110" s="48"/>
      <c r="BA110" s="48"/>
      <c r="BC110" s="48"/>
      <c r="BE110" s="48"/>
      <c r="BG110" s="48"/>
      <c r="BI110" s="48"/>
      <c r="BK110" s="48"/>
      <c r="BM110" s="48"/>
      <c r="BO110" s="48"/>
      <c r="BQ110" s="48"/>
      <c r="BS110" s="48"/>
      <c r="BU110" s="48"/>
      <c r="BW110" s="48"/>
      <c r="BY110" s="48"/>
      <c r="CA110" s="48"/>
      <c r="CC110" s="35"/>
      <c r="CD110" s="35"/>
    </row>
    <row r="111" spans="4:82" s="45" customFormat="1" ht="15" x14ac:dyDescent="0.2">
      <c r="D111" s="25"/>
      <c r="E111" s="50"/>
      <c r="F111" s="51"/>
      <c r="G111" s="28"/>
      <c r="H111" s="29"/>
      <c r="I111" s="29"/>
      <c r="J111" s="24"/>
      <c r="K111" s="30"/>
      <c r="L111" s="24"/>
      <c r="M111" s="31"/>
      <c r="N111" s="32"/>
      <c r="O111" s="33"/>
      <c r="P111" s="31"/>
      <c r="Q111" s="34"/>
      <c r="S111" s="48"/>
      <c r="U111" s="48"/>
      <c r="W111" s="48"/>
      <c r="Y111" s="48"/>
      <c r="AA111" s="48"/>
      <c r="AC111" s="48"/>
      <c r="AE111" s="48"/>
      <c r="AG111" s="48"/>
      <c r="AI111" s="48"/>
      <c r="AK111" s="48"/>
      <c r="AM111" s="48"/>
      <c r="AO111" s="48"/>
      <c r="AQ111" s="48"/>
      <c r="AS111" s="48"/>
      <c r="AU111" s="48"/>
      <c r="AW111" s="48"/>
      <c r="AY111" s="48"/>
      <c r="BA111" s="48"/>
      <c r="BC111" s="48"/>
      <c r="BE111" s="48"/>
      <c r="BG111" s="48"/>
      <c r="BI111" s="48"/>
      <c r="BK111" s="48"/>
      <c r="BM111" s="48"/>
      <c r="BO111" s="48"/>
      <c r="BQ111" s="48"/>
      <c r="BS111" s="48"/>
      <c r="BU111" s="48"/>
      <c r="BW111" s="48"/>
      <c r="BY111" s="48"/>
      <c r="CA111" s="48"/>
      <c r="CC111" s="35"/>
      <c r="CD111" s="35"/>
    </row>
    <row r="112" spans="4:82" s="45" customFormat="1" ht="15" x14ac:dyDescent="0.2">
      <c r="D112" s="25"/>
      <c r="E112" s="50"/>
      <c r="F112" s="51"/>
      <c r="G112" s="28"/>
      <c r="H112" s="29"/>
      <c r="I112" s="29"/>
      <c r="J112" s="24"/>
      <c r="K112" s="30"/>
      <c r="L112" s="24"/>
      <c r="M112" s="31"/>
      <c r="N112" s="32"/>
      <c r="O112" s="33"/>
      <c r="P112" s="31"/>
      <c r="Q112" s="34"/>
      <c r="S112" s="48"/>
      <c r="U112" s="48"/>
      <c r="W112" s="48"/>
      <c r="Y112" s="48"/>
      <c r="AA112" s="48"/>
      <c r="AC112" s="48"/>
      <c r="AE112" s="48"/>
      <c r="AG112" s="48"/>
      <c r="AI112" s="48"/>
      <c r="AK112" s="48"/>
      <c r="AM112" s="48"/>
      <c r="AO112" s="48"/>
      <c r="AQ112" s="48"/>
      <c r="AS112" s="48"/>
      <c r="AU112" s="48"/>
      <c r="AW112" s="48"/>
      <c r="AY112" s="48"/>
      <c r="BA112" s="48"/>
      <c r="BC112" s="48"/>
      <c r="BE112" s="48"/>
      <c r="BG112" s="48"/>
      <c r="BI112" s="48"/>
      <c r="BK112" s="48"/>
      <c r="BM112" s="48"/>
      <c r="BO112" s="48"/>
      <c r="BQ112" s="48"/>
      <c r="BS112" s="48"/>
      <c r="BU112" s="48"/>
      <c r="BW112" s="48"/>
      <c r="BY112" s="48"/>
      <c r="CA112" s="48"/>
      <c r="CC112" s="35"/>
      <c r="CD112" s="35"/>
    </row>
    <row r="113" spans="4:82" s="45" customFormat="1" ht="15" x14ac:dyDescent="0.2">
      <c r="D113" s="25"/>
      <c r="E113" s="50"/>
      <c r="F113" s="51"/>
      <c r="G113" s="28"/>
      <c r="H113" s="29"/>
      <c r="I113" s="29"/>
      <c r="J113" s="24"/>
      <c r="K113" s="30"/>
      <c r="L113" s="24"/>
      <c r="M113" s="31"/>
      <c r="N113" s="32"/>
      <c r="O113" s="33"/>
      <c r="P113" s="31"/>
      <c r="Q113" s="34"/>
      <c r="S113" s="48"/>
      <c r="U113" s="48"/>
      <c r="W113" s="48"/>
      <c r="Y113" s="48"/>
      <c r="AA113" s="48"/>
      <c r="AC113" s="48"/>
      <c r="AE113" s="48"/>
      <c r="AG113" s="48"/>
      <c r="AI113" s="48"/>
      <c r="AK113" s="48"/>
      <c r="AM113" s="48"/>
      <c r="AO113" s="48"/>
      <c r="AQ113" s="48"/>
      <c r="AS113" s="48"/>
      <c r="AU113" s="48"/>
      <c r="AW113" s="48"/>
      <c r="AY113" s="48"/>
      <c r="BA113" s="48"/>
      <c r="BC113" s="48"/>
      <c r="BE113" s="48"/>
      <c r="BG113" s="48"/>
      <c r="BI113" s="48"/>
      <c r="BK113" s="48"/>
      <c r="BM113" s="48"/>
      <c r="BO113" s="48"/>
      <c r="BQ113" s="48"/>
      <c r="BS113" s="48"/>
      <c r="BU113" s="48"/>
      <c r="BW113" s="48"/>
      <c r="BY113" s="48"/>
      <c r="CA113" s="48"/>
      <c r="CC113" s="35"/>
      <c r="CD113" s="35"/>
    </row>
    <row r="114" spans="4:82" s="45" customFormat="1" ht="15" x14ac:dyDescent="0.2">
      <c r="D114" s="25"/>
      <c r="E114" s="50"/>
      <c r="F114" s="51"/>
      <c r="G114" s="28"/>
      <c r="H114" s="29"/>
      <c r="I114" s="29"/>
      <c r="J114" s="24"/>
      <c r="K114" s="30"/>
      <c r="L114" s="24"/>
      <c r="M114" s="31"/>
      <c r="N114" s="32"/>
      <c r="O114" s="33"/>
      <c r="P114" s="31"/>
      <c r="Q114" s="34"/>
      <c r="S114" s="48"/>
      <c r="U114" s="48"/>
      <c r="W114" s="48"/>
      <c r="Y114" s="48"/>
      <c r="AA114" s="48"/>
      <c r="AC114" s="48"/>
      <c r="AE114" s="48"/>
      <c r="AG114" s="48"/>
      <c r="AI114" s="48"/>
      <c r="AK114" s="48"/>
      <c r="AM114" s="48"/>
      <c r="AO114" s="48"/>
      <c r="AQ114" s="48"/>
      <c r="AS114" s="48"/>
      <c r="AU114" s="48"/>
      <c r="AW114" s="48"/>
      <c r="AY114" s="48"/>
      <c r="BA114" s="48"/>
      <c r="BC114" s="48"/>
      <c r="BE114" s="48"/>
      <c r="BG114" s="48"/>
      <c r="BI114" s="48"/>
      <c r="BK114" s="48"/>
      <c r="BM114" s="48"/>
      <c r="BO114" s="48"/>
      <c r="BQ114" s="48"/>
      <c r="BS114" s="48"/>
      <c r="BU114" s="48"/>
      <c r="BW114" s="48"/>
      <c r="BY114" s="48"/>
      <c r="CA114" s="48"/>
      <c r="CC114" s="35"/>
      <c r="CD114" s="35"/>
    </row>
    <row r="115" spans="4:82" s="45" customFormat="1" ht="15" x14ac:dyDescent="0.2">
      <c r="D115" s="25"/>
      <c r="E115" s="50"/>
      <c r="F115" s="51"/>
      <c r="G115" s="28"/>
      <c r="H115" s="29"/>
      <c r="I115" s="29"/>
      <c r="J115" s="24"/>
      <c r="K115" s="30"/>
      <c r="L115" s="24"/>
      <c r="M115" s="31"/>
      <c r="N115" s="32"/>
      <c r="O115" s="33"/>
      <c r="P115" s="31"/>
      <c r="Q115" s="34"/>
      <c r="S115" s="48"/>
      <c r="U115" s="48"/>
      <c r="W115" s="48"/>
      <c r="Y115" s="48"/>
      <c r="AA115" s="48"/>
      <c r="AC115" s="48"/>
      <c r="AE115" s="48"/>
      <c r="AG115" s="48"/>
      <c r="AI115" s="48"/>
      <c r="AK115" s="48"/>
      <c r="AM115" s="48"/>
      <c r="AO115" s="48"/>
      <c r="AQ115" s="48"/>
      <c r="AS115" s="48"/>
      <c r="AU115" s="48"/>
      <c r="AW115" s="48"/>
      <c r="AY115" s="48"/>
      <c r="BA115" s="48"/>
      <c r="BC115" s="48"/>
      <c r="BE115" s="48"/>
      <c r="BG115" s="48"/>
      <c r="BI115" s="48"/>
      <c r="BK115" s="48"/>
      <c r="BM115" s="48"/>
      <c r="BO115" s="48"/>
      <c r="BQ115" s="48"/>
      <c r="BS115" s="48"/>
      <c r="BU115" s="48"/>
      <c r="BW115" s="48"/>
      <c r="BY115" s="48"/>
      <c r="CA115" s="48"/>
      <c r="CC115" s="35"/>
      <c r="CD115" s="35"/>
    </row>
    <row r="116" spans="4:82" s="45" customFormat="1" ht="15" x14ac:dyDescent="0.2">
      <c r="D116" s="25"/>
      <c r="E116" s="50"/>
      <c r="F116" s="51"/>
      <c r="G116" s="28"/>
      <c r="H116" s="29"/>
      <c r="I116" s="29"/>
      <c r="J116" s="24"/>
      <c r="K116" s="30"/>
      <c r="L116" s="24"/>
      <c r="M116" s="31"/>
      <c r="N116" s="32"/>
      <c r="O116" s="33"/>
      <c r="P116" s="31"/>
      <c r="Q116" s="34"/>
      <c r="S116" s="48"/>
      <c r="U116" s="48"/>
      <c r="W116" s="48"/>
      <c r="Y116" s="48"/>
      <c r="AA116" s="48"/>
      <c r="AC116" s="48"/>
      <c r="AE116" s="48"/>
      <c r="AG116" s="48"/>
      <c r="AI116" s="48"/>
      <c r="AK116" s="48"/>
      <c r="AM116" s="48"/>
      <c r="AO116" s="48"/>
      <c r="AQ116" s="48"/>
      <c r="AS116" s="48"/>
      <c r="AU116" s="48"/>
      <c r="AW116" s="48"/>
      <c r="AY116" s="48"/>
      <c r="BA116" s="48"/>
      <c r="BC116" s="48"/>
      <c r="BE116" s="48"/>
      <c r="BG116" s="48"/>
      <c r="BI116" s="48"/>
      <c r="BK116" s="48"/>
      <c r="BM116" s="48"/>
      <c r="BO116" s="48"/>
      <c r="BQ116" s="48"/>
      <c r="BS116" s="48"/>
      <c r="BU116" s="48"/>
      <c r="BW116" s="48"/>
      <c r="BY116" s="48"/>
      <c r="CA116" s="48"/>
      <c r="CC116" s="35"/>
      <c r="CD116" s="35"/>
    </row>
    <row r="117" spans="4:82" s="45" customFormat="1" ht="15" x14ac:dyDescent="0.2">
      <c r="D117" s="25"/>
      <c r="E117" s="50"/>
      <c r="F117" s="51"/>
      <c r="G117" s="28"/>
      <c r="H117" s="29"/>
      <c r="I117" s="29"/>
      <c r="J117" s="24"/>
      <c r="K117" s="30"/>
      <c r="L117" s="24"/>
      <c r="M117" s="31"/>
      <c r="N117" s="32"/>
      <c r="O117" s="33"/>
      <c r="P117" s="31"/>
      <c r="Q117" s="34"/>
      <c r="S117" s="48"/>
      <c r="U117" s="48"/>
      <c r="W117" s="48"/>
      <c r="Y117" s="48"/>
      <c r="AA117" s="48"/>
      <c r="AC117" s="48"/>
      <c r="AE117" s="48"/>
      <c r="AG117" s="48"/>
      <c r="AI117" s="48"/>
      <c r="AK117" s="48"/>
      <c r="AM117" s="48"/>
      <c r="AO117" s="48"/>
      <c r="AQ117" s="48"/>
      <c r="AS117" s="48"/>
      <c r="AU117" s="48"/>
      <c r="AW117" s="48"/>
      <c r="AY117" s="48"/>
      <c r="BA117" s="48"/>
      <c r="BC117" s="48"/>
      <c r="BE117" s="48"/>
      <c r="BG117" s="48"/>
      <c r="BI117" s="48"/>
      <c r="BK117" s="48"/>
      <c r="BM117" s="48"/>
      <c r="BO117" s="48"/>
      <c r="BQ117" s="48"/>
      <c r="BS117" s="48"/>
      <c r="BU117" s="48"/>
      <c r="BW117" s="48"/>
      <c r="BY117" s="48"/>
      <c r="CA117" s="48"/>
      <c r="CC117" s="35"/>
      <c r="CD117" s="35"/>
    </row>
    <row r="118" spans="4:82" s="45" customFormat="1" ht="15" x14ac:dyDescent="0.2">
      <c r="D118" s="25"/>
      <c r="E118" s="50"/>
      <c r="F118" s="51"/>
      <c r="G118" s="28"/>
      <c r="H118" s="29"/>
      <c r="I118" s="29"/>
      <c r="J118" s="24"/>
      <c r="K118" s="30"/>
      <c r="L118" s="24"/>
      <c r="M118" s="31"/>
      <c r="N118" s="32"/>
      <c r="O118" s="33"/>
      <c r="P118" s="31"/>
      <c r="Q118" s="34"/>
      <c r="S118" s="48"/>
      <c r="U118" s="48"/>
      <c r="W118" s="48"/>
      <c r="Y118" s="48"/>
      <c r="AA118" s="48"/>
      <c r="AC118" s="48"/>
      <c r="AE118" s="48"/>
      <c r="AG118" s="48"/>
      <c r="AI118" s="48"/>
      <c r="AK118" s="48"/>
      <c r="AM118" s="48"/>
      <c r="AO118" s="48"/>
      <c r="AQ118" s="48"/>
      <c r="AS118" s="48"/>
      <c r="AU118" s="48"/>
      <c r="AW118" s="48"/>
      <c r="AY118" s="48"/>
      <c r="BA118" s="48"/>
      <c r="BC118" s="48"/>
      <c r="BE118" s="48"/>
      <c r="BG118" s="48"/>
      <c r="BI118" s="48"/>
      <c r="BK118" s="48"/>
      <c r="BM118" s="48"/>
      <c r="BO118" s="48"/>
      <c r="BQ118" s="48"/>
      <c r="BS118" s="48"/>
      <c r="BU118" s="48"/>
      <c r="BW118" s="48"/>
      <c r="BY118" s="48"/>
      <c r="CA118" s="48"/>
      <c r="CC118" s="35"/>
      <c r="CD118" s="35"/>
    </row>
    <row r="119" spans="4:82" s="45" customFormat="1" ht="15" x14ac:dyDescent="0.2">
      <c r="D119" s="25"/>
      <c r="E119" s="50"/>
      <c r="F119" s="51"/>
      <c r="G119" s="28"/>
      <c r="H119" s="29"/>
      <c r="I119" s="29"/>
      <c r="J119" s="24"/>
      <c r="K119" s="30"/>
      <c r="L119" s="24"/>
      <c r="M119" s="31"/>
      <c r="N119" s="32"/>
      <c r="O119" s="33"/>
      <c r="P119" s="31"/>
      <c r="Q119" s="34"/>
      <c r="S119" s="48"/>
      <c r="U119" s="48"/>
      <c r="W119" s="48"/>
      <c r="Y119" s="48"/>
      <c r="AA119" s="48"/>
      <c r="AC119" s="48"/>
      <c r="AE119" s="48"/>
      <c r="AG119" s="48"/>
      <c r="AI119" s="48"/>
      <c r="AK119" s="48"/>
      <c r="AM119" s="48"/>
      <c r="AO119" s="48"/>
      <c r="AQ119" s="48"/>
      <c r="AS119" s="48"/>
      <c r="AU119" s="48"/>
      <c r="AW119" s="48"/>
      <c r="AY119" s="48"/>
      <c r="BA119" s="48"/>
      <c r="BC119" s="48"/>
      <c r="BE119" s="48"/>
      <c r="BG119" s="48"/>
      <c r="BI119" s="48"/>
      <c r="BK119" s="48"/>
      <c r="BM119" s="48"/>
      <c r="BO119" s="48"/>
      <c r="BQ119" s="48"/>
      <c r="BS119" s="48"/>
      <c r="BU119" s="48"/>
      <c r="BW119" s="48"/>
      <c r="BY119" s="48"/>
      <c r="CA119" s="48"/>
      <c r="CC119" s="35"/>
      <c r="CD119" s="35"/>
    </row>
    <row r="120" spans="4:82" s="45" customFormat="1" ht="15" x14ac:dyDescent="0.2">
      <c r="D120" s="25"/>
      <c r="E120" s="50"/>
      <c r="F120" s="51"/>
      <c r="G120" s="28"/>
      <c r="H120" s="29"/>
      <c r="I120" s="29"/>
      <c r="J120" s="24"/>
      <c r="K120" s="30"/>
      <c r="L120" s="24"/>
      <c r="M120" s="31"/>
      <c r="N120" s="32"/>
      <c r="O120" s="33"/>
      <c r="P120" s="31"/>
      <c r="Q120" s="34"/>
      <c r="S120" s="48"/>
      <c r="U120" s="48"/>
      <c r="W120" s="48"/>
      <c r="Y120" s="48"/>
      <c r="AA120" s="48"/>
      <c r="AC120" s="48"/>
      <c r="AE120" s="48"/>
      <c r="AG120" s="48"/>
      <c r="AI120" s="48"/>
      <c r="AK120" s="48"/>
      <c r="AM120" s="48"/>
      <c r="AO120" s="48"/>
      <c r="AQ120" s="48"/>
      <c r="AS120" s="48"/>
      <c r="AU120" s="48"/>
      <c r="AW120" s="48"/>
      <c r="AY120" s="48"/>
      <c r="BA120" s="48"/>
      <c r="BC120" s="48"/>
      <c r="BE120" s="48"/>
      <c r="BG120" s="48"/>
      <c r="BI120" s="48"/>
      <c r="BK120" s="48"/>
      <c r="BM120" s="48"/>
      <c r="BO120" s="48"/>
      <c r="BQ120" s="48"/>
      <c r="BS120" s="48"/>
      <c r="BU120" s="48"/>
      <c r="BW120" s="48"/>
      <c r="BY120" s="48"/>
      <c r="CA120" s="48"/>
      <c r="CC120" s="35"/>
      <c r="CD120" s="35"/>
    </row>
    <row r="121" spans="4:82" s="45" customFormat="1" ht="15" x14ac:dyDescent="0.2">
      <c r="D121" s="25"/>
      <c r="E121" s="50"/>
      <c r="F121" s="51"/>
      <c r="G121" s="28"/>
      <c r="H121" s="29"/>
      <c r="I121" s="29"/>
      <c r="J121" s="24"/>
      <c r="K121" s="30"/>
      <c r="L121" s="24"/>
      <c r="M121" s="31"/>
      <c r="N121" s="32"/>
      <c r="O121" s="33"/>
      <c r="P121" s="31"/>
      <c r="Q121" s="34"/>
      <c r="S121" s="48"/>
      <c r="U121" s="48"/>
      <c r="W121" s="48"/>
      <c r="Y121" s="48"/>
      <c r="AA121" s="48"/>
      <c r="AC121" s="48"/>
      <c r="AE121" s="48"/>
      <c r="AG121" s="48"/>
      <c r="AI121" s="48"/>
      <c r="AK121" s="48"/>
      <c r="AM121" s="48"/>
      <c r="AO121" s="48"/>
      <c r="AQ121" s="48"/>
      <c r="AS121" s="48"/>
      <c r="AU121" s="48"/>
      <c r="AW121" s="48"/>
      <c r="AY121" s="48"/>
      <c r="BA121" s="48"/>
      <c r="BC121" s="48"/>
      <c r="BE121" s="48"/>
      <c r="BG121" s="48"/>
      <c r="BI121" s="48"/>
      <c r="BK121" s="48"/>
      <c r="BM121" s="48"/>
      <c r="BO121" s="48"/>
      <c r="BQ121" s="48"/>
      <c r="BS121" s="48"/>
      <c r="BU121" s="48"/>
      <c r="BW121" s="48"/>
      <c r="BY121" s="48"/>
      <c r="CA121" s="48"/>
      <c r="CC121" s="35"/>
      <c r="CD121" s="35"/>
    </row>
    <row r="122" spans="4:82" s="45" customFormat="1" ht="15" x14ac:dyDescent="0.2">
      <c r="D122" s="25"/>
      <c r="E122" s="50"/>
      <c r="F122" s="51"/>
      <c r="G122" s="28"/>
      <c r="H122" s="29"/>
      <c r="I122" s="29"/>
      <c r="J122" s="24"/>
      <c r="K122" s="30"/>
      <c r="L122" s="24"/>
      <c r="M122" s="31"/>
      <c r="N122" s="32"/>
      <c r="O122" s="33"/>
      <c r="P122" s="31"/>
      <c r="Q122" s="34"/>
      <c r="S122" s="48"/>
      <c r="U122" s="48"/>
      <c r="W122" s="48"/>
      <c r="Y122" s="48"/>
      <c r="AA122" s="48"/>
      <c r="AC122" s="48"/>
      <c r="AE122" s="48"/>
      <c r="AG122" s="48"/>
      <c r="AI122" s="48"/>
      <c r="AK122" s="48"/>
      <c r="AM122" s="48"/>
      <c r="AO122" s="48"/>
      <c r="AQ122" s="48"/>
      <c r="AS122" s="48"/>
      <c r="AU122" s="48"/>
      <c r="AW122" s="48"/>
      <c r="AY122" s="48"/>
      <c r="BA122" s="48"/>
      <c r="BC122" s="48"/>
      <c r="BE122" s="48"/>
      <c r="BG122" s="48"/>
      <c r="BI122" s="48"/>
      <c r="BK122" s="48"/>
      <c r="BM122" s="48"/>
      <c r="BO122" s="48"/>
      <c r="BQ122" s="48"/>
      <c r="BS122" s="48"/>
      <c r="BU122" s="48"/>
      <c r="BW122" s="48"/>
      <c r="BY122" s="48"/>
      <c r="CA122" s="48"/>
      <c r="CC122" s="35"/>
      <c r="CD122" s="35"/>
    </row>
    <row r="123" spans="4:82" s="45" customFormat="1" ht="15" x14ac:dyDescent="0.2">
      <c r="D123" s="25"/>
      <c r="E123" s="50"/>
      <c r="F123" s="51"/>
      <c r="G123" s="28"/>
      <c r="H123" s="29"/>
      <c r="I123" s="29"/>
      <c r="J123" s="24"/>
      <c r="K123" s="30"/>
      <c r="L123" s="24"/>
      <c r="M123" s="31"/>
      <c r="N123" s="32"/>
      <c r="O123" s="33"/>
      <c r="P123" s="31"/>
      <c r="Q123" s="34"/>
      <c r="S123" s="48"/>
      <c r="U123" s="48"/>
      <c r="W123" s="48"/>
      <c r="Y123" s="48"/>
      <c r="AA123" s="48"/>
      <c r="AC123" s="48"/>
      <c r="AE123" s="48"/>
      <c r="AG123" s="48"/>
      <c r="AI123" s="48"/>
      <c r="AK123" s="48"/>
      <c r="AM123" s="48"/>
      <c r="AO123" s="48"/>
      <c r="AQ123" s="48"/>
      <c r="AS123" s="48"/>
      <c r="AU123" s="48"/>
      <c r="AW123" s="48"/>
      <c r="AY123" s="48"/>
      <c r="BA123" s="48"/>
      <c r="BC123" s="48"/>
      <c r="BE123" s="48"/>
      <c r="BG123" s="48"/>
      <c r="BI123" s="48"/>
      <c r="BK123" s="48"/>
      <c r="BM123" s="48"/>
      <c r="BO123" s="48"/>
      <c r="BQ123" s="48"/>
      <c r="BS123" s="48"/>
      <c r="BU123" s="48"/>
      <c r="BW123" s="48"/>
      <c r="BY123" s="48"/>
      <c r="CA123" s="48"/>
      <c r="CC123" s="35"/>
      <c r="CD123" s="35"/>
    </row>
    <row r="124" spans="4:82" s="45" customFormat="1" ht="15" x14ac:dyDescent="0.2">
      <c r="D124" s="25"/>
      <c r="E124" s="50"/>
      <c r="F124" s="51"/>
      <c r="G124" s="28"/>
      <c r="H124" s="29"/>
      <c r="I124" s="29"/>
      <c r="J124" s="24"/>
      <c r="K124" s="30"/>
      <c r="L124" s="24"/>
      <c r="M124" s="31"/>
      <c r="N124" s="32"/>
      <c r="O124" s="33"/>
      <c r="P124" s="31"/>
      <c r="Q124" s="34"/>
      <c r="S124" s="48"/>
      <c r="U124" s="48"/>
      <c r="W124" s="48"/>
      <c r="Y124" s="48"/>
      <c r="AA124" s="48"/>
      <c r="AC124" s="48"/>
      <c r="AE124" s="48"/>
      <c r="AG124" s="48"/>
      <c r="AI124" s="48"/>
      <c r="AK124" s="48"/>
      <c r="AM124" s="48"/>
      <c r="AO124" s="48"/>
      <c r="AQ124" s="48"/>
      <c r="AS124" s="48"/>
      <c r="AU124" s="48"/>
      <c r="AW124" s="48"/>
      <c r="AY124" s="48"/>
      <c r="BA124" s="48"/>
      <c r="BC124" s="48"/>
      <c r="BE124" s="48"/>
      <c r="BG124" s="48"/>
      <c r="BI124" s="48"/>
      <c r="BK124" s="48"/>
      <c r="BM124" s="48"/>
      <c r="BO124" s="48"/>
      <c r="BQ124" s="48"/>
      <c r="BS124" s="48"/>
      <c r="BU124" s="48"/>
      <c r="BW124" s="48"/>
      <c r="BY124" s="48"/>
      <c r="CA124" s="48"/>
      <c r="CC124" s="35"/>
      <c r="CD124" s="35"/>
    </row>
    <row r="125" spans="4:82" s="45" customFormat="1" ht="15" x14ac:dyDescent="0.2">
      <c r="D125" s="25"/>
      <c r="E125" s="50"/>
      <c r="F125" s="51"/>
      <c r="G125" s="28"/>
      <c r="H125" s="29"/>
      <c r="I125" s="29"/>
      <c r="J125" s="24"/>
      <c r="K125" s="30"/>
      <c r="L125" s="24"/>
      <c r="M125" s="31"/>
      <c r="N125" s="32"/>
      <c r="O125" s="33"/>
      <c r="P125" s="31"/>
      <c r="Q125" s="34"/>
      <c r="S125" s="48"/>
      <c r="U125" s="48"/>
      <c r="W125" s="48"/>
      <c r="Y125" s="48"/>
      <c r="AA125" s="48"/>
      <c r="AC125" s="48"/>
      <c r="AE125" s="48"/>
      <c r="AG125" s="48"/>
      <c r="AI125" s="48"/>
      <c r="AK125" s="48"/>
      <c r="AM125" s="48"/>
      <c r="AO125" s="48"/>
      <c r="AQ125" s="48"/>
      <c r="AS125" s="48"/>
      <c r="AU125" s="48"/>
      <c r="AW125" s="48"/>
      <c r="AY125" s="48"/>
      <c r="BA125" s="48"/>
      <c r="BC125" s="48"/>
      <c r="BE125" s="48"/>
      <c r="BG125" s="48"/>
      <c r="BI125" s="48"/>
      <c r="BK125" s="48"/>
      <c r="BM125" s="48"/>
      <c r="BO125" s="48"/>
      <c r="BQ125" s="48"/>
      <c r="BS125" s="48"/>
      <c r="BU125" s="48"/>
      <c r="BW125" s="48"/>
      <c r="BY125" s="48"/>
      <c r="CA125" s="48"/>
      <c r="CC125" s="35"/>
      <c r="CD125" s="35"/>
    </row>
    <row r="126" spans="4:82" s="45" customFormat="1" ht="15" x14ac:dyDescent="0.2">
      <c r="D126" s="25"/>
      <c r="E126" s="50"/>
      <c r="F126" s="51"/>
      <c r="G126" s="28"/>
      <c r="H126" s="29"/>
      <c r="I126" s="29"/>
      <c r="J126" s="24"/>
      <c r="K126" s="30"/>
      <c r="L126" s="24"/>
      <c r="M126" s="31"/>
      <c r="N126" s="32"/>
      <c r="O126" s="33"/>
      <c r="P126" s="31"/>
      <c r="Q126" s="34"/>
      <c r="S126" s="48"/>
      <c r="U126" s="48"/>
      <c r="W126" s="48"/>
      <c r="Y126" s="48"/>
      <c r="AA126" s="48"/>
      <c r="AC126" s="48"/>
      <c r="AE126" s="48"/>
      <c r="AG126" s="48"/>
      <c r="AI126" s="48"/>
      <c r="AK126" s="48"/>
      <c r="AM126" s="48"/>
      <c r="AO126" s="48"/>
      <c r="AQ126" s="48"/>
      <c r="AS126" s="48"/>
      <c r="AU126" s="48"/>
      <c r="AW126" s="48"/>
      <c r="AY126" s="48"/>
      <c r="BA126" s="48"/>
      <c r="BC126" s="48"/>
      <c r="BE126" s="48"/>
      <c r="BG126" s="48"/>
      <c r="BI126" s="48"/>
      <c r="BK126" s="48"/>
      <c r="BM126" s="48"/>
      <c r="BO126" s="48"/>
      <c r="BQ126" s="48"/>
      <c r="BS126" s="48"/>
      <c r="BU126" s="48"/>
      <c r="BW126" s="48"/>
      <c r="BY126" s="48"/>
      <c r="CA126" s="48"/>
      <c r="CC126" s="35"/>
      <c r="CD126" s="35"/>
    </row>
    <row r="127" spans="4:82" s="45" customFormat="1" ht="15" x14ac:dyDescent="0.2">
      <c r="D127" s="25"/>
      <c r="E127" s="50"/>
      <c r="F127" s="51"/>
      <c r="G127" s="28"/>
      <c r="H127" s="29"/>
      <c r="I127" s="29"/>
      <c r="J127" s="24"/>
      <c r="K127" s="30"/>
      <c r="L127" s="24"/>
      <c r="M127" s="31"/>
      <c r="N127" s="32"/>
      <c r="O127" s="33"/>
      <c r="P127" s="31"/>
      <c r="Q127" s="34"/>
      <c r="S127" s="48"/>
      <c r="U127" s="48"/>
      <c r="W127" s="48"/>
      <c r="Y127" s="48"/>
      <c r="AA127" s="48"/>
      <c r="AC127" s="48"/>
      <c r="AE127" s="48"/>
      <c r="AG127" s="48"/>
      <c r="AI127" s="48"/>
      <c r="AK127" s="48"/>
      <c r="AM127" s="48"/>
      <c r="AO127" s="48"/>
      <c r="AQ127" s="48"/>
      <c r="AS127" s="48"/>
      <c r="AU127" s="48"/>
      <c r="AW127" s="48"/>
      <c r="AY127" s="48"/>
      <c r="BA127" s="48"/>
      <c r="BC127" s="48"/>
      <c r="BE127" s="48"/>
      <c r="BG127" s="48"/>
      <c r="BI127" s="48"/>
      <c r="BK127" s="48"/>
      <c r="BM127" s="48"/>
      <c r="BO127" s="48"/>
      <c r="BQ127" s="48"/>
      <c r="BS127" s="48"/>
      <c r="BU127" s="48"/>
      <c r="BW127" s="48"/>
      <c r="BY127" s="48"/>
      <c r="CA127" s="48"/>
      <c r="CC127" s="35"/>
      <c r="CD127" s="35"/>
    </row>
    <row r="128" spans="4:82" s="45" customFormat="1" ht="15" x14ac:dyDescent="0.2">
      <c r="D128" s="25"/>
      <c r="E128" s="50"/>
      <c r="F128" s="51"/>
      <c r="G128" s="28"/>
      <c r="H128" s="29"/>
      <c r="I128" s="29"/>
      <c r="J128" s="24"/>
      <c r="K128" s="30"/>
      <c r="L128" s="24"/>
      <c r="M128" s="31"/>
      <c r="N128" s="32"/>
      <c r="O128" s="33"/>
      <c r="P128" s="31"/>
      <c r="Q128" s="34"/>
      <c r="S128" s="48"/>
      <c r="U128" s="48"/>
      <c r="W128" s="48"/>
      <c r="Y128" s="48"/>
      <c r="AA128" s="48"/>
      <c r="AC128" s="48"/>
      <c r="AE128" s="48"/>
      <c r="AG128" s="48"/>
      <c r="AI128" s="48"/>
      <c r="AK128" s="48"/>
      <c r="AM128" s="48"/>
      <c r="AO128" s="48"/>
      <c r="AQ128" s="48"/>
      <c r="AS128" s="48"/>
      <c r="AU128" s="48"/>
      <c r="AW128" s="48"/>
      <c r="AY128" s="48"/>
      <c r="BA128" s="48"/>
      <c r="BC128" s="48"/>
      <c r="BE128" s="48"/>
      <c r="BG128" s="48"/>
      <c r="BI128" s="48"/>
      <c r="BK128" s="48"/>
      <c r="BM128" s="48"/>
      <c r="BO128" s="48"/>
      <c r="BQ128" s="48"/>
      <c r="BS128" s="48"/>
      <c r="BU128" s="48"/>
      <c r="BW128" s="48"/>
      <c r="BY128" s="48"/>
      <c r="CA128" s="48"/>
      <c r="CC128" s="35"/>
      <c r="CD128" s="35"/>
    </row>
    <row r="129" spans="4:82" s="45" customFormat="1" ht="15" x14ac:dyDescent="0.2">
      <c r="D129" s="25"/>
      <c r="E129" s="50"/>
      <c r="F129" s="51"/>
      <c r="G129" s="28"/>
      <c r="H129" s="29"/>
      <c r="I129" s="29"/>
      <c r="J129" s="24"/>
      <c r="K129" s="30"/>
      <c r="L129" s="24"/>
      <c r="M129" s="31"/>
      <c r="N129" s="32"/>
      <c r="O129" s="33"/>
      <c r="P129" s="31"/>
      <c r="Q129" s="34"/>
      <c r="S129" s="48"/>
      <c r="U129" s="48"/>
      <c r="W129" s="48"/>
      <c r="Y129" s="48"/>
      <c r="AA129" s="48"/>
      <c r="AC129" s="48"/>
      <c r="AE129" s="48"/>
      <c r="AG129" s="48"/>
      <c r="AI129" s="48"/>
      <c r="AK129" s="48"/>
      <c r="AM129" s="48"/>
      <c r="AO129" s="48"/>
      <c r="AQ129" s="48"/>
      <c r="AS129" s="48"/>
      <c r="AU129" s="48"/>
      <c r="AW129" s="48"/>
      <c r="AY129" s="48"/>
      <c r="BA129" s="48"/>
      <c r="BC129" s="48"/>
      <c r="BE129" s="48"/>
      <c r="BG129" s="48"/>
      <c r="BI129" s="48"/>
      <c r="BK129" s="48"/>
      <c r="BM129" s="48"/>
      <c r="BO129" s="48"/>
      <c r="BQ129" s="48"/>
      <c r="BS129" s="48"/>
      <c r="BU129" s="48"/>
      <c r="BW129" s="48"/>
      <c r="BY129" s="48"/>
      <c r="CA129" s="48"/>
      <c r="CC129" s="35"/>
      <c r="CD129" s="35"/>
    </row>
    <row r="130" spans="4:82" s="45" customFormat="1" ht="15" x14ac:dyDescent="0.2">
      <c r="D130" s="25"/>
      <c r="E130" s="50"/>
      <c r="F130" s="51"/>
      <c r="G130" s="28"/>
      <c r="H130" s="29"/>
      <c r="I130" s="29"/>
      <c r="J130" s="24"/>
      <c r="K130" s="30"/>
      <c r="L130" s="24"/>
      <c r="M130" s="31"/>
      <c r="N130" s="32"/>
      <c r="O130" s="33"/>
      <c r="P130" s="31"/>
      <c r="Q130" s="34"/>
      <c r="S130" s="48"/>
      <c r="U130" s="48"/>
      <c r="W130" s="48"/>
      <c r="Y130" s="48"/>
      <c r="AA130" s="48"/>
      <c r="AC130" s="48"/>
      <c r="AE130" s="48"/>
      <c r="AG130" s="48"/>
      <c r="AI130" s="48"/>
      <c r="AK130" s="48"/>
      <c r="AM130" s="48"/>
      <c r="AO130" s="48"/>
      <c r="AQ130" s="48"/>
      <c r="AS130" s="48"/>
      <c r="AU130" s="48"/>
      <c r="AW130" s="48"/>
      <c r="AY130" s="48"/>
      <c r="BA130" s="48"/>
      <c r="BC130" s="48"/>
      <c r="BE130" s="48"/>
      <c r="BG130" s="48"/>
      <c r="BI130" s="48"/>
      <c r="BK130" s="48"/>
      <c r="BM130" s="48"/>
      <c r="BO130" s="48"/>
      <c r="BQ130" s="48"/>
      <c r="BS130" s="48"/>
      <c r="BU130" s="48"/>
      <c r="BW130" s="48"/>
      <c r="BY130" s="48"/>
      <c r="CA130" s="48"/>
      <c r="CC130" s="35"/>
      <c r="CD130" s="35"/>
    </row>
    <row r="131" spans="4:82" s="45" customFormat="1" ht="15" x14ac:dyDescent="0.2">
      <c r="D131" s="25"/>
      <c r="E131" s="50"/>
      <c r="F131" s="51"/>
      <c r="G131" s="28"/>
      <c r="H131" s="29"/>
      <c r="I131" s="29"/>
      <c r="J131" s="24"/>
      <c r="K131" s="30"/>
      <c r="L131" s="24"/>
      <c r="M131" s="31"/>
      <c r="N131" s="32"/>
      <c r="O131" s="33"/>
      <c r="P131" s="31"/>
      <c r="Q131" s="34"/>
      <c r="S131" s="48"/>
      <c r="U131" s="48"/>
      <c r="W131" s="48"/>
      <c r="Y131" s="48"/>
      <c r="AA131" s="48"/>
      <c r="AC131" s="48"/>
      <c r="AE131" s="48"/>
      <c r="AG131" s="48"/>
      <c r="AI131" s="48"/>
      <c r="AK131" s="48"/>
      <c r="AM131" s="48"/>
      <c r="AO131" s="48"/>
      <c r="AQ131" s="48"/>
      <c r="AS131" s="48"/>
      <c r="AU131" s="48"/>
      <c r="AW131" s="48"/>
      <c r="AY131" s="48"/>
      <c r="BA131" s="48"/>
      <c r="BC131" s="48"/>
      <c r="BE131" s="48"/>
      <c r="BG131" s="48"/>
      <c r="BI131" s="48"/>
      <c r="BK131" s="48"/>
      <c r="BM131" s="48"/>
      <c r="BO131" s="48"/>
      <c r="BQ131" s="48"/>
      <c r="BS131" s="48"/>
      <c r="BU131" s="48"/>
      <c r="BW131" s="48"/>
      <c r="BY131" s="48"/>
      <c r="CA131" s="48"/>
      <c r="CC131" s="35"/>
      <c r="CD131" s="35"/>
    </row>
  </sheetData>
  <mergeCells count="124">
    <mergeCell ref="BU1:CA1"/>
    <mergeCell ref="A3:B3"/>
    <mergeCell ref="C3:G3"/>
    <mergeCell ref="I3:K3"/>
    <mergeCell ref="N3:Q3"/>
    <mergeCell ref="BQ3:BT3"/>
    <mergeCell ref="BU3:CA3"/>
    <mergeCell ref="AT5:AU5"/>
    <mergeCell ref="AV5:AW5"/>
    <mergeCell ref="AX5:AY5"/>
    <mergeCell ref="AZ5:BA5"/>
    <mergeCell ref="AD5:AE5"/>
    <mergeCell ref="AF5:AG5"/>
    <mergeCell ref="AH5:AI5"/>
    <mergeCell ref="AJ5:AK5"/>
    <mergeCell ref="AL5:AM5"/>
    <mergeCell ref="AN5:AO5"/>
    <mergeCell ref="BZ5:CA5"/>
    <mergeCell ref="BX5:BY5"/>
    <mergeCell ref="BB5:BC5"/>
    <mergeCell ref="BD5:BE5"/>
    <mergeCell ref="BF5:BG5"/>
    <mergeCell ref="BH5:BI5"/>
    <mergeCell ref="BJ5:BK5"/>
    <mergeCell ref="Z5:AA5"/>
    <mergeCell ref="AB5:AC5"/>
    <mergeCell ref="J6:J7"/>
    <mergeCell ref="K6:K7"/>
    <mergeCell ref="L6:L7"/>
    <mergeCell ref="M6:M7"/>
    <mergeCell ref="N6:N7"/>
    <mergeCell ref="O6:O7"/>
    <mergeCell ref="AP6:AQ6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BN5:BO5"/>
    <mergeCell ref="BV6:BW6"/>
    <mergeCell ref="AP5:AQ5"/>
    <mergeCell ref="AR5:AS5"/>
    <mergeCell ref="P6:P7"/>
    <mergeCell ref="Q6:Q7"/>
    <mergeCell ref="R6:S6"/>
    <mergeCell ref="T6:U6"/>
    <mergeCell ref="V6:W6"/>
    <mergeCell ref="X6:Y6"/>
    <mergeCell ref="BP5:BQ5"/>
    <mergeCell ref="BR5:BS5"/>
    <mergeCell ref="BT5:BU5"/>
    <mergeCell ref="BV5:BW5"/>
    <mergeCell ref="BD6:BE6"/>
    <mergeCell ref="BF6:BG6"/>
    <mergeCell ref="BH6:BI6"/>
    <mergeCell ref="AL6:AM6"/>
    <mergeCell ref="AN6:AO6"/>
    <mergeCell ref="BL5:BM5"/>
    <mergeCell ref="R5:S5"/>
    <mergeCell ref="T5:U5"/>
    <mergeCell ref="V5:W5"/>
    <mergeCell ref="X5:Y5"/>
    <mergeCell ref="AP52:AR53"/>
    <mergeCell ref="AT6:AU6"/>
    <mergeCell ref="AV6:AW6"/>
    <mergeCell ref="Z6:AA6"/>
    <mergeCell ref="AB6:AC6"/>
    <mergeCell ref="AD6:AE6"/>
    <mergeCell ref="AF6:AG6"/>
    <mergeCell ref="AH6:AI6"/>
    <mergeCell ref="AJ6:AK6"/>
    <mergeCell ref="AR6:AS6"/>
    <mergeCell ref="D56:E56"/>
    <mergeCell ref="J56:L56"/>
    <mergeCell ref="S56:W56"/>
    <mergeCell ref="Y56:Z56"/>
    <mergeCell ref="AB56:AD56"/>
    <mergeCell ref="AP58:AR58"/>
    <mergeCell ref="BX6:BY6"/>
    <mergeCell ref="BZ6:CA6"/>
    <mergeCell ref="A51:B51"/>
    <mergeCell ref="D51:E51"/>
    <mergeCell ref="S52:W53"/>
    <mergeCell ref="Y52:Z53"/>
    <mergeCell ref="AB52:AD53"/>
    <mergeCell ref="AG52:AK53"/>
    <mergeCell ref="AM52:AN53"/>
    <mergeCell ref="BJ6:BK6"/>
    <mergeCell ref="BL6:BM6"/>
    <mergeCell ref="BN6:BO6"/>
    <mergeCell ref="BP6:BQ6"/>
    <mergeCell ref="BR6:BS6"/>
    <mergeCell ref="BT6:BU6"/>
    <mergeCell ref="AX6:AY6"/>
    <mergeCell ref="AZ6:BA6"/>
    <mergeCell ref="BB6:BC6"/>
    <mergeCell ref="AB60:AD60"/>
    <mergeCell ref="AE60:AF60"/>
    <mergeCell ref="AG60:AK60"/>
    <mergeCell ref="AM60:AN60"/>
    <mergeCell ref="AP60:AR60"/>
    <mergeCell ref="AG56:AK56"/>
    <mergeCell ref="AM56:AN56"/>
    <mergeCell ref="AP56:AR56"/>
    <mergeCell ref="A54:B54"/>
    <mergeCell ref="D54:E54"/>
    <mergeCell ref="S54:W54"/>
    <mergeCell ref="Y54:Z54"/>
    <mergeCell ref="AB54:AD54"/>
    <mergeCell ref="AG54:AK54"/>
    <mergeCell ref="AM54:AN54"/>
    <mergeCell ref="AP54:AR54"/>
    <mergeCell ref="A58:B58"/>
    <mergeCell ref="D58:E58"/>
    <mergeCell ref="S58:W58"/>
    <mergeCell ref="Y58:Z58"/>
    <mergeCell ref="AB58:AD58"/>
    <mergeCell ref="AG58:AK58"/>
    <mergeCell ref="AM58:AN58"/>
    <mergeCell ref="A56:B56"/>
  </mergeCells>
  <conditionalFormatting sqref="K9 K11 K13 K15 K17 K19 K21 K23 K25 K27 K29 K31 K33 K35 K37 K39 K41 K43 K45 K47">
    <cfRule type="cellIs" dxfId="406" priority="2" operator="equal">
      <formula>0</formula>
    </cfRule>
  </conditionalFormatting>
  <conditionalFormatting sqref="K9 K11 K13 K15">
    <cfRule type="cellIs" dxfId="405" priority="1" operator="equal">
      <formula>0</formula>
    </cfRule>
  </conditionalFormatting>
  <pageMargins left="0.19685039370078741" right="0.19685039370078741" top="0.23622047244094491" bottom="0.23622047244094491" header="0.31496062992125984" footer="0.31496062992125984"/>
  <pageSetup paperSize="9" scale="46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D31"/>
  <sheetViews>
    <sheetView showGridLines="0" workbookViewId="0">
      <pane xSplit="4" ySplit="6" topLeftCell="E7" activePane="bottomRight" state="frozen"/>
      <selection pane="topRight" activeCell="D1" sqref="D1"/>
      <selection pane="bottomLeft" activeCell="A7" sqref="A7"/>
      <selection pane="bottomRight" activeCell="M26" sqref="M26"/>
    </sheetView>
  </sheetViews>
  <sheetFormatPr defaultColWidth="9.125" defaultRowHeight="18.75" x14ac:dyDescent="0.2"/>
  <cols>
    <col min="1" max="1" width="2.75" style="47" customWidth="1"/>
    <col min="2" max="2" width="11.625" style="47" customWidth="1"/>
    <col min="3" max="3" width="25.625" style="47" customWidth="1"/>
    <col min="4" max="4" width="10.125" style="47" customWidth="1"/>
    <col min="5" max="5" width="8.375" style="158" customWidth="1"/>
    <col min="6" max="6" width="7.875" style="47" customWidth="1"/>
    <col min="7" max="7" width="5.75" style="91" customWidth="1"/>
    <col min="8" max="8" width="11.375" style="56" customWidth="1"/>
    <col min="9" max="9" width="9.25" style="56" customWidth="1"/>
    <col min="10" max="10" width="5.375" style="91" customWidth="1"/>
    <col min="11" max="11" width="9.25" style="56" customWidth="1"/>
    <col min="12" max="12" width="4.625" style="91" customWidth="1"/>
    <col min="13" max="14" width="9.25" style="56" customWidth="1"/>
    <col min="15" max="15" width="12.625" style="56" customWidth="1"/>
    <col min="16" max="16" width="4.625" style="47" customWidth="1"/>
    <col min="17" max="17" width="10.625" style="47" customWidth="1"/>
    <col min="18" max="18" width="9.875" style="47" customWidth="1"/>
    <col min="19" max="19" width="2" style="47" customWidth="1"/>
    <col min="20" max="20" width="4" style="91" hidden="1" customWidth="1"/>
    <col min="21" max="21" width="9.25" style="47" hidden="1" customWidth="1"/>
    <col min="22" max="22" width="9" style="47" hidden="1" customWidth="1"/>
    <col min="23" max="23" width="4" style="91" hidden="1" customWidth="1"/>
    <col min="24" max="24" width="9.25" style="47" hidden="1" customWidth="1"/>
    <col min="25" max="25" width="9" style="47" hidden="1" customWidth="1"/>
    <col min="26" max="26" width="4" style="91" hidden="1" customWidth="1"/>
    <col min="27" max="27" width="9.25" style="47" hidden="1" customWidth="1"/>
    <col min="28" max="28" width="9" style="47" hidden="1" customWidth="1"/>
    <col min="29" max="30" width="0" style="157" hidden="1" customWidth="1"/>
    <col min="31" max="31" width="0" style="47" hidden="1" customWidth="1"/>
    <col min="32" max="16384" width="9.125" style="47"/>
  </cols>
  <sheetData>
    <row r="1" spans="1:30" ht="39.75" customHeight="1" thickBot="1" x14ac:dyDescent="0.25">
      <c r="B1" s="603" t="s">
        <v>75</v>
      </c>
      <c r="C1" s="604"/>
      <c r="D1" s="604"/>
      <c r="E1" s="604"/>
      <c r="F1" s="604"/>
      <c r="G1" s="604"/>
      <c r="H1" s="604"/>
      <c r="I1" s="604"/>
      <c r="J1" s="604"/>
      <c r="K1" s="604"/>
      <c r="L1" s="604"/>
      <c r="M1" s="604"/>
      <c r="N1" s="604"/>
      <c r="O1" s="604"/>
      <c r="P1" s="604"/>
      <c r="Q1" s="604"/>
      <c r="R1" s="605"/>
      <c r="T1" s="606" t="s">
        <v>73</v>
      </c>
      <c r="U1" s="607"/>
      <c r="V1" s="607"/>
      <c r="W1" s="607"/>
      <c r="X1" s="607"/>
      <c r="Y1" s="607"/>
      <c r="Z1" s="607"/>
      <c r="AA1" s="607"/>
      <c r="AB1" s="608"/>
    </row>
    <row r="2" spans="1:30" ht="7.5" customHeight="1" thickBot="1" x14ac:dyDescent="0.25"/>
    <row r="3" spans="1:30" ht="28.5" customHeight="1" thickBot="1" x14ac:dyDescent="0.25">
      <c r="B3" s="700">
        <v>41510</v>
      </c>
      <c r="C3" s="701"/>
      <c r="D3" s="701"/>
      <c r="E3" s="701"/>
      <c r="F3" s="701"/>
      <c r="G3" s="701"/>
      <c r="H3" s="701"/>
      <c r="I3" s="701"/>
      <c r="J3" s="701"/>
      <c r="K3" s="701"/>
      <c r="L3" s="701"/>
      <c r="M3" s="701"/>
      <c r="N3" s="701"/>
      <c r="O3" s="701"/>
      <c r="P3" s="701"/>
      <c r="Q3" s="701"/>
      <c r="R3" s="702"/>
      <c r="T3" s="612">
        <v>41318</v>
      </c>
      <c r="U3" s="613"/>
      <c r="V3" s="613"/>
      <c r="W3" s="613"/>
      <c r="X3" s="613"/>
      <c r="Y3" s="613"/>
      <c r="Z3" s="613"/>
      <c r="AA3" s="613"/>
      <c r="AB3" s="614"/>
    </row>
    <row r="4" spans="1:30" ht="6.75" customHeight="1" thickBot="1" x14ac:dyDescent="0.25">
      <c r="B4" s="159"/>
      <c r="C4" s="159"/>
      <c r="D4" s="159"/>
      <c r="E4" s="160"/>
      <c r="F4" s="159"/>
    </row>
    <row r="5" spans="1:30" ht="21" customHeight="1" x14ac:dyDescent="0.2">
      <c r="B5" s="705" t="s">
        <v>51</v>
      </c>
      <c r="C5" s="615" t="s">
        <v>52</v>
      </c>
      <c r="D5" s="703" t="s">
        <v>53</v>
      </c>
      <c r="E5" s="619" t="s">
        <v>77</v>
      </c>
      <c r="F5" s="621" t="s">
        <v>43</v>
      </c>
      <c r="G5" s="698" t="s">
        <v>57</v>
      </c>
      <c r="H5" s="699"/>
      <c r="I5" s="218" t="s">
        <v>93</v>
      </c>
      <c r="J5" s="707" t="s">
        <v>107</v>
      </c>
      <c r="K5" s="708"/>
      <c r="L5" s="594" t="s">
        <v>55</v>
      </c>
      <c r="M5" s="696"/>
      <c r="N5" s="697"/>
      <c r="O5" s="216" t="s">
        <v>65</v>
      </c>
      <c r="P5" s="598" t="s">
        <v>62</v>
      </c>
      <c r="Q5" s="692"/>
      <c r="R5" s="695"/>
      <c r="T5" s="691" t="s">
        <v>56</v>
      </c>
      <c r="U5" s="692"/>
      <c r="V5" s="692"/>
      <c r="W5" s="692" t="s">
        <v>55</v>
      </c>
      <c r="X5" s="692"/>
      <c r="Y5" s="692"/>
      <c r="Z5" s="693" t="s">
        <v>58</v>
      </c>
      <c r="AA5" s="693"/>
      <c r="AB5" s="694"/>
    </row>
    <row r="6" spans="1:30" ht="38.25" customHeight="1" thickBot="1" x14ac:dyDescent="0.25">
      <c r="B6" s="706"/>
      <c r="C6" s="616"/>
      <c r="D6" s="704"/>
      <c r="E6" s="620"/>
      <c r="F6" s="622"/>
      <c r="G6" s="228" t="s">
        <v>47</v>
      </c>
      <c r="H6" s="233" t="s">
        <v>48</v>
      </c>
      <c r="I6" s="219" t="s">
        <v>54</v>
      </c>
      <c r="J6" s="221" t="s">
        <v>47</v>
      </c>
      <c r="K6" s="232" t="s">
        <v>119</v>
      </c>
      <c r="L6" s="234" t="s">
        <v>47</v>
      </c>
      <c r="M6" s="235" t="s">
        <v>48</v>
      </c>
      <c r="N6" s="249" t="s">
        <v>108</v>
      </c>
      <c r="O6" s="166" t="s">
        <v>54</v>
      </c>
      <c r="P6" s="164" t="s">
        <v>47</v>
      </c>
      <c r="Q6" s="162" t="s">
        <v>48</v>
      </c>
      <c r="R6" s="163" t="s">
        <v>54</v>
      </c>
      <c r="T6" s="161" t="s">
        <v>47</v>
      </c>
      <c r="U6" s="162" t="s">
        <v>48</v>
      </c>
      <c r="V6" s="167" t="s">
        <v>68</v>
      </c>
      <c r="W6" s="168" t="s">
        <v>47</v>
      </c>
      <c r="X6" s="162" t="s">
        <v>48</v>
      </c>
      <c r="Y6" s="167" t="s">
        <v>69</v>
      </c>
      <c r="Z6" s="169" t="s">
        <v>47</v>
      </c>
      <c r="AA6" s="165" t="s">
        <v>48</v>
      </c>
      <c r="AB6" s="166" t="s">
        <v>54</v>
      </c>
    </row>
    <row r="7" spans="1:30" ht="25.5" customHeight="1" x14ac:dyDescent="0.2">
      <c r="A7" s="47">
        <v>1</v>
      </c>
      <c r="B7" s="178" t="str">
        <f>Kae!$O$3</f>
        <v>AF-104</v>
      </c>
      <c r="C7" s="179" t="s">
        <v>85</v>
      </c>
      <c r="D7" s="180" t="str">
        <f>Kae!$J$3</f>
        <v>Kae</v>
      </c>
      <c r="E7" s="181" t="s">
        <v>109</v>
      </c>
      <c r="F7" s="182">
        <f>Kae!$C$35</f>
        <v>17</v>
      </c>
      <c r="G7" s="229">
        <f>Kae!$AC$44</f>
        <v>180</v>
      </c>
      <c r="H7" s="230">
        <f>Kae!$AH$44</f>
        <v>135981.28</v>
      </c>
      <c r="I7" s="223">
        <f>Kae!$CF$34</f>
        <v>9518.6915887850482</v>
      </c>
      <c r="J7" s="222">
        <f>Kae!$M$34</f>
        <v>78</v>
      </c>
      <c r="K7" s="223">
        <f>Kae!$CH$34</f>
        <v>18533.511348464624</v>
      </c>
      <c r="L7" s="236">
        <f>Kae!$P$34</f>
        <v>0</v>
      </c>
      <c r="M7" s="237">
        <f>Kae!$Q$34</f>
        <v>0</v>
      </c>
      <c r="N7" s="238">
        <f>Kae!$R$34</f>
        <v>0</v>
      </c>
      <c r="O7" s="188">
        <f>I7+K7+N7</f>
        <v>28052.202937249673</v>
      </c>
      <c r="P7" s="186">
        <f>Kae!$CC$34</f>
        <v>470</v>
      </c>
      <c r="Q7" s="184">
        <f>Kae!$CD$34</f>
        <v>337590.84373570362</v>
      </c>
      <c r="R7" s="185">
        <f>Kae!$CE$34</f>
        <v>111404.97843278218</v>
      </c>
      <c r="S7" s="37"/>
      <c r="T7" s="183">
        <f t="shared" ref="T7:T21" si="0">J7</f>
        <v>78</v>
      </c>
      <c r="U7" s="184" t="e">
        <f>#REF!</f>
        <v>#REF!</v>
      </c>
      <c r="V7" s="184" t="e">
        <f t="shared" ref="V7:V21" si="1">U7-K7</f>
        <v>#REF!</v>
      </c>
      <c r="W7" s="189">
        <f t="shared" ref="W7:W21" si="2">L7</f>
        <v>0</v>
      </c>
      <c r="X7" s="184">
        <f t="shared" ref="X7:X21" si="3">M7</f>
        <v>0</v>
      </c>
      <c r="Y7" s="184">
        <f t="shared" ref="Y7:Y21" si="4">M7-N7</f>
        <v>0</v>
      </c>
      <c r="Z7" s="190">
        <f>T7+W7</f>
        <v>78</v>
      </c>
      <c r="AA7" s="187" t="e">
        <f>U7+X7</f>
        <v>#REF!</v>
      </c>
      <c r="AB7" s="188" t="e">
        <f>Y7+V7</f>
        <v>#REF!</v>
      </c>
      <c r="AC7" s="170" t="e">
        <f>AB7+O7</f>
        <v>#REF!</v>
      </c>
      <c r="AD7" s="170" t="e">
        <f>AC7-AA7</f>
        <v>#REF!</v>
      </c>
    </row>
    <row r="8" spans="1:30" ht="25.5" customHeight="1" x14ac:dyDescent="0.2">
      <c r="A8" s="47">
        <v>2</v>
      </c>
      <c r="B8" s="178" t="str">
        <f>Tom!$N$3</f>
        <v>AF-306</v>
      </c>
      <c r="C8" s="179" t="str">
        <f>Tom!$C$3</f>
        <v>Patarakanyarath S.</v>
      </c>
      <c r="D8" s="180" t="str">
        <f>Tom!$I$3</f>
        <v>Tom</v>
      </c>
      <c r="E8" s="181" t="s">
        <v>78</v>
      </c>
      <c r="F8" s="182">
        <f>Tom!$C$24</f>
        <v>0</v>
      </c>
      <c r="G8" s="229">
        <f>Tom!$AB$33</f>
        <v>0</v>
      </c>
      <c r="H8" s="230">
        <f>Tom!$AG$33</f>
        <v>0</v>
      </c>
      <c r="I8" s="223">
        <f>Tom!$CE$23</f>
        <v>0</v>
      </c>
      <c r="J8" s="222">
        <f>Tom!$L$23</f>
        <v>0</v>
      </c>
      <c r="K8" s="223">
        <f>Tom!$CG$23</f>
        <v>0</v>
      </c>
      <c r="L8" s="236">
        <f>Tom!$O$23</f>
        <v>0</v>
      </c>
      <c r="M8" s="237">
        <f>Tom!$P$23</f>
        <v>0</v>
      </c>
      <c r="N8" s="238">
        <f>Tom!$Q$23</f>
        <v>0</v>
      </c>
      <c r="O8" s="188">
        <f>I8+K8+N8</f>
        <v>0</v>
      </c>
      <c r="P8" s="186">
        <f>Tom!$CB$23</f>
        <v>0</v>
      </c>
      <c r="Q8" s="184">
        <f>Tom!$CC$23</f>
        <v>0</v>
      </c>
      <c r="R8" s="185">
        <f>Tom!$CD$23</f>
        <v>0</v>
      </c>
      <c r="S8" s="37"/>
      <c r="T8" s="183">
        <f t="shared" si="0"/>
        <v>0</v>
      </c>
      <c r="U8" s="184" t="e">
        <f>#REF!</f>
        <v>#REF!</v>
      </c>
      <c r="V8" s="184" t="e">
        <f t="shared" si="1"/>
        <v>#REF!</v>
      </c>
      <c r="W8" s="189">
        <f t="shared" si="2"/>
        <v>0</v>
      </c>
      <c r="X8" s="184">
        <f t="shared" si="3"/>
        <v>0</v>
      </c>
      <c r="Y8" s="184">
        <f t="shared" si="4"/>
        <v>0</v>
      </c>
      <c r="Z8" s="190">
        <f t="shared" ref="Z8:Z22" si="5">T8+W8</f>
        <v>0</v>
      </c>
      <c r="AA8" s="187" t="e">
        <f t="shared" ref="AA8:AA22" si="6">U8+X8</f>
        <v>#REF!</v>
      </c>
      <c r="AB8" s="188" t="e">
        <f t="shared" ref="AB8:AB19" si="7">Y8+V8</f>
        <v>#REF!</v>
      </c>
      <c r="AC8" s="170" t="e">
        <f t="shared" ref="AC8:AC21" si="8">AB8+O8</f>
        <v>#REF!</v>
      </c>
      <c r="AD8" s="170" t="e">
        <f t="shared" ref="AD8:AD21" si="9">AC8-AA8</f>
        <v>#REF!</v>
      </c>
    </row>
    <row r="9" spans="1:30" ht="25.5" customHeight="1" x14ac:dyDescent="0.2">
      <c r="A9" s="47">
        <v>3</v>
      </c>
      <c r="B9" s="178" t="str">
        <f>Aor!$N$3</f>
        <v>AF</v>
      </c>
      <c r="C9" s="179" t="str">
        <f>Aor!$C$3</f>
        <v>Jaturon Topol</v>
      </c>
      <c r="D9" s="180" t="str">
        <f>Aor!$I$3</f>
        <v>AOR</v>
      </c>
      <c r="E9" s="181" t="s">
        <v>78</v>
      </c>
      <c r="F9" s="182">
        <f>Aor!$C$27</f>
        <v>10</v>
      </c>
      <c r="G9" s="229">
        <f>Aor!$AB$36</f>
        <v>60</v>
      </c>
      <c r="H9" s="230">
        <f>Aor!$AG$36</f>
        <v>45794.38</v>
      </c>
      <c r="I9" s="223">
        <f>Aor!$CE$26</f>
        <v>3794.3920000000007</v>
      </c>
      <c r="J9" s="222">
        <f>Aor!$L$26</f>
        <v>34</v>
      </c>
      <c r="K9" s="223">
        <f>Aor!$CG$26</f>
        <v>9067.3060940000014</v>
      </c>
      <c r="L9" s="236">
        <f>Aor!$O$26</f>
        <v>0</v>
      </c>
      <c r="M9" s="237">
        <f>Aor!$P$26</f>
        <v>0</v>
      </c>
      <c r="N9" s="238">
        <f>Aor!$Q$26</f>
        <v>0</v>
      </c>
      <c r="O9" s="188">
        <f>I9+K9+N9</f>
        <v>12861.698094000003</v>
      </c>
      <c r="P9" s="186">
        <f>Aor!$CB$26</f>
        <v>153</v>
      </c>
      <c r="Q9" s="184">
        <f>Aor!$CC$26</f>
        <v>115373.91896666668</v>
      </c>
      <c r="R9" s="185">
        <f>Aor!$CD$26</f>
        <v>38073.393259000004</v>
      </c>
      <c r="S9" s="37"/>
      <c r="T9" s="183">
        <f t="shared" si="0"/>
        <v>34</v>
      </c>
      <c r="U9" s="184" t="e">
        <f>#REF!</f>
        <v>#REF!</v>
      </c>
      <c r="V9" s="184" t="e">
        <f t="shared" si="1"/>
        <v>#REF!</v>
      </c>
      <c r="W9" s="189">
        <f t="shared" si="2"/>
        <v>0</v>
      </c>
      <c r="X9" s="184">
        <f t="shared" si="3"/>
        <v>0</v>
      </c>
      <c r="Y9" s="184">
        <f t="shared" si="4"/>
        <v>0</v>
      </c>
      <c r="Z9" s="190">
        <f t="shared" si="5"/>
        <v>34</v>
      </c>
      <c r="AA9" s="187" t="e">
        <f t="shared" si="6"/>
        <v>#REF!</v>
      </c>
      <c r="AB9" s="188" t="e">
        <f t="shared" si="7"/>
        <v>#REF!</v>
      </c>
      <c r="AC9" s="170" t="e">
        <f t="shared" si="8"/>
        <v>#REF!</v>
      </c>
      <c r="AD9" s="170" t="e">
        <f t="shared" si="9"/>
        <v>#REF!</v>
      </c>
    </row>
    <row r="10" spans="1:30" ht="25.5" customHeight="1" x14ac:dyDescent="0.2">
      <c r="A10" s="47">
        <v>4</v>
      </c>
      <c r="B10" s="178" t="str">
        <f>Thong!$N$3</f>
        <v>AF-301</v>
      </c>
      <c r="C10" s="179" t="str">
        <f>Thong!$C$3</f>
        <v>Thongchai Phohom</v>
      </c>
      <c r="D10" s="180" t="str">
        <f>Thong!$I$3</f>
        <v>Thong</v>
      </c>
      <c r="E10" s="181" t="s">
        <v>78</v>
      </c>
      <c r="F10" s="182">
        <f>Thong!$C$28</f>
        <v>0</v>
      </c>
      <c r="G10" s="229">
        <f>Thong!$AB$37</f>
        <v>0</v>
      </c>
      <c r="H10" s="230">
        <f>Thong!$AG$37</f>
        <v>0</v>
      </c>
      <c r="I10" s="223">
        <f>Thong!$CE$27</f>
        <v>0</v>
      </c>
      <c r="J10" s="222">
        <f>Thong!$L$27</f>
        <v>0</v>
      </c>
      <c r="K10" s="223">
        <f>Thong!$CG$27</f>
        <v>0</v>
      </c>
      <c r="L10" s="236">
        <f>Thong!$O$27</f>
        <v>0</v>
      </c>
      <c r="M10" s="237">
        <f>Thong!$P$27</f>
        <v>0</v>
      </c>
      <c r="N10" s="238">
        <f>Thong!$Q$27</f>
        <v>0</v>
      </c>
      <c r="O10" s="188">
        <f>I10+K10+N10</f>
        <v>0</v>
      </c>
      <c r="P10" s="186">
        <f>Thong!$CB$27</f>
        <v>29</v>
      </c>
      <c r="Q10" s="184">
        <f>Thong!$CC$27</f>
        <v>23010.838400000001</v>
      </c>
      <c r="R10" s="185">
        <f>Thong!$CD$27</f>
        <v>7881.1391999999996</v>
      </c>
      <c r="S10" s="37"/>
      <c r="T10" s="183">
        <f t="shared" si="0"/>
        <v>0</v>
      </c>
      <c r="U10" s="184" t="e">
        <f>#REF!</f>
        <v>#REF!</v>
      </c>
      <c r="V10" s="184" t="e">
        <f t="shared" si="1"/>
        <v>#REF!</v>
      </c>
      <c r="W10" s="189">
        <f t="shared" si="2"/>
        <v>0</v>
      </c>
      <c r="X10" s="184">
        <f t="shared" si="3"/>
        <v>0</v>
      </c>
      <c r="Y10" s="184">
        <f t="shared" si="4"/>
        <v>0</v>
      </c>
      <c r="Z10" s="190">
        <f t="shared" si="5"/>
        <v>0</v>
      </c>
      <c r="AA10" s="187" t="e">
        <f t="shared" si="6"/>
        <v>#REF!</v>
      </c>
      <c r="AB10" s="188" t="e">
        <f t="shared" si="7"/>
        <v>#REF!</v>
      </c>
      <c r="AC10" s="170" t="e">
        <f t="shared" si="8"/>
        <v>#REF!</v>
      </c>
      <c r="AD10" s="170" t="e">
        <f t="shared" si="9"/>
        <v>#REF!</v>
      </c>
    </row>
    <row r="11" spans="1:30" ht="25.5" customHeight="1" x14ac:dyDescent="0.2">
      <c r="A11" s="47">
        <v>5</v>
      </c>
      <c r="B11" s="178" t="str">
        <f>Thanee!$N$3</f>
        <v>AF- 308</v>
      </c>
      <c r="C11" s="179" t="str">
        <f>Thanee!$C$3</f>
        <v>Mr.Thanee Tagrudthong</v>
      </c>
      <c r="D11" s="180" t="str">
        <f>Thanee!$I$3</f>
        <v>Pom T</v>
      </c>
      <c r="E11" s="181" t="s">
        <v>78</v>
      </c>
      <c r="F11" s="182">
        <f>Thanee!$C$35</f>
        <v>17</v>
      </c>
      <c r="G11" s="229">
        <f>Thanee!$AB$44</f>
        <v>150</v>
      </c>
      <c r="H11" s="230">
        <f>Thanee!$AG$44</f>
        <v>131542.02999999997</v>
      </c>
      <c r="I11" s="223">
        <f>Thanee!$CE$34</f>
        <v>8373.8322990654215</v>
      </c>
      <c r="J11" s="222">
        <f>Thanee!$L$34</f>
        <v>70</v>
      </c>
      <c r="K11" s="223">
        <f>Thanee!$CG$34</f>
        <v>19078.975324130839</v>
      </c>
      <c r="L11" s="236">
        <f>Thanee!$O$34</f>
        <v>0</v>
      </c>
      <c r="M11" s="237">
        <f>Thanee!$P$34</f>
        <v>0</v>
      </c>
      <c r="N11" s="238">
        <f>Thanee!$Q$34</f>
        <v>0</v>
      </c>
      <c r="O11" s="188">
        <f>I11+K11+N11</f>
        <v>27452.807623196262</v>
      </c>
      <c r="P11" s="186">
        <f>Thanee!$CB$34</f>
        <v>235</v>
      </c>
      <c r="Q11" s="184">
        <f>Thanee!$CC$34</f>
        <v>185654.22069750776</v>
      </c>
      <c r="R11" s="185">
        <f>Thanee!$CD$34</f>
        <v>62948.135930177574</v>
      </c>
      <c r="S11" s="37"/>
      <c r="T11" s="183">
        <f t="shared" si="0"/>
        <v>70</v>
      </c>
      <c r="U11" s="184" t="e">
        <f>#REF!</f>
        <v>#REF!</v>
      </c>
      <c r="V11" s="184" t="e">
        <f t="shared" si="1"/>
        <v>#REF!</v>
      </c>
      <c r="W11" s="189">
        <f t="shared" si="2"/>
        <v>0</v>
      </c>
      <c r="X11" s="184">
        <f t="shared" si="3"/>
        <v>0</v>
      </c>
      <c r="Y11" s="184">
        <f t="shared" si="4"/>
        <v>0</v>
      </c>
      <c r="Z11" s="190">
        <f t="shared" si="5"/>
        <v>70</v>
      </c>
      <c r="AA11" s="187" t="e">
        <f t="shared" si="6"/>
        <v>#REF!</v>
      </c>
      <c r="AB11" s="188" t="e">
        <f t="shared" si="7"/>
        <v>#REF!</v>
      </c>
      <c r="AC11" s="170" t="e">
        <f t="shared" si="8"/>
        <v>#REF!</v>
      </c>
      <c r="AD11" s="170" t="e">
        <f t="shared" si="9"/>
        <v>#REF!</v>
      </c>
    </row>
    <row r="12" spans="1:30" ht="25.5" customHeight="1" x14ac:dyDescent="0.2">
      <c r="A12" s="47">
        <v>6</v>
      </c>
      <c r="B12" s="178" t="str">
        <f>Pruk!$N$3</f>
        <v>AF-303</v>
      </c>
      <c r="C12" s="179" t="str">
        <f>Pruk!$C$3</f>
        <v>Pruk Ponpila</v>
      </c>
      <c r="D12" s="180" t="str">
        <f>Pruk!$I$3</f>
        <v>Pruk</v>
      </c>
      <c r="E12" s="181" t="s">
        <v>78</v>
      </c>
      <c r="F12" s="182">
        <f>Pruk!$C$28</f>
        <v>10</v>
      </c>
      <c r="G12" s="229">
        <f>Pruk!$AB$37</f>
        <v>0</v>
      </c>
      <c r="H12" s="230">
        <f>Pruk!$AG$37</f>
        <v>0</v>
      </c>
      <c r="I12" s="223">
        <f>Pruk!$CE$27</f>
        <v>0</v>
      </c>
      <c r="J12" s="222">
        <f>Pruk!$L$27</f>
        <v>34</v>
      </c>
      <c r="K12" s="223">
        <f>Pruk!$CG$27</f>
        <v>8851.4030660000008</v>
      </c>
      <c r="L12" s="236">
        <f>Pruk!$O$27</f>
        <v>0</v>
      </c>
      <c r="M12" s="237">
        <f>Pruk!$P$27</f>
        <v>0</v>
      </c>
      <c r="N12" s="238">
        <f>Pruk!$Q$27</f>
        <v>0</v>
      </c>
      <c r="O12" s="188">
        <f t="shared" ref="O12" si="10">I12+K12+N12</f>
        <v>8851.4030660000008</v>
      </c>
      <c r="P12" s="186">
        <f>Pruk!$CB$27</f>
        <v>185</v>
      </c>
      <c r="Q12" s="184">
        <f>Pruk!$CC$27</f>
        <v>145043.15717575757</v>
      </c>
      <c r="R12" s="185">
        <f>Pruk!$CD$27</f>
        <v>48781.829013454546</v>
      </c>
      <c r="S12" s="37"/>
      <c r="T12" s="183">
        <f t="shared" si="0"/>
        <v>34</v>
      </c>
      <c r="U12" s="184" t="e">
        <f>#REF!</f>
        <v>#REF!</v>
      </c>
      <c r="V12" s="184" t="e">
        <f t="shared" si="1"/>
        <v>#REF!</v>
      </c>
      <c r="W12" s="189">
        <f t="shared" si="2"/>
        <v>0</v>
      </c>
      <c r="X12" s="184">
        <f t="shared" si="3"/>
        <v>0</v>
      </c>
      <c r="Y12" s="184">
        <f t="shared" si="4"/>
        <v>0</v>
      </c>
      <c r="Z12" s="190">
        <f t="shared" si="5"/>
        <v>34</v>
      </c>
      <c r="AA12" s="187" t="e">
        <f t="shared" si="6"/>
        <v>#REF!</v>
      </c>
      <c r="AB12" s="188" t="e">
        <f t="shared" si="7"/>
        <v>#REF!</v>
      </c>
      <c r="AC12" s="170" t="e">
        <f t="shared" si="8"/>
        <v>#REF!</v>
      </c>
      <c r="AD12" s="170" t="e">
        <f t="shared" si="9"/>
        <v>#REF!</v>
      </c>
    </row>
    <row r="13" spans="1:30" ht="25.5" customHeight="1" x14ac:dyDescent="0.2">
      <c r="A13" s="47">
        <v>7</v>
      </c>
      <c r="B13" s="178" t="str">
        <f>Jeez!$N$3</f>
        <v>AF-302</v>
      </c>
      <c r="C13" s="179" t="str">
        <f>Jeez!$C$3</f>
        <v>Pinyarat Puangok</v>
      </c>
      <c r="D13" s="180" t="str">
        <f>Jeez!$I$3</f>
        <v>Jeez</v>
      </c>
      <c r="E13" s="181" t="s">
        <v>78</v>
      </c>
      <c r="F13" s="182">
        <f>Jeez!$C$35</f>
        <v>13</v>
      </c>
      <c r="G13" s="229">
        <f>Jeez!$AB$44</f>
        <v>0</v>
      </c>
      <c r="H13" s="230">
        <f>Jeez!$AG$44</f>
        <v>0</v>
      </c>
      <c r="I13" s="223">
        <f>Jeez!$CE$34</f>
        <v>0</v>
      </c>
      <c r="J13" s="222">
        <f>Jeez!$L$34</f>
        <v>42</v>
      </c>
      <c r="K13" s="223">
        <f>Jeez!$CG$34</f>
        <v>13779.349200000001</v>
      </c>
      <c r="L13" s="236">
        <f>Jeez!$O$34</f>
        <v>0</v>
      </c>
      <c r="M13" s="237">
        <f>Jeez!$P$34</f>
        <v>0</v>
      </c>
      <c r="N13" s="238">
        <f>Jeez!$Q$34</f>
        <v>0</v>
      </c>
      <c r="O13" s="188">
        <f>I13+K13+N13</f>
        <v>13779.349200000001</v>
      </c>
      <c r="P13" s="186">
        <f>Jeez!$CB$34</f>
        <v>271</v>
      </c>
      <c r="Q13" s="184">
        <f>Jeez!$CC$34</f>
        <v>242360.86000000004</v>
      </c>
      <c r="R13" s="185">
        <f>Jeez!$CD$34</f>
        <v>82443.297020000027</v>
      </c>
      <c r="S13" s="37"/>
      <c r="T13" s="183">
        <f t="shared" si="0"/>
        <v>42</v>
      </c>
      <c r="U13" s="184" t="e">
        <f>#REF!</f>
        <v>#REF!</v>
      </c>
      <c r="V13" s="184" t="e">
        <f t="shared" si="1"/>
        <v>#REF!</v>
      </c>
      <c r="W13" s="189">
        <f t="shared" si="2"/>
        <v>0</v>
      </c>
      <c r="X13" s="184">
        <f t="shared" si="3"/>
        <v>0</v>
      </c>
      <c r="Y13" s="184">
        <f t="shared" si="4"/>
        <v>0</v>
      </c>
      <c r="Z13" s="190">
        <f t="shared" si="5"/>
        <v>42</v>
      </c>
      <c r="AA13" s="187" t="e">
        <f t="shared" si="6"/>
        <v>#REF!</v>
      </c>
      <c r="AB13" s="188" t="e">
        <f t="shared" si="7"/>
        <v>#REF!</v>
      </c>
      <c r="AC13" s="170" t="e">
        <f t="shared" si="8"/>
        <v>#REF!</v>
      </c>
      <c r="AD13" s="170" t="e">
        <f t="shared" si="9"/>
        <v>#REF!</v>
      </c>
    </row>
    <row r="14" spans="1:30" ht="25.5" customHeight="1" x14ac:dyDescent="0.2">
      <c r="A14" s="47">
        <v>8</v>
      </c>
      <c r="B14" s="178" t="str">
        <f>Art!$N$3</f>
        <v>AF402</v>
      </c>
      <c r="C14" s="179" t="str">
        <f>Art!$C$3</f>
        <v>Chayoungkorn</v>
      </c>
      <c r="D14" s="180" t="str">
        <f>Art!$I$3</f>
        <v>ART</v>
      </c>
      <c r="E14" s="181" t="s">
        <v>78</v>
      </c>
      <c r="F14" s="182">
        <f>Art!$C$24</f>
        <v>0</v>
      </c>
      <c r="G14" s="229">
        <f>Art!$AB$33</f>
        <v>0</v>
      </c>
      <c r="H14" s="230">
        <f>Art!$AG$33</f>
        <v>0</v>
      </c>
      <c r="I14" s="223">
        <f>Art!$CE$23</f>
        <v>0</v>
      </c>
      <c r="J14" s="222">
        <f>Art!$L$23</f>
        <v>0</v>
      </c>
      <c r="K14" s="223">
        <f>Art!$CG$23</f>
        <v>0</v>
      </c>
      <c r="L14" s="236">
        <f>Art!$O$23</f>
        <v>0</v>
      </c>
      <c r="M14" s="237">
        <f>Art!$P$23</f>
        <v>0</v>
      </c>
      <c r="N14" s="238">
        <f>Art!$Q$23</f>
        <v>0</v>
      </c>
      <c r="O14" s="188">
        <f>I14+K14+N14</f>
        <v>0</v>
      </c>
      <c r="P14" s="186">
        <f>Art!$CB$23</f>
        <v>28</v>
      </c>
      <c r="Q14" s="184">
        <f>Art!$CC$23</f>
        <v>23084.114666666668</v>
      </c>
      <c r="R14" s="185">
        <f>Art!$CD$23</f>
        <v>7617.7578400000002</v>
      </c>
      <c r="S14" s="37"/>
      <c r="T14" s="183">
        <f t="shared" si="0"/>
        <v>0</v>
      </c>
      <c r="U14" s="184" t="e">
        <f>#REF!</f>
        <v>#REF!</v>
      </c>
      <c r="V14" s="184" t="e">
        <f t="shared" si="1"/>
        <v>#REF!</v>
      </c>
      <c r="W14" s="189">
        <f t="shared" si="2"/>
        <v>0</v>
      </c>
      <c r="X14" s="184">
        <f t="shared" si="3"/>
        <v>0</v>
      </c>
      <c r="Y14" s="184">
        <f t="shared" si="4"/>
        <v>0</v>
      </c>
      <c r="Z14" s="190">
        <f t="shared" si="5"/>
        <v>0</v>
      </c>
      <c r="AA14" s="187" t="e">
        <f t="shared" si="6"/>
        <v>#REF!</v>
      </c>
      <c r="AB14" s="188" t="e">
        <f t="shared" si="7"/>
        <v>#REF!</v>
      </c>
      <c r="AC14" s="170" t="e">
        <f t="shared" si="8"/>
        <v>#REF!</v>
      </c>
      <c r="AD14" s="170" t="e">
        <f t="shared" si="9"/>
        <v>#REF!</v>
      </c>
    </row>
    <row r="15" spans="1:30" ht="25.5" customHeight="1" x14ac:dyDescent="0.2">
      <c r="A15" s="47">
        <v>9</v>
      </c>
      <c r="B15" s="178" t="s">
        <v>123</v>
      </c>
      <c r="C15" s="179" t="s">
        <v>121</v>
      </c>
      <c r="D15" s="180" t="s">
        <v>114</v>
      </c>
      <c r="E15" s="181" t="s">
        <v>116</v>
      </c>
      <c r="F15" s="182">
        <f>Nui!$C$26</f>
        <v>11</v>
      </c>
      <c r="G15" s="229">
        <f>Nui!$AB$35</f>
        <v>0</v>
      </c>
      <c r="H15" s="230">
        <f>Nui!$AG$35</f>
        <v>0</v>
      </c>
      <c r="I15" s="223">
        <f>Nui!$CE$25</f>
        <v>0</v>
      </c>
      <c r="J15" s="222">
        <f>Nui!$L$25</f>
        <v>6</v>
      </c>
      <c r="K15" s="223">
        <f>Nui!$CG$25</f>
        <v>1572.8974800000001</v>
      </c>
      <c r="L15" s="236">
        <f>Nui!$O$25</f>
        <v>0</v>
      </c>
      <c r="M15" s="237">
        <f>Nui!$P$25</f>
        <v>0</v>
      </c>
      <c r="N15" s="238">
        <f>Nui!$Q$25</f>
        <v>0</v>
      </c>
      <c r="O15" s="188">
        <f>I15+K15+N15</f>
        <v>1572.8974800000001</v>
      </c>
      <c r="P15" s="186">
        <f>Nui!$CB$25</f>
        <v>117</v>
      </c>
      <c r="Q15" s="184">
        <f>Nui!$CC$25</f>
        <v>99411.213066666678</v>
      </c>
      <c r="R15" s="185">
        <f>Nui!$CD$25</f>
        <v>33276.746272000004</v>
      </c>
      <c r="S15" s="37"/>
      <c r="T15" s="183">
        <f t="shared" si="0"/>
        <v>6</v>
      </c>
      <c r="U15" s="184" t="e">
        <f>#REF!</f>
        <v>#REF!</v>
      </c>
      <c r="V15" s="184" t="e">
        <f t="shared" si="1"/>
        <v>#REF!</v>
      </c>
      <c r="W15" s="189">
        <f t="shared" si="2"/>
        <v>0</v>
      </c>
      <c r="X15" s="184">
        <f t="shared" si="3"/>
        <v>0</v>
      </c>
      <c r="Y15" s="184">
        <f t="shared" si="4"/>
        <v>0</v>
      </c>
      <c r="Z15" s="190">
        <f t="shared" si="5"/>
        <v>6</v>
      </c>
      <c r="AA15" s="187" t="e">
        <f t="shared" si="6"/>
        <v>#REF!</v>
      </c>
      <c r="AB15" s="188" t="e">
        <f t="shared" si="7"/>
        <v>#REF!</v>
      </c>
      <c r="AC15" s="170" t="e">
        <f t="shared" si="8"/>
        <v>#REF!</v>
      </c>
      <c r="AD15" s="170" t="e">
        <f t="shared" si="9"/>
        <v>#REF!</v>
      </c>
    </row>
    <row r="16" spans="1:30" ht="25.5" customHeight="1" x14ac:dyDescent="0.2">
      <c r="A16" s="47">
        <v>10</v>
      </c>
      <c r="B16" s="178" t="s">
        <v>124</v>
      </c>
      <c r="C16" s="179" t="s">
        <v>122</v>
      </c>
      <c r="D16" s="180" t="s">
        <v>115</v>
      </c>
      <c r="E16" s="181" t="s">
        <v>117</v>
      </c>
      <c r="F16" s="182">
        <f>Pom!$C$24</f>
        <v>6</v>
      </c>
      <c r="G16" s="229">
        <f>Pom!$AB$33</f>
        <v>0</v>
      </c>
      <c r="H16" s="230">
        <f>Pom!$AG$33</f>
        <v>5957.94</v>
      </c>
      <c r="I16" s="223">
        <f>Pom!$CE$23</f>
        <v>0</v>
      </c>
      <c r="J16" s="222">
        <f>Pom!$L$23</f>
        <v>29</v>
      </c>
      <c r="K16" s="223">
        <f>Pom!$CG$23</f>
        <v>7223.8326850000012</v>
      </c>
      <c r="L16" s="236">
        <f>Pom!$O$23</f>
        <v>0</v>
      </c>
      <c r="M16" s="237">
        <f>Pom!$P$23</f>
        <v>0</v>
      </c>
      <c r="N16" s="238">
        <f>Pom!$Q$23</f>
        <v>0</v>
      </c>
      <c r="O16" s="188">
        <f>I16+K16+N16</f>
        <v>7223.8326850000012</v>
      </c>
      <c r="P16" s="186">
        <f>Pom!$CB$23</f>
        <v>65</v>
      </c>
      <c r="Q16" s="184">
        <f>Pom!$CC$23</f>
        <v>50097.565166666667</v>
      </c>
      <c r="R16" s="185">
        <f>Pom!$CD$23</f>
        <v>16730.876505</v>
      </c>
      <c r="S16" s="37"/>
      <c r="T16" s="183">
        <f t="shared" si="0"/>
        <v>29</v>
      </c>
      <c r="U16" s="184" t="e">
        <f>#REF!</f>
        <v>#REF!</v>
      </c>
      <c r="V16" s="184" t="e">
        <f t="shared" si="1"/>
        <v>#REF!</v>
      </c>
      <c r="W16" s="189">
        <f t="shared" si="2"/>
        <v>0</v>
      </c>
      <c r="X16" s="184">
        <f t="shared" si="3"/>
        <v>0</v>
      </c>
      <c r="Y16" s="184">
        <f t="shared" si="4"/>
        <v>0</v>
      </c>
      <c r="Z16" s="190">
        <f t="shared" si="5"/>
        <v>29</v>
      </c>
      <c r="AA16" s="187" t="e">
        <f t="shared" si="6"/>
        <v>#REF!</v>
      </c>
      <c r="AB16" s="188" t="e">
        <f t="shared" si="7"/>
        <v>#REF!</v>
      </c>
      <c r="AC16" s="170" t="e">
        <f t="shared" si="8"/>
        <v>#REF!</v>
      </c>
      <c r="AD16" s="170" t="e">
        <f t="shared" si="9"/>
        <v>#REF!</v>
      </c>
    </row>
    <row r="17" spans="1:30" ht="25.5" customHeight="1" x14ac:dyDescent="0.2">
      <c r="A17" s="47">
        <v>11</v>
      </c>
      <c r="B17" s="178"/>
      <c r="C17" s="179"/>
      <c r="D17" s="180"/>
      <c r="E17" s="181"/>
      <c r="F17" s="182"/>
      <c r="G17" s="229"/>
      <c r="H17" s="230"/>
      <c r="I17" s="220"/>
      <c r="J17" s="222"/>
      <c r="K17" s="223"/>
      <c r="L17" s="236"/>
      <c r="M17" s="237"/>
      <c r="N17" s="238"/>
      <c r="O17" s="188"/>
      <c r="P17" s="186"/>
      <c r="Q17" s="184"/>
      <c r="R17" s="185"/>
      <c r="S17" s="37"/>
      <c r="T17" s="183">
        <f t="shared" si="0"/>
        <v>0</v>
      </c>
      <c r="U17" s="184" t="e">
        <f>#REF!</f>
        <v>#REF!</v>
      </c>
      <c r="V17" s="184" t="e">
        <f t="shared" si="1"/>
        <v>#REF!</v>
      </c>
      <c r="W17" s="189">
        <f t="shared" si="2"/>
        <v>0</v>
      </c>
      <c r="X17" s="184">
        <f t="shared" si="3"/>
        <v>0</v>
      </c>
      <c r="Y17" s="184">
        <f t="shared" si="4"/>
        <v>0</v>
      </c>
      <c r="Z17" s="190">
        <f t="shared" si="5"/>
        <v>0</v>
      </c>
      <c r="AA17" s="187" t="e">
        <f t="shared" si="6"/>
        <v>#REF!</v>
      </c>
      <c r="AB17" s="188" t="e">
        <f t="shared" si="7"/>
        <v>#REF!</v>
      </c>
      <c r="AC17" s="170" t="e">
        <f t="shared" si="8"/>
        <v>#REF!</v>
      </c>
      <c r="AD17" s="170" t="e">
        <f t="shared" si="9"/>
        <v>#REF!</v>
      </c>
    </row>
    <row r="18" spans="1:30" ht="25.5" customHeight="1" x14ac:dyDescent="0.2">
      <c r="A18" s="47">
        <v>12</v>
      </c>
      <c r="B18" s="178"/>
      <c r="C18" s="179"/>
      <c r="D18" s="180"/>
      <c r="E18" s="181"/>
      <c r="F18" s="182"/>
      <c r="G18" s="229"/>
      <c r="H18" s="230"/>
      <c r="I18" s="220"/>
      <c r="J18" s="222"/>
      <c r="K18" s="223"/>
      <c r="L18" s="236"/>
      <c r="M18" s="237"/>
      <c r="N18" s="238"/>
      <c r="O18" s="188"/>
      <c r="P18" s="186"/>
      <c r="Q18" s="184"/>
      <c r="R18" s="185"/>
      <c r="S18" s="37"/>
      <c r="T18" s="183">
        <f t="shared" si="0"/>
        <v>0</v>
      </c>
      <c r="U18" s="184" t="e">
        <f>#REF!</f>
        <v>#REF!</v>
      </c>
      <c r="V18" s="184" t="e">
        <f t="shared" si="1"/>
        <v>#REF!</v>
      </c>
      <c r="W18" s="189">
        <f t="shared" si="2"/>
        <v>0</v>
      </c>
      <c r="X18" s="184">
        <f t="shared" si="3"/>
        <v>0</v>
      </c>
      <c r="Y18" s="184">
        <f t="shared" si="4"/>
        <v>0</v>
      </c>
      <c r="Z18" s="190">
        <f t="shared" si="5"/>
        <v>0</v>
      </c>
      <c r="AA18" s="187" t="e">
        <f t="shared" si="6"/>
        <v>#REF!</v>
      </c>
      <c r="AB18" s="188" t="e">
        <f t="shared" si="7"/>
        <v>#REF!</v>
      </c>
      <c r="AC18" s="170" t="e">
        <f t="shared" si="8"/>
        <v>#REF!</v>
      </c>
      <c r="AD18" s="170" t="e">
        <f t="shared" si="9"/>
        <v>#REF!</v>
      </c>
    </row>
    <row r="19" spans="1:30" ht="25.5" customHeight="1" x14ac:dyDescent="0.2">
      <c r="A19" s="47">
        <v>13</v>
      </c>
      <c r="B19" s="178"/>
      <c r="C19" s="179"/>
      <c r="D19" s="180"/>
      <c r="E19" s="181"/>
      <c r="F19" s="182"/>
      <c r="G19" s="229"/>
      <c r="H19" s="230"/>
      <c r="I19" s="220"/>
      <c r="J19" s="222"/>
      <c r="K19" s="223"/>
      <c r="L19" s="236"/>
      <c r="M19" s="237"/>
      <c r="N19" s="238"/>
      <c r="O19" s="188"/>
      <c r="P19" s="186"/>
      <c r="Q19" s="184"/>
      <c r="R19" s="185"/>
      <c r="S19" s="37"/>
      <c r="T19" s="183">
        <f t="shared" si="0"/>
        <v>0</v>
      </c>
      <c r="U19" s="184" t="e">
        <f>#REF!</f>
        <v>#REF!</v>
      </c>
      <c r="V19" s="184" t="e">
        <f t="shared" si="1"/>
        <v>#REF!</v>
      </c>
      <c r="W19" s="189">
        <f t="shared" si="2"/>
        <v>0</v>
      </c>
      <c r="X19" s="184">
        <f t="shared" si="3"/>
        <v>0</v>
      </c>
      <c r="Y19" s="184">
        <f t="shared" si="4"/>
        <v>0</v>
      </c>
      <c r="Z19" s="190">
        <f t="shared" si="5"/>
        <v>0</v>
      </c>
      <c r="AA19" s="187" t="e">
        <f t="shared" si="6"/>
        <v>#REF!</v>
      </c>
      <c r="AB19" s="188" t="e">
        <f t="shared" si="7"/>
        <v>#REF!</v>
      </c>
      <c r="AC19" s="170" t="e">
        <f t="shared" si="8"/>
        <v>#REF!</v>
      </c>
      <c r="AD19" s="170" t="e">
        <f t="shared" si="9"/>
        <v>#REF!</v>
      </c>
    </row>
    <row r="20" spans="1:30" ht="25.5" customHeight="1" x14ac:dyDescent="0.2">
      <c r="A20" s="47">
        <v>14</v>
      </c>
      <c r="B20" s="178"/>
      <c r="C20" s="179"/>
      <c r="D20" s="180"/>
      <c r="E20" s="181"/>
      <c r="F20" s="182"/>
      <c r="G20" s="229"/>
      <c r="H20" s="230"/>
      <c r="I20" s="220"/>
      <c r="J20" s="222"/>
      <c r="K20" s="223"/>
      <c r="L20" s="236"/>
      <c r="M20" s="237"/>
      <c r="N20" s="238"/>
      <c r="O20" s="188"/>
      <c r="P20" s="186"/>
      <c r="Q20" s="184"/>
      <c r="R20" s="185"/>
      <c r="S20" s="37"/>
      <c r="T20" s="183">
        <f t="shared" si="0"/>
        <v>0</v>
      </c>
      <c r="U20" s="184" t="e">
        <f>#REF!</f>
        <v>#REF!</v>
      </c>
      <c r="V20" s="184" t="e">
        <f t="shared" si="1"/>
        <v>#REF!</v>
      </c>
      <c r="W20" s="189">
        <f t="shared" si="2"/>
        <v>0</v>
      </c>
      <c r="X20" s="184">
        <f t="shared" si="3"/>
        <v>0</v>
      </c>
      <c r="Y20" s="184">
        <f t="shared" si="4"/>
        <v>0</v>
      </c>
      <c r="Z20" s="190">
        <f t="shared" ref="Z20:Z21" si="11">T20+W20</f>
        <v>0</v>
      </c>
      <c r="AA20" s="187" t="e">
        <f t="shared" ref="AA20:AA21" si="12">U20+X20</f>
        <v>#REF!</v>
      </c>
      <c r="AB20" s="188" t="e">
        <f t="shared" ref="AB20:AB21" si="13">Y20+V20</f>
        <v>#REF!</v>
      </c>
      <c r="AC20" s="170" t="e">
        <f t="shared" si="8"/>
        <v>#REF!</v>
      </c>
      <c r="AD20" s="170" t="e">
        <f t="shared" si="9"/>
        <v>#REF!</v>
      </c>
    </row>
    <row r="21" spans="1:30" ht="25.5" customHeight="1" thickBot="1" x14ac:dyDescent="0.25">
      <c r="A21" s="47">
        <v>15</v>
      </c>
      <c r="B21" s="178"/>
      <c r="C21" s="179"/>
      <c r="D21" s="180"/>
      <c r="E21" s="181"/>
      <c r="F21" s="182"/>
      <c r="G21" s="229"/>
      <c r="H21" s="230"/>
      <c r="I21" s="220"/>
      <c r="J21" s="222"/>
      <c r="K21" s="223"/>
      <c r="L21" s="236"/>
      <c r="M21" s="237"/>
      <c r="N21" s="238"/>
      <c r="O21" s="188"/>
      <c r="P21" s="186"/>
      <c r="Q21" s="184"/>
      <c r="R21" s="185"/>
      <c r="S21" s="37"/>
      <c r="T21" s="183">
        <f t="shared" si="0"/>
        <v>0</v>
      </c>
      <c r="U21" s="184" t="e">
        <f>#REF!</f>
        <v>#REF!</v>
      </c>
      <c r="V21" s="184" t="e">
        <f t="shared" si="1"/>
        <v>#REF!</v>
      </c>
      <c r="W21" s="189">
        <f t="shared" si="2"/>
        <v>0</v>
      </c>
      <c r="X21" s="184">
        <f t="shared" si="3"/>
        <v>0</v>
      </c>
      <c r="Y21" s="184">
        <f t="shared" si="4"/>
        <v>0</v>
      </c>
      <c r="Z21" s="190">
        <f t="shared" si="11"/>
        <v>0</v>
      </c>
      <c r="AA21" s="187" t="e">
        <f t="shared" si="12"/>
        <v>#REF!</v>
      </c>
      <c r="AB21" s="188" t="e">
        <f t="shared" si="13"/>
        <v>#REF!</v>
      </c>
      <c r="AC21" s="170" t="e">
        <f t="shared" si="8"/>
        <v>#REF!</v>
      </c>
      <c r="AD21" s="170" t="e">
        <f t="shared" si="9"/>
        <v>#REF!</v>
      </c>
    </row>
    <row r="22" spans="1:30" ht="25.5" customHeight="1" thickBot="1" x14ac:dyDescent="0.25">
      <c r="B22" s="585" t="s">
        <v>65</v>
      </c>
      <c r="C22" s="586"/>
      <c r="D22" s="586"/>
      <c r="E22" s="587"/>
      <c r="F22" s="191">
        <f t="shared" ref="F22:R22" si="14">SUM(F7:F21)</f>
        <v>84</v>
      </c>
      <c r="G22" s="231">
        <f t="shared" si="14"/>
        <v>390</v>
      </c>
      <c r="H22" s="226">
        <f t="shared" si="14"/>
        <v>319275.62999999995</v>
      </c>
      <c r="I22" s="225">
        <f t="shared" si="14"/>
        <v>21686.915887850468</v>
      </c>
      <c r="J22" s="224">
        <f t="shared" si="14"/>
        <v>293</v>
      </c>
      <c r="K22" s="225">
        <f t="shared" si="14"/>
        <v>78107.27519759546</v>
      </c>
      <c r="L22" s="239">
        <f t="shared" si="14"/>
        <v>0</v>
      </c>
      <c r="M22" s="240">
        <f t="shared" si="14"/>
        <v>0</v>
      </c>
      <c r="N22" s="227">
        <f t="shared" si="14"/>
        <v>0</v>
      </c>
      <c r="O22" s="197">
        <f>SUM(O7:O21)</f>
        <v>99794.191085445942</v>
      </c>
      <c r="P22" s="195">
        <f t="shared" si="14"/>
        <v>1553</v>
      </c>
      <c r="Q22" s="193">
        <f t="shared" si="14"/>
        <v>1221626.7318756355</v>
      </c>
      <c r="R22" s="194">
        <f t="shared" si="14"/>
        <v>409158.1534724143</v>
      </c>
      <c r="S22" s="37"/>
      <c r="T22" s="192">
        <f t="shared" ref="T22:Y22" si="15">SUM(T7:T21)</f>
        <v>293</v>
      </c>
      <c r="U22" s="193" t="e">
        <f t="shared" si="15"/>
        <v>#REF!</v>
      </c>
      <c r="V22" s="193" t="e">
        <f t="shared" si="15"/>
        <v>#REF!</v>
      </c>
      <c r="W22" s="198">
        <f t="shared" si="15"/>
        <v>0</v>
      </c>
      <c r="X22" s="193">
        <f t="shared" si="15"/>
        <v>0</v>
      </c>
      <c r="Y22" s="193">
        <f t="shared" si="15"/>
        <v>0</v>
      </c>
      <c r="Z22" s="199">
        <f t="shared" si="5"/>
        <v>293</v>
      </c>
      <c r="AA22" s="196" t="e">
        <f t="shared" si="6"/>
        <v>#REF!</v>
      </c>
      <c r="AB22" s="197" t="e">
        <f>SUM(AB7:AB21)</f>
        <v>#REF!</v>
      </c>
      <c r="AC22" s="170" t="e">
        <f>SUM(AC7:AC21)</f>
        <v>#REF!</v>
      </c>
      <c r="AD22" s="170" t="e">
        <f>SUM(AD7:AD21)</f>
        <v>#REF!</v>
      </c>
    </row>
    <row r="23" spans="1:30" ht="9.75" customHeight="1" x14ac:dyDescent="0.2">
      <c r="N23" s="56" t="s">
        <v>199</v>
      </c>
    </row>
    <row r="24" spans="1:30" ht="9.75" customHeight="1" x14ac:dyDescent="0.2">
      <c r="B24" s="171"/>
      <c r="C24" s="171"/>
      <c r="D24" s="171"/>
      <c r="E24" s="172"/>
      <c r="F24" s="171"/>
      <c r="G24" s="173"/>
      <c r="H24" s="174"/>
      <c r="I24" s="217"/>
      <c r="J24" s="173"/>
      <c r="K24" s="174"/>
      <c r="L24" s="173"/>
      <c r="M24" s="174"/>
      <c r="N24" s="174"/>
      <c r="O24" s="174"/>
      <c r="P24" s="171"/>
      <c r="Q24" s="171"/>
      <c r="R24" s="171"/>
      <c r="T24" s="588" t="s">
        <v>74</v>
      </c>
      <c r="U24" s="588"/>
      <c r="V24" s="171"/>
      <c r="W24" s="173"/>
      <c r="X24" s="171"/>
      <c r="Y24" s="171"/>
      <c r="Z24" s="173"/>
      <c r="AA24" s="171"/>
      <c r="AB24" s="171"/>
    </row>
    <row r="25" spans="1:30" ht="24" customHeight="1" x14ac:dyDescent="0.2">
      <c r="B25" s="171"/>
      <c r="C25" s="175"/>
      <c r="D25" s="171"/>
      <c r="E25" s="172"/>
      <c r="F25" s="171"/>
      <c r="G25" s="173"/>
      <c r="H25" s="582"/>
      <c r="I25" s="582"/>
      <c r="J25" s="582"/>
      <c r="K25" s="582"/>
      <c r="L25" s="173"/>
      <c r="M25" s="174"/>
      <c r="N25" s="174"/>
      <c r="O25" s="176"/>
      <c r="P25" s="176"/>
      <c r="Q25" s="171"/>
      <c r="R25" s="171"/>
      <c r="T25" s="588"/>
      <c r="U25" s="588"/>
      <c r="V25" s="171"/>
      <c r="W25" s="173"/>
      <c r="X25" s="171"/>
      <c r="Y25" s="171"/>
      <c r="Z25" s="173"/>
      <c r="AA25" s="171"/>
      <c r="AB25" s="171"/>
    </row>
    <row r="26" spans="1:30" ht="24" customHeight="1" x14ac:dyDescent="0.2">
      <c r="B26" s="171"/>
      <c r="C26" s="171" t="s">
        <v>67</v>
      </c>
      <c r="D26" s="171"/>
      <c r="E26" s="172"/>
      <c r="F26" s="171"/>
      <c r="G26" s="173"/>
      <c r="H26" s="589" t="s">
        <v>76</v>
      </c>
      <c r="I26" s="589"/>
      <c r="J26" s="589"/>
      <c r="K26" s="589"/>
      <c r="L26" s="173"/>
      <c r="M26" s="174"/>
      <c r="N26" s="174"/>
      <c r="O26" s="589"/>
      <c r="P26" s="589"/>
      <c r="Q26" s="171"/>
      <c r="R26" s="171"/>
      <c r="T26" s="173"/>
      <c r="U26" s="171"/>
      <c r="V26" s="171"/>
      <c r="W26" s="173"/>
      <c r="X26" s="171"/>
      <c r="Y26" s="171"/>
      <c r="Z26" s="173"/>
      <c r="AA26" s="171"/>
      <c r="AB26" s="171"/>
    </row>
    <row r="27" spans="1:30" s="37" customFormat="1" ht="18" customHeight="1" x14ac:dyDescent="0.2">
      <c r="B27" s="200"/>
      <c r="C27" s="200" t="s">
        <v>110</v>
      </c>
      <c r="D27" s="200"/>
      <c r="E27" s="201"/>
      <c r="F27" s="200"/>
      <c r="G27" s="202"/>
      <c r="H27" s="590" t="s">
        <v>120</v>
      </c>
      <c r="I27" s="590"/>
      <c r="J27" s="590"/>
      <c r="K27" s="590"/>
      <c r="L27" s="202"/>
      <c r="M27" s="203"/>
      <c r="N27" s="203"/>
      <c r="O27" s="590"/>
      <c r="P27" s="590"/>
      <c r="Q27" s="200"/>
      <c r="R27" s="200"/>
      <c r="T27" s="202"/>
      <c r="U27" s="200"/>
      <c r="V27" s="200"/>
      <c r="W27" s="202"/>
      <c r="X27" s="200"/>
      <c r="Y27" s="200"/>
      <c r="Z27" s="202"/>
      <c r="AA27" s="200"/>
      <c r="AB27" s="200"/>
      <c r="AC27" s="177"/>
      <c r="AD27" s="177"/>
    </row>
    <row r="28" spans="1:30" ht="24" customHeight="1" x14ac:dyDescent="0.2">
      <c r="B28" s="171" t="s">
        <v>66</v>
      </c>
      <c r="C28" s="175"/>
      <c r="D28" s="171"/>
      <c r="E28" s="172"/>
      <c r="F28" s="581" t="s">
        <v>66</v>
      </c>
      <c r="G28" s="581"/>
      <c r="H28" s="582"/>
      <c r="I28" s="582"/>
      <c r="J28" s="582"/>
      <c r="K28" s="582"/>
      <c r="L28" s="173"/>
      <c r="M28" s="174"/>
      <c r="N28" s="174" t="s">
        <v>66</v>
      </c>
      <c r="O28" s="176"/>
      <c r="P28" s="176"/>
      <c r="Q28" s="171"/>
      <c r="R28" s="171"/>
      <c r="T28" s="173"/>
      <c r="U28" s="171"/>
      <c r="V28" s="171"/>
      <c r="W28" s="173"/>
      <c r="X28" s="171"/>
      <c r="Y28" s="171"/>
      <c r="Z28" s="173"/>
      <c r="AA28" s="171"/>
      <c r="AB28" s="171"/>
    </row>
    <row r="29" spans="1:30" ht="7.5" customHeight="1" x14ac:dyDescent="0.2">
      <c r="B29" s="171"/>
      <c r="C29" s="171"/>
      <c r="D29" s="171"/>
      <c r="E29" s="172"/>
      <c r="F29" s="171"/>
      <c r="G29" s="173"/>
      <c r="H29" s="174"/>
      <c r="I29" s="217"/>
      <c r="J29" s="173"/>
      <c r="K29" s="173"/>
      <c r="L29" s="173"/>
      <c r="M29" s="174"/>
      <c r="N29" s="174"/>
      <c r="O29" s="174"/>
      <c r="P29" s="171"/>
      <c r="Q29" s="171"/>
      <c r="R29" s="171"/>
      <c r="T29" s="173"/>
      <c r="U29" s="171"/>
      <c r="V29" s="171"/>
      <c r="W29" s="173"/>
      <c r="X29" s="171"/>
      <c r="Y29" s="171"/>
      <c r="Z29" s="173"/>
      <c r="AA29" s="171"/>
      <c r="AB29" s="171"/>
    </row>
    <row r="30" spans="1:30" ht="24" customHeight="1" x14ac:dyDescent="0.2"/>
    <row r="31" spans="1:30" ht="24" customHeight="1" x14ac:dyDescent="0.2"/>
  </sheetData>
  <mergeCells count="25">
    <mergeCell ref="H28:K28"/>
    <mergeCell ref="F28:G28"/>
    <mergeCell ref="B22:E22"/>
    <mergeCell ref="C5:C6"/>
    <mergeCell ref="B5:B6"/>
    <mergeCell ref="J5:K5"/>
    <mergeCell ref="H26:K26"/>
    <mergeCell ref="H27:K27"/>
    <mergeCell ref="L5:N5"/>
    <mergeCell ref="G5:H5"/>
    <mergeCell ref="T1:AB1"/>
    <mergeCell ref="T24:U25"/>
    <mergeCell ref="H25:K25"/>
    <mergeCell ref="T3:AB3"/>
    <mergeCell ref="B3:R3"/>
    <mergeCell ref="B1:R1"/>
    <mergeCell ref="F5:F6"/>
    <mergeCell ref="D5:D6"/>
    <mergeCell ref="E5:E6"/>
    <mergeCell ref="O26:P26"/>
    <mergeCell ref="O27:P27"/>
    <mergeCell ref="T5:V5"/>
    <mergeCell ref="W5:Y5"/>
    <mergeCell ref="Z5:AB5"/>
    <mergeCell ref="P5:R5"/>
  </mergeCells>
  <pageMargins left="0" right="0" top="0" bottom="0" header="0" footer="0"/>
  <pageSetup paperSize="9" scale="84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3300"/>
  </sheetPr>
  <dimension ref="A1:CI107"/>
  <sheetViews>
    <sheetView workbookViewId="0">
      <pane xSplit="18" ySplit="7" topLeftCell="CD8" activePane="bottomRight" state="frozen"/>
      <selection pane="topRight" activeCell="N1" sqref="N1"/>
      <selection pane="bottomLeft" activeCell="A8" sqref="A8"/>
      <selection pane="bottomRight" activeCell="CD34" sqref="CD34"/>
    </sheetView>
  </sheetViews>
  <sheetFormatPr defaultColWidth="9.125" defaultRowHeight="14.25" x14ac:dyDescent="0.2"/>
  <cols>
    <col min="1" max="1" width="3.25" style="24" customWidth="1"/>
    <col min="2" max="2" width="12.25" style="24" customWidth="1"/>
    <col min="3" max="3" width="17.625" style="24" customWidth="1"/>
    <col min="4" max="5" width="7.125" style="25" customWidth="1"/>
    <col min="6" max="6" width="8.75" style="26" customWidth="1"/>
    <col min="7" max="7" width="7.25" style="27" customWidth="1"/>
    <col min="8" max="8" width="7.875" style="28" customWidth="1"/>
    <col min="9" max="10" width="9.375" style="29" customWidth="1"/>
    <col min="11" max="11" width="4.25" style="24" customWidth="1"/>
    <col min="12" max="12" width="4.25" style="30" customWidth="1"/>
    <col min="13" max="13" width="4.25" style="24" customWidth="1"/>
    <col min="14" max="14" width="9.875" style="31" customWidth="1"/>
    <col min="15" max="15" width="7.875" style="32" customWidth="1"/>
    <col min="16" max="16" width="7.625" style="33" customWidth="1"/>
    <col min="17" max="17" width="7.375" style="31" customWidth="1"/>
    <col min="18" max="18" width="6.375" style="34" customWidth="1"/>
    <col min="19" max="19" width="2.75" style="24" customWidth="1"/>
    <col min="20" max="20" width="2.75" style="30" customWidth="1"/>
    <col min="21" max="21" width="2.75" style="24" customWidth="1"/>
    <col min="22" max="22" width="2.75" style="30" customWidth="1"/>
    <col min="23" max="23" width="2.75" style="24" customWidth="1"/>
    <col min="24" max="24" width="2.75" style="30" customWidth="1"/>
    <col min="25" max="25" width="2.75" style="24" customWidth="1"/>
    <col min="26" max="26" width="2.75" style="30" customWidth="1"/>
    <col min="27" max="27" width="2.75" style="24" customWidth="1"/>
    <col min="28" max="28" width="2.75" style="30" customWidth="1"/>
    <col min="29" max="29" width="2.75" style="24" customWidth="1"/>
    <col min="30" max="30" width="2.75" style="30" customWidth="1"/>
    <col min="31" max="31" width="2.75" style="24" customWidth="1"/>
    <col min="32" max="32" width="2.75" style="30" customWidth="1"/>
    <col min="33" max="33" width="2.75" style="24" customWidth="1"/>
    <col min="34" max="34" width="2.75" style="30" customWidth="1"/>
    <col min="35" max="35" width="2.75" style="24" customWidth="1"/>
    <col min="36" max="36" width="2.75" style="30" customWidth="1"/>
    <col min="37" max="37" width="2.75" style="24" customWidth="1"/>
    <col min="38" max="38" width="2.75" style="30" customWidth="1"/>
    <col min="39" max="39" width="2.75" style="24" customWidth="1"/>
    <col min="40" max="40" width="2.75" style="30" customWidth="1"/>
    <col min="41" max="41" width="2.75" style="24" customWidth="1"/>
    <col min="42" max="42" width="2.75" style="30" customWidth="1"/>
    <col min="43" max="43" width="2.75" style="24" customWidth="1"/>
    <col min="44" max="44" width="2.75" style="30" customWidth="1"/>
    <col min="45" max="45" width="2.75" style="24" customWidth="1"/>
    <col min="46" max="46" width="2.75" style="30" customWidth="1"/>
    <col min="47" max="47" width="2.75" style="24" customWidth="1"/>
    <col min="48" max="48" width="2.75" style="30" customWidth="1"/>
    <col min="49" max="49" width="2.75" style="24" customWidth="1"/>
    <col min="50" max="50" width="2.75" style="30" customWidth="1"/>
    <col min="51" max="51" width="2.75" style="24" customWidth="1"/>
    <col min="52" max="52" width="2.75" style="30" customWidth="1"/>
    <col min="53" max="53" width="2.75" style="24" customWidth="1"/>
    <col min="54" max="54" width="2.75" style="30" customWidth="1"/>
    <col min="55" max="55" width="2.75" style="24" customWidth="1"/>
    <col min="56" max="56" width="2.75" style="30" customWidth="1"/>
    <col min="57" max="57" width="2.75" style="24" customWidth="1"/>
    <col min="58" max="58" width="2.75" style="30" customWidth="1"/>
    <col min="59" max="59" width="2.75" style="24" customWidth="1"/>
    <col min="60" max="60" width="2.75" style="30" customWidth="1"/>
    <col min="61" max="61" width="2.75" style="24" customWidth="1"/>
    <col min="62" max="62" width="2.75" style="30" customWidth="1"/>
    <col min="63" max="63" width="2.75" style="24" customWidth="1"/>
    <col min="64" max="64" width="2.75" style="30" customWidth="1"/>
    <col min="65" max="65" width="2.75" style="24" customWidth="1"/>
    <col min="66" max="66" width="2.75" style="30" customWidth="1"/>
    <col min="67" max="67" width="2.75" style="24" customWidth="1"/>
    <col min="68" max="68" width="2.75" style="30" customWidth="1"/>
    <col min="69" max="69" width="2.75" style="24" customWidth="1"/>
    <col min="70" max="70" width="2.75" style="30" customWidth="1"/>
    <col min="71" max="71" width="2.75" style="24" customWidth="1"/>
    <col min="72" max="72" width="2.75" style="30" customWidth="1"/>
    <col min="73" max="73" width="2.75" style="24" customWidth="1"/>
    <col min="74" max="74" width="2.75" style="30" customWidth="1"/>
    <col min="75" max="75" width="2.75" style="24" customWidth="1"/>
    <col min="76" max="76" width="2.75" style="30" customWidth="1"/>
    <col min="77" max="77" width="2.75" style="24" customWidth="1"/>
    <col min="78" max="78" width="2.75" style="30" customWidth="1"/>
    <col min="79" max="79" width="2.75" style="24" customWidth="1"/>
    <col min="80" max="80" width="2.75" style="30" customWidth="1"/>
    <col min="81" max="81" width="9.125" style="24"/>
    <col min="82" max="82" width="11.75" style="35" bestFit="1" customWidth="1"/>
    <col min="83" max="83" width="9.25" style="35" bestFit="1" customWidth="1"/>
    <col min="84" max="85" width="9.125" style="24"/>
    <col min="86" max="86" width="9.75" style="24" customWidth="1"/>
    <col min="87" max="16384" width="9.125" style="24"/>
  </cols>
  <sheetData>
    <row r="1" spans="1:86" ht="31.5" customHeight="1" x14ac:dyDescent="0.2">
      <c r="A1" s="54" t="s">
        <v>125</v>
      </c>
      <c r="BV1" s="674"/>
      <c r="BW1" s="674"/>
      <c r="BX1" s="674"/>
      <c r="BY1" s="674"/>
      <c r="BZ1" s="674"/>
      <c r="CA1" s="674"/>
      <c r="CB1" s="674"/>
    </row>
    <row r="2" spans="1:86" ht="6" customHeight="1" thickBot="1" x14ac:dyDescent="0.25">
      <c r="A2" s="36"/>
    </row>
    <row r="3" spans="1:86" s="37" customFormat="1" ht="27" customHeight="1" thickBot="1" x14ac:dyDescent="0.25">
      <c r="A3" s="675" t="s">
        <v>12</v>
      </c>
      <c r="B3" s="675"/>
      <c r="C3" s="676" t="s">
        <v>85</v>
      </c>
      <c r="D3" s="677"/>
      <c r="E3" s="677"/>
      <c r="F3" s="677"/>
      <c r="G3" s="677"/>
      <c r="H3" s="678"/>
      <c r="I3" s="57" t="s">
        <v>53</v>
      </c>
      <c r="J3" s="679" t="s">
        <v>80</v>
      </c>
      <c r="K3" s="680"/>
      <c r="L3" s="681"/>
      <c r="M3" s="58" t="s">
        <v>38</v>
      </c>
      <c r="N3" s="59"/>
      <c r="O3" s="682" t="s">
        <v>86</v>
      </c>
      <c r="P3" s="683"/>
      <c r="Q3" s="683"/>
      <c r="R3" s="684"/>
      <c r="T3" s="38"/>
      <c r="V3" s="38"/>
      <c r="X3" s="38"/>
      <c r="Z3" s="38"/>
      <c r="AB3" s="38"/>
      <c r="AD3" s="38"/>
      <c r="AF3" s="38"/>
      <c r="AH3" s="38"/>
      <c r="AJ3" s="38"/>
      <c r="AL3" s="38"/>
      <c r="AN3" s="38"/>
      <c r="AP3" s="38"/>
      <c r="AR3" s="38"/>
      <c r="AT3" s="38"/>
      <c r="AV3" s="38"/>
      <c r="AX3" s="38"/>
      <c r="AZ3" s="38"/>
      <c r="BB3" s="38"/>
      <c r="BD3" s="38"/>
      <c r="BF3" s="38"/>
      <c r="BH3" s="38"/>
      <c r="BJ3" s="38"/>
      <c r="BL3" s="38"/>
      <c r="BN3" s="38"/>
      <c r="BP3" s="38"/>
      <c r="BR3" s="685" t="s">
        <v>50</v>
      </c>
      <c r="BS3" s="685"/>
      <c r="BT3" s="685"/>
      <c r="BU3" s="686"/>
      <c r="BV3" s="687">
        <v>41306</v>
      </c>
      <c r="BW3" s="688"/>
      <c r="BX3" s="688"/>
      <c r="BY3" s="688"/>
      <c r="BZ3" s="688"/>
      <c r="CA3" s="688"/>
      <c r="CB3" s="689"/>
      <c r="CD3" s="60"/>
      <c r="CE3" s="60"/>
    </row>
    <row r="4" spans="1:86" s="37" customFormat="1" ht="6" customHeight="1" thickBot="1" x14ac:dyDescent="0.25">
      <c r="A4" s="39"/>
      <c r="B4" s="39"/>
      <c r="C4" s="40"/>
      <c r="D4" s="41"/>
      <c r="E4" s="41"/>
      <c r="F4" s="42"/>
      <c r="G4" s="43"/>
      <c r="H4" s="28"/>
      <c r="I4" s="44"/>
      <c r="J4" s="44"/>
      <c r="K4" s="24"/>
      <c r="L4" s="30"/>
      <c r="M4" s="24"/>
      <c r="N4" s="31"/>
      <c r="O4" s="32"/>
      <c r="P4" s="33"/>
      <c r="Q4" s="31"/>
      <c r="R4" s="34"/>
      <c r="T4" s="38"/>
      <c r="V4" s="38"/>
      <c r="X4" s="38"/>
      <c r="Z4" s="38"/>
      <c r="AB4" s="38"/>
      <c r="AD4" s="38"/>
      <c r="AF4" s="38"/>
      <c r="AH4" s="38"/>
      <c r="AJ4" s="38"/>
      <c r="AL4" s="38"/>
      <c r="AN4" s="38"/>
      <c r="AP4" s="38"/>
      <c r="AR4" s="38"/>
      <c r="AT4" s="38"/>
      <c r="AV4" s="38"/>
      <c r="AX4" s="38"/>
      <c r="AZ4" s="38"/>
      <c r="BB4" s="38"/>
      <c r="BD4" s="38"/>
      <c r="BF4" s="38"/>
      <c r="BH4" s="38"/>
      <c r="BJ4" s="38"/>
      <c r="BL4" s="38"/>
      <c r="BN4" s="38"/>
      <c r="BP4" s="38"/>
      <c r="BR4" s="38"/>
      <c r="BT4" s="38"/>
      <c r="BV4" s="38"/>
      <c r="BX4" s="38"/>
      <c r="BZ4" s="38"/>
      <c r="CB4" s="38"/>
      <c r="CD4" s="35"/>
      <c r="CE4" s="35"/>
    </row>
    <row r="5" spans="1:86" ht="18.75" customHeight="1" thickBot="1" x14ac:dyDescent="0.25">
      <c r="S5" s="651" t="s">
        <v>25</v>
      </c>
      <c r="T5" s="645"/>
      <c r="U5" s="645" t="s">
        <v>26</v>
      </c>
      <c r="V5" s="645"/>
      <c r="W5" s="645" t="s">
        <v>27</v>
      </c>
      <c r="X5" s="645"/>
      <c r="Y5" s="645" t="s">
        <v>28</v>
      </c>
      <c r="Z5" s="645"/>
      <c r="AA5" s="645" t="s">
        <v>29</v>
      </c>
      <c r="AB5" s="645"/>
      <c r="AC5" s="645" t="s">
        <v>30</v>
      </c>
      <c r="AD5" s="645"/>
      <c r="AE5" s="645" t="s">
        <v>24</v>
      </c>
      <c r="AF5" s="645"/>
      <c r="AG5" s="651" t="s">
        <v>25</v>
      </c>
      <c r="AH5" s="645"/>
      <c r="AI5" s="645" t="s">
        <v>26</v>
      </c>
      <c r="AJ5" s="645"/>
      <c r="AK5" s="645" t="s">
        <v>27</v>
      </c>
      <c r="AL5" s="645"/>
      <c r="AM5" s="645" t="s">
        <v>28</v>
      </c>
      <c r="AN5" s="645"/>
      <c r="AO5" s="645" t="s">
        <v>29</v>
      </c>
      <c r="AP5" s="645"/>
      <c r="AQ5" s="645" t="s">
        <v>30</v>
      </c>
      <c r="AR5" s="645"/>
      <c r="AS5" s="645" t="s">
        <v>24</v>
      </c>
      <c r="AT5" s="645"/>
      <c r="AU5" s="651" t="s">
        <v>25</v>
      </c>
      <c r="AV5" s="645"/>
      <c r="AW5" s="645" t="s">
        <v>26</v>
      </c>
      <c r="AX5" s="645"/>
      <c r="AY5" s="645" t="s">
        <v>27</v>
      </c>
      <c r="AZ5" s="645"/>
      <c r="BA5" s="645" t="s">
        <v>28</v>
      </c>
      <c r="BB5" s="645"/>
      <c r="BC5" s="645" t="s">
        <v>29</v>
      </c>
      <c r="BD5" s="645"/>
      <c r="BE5" s="645" t="s">
        <v>30</v>
      </c>
      <c r="BF5" s="645"/>
      <c r="BG5" s="645" t="s">
        <v>24</v>
      </c>
      <c r="BH5" s="645"/>
      <c r="BI5" s="651" t="s">
        <v>25</v>
      </c>
      <c r="BJ5" s="645"/>
      <c r="BK5" s="645" t="s">
        <v>26</v>
      </c>
      <c r="BL5" s="645"/>
      <c r="BM5" s="645" t="s">
        <v>27</v>
      </c>
      <c r="BN5" s="645"/>
      <c r="BO5" s="645" t="s">
        <v>28</v>
      </c>
      <c r="BP5" s="645"/>
      <c r="BQ5" s="645" t="s">
        <v>29</v>
      </c>
      <c r="BR5" s="645"/>
      <c r="BS5" s="645" t="s">
        <v>30</v>
      </c>
      <c r="BT5" s="645"/>
      <c r="BU5" s="645" t="s">
        <v>24</v>
      </c>
      <c r="BV5" s="645"/>
      <c r="BW5" s="645" t="s">
        <v>25</v>
      </c>
      <c r="BX5" s="645"/>
      <c r="BY5" s="645" t="s">
        <v>26</v>
      </c>
      <c r="BZ5" s="645"/>
      <c r="CA5" s="645" t="s">
        <v>27</v>
      </c>
      <c r="CB5" s="690"/>
    </row>
    <row r="6" spans="1:86" s="115" customFormat="1" ht="18.75" customHeight="1" x14ac:dyDescent="0.2">
      <c r="A6" s="652" t="s">
        <v>0</v>
      </c>
      <c r="B6" s="654" t="s">
        <v>34</v>
      </c>
      <c r="C6" s="654" t="s">
        <v>13</v>
      </c>
      <c r="D6" s="656" t="s">
        <v>92</v>
      </c>
      <c r="E6" s="658" t="s">
        <v>17</v>
      </c>
      <c r="F6" s="658" t="s">
        <v>17</v>
      </c>
      <c r="G6" s="660" t="s">
        <v>93</v>
      </c>
      <c r="H6" s="658" t="s">
        <v>18</v>
      </c>
      <c r="I6" s="662" t="s">
        <v>15</v>
      </c>
      <c r="J6" s="662" t="s">
        <v>16</v>
      </c>
      <c r="K6" s="664" t="s">
        <v>40</v>
      </c>
      <c r="L6" s="666" t="s">
        <v>41</v>
      </c>
      <c r="M6" s="668" t="s">
        <v>19</v>
      </c>
      <c r="N6" s="646" t="s">
        <v>17</v>
      </c>
      <c r="O6" s="670" t="s">
        <v>96</v>
      </c>
      <c r="P6" s="672" t="s">
        <v>39</v>
      </c>
      <c r="Q6" s="646" t="s">
        <v>17</v>
      </c>
      <c r="R6" s="648" t="s">
        <v>126</v>
      </c>
      <c r="S6" s="650">
        <v>1</v>
      </c>
      <c r="T6" s="642"/>
      <c r="U6" s="642">
        <v>2</v>
      </c>
      <c r="V6" s="642"/>
      <c r="W6" s="642">
        <v>3</v>
      </c>
      <c r="X6" s="642"/>
      <c r="Y6" s="642">
        <v>4</v>
      </c>
      <c r="Z6" s="642"/>
      <c r="AA6" s="642">
        <v>5</v>
      </c>
      <c r="AB6" s="642"/>
      <c r="AC6" s="642">
        <v>6</v>
      </c>
      <c r="AD6" s="642"/>
      <c r="AE6" s="642">
        <v>7</v>
      </c>
      <c r="AF6" s="642"/>
      <c r="AG6" s="642">
        <v>8</v>
      </c>
      <c r="AH6" s="642"/>
      <c r="AI6" s="642">
        <v>9</v>
      </c>
      <c r="AJ6" s="642"/>
      <c r="AK6" s="642">
        <v>10</v>
      </c>
      <c r="AL6" s="642"/>
      <c r="AM6" s="642">
        <v>11</v>
      </c>
      <c r="AN6" s="642"/>
      <c r="AO6" s="642">
        <v>12</v>
      </c>
      <c r="AP6" s="642"/>
      <c r="AQ6" s="642">
        <v>13</v>
      </c>
      <c r="AR6" s="642"/>
      <c r="AS6" s="642">
        <v>14</v>
      </c>
      <c r="AT6" s="642"/>
      <c r="AU6" s="642">
        <v>15</v>
      </c>
      <c r="AV6" s="642"/>
      <c r="AW6" s="642">
        <v>16</v>
      </c>
      <c r="AX6" s="642"/>
      <c r="AY6" s="642">
        <v>17</v>
      </c>
      <c r="AZ6" s="642"/>
      <c r="BA6" s="642">
        <v>18</v>
      </c>
      <c r="BB6" s="642"/>
      <c r="BC6" s="642">
        <v>19</v>
      </c>
      <c r="BD6" s="642"/>
      <c r="BE6" s="642">
        <v>20</v>
      </c>
      <c r="BF6" s="642"/>
      <c r="BG6" s="642">
        <v>21</v>
      </c>
      <c r="BH6" s="642"/>
      <c r="BI6" s="642">
        <v>22</v>
      </c>
      <c r="BJ6" s="642"/>
      <c r="BK6" s="642">
        <v>23</v>
      </c>
      <c r="BL6" s="642"/>
      <c r="BM6" s="642">
        <v>24</v>
      </c>
      <c r="BN6" s="642"/>
      <c r="BO6" s="642">
        <v>25</v>
      </c>
      <c r="BP6" s="642"/>
      <c r="BQ6" s="642">
        <v>26</v>
      </c>
      <c r="BR6" s="642"/>
      <c r="BS6" s="642">
        <v>27</v>
      </c>
      <c r="BT6" s="642"/>
      <c r="BU6" s="642">
        <v>28</v>
      </c>
      <c r="BV6" s="642"/>
      <c r="BW6" s="642">
        <v>29</v>
      </c>
      <c r="BX6" s="642"/>
      <c r="BY6" s="642">
        <v>30</v>
      </c>
      <c r="BZ6" s="642"/>
      <c r="CA6" s="642">
        <v>31</v>
      </c>
      <c r="CB6" s="643"/>
      <c r="CD6" s="116"/>
      <c r="CE6" s="116"/>
    </row>
    <row r="7" spans="1:86" s="115" customFormat="1" ht="30.75" customHeight="1" thickBot="1" x14ac:dyDescent="0.25">
      <c r="A7" s="653"/>
      <c r="B7" s="655"/>
      <c r="C7" s="655"/>
      <c r="D7" s="657"/>
      <c r="E7" s="659"/>
      <c r="F7" s="659"/>
      <c r="G7" s="661"/>
      <c r="H7" s="659"/>
      <c r="I7" s="663"/>
      <c r="J7" s="663"/>
      <c r="K7" s="665"/>
      <c r="L7" s="667"/>
      <c r="M7" s="669"/>
      <c r="N7" s="647"/>
      <c r="O7" s="671"/>
      <c r="P7" s="673"/>
      <c r="Q7" s="647"/>
      <c r="R7" s="649"/>
      <c r="S7" s="117" t="s">
        <v>22</v>
      </c>
      <c r="T7" s="118" t="s">
        <v>23</v>
      </c>
      <c r="U7" s="119" t="s">
        <v>22</v>
      </c>
      <c r="V7" s="118" t="s">
        <v>23</v>
      </c>
      <c r="W7" s="119" t="s">
        <v>22</v>
      </c>
      <c r="X7" s="118" t="s">
        <v>23</v>
      </c>
      <c r="Y7" s="119" t="s">
        <v>22</v>
      </c>
      <c r="Z7" s="118" t="s">
        <v>23</v>
      </c>
      <c r="AA7" s="119" t="s">
        <v>22</v>
      </c>
      <c r="AB7" s="118" t="s">
        <v>23</v>
      </c>
      <c r="AC7" s="119" t="s">
        <v>22</v>
      </c>
      <c r="AD7" s="118" t="s">
        <v>23</v>
      </c>
      <c r="AE7" s="119" t="s">
        <v>22</v>
      </c>
      <c r="AF7" s="118" t="s">
        <v>23</v>
      </c>
      <c r="AG7" s="119" t="s">
        <v>22</v>
      </c>
      <c r="AH7" s="118" t="s">
        <v>23</v>
      </c>
      <c r="AI7" s="119" t="s">
        <v>22</v>
      </c>
      <c r="AJ7" s="118" t="s">
        <v>23</v>
      </c>
      <c r="AK7" s="119" t="s">
        <v>22</v>
      </c>
      <c r="AL7" s="118" t="s">
        <v>23</v>
      </c>
      <c r="AM7" s="119" t="s">
        <v>22</v>
      </c>
      <c r="AN7" s="118" t="s">
        <v>23</v>
      </c>
      <c r="AO7" s="119" t="s">
        <v>22</v>
      </c>
      <c r="AP7" s="118" t="s">
        <v>23</v>
      </c>
      <c r="AQ7" s="119" t="s">
        <v>22</v>
      </c>
      <c r="AR7" s="118" t="s">
        <v>23</v>
      </c>
      <c r="AS7" s="119" t="s">
        <v>22</v>
      </c>
      <c r="AT7" s="118" t="s">
        <v>23</v>
      </c>
      <c r="AU7" s="119" t="s">
        <v>22</v>
      </c>
      <c r="AV7" s="118" t="s">
        <v>23</v>
      </c>
      <c r="AW7" s="119" t="s">
        <v>22</v>
      </c>
      <c r="AX7" s="118" t="s">
        <v>23</v>
      </c>
      <c r="AY7" s="119" t="s">
        <v>22</v>
      </c>
      <c r="AZ7" s="118" t="s">
        <v>23</v>
      </c>
      <c r="BA7" s="119" t="s">
        <v>22</v>
      </c>
      <c r="BB7" s="118" t="s">
        <v>23</v>
      </c>
      <c r="BC7" s="119" t="s">
        <v>22</v>
      </c>
      <c r="BD7" s="118" t="s">
        <v>23</v>
      </c>
      <c r="BE7" s="119" t="s">
        <v>22</v>
      </c>
      <c r="BF7" s="118" t="s">
        <v>23</v>
      </c>
      <c r="BG7" s="119" t="s">
        <v>22</v>
      </c>
      <c r="BH7" s="118" t="s">
        <v>23</v>
      </c>
      <c r="BI7" s="119" t="s">
        <v>22</v>
      </c>
      <c r="BJ7" s="118" t="s">
        <v>23</v>
      </c>
      <c r="BK7" s="119" t="s">
        <v>22</v>
      </c>
      <c r="BL7" s="118" t="s">
        <v>23</v>
      </c>
      <c r="BM7" s="119" t="s">
        <v>22</v>
      </c>
      <c r="BN7" s="118" t="s">
        <v>23</v>
      </c>
      <c r="BO7" s="119" t="s">
        <v>22</v>
      </c>
      <c r="BP7" s="118" t="s">
        <v>23</v>
      </c>
      <c r="BQ7" s="119" t="s">
        <v>22</v>
      </c>
      <c r="BR7" s="118" t="s">
        <v>23</v>
      </c>
      <c r="BS7" s="119" t="s">
        <v>22</v>
      </c>
      <c r="BT7" s="118" t="s">
        <v>23</v>
      </c>
      <c r="BU7" s="119" t="s">
        <v>22</v>
      </c>
      <c r="BV7" s="118" t="s">
        <v>23</v>
      </c>
      <c r="BW7" s="119" t="s">
        <v>22</v>
      </c>
      <c r="BX7" s="118" t="s">
        <v>23</v>
      </c>
      <c r="BY7" s="119" t="s">
        <v>22</v>
      </c>
      <c r="BZ7" s="118" t="s">
        <v>23</v>
      </c>
      <c r="CA7" s="119" t="s">
        <v>22</v>
      </c>
      <c r="CB7" s="120" t="s">
        <v>23</v>
      </c>
      <c r="CC7" s="115" t="s">
        <v>63</v>
      </c>
      <c r="CD7" s="116" t="s">
        <v>17</v>
      </c>
      <c r="CE7" s="116" t="s">
        <v>64</v>
      </c>
      <c r="CF7" s="211" t="s">
        <v>93</v>
      </c>
      <c r="CG7" s="211" t="s">
        <v>94</v>
      </c>
      <c r="CH7" s="211" t="s">
        <v>54</v>
      </c>
    </row>
    <row r="8" spans="1:86" s="74" customFormat="1" ht="6" customHeight="1" thickBot="1" x14ac:dyDescent="0.25">
      <c r="A8" s="61"/>
      <c r="B8" s="61"/>
      <c r="C8" s="61"/>
      <c r="D8" s="62"/>
      <c r="E8" s="62"/>
      <c r="F8" s="63"/>
      <c r="G8" s="64"/>
      <c r="H8" s="63"/>
      <c r="I8" s="65"/>
      <c r="J8" s="65"/>
      <c r="K8" s="66"/>
      <c r="L8" s="67"/>
      <c r="M8" s="68"/>
      <c r="N8" s="69"/>
      <c r="O8" s="70"/>
      <c r="P8" s="71"/>
      <c r="Q8" s="69"/>
      <c r="R8" s="72"/>
      <c r="S8" s="61"/>
      <c r="T8" s="73"/>
      <c r="U8" s="61"/>
      <c r="V8" s="73"/>
      <c r="W8" s="61"/>
      <c r="X8" s="73"/>
      <c r="Y8" s="61"/>
      <c r="Z8" s="73"/>
      <c r="AA8" s="61"/>
      <c r="AB8" s="73"/>
      <c r="AC8" s="61"/>
      <c r="AD8" s="73"/>
      <c r="AE8" s="61"/>
      <c r="AF8" s="73"/>
      <c r="AG8" s="61"/>
      <c r="AH8" s="73"/>
      <c r="AI8" s="61"/>
      <c r="AJ8" s="73"/>
      <c r="AK8" s="61"/>
      <c r="AL8" s="73"/>
      <c r="AM8" s="61"/>
      <c r="AN8" s="73"/>
      <c r="AO8" s="61"/>
      <c r="AP8" s="73"/>
      <c r="AQ8" s="61"/>
      <c r="AR8" s="73"/>
      <c r="AS8" s="61"/>
      <c r="AT8" s="73"/>
      <c r="AU8" s="61"/>
      <c r="AV8" s="73"/>
      <c r="AW8" s="61"/>
      <c r="AX8" s="73"/>
      <c r="AY8" s="61"/>
      <c r="AZ8" s="73"/>
      <c r="BA8" s="61"/>
      <c r="BB8" s="73"/>
      <c r="BC8" s="61"/>
      <c r="BD8" s="73"/>
      <c r="BE8" s="61"/>
      <c r="BF8" s="73"/>
      <c r="BG8" s="61"/>
      <c r="BH8" s="73"/>
      <c r="BI8" s="61"/>
      <c r="BJ8" s="73"/>
      <c r="BK8" s="61"/>
      <c r="BL8" s="73"/>
      <c r="BM8" s="61"/>
      <c r="BN8" s="73"/>
      <c r="BO8" s="61"/>
      <c r="BP8" s="73"/>
      <c r="BQ8" s="61"/>
      <c r="BR8" s="73"/>
      <c r="BS8" s="61"/>
      <c r="BT8" s="73"/>
      <c r="BU8" s="61"/>
      <c r="BV8" s="73"/>
      <c r="BW8" s="61"/>
      <c r="BX8" s="73"/>
      <c r="BY8" s="61"/>
      <c r="BZ8" s="73"/>
      <c r="CA8" s="61"/>
      <c r="CB8" s="73"/>
      <c r="CD8" s="75"/>
      <c r="CE8" s="75"/>
      <c r="CF8" s="212"/>
      <c r="CG8" s="212"/>
      <c r="CH8" s="212"/>
    </row>
    <row r="9" spans="1:86" s="47" customFormat="1" ht="33.75" customHeight="1" thickBot="1" x14ac:dyDescent="0.25">
      <c r="A9" s="76">
        <v>1</v>
      </c>
      <c r="B9" s="46"/>
      <c r="C9" s="156" t="s">
        <v>95</v>
      </c>
      <c r="D9" s="100">
        <v>50</v>
      </c>
      <c r="E9" s="539">
        <v>40000</v>
      </c>
      <c r="F9" s="250">
        <f>E9*100/107</f>
        <v>37383.17757009346</v>
      </c>
      <c r="G9" s="251"/>
      <c r="H9" s="252">
        <f>(F9/D9)*0.33</f>
        <v>246.72897196261684</v>
      </c>
      <c r="I9" s="80">
        <v>41348</v>
      </c>
      <c r="J9" s="80">
        <f>I9+240</f>
        <v>41588</v>
      </c>
      <c r="K9" s="81">
        <v>13</v>
      </c>
      <c r="L9" s="82">
        <f t="shared" ref="L9:L33" si="0">K9-M9-P9</f>
        <v>9</v>
      </c>
      <c r="M9" s="83">
        <f t="shared" ref="M9:M33" si="1">T9+V9+X9+Z9+AB9+AD9+AF9+AH9+AJ9+AL9+AN9+AP9+AR9+AT9+AV9+AX9+AZ9+BB9+BD9+BF9+BH9+BJ9+BL9+BN9+BP9+BR9+BT9+BV9+BX9+BZ9+CB9</f>
        <v>4</v>
      </c>
      <c r="N9" s="84">
        <f>M9*G9</f>
        <v>0</v>
      </c>
      <c r="O9" s="85">
        <f>M9*H9</f>
        <v>986.91588785046736</v>
      </c>
      <c r="P9" s="83"/>
      <c r="Q9" s="86">
        <f>P9*G9</f>
        <v>0</v>
      </c>
      <c r="R9" s="87">
        <f>((P9*H9)/2)</f>
        <v>0</v>
      </c>
      <c r="S9" s="76"/>
      <c r="T9" s="88"/>
      <c r="U9" s="46"/>
      <c r="V9" s="88"/>
      <c r="W9" s="46"/>
      <c r="X9" s="88"/>
      <c r="Y9" s="46"/>
      <c r="Z9" s="88"/>
      <c r="AA9" s="46"/>
      <c r="AB9" s="88"/>
      <c r="AC9" s="46"/>
      <c r="AD9" s="88"/>
      <c r="AE9" s="46"/>
      <c r="AF9" s="88">
        <v>1</v>
      </c>
      <c r="AG9" s="46"/>
      <c r="AH9" s="88"/>
      <c r="AI9" s="46"/>
      <c r="AJ9" s="88"/>
      <c r="AK9" s="46"/>
      <c r="AL9" s="88"/>
      <c r="AM9" s="46"/>
      <c r="AN9" s="88"/>
      <c r="AO9" s="46"/>
      <c r="AP9" s="88"/>
      <c r="AQ9" s="46"/>
      <c r="AR9" s="88"/>
      <c r="AS9" s="46"/>
      <c r="AT9" s="88"/>
      <c r="AU9" s="46"/>
      <c r="AV9" s="88"/>
      <c r="AW9" s="46"/>
      <c r="AX9" s="88"/>
      <c r="AY9" s="46"/>
      <c r="AZ9" s="88"/>
      <c r="BA9" s="46"/>
      <c r="BB9" s="88"/>
      <c r="BC9" s="46"/>
      <c r="BD9" s="88"/>
      <c r="BE9" s="46"/>
      <c r="BF9" s="88"/>
      <c r="BG9" s="46"/>
      <c r="BH9" s="88">
        <v>1</v>
      </c>
      <c r="BI9" s="46"/>
      <c r="BJ9" s="88"/>
      <c r="BK9" s="46"/>
      <c r="BL9" s="88"/>
      <c r="BM9" s="46"/>
      <c r="BN9" s="88"/>
      <c r="BO9" s="46"/>
      <c r="BP9" s="88"/>
      <c r="BQ9" s="46"/>
      <c r="BR9" s="88"/>
      <c r="BS9" s="46"/>
      <c r="BT9" s="88">
        <v>1</v>
      </c>
      <c r="BU9" s="46"/>
      <c r="BV9" s="88">
        <v>1</v>
      </c>
      <c r="BW9" s="46"/>
      <c r="BX9" s="88"/>
      <c r="BY9" s="46"/>
      <c r="BZ9" s="88"/>
      <c r="CA9" s="46"/>
      <c r="CB9" s="89"/>
      <c r="CC9" s="47">
        <f t="shared" ref="CC9:CC33" si="2">L9</f>
        <v>9</v>
      </c>
      <c r="CD9" s="56">
        <f>CC9*(F9/D9)</f>
        <v>6728.9719626168226</v>
      </c>
      <c r="CE9" s="56">
        <f>CC9*H9</f>
        <v>2220.5607476635514</v>
      </c>
      <c r="CF9" s="213">
        <f>G9</f>
        <v>0</v>
      </c>
      <c r="CG9" s="214">
        <f>SUM(S9:CB9)</f>
        <v>4</v>
      </c>
      <c r="CH9" s="215">
        <f>O9</f>
        <v>986.91588785046736</v>
      </c>
    </row>
    <row r="10" spans="1:86" s="47" customFormat="1" ht="33.75" customHeight="1" thickBot="1" x14ac:dyDescent="0.25">
      <c r="A10" s="76">
        <v>1</v>
      </c>
      <c r="B10" s="46"/>
      <c r="C10" s="156" t="s">
        <v>296</v>
      </c>
      <c r="D10" s="100">
        <v>10</v>
      </c>
      <c r="E10" s="539">
        <v>10000</v>
      </c>
      <c r="F10" s="250">
        <f>E10*100/107</f>
        <v>9345.7943925233649</v>
      </c>
      <c r="G10" s="251"/>
      <c r="H10" s="252">
        <f t="shared" ref="H10" si="3">IF(D10=0,"",(F10/D10)*0.33)</f>
        <v>308.41121495327104</v>
      </c>
      <c r="I10" s="80">
        <v>41920</v>
      </c>
      <c r="J10" s="80"/>
      <c r="K10" s="81">
        <v>3</v>
      </c>
      <c r="L10" s="82">
        <f t="shared" si="0"/>
        <v>0</v>
      </c>
      <c r="M10" s="83">
        <f t="shared" si="1"/>
        <v>3</v>
      </c>
      <c r="N10" s="84">
        <f>IF(M10=0,0,M10*G10)</f>
        <v>0</v>
      </c>
      <c r="O10" s="85">
        <f>IF(M10=0,0,M10*H10)</f>
        <v>925.23364485981313</v>
      </c>
      <c r="P10" s="83"/>
      <c r="Q10" s="86">
        <f>P10*G10</f>
        <v>0</v>
      </c>
      <c r="R10" s="87">
        <f>IF(P10=0,0,((P10*H10)/2))</f>
        <v>0</v>
      </c>
      <c r="S10" s="76"/>
      <c r="T10" s="88">
        <v>1</v>
      </c>
      <c r="U10" s="46"/>
      <c r="V10" s="88"/>
      <c r="W10" s="46"/>
      <c r="X10" s="88"/>
      <c r="Y10" s="46"/>
      <c r="Z10" s="88"/>
      <c r="AA10" s="46"/>
      <c r="AB10" s="88"/>
      <c r="AC10" s="46"/>
      <c r="AD10" s="88"/>
      <c r="AE10" s="46"/>
      <c r="AF10" s="88">
        <v>1</v>
      </c>
      <c r="AG10" s="46"/>
      <c r="AH10" s="88">
        <v>1</v>
      </c>
      <c r="AI10" s="46"/>
      <c r="AJ10" s="88"/>
      <c r="AK10" s="46"/>
      <c r="AL10" s="88"/>
      <c r="AM10" s="46"/>
      <c r="AN10" s="88"/>
      <c r="AO10" s="46"/>
      <c r="AP10" s="88"/>
      <c r="AQ10" s="46"/>
      <c r="AR10" s="88"/>
      <c r="AS10" s="46"/>
      <c r="AT10" s="88"/>
      <c r="AU10" s="46"/>
      <c r="AV10" s="88"/>
      <c r="AW10" s="46"/>
      <c r="AX10" s="88"/>
      <c r="AY10" s="46"/>
      <c r="AZ10" s="88"/>
      <c r="BA10" s="46"/>
      <c r="BB10" s="88"/>
      <c r="BC10" s="46"/>
      <c r="BD10" s="88"/>
      <c r="BE10" s="46"/>
      <c r="BF10" s="88"/>
      <c r="BG10" s="46"/>
      <c r="BH10" s="88"/>
      <c r="BI10" s="46"/>
      <c r="BJ10" s="88"/>
      <c r="BK10" s="46"/>
      <c r="BL10" s="88"/>
      <c r="BM10" s="46"/>
      <c r="BN10" s="88"/>
      <c r="BO10" s="46"/>
      <c r="BP10" s="88"/>
      <c r="BQ10" s="46"/>
      <c r="BR10" s="88"/>
      <c r="BS10" s="46"/>
      <c r="BT10" s="88"/>
      <c r="BU10" s="46"/>
      <c r="BV10" s="88"/>
      <c r="BW10" s="46"/>
      <c r="BX10" s="88"/>
      <c r="BY10" s="46"/>
      <c r="BZ10" s="88"/>
      <c r="CA10" s="46"/>
      <c r="CB10" s="89"/>
      <c r="CC10" s="47">
        <f>L10</f>
        <v>0</v>
      </c>
      <c r="CD10" s="56">
        <f>CC10*(F10/D10)</f>
        <v>0</v>
      </c>
      <c r="CE10" s="56" t="str">
        <f>IF(CD10=0," ",(CC10*H10))</f>
        <v xml:space="preserve"> </v>
      </c>
      <c r="CF10" s="213">
        <f>G10</f>
        <v>0</v>
      </c>
      <c r="CG10" s="214">
        <f>SUM(S10:CB10)</f>
        <v>3</v>
      </c>
      <c r="CH10" s="215">
        <f t="shared" ref="CH10:CH23" si="4">O10</f>
        <v>925.23364485981313</v>
      </c>
    </row>
    <row r="11" spans="1:86" s="47" customFormat="1" ht="33.75" customHeight="1" thickBot="1" x14ac:dyDescent="0.25">
      <c r="A11" s="445">
        <v>1</v>
      </c>
      <c r="B11" s="446"/>
      <c r="C11" s="156" t="s">
        <v>297</v>
      </c>
      <c r="D11" s="100">
        <v>30</v>
      </c>
      <c r="E11" s="539">
        <v>25500</v>
      </c>
      <c r="F11" s="250">
        <f t="shared" ref="F11:F31" si="5">E11*100/107</f>
        <v>23831.775700934581</v>
      </c>
      <c r="G11" s="251"/>
      <c r="H11" s="447">
        <f>IF(D11=0,"",(F11/D11)*0.33)</f>
        <v>262.14953271028037</v>
      </c>
      <c r="I11" s="448">
        <v>41926</v>
      </c>
      <c r="J11" s="448"/>
      <c r="K11" s="449">
        <v>24</v>
      </c>
      <c r="L11" s="82">
        <f t="shared" si="0"/>
        <v>17</v>
      </c>
      <c r="M11" s="83">
        <f t="shared" si="1"/>
        <v>7</v>
      </c>
      <c r="N11" s="84">
        <f t="shared" ref="N11:N33" si="6">IF(M11=0,0,M11*G11)</f>
        <v>0</v>
      </c>
      <c r="O11" s="85">
        <f t="shared" ref="O11:O33" si="7">IF(M11=0,0,M11*H11)</f>
        <v>1835.0467289719627</v>
      </c>
      <c r="P11" s="83"/>
      <c r="Q11" s="86">
        <f t="shared" ref="Q11:Q33" si="8">P11*G11</f>
        <v>0</v>
      </c>
      <c r="R11" s="87">
        <f t="shared" ref="R11:R33" si="9">IF(P11=0,0,((P11*H11)/2))</f>
        <v>0</v>
      </c>
      <c r="S11" s="76"/>
      <c r="T11" s="88"/>
      <c r="U11" s="46"/>
      <c r="V11" s="88">
        <v>1</v>
      </c>
      <c r="W11" s="46"/>
      <c r="X11" s="88"/>
      <c r="Y11" s="46"/>
      <c r="Z11" s="88">
        <v>1</v>
      </c>
      <c r="AA11" s="46"/>
      <c r="AB11" s="88"/>
      <c r="AC11" s="46"/>
      <c r="AD11" s="88"/>
      <c r="AE11" s="46"/>
      <c r="AF11" s="88"/>
      <c r="AG11" s="46"/>
      <c r="AH11" s="88"/>
      <c r="AI11" s="46"/>
      <c r="AJ11" s="88">
        <v>1</v>
      </c>
      <c r="AK11" s="46"/>
      <c r="AL11" s="88"/>
      <c r="AM11" s="46"/>
      <c r="AN11" s="88"/>
      <c r="AO11" s="46"/>
      <c r="AP11" s="88"/>
      <c r="AQ11" s="46"/>
      <c r="AR11" s="88"/>
      <c r="AS11" s="46"/>
      <c r="AT11" s="88"/>
      <c r="AU11" s="46"/>
      <c r="AV11" s="88"/>
      <c r="AW11" s="46"/>
      <c r="AX11" s="88">
        <v>1</v>
      </c>
      <c r="AY11" s="46"/>
      <c r="AZ11" s="88"/>
      <c r="BA11" s="46"/>
      <c r="BB11" s="88">
        <v>1</v>
      </c>
      <c r="BC11" s="46"/>
      <c r="BD11" s="88"/>
      <c r="BE11" s="46"/>
      <c r="BF11" s="88"/>
      <c r="BG11" s="46"/>
      <c r="BH11" s="88"/>
      <c r="BI11" s="46"/>
      <c r="BJ11" s="88"/>
      <c r="BK11" s="46"/>
      <c r="BL11" s="88"/>
      <c r="BM11" s="46"/>
      <c r="BN11" s="88"/>
      <c r="BO11" s="46"/>
      <c r="BP11" s="88">
        <v>1</v>
      </c>
      <c r="BQ11" s="46"/>
      <c r="BR11" s="88"/>
      <c r="BS11" s="46"/>
      <c r="BT11" s="88"/>
      <c r="BU11" s="46"/>
      <c r="BV11" s="88"/>
      <c r="BW11" s="46"/>
      <c r="BX11" s="88"/>
      <c r="BY11" s="46"/>
      <c r="BZ11" s="88">
        <v>1</v>
      </c>
      <c r="CA11" s="46"/>
      <c r="CB11" s="89"/>
      <c r="CC11" s="47">
        <f t="shared" si="2"/>
        <v>17</v>
      </c>
      <c r="CD11" s="56">
        <f>CC11*(F11/D11)</f>
        <v>13504.672897196262</v>
      </c>
      <c r="CE11" s="56">
        <f>IF(CD11=0," ",(CC11*H11))</f>
        <v>4456.5420560747662</v>
      </c>
      <c r="CF11" s="213">
        <f>G11</f>
        <v>0</v>
      </c>
      <c r="CG11" s="214">
        <f>SUM(S11:CB11)</f>
        <v>7</v>
      </c>
      <c r="CH11" s="215">
        <f t="shared" si="4"/>
        <v>1835.0467289719627</v>
      </c>
    </row>
    <row r="12" spans="1:86" s="47" customFormat="1" ht="33.75" customHeight="1" thickBot="1" x14ac:dyDescent="0.25">
      <c r="A12" s="99">
        <v>1</v>
      </c>
      <c r="B12" s="49"/>
      <c r="C12" s="392" t="s">
        <v>271</v>
      </c>
      <c r="D12" s="100">
        <v>35</v>
      </c>
      <c r="E12" s="539">
        <v>25500</v>
      </c>
      <c r="F12" s="250">
        <f t="shared" si="5"/>
        <v>23831.775700934581</v>
      </c>
      <c r="G12" s="251"/>
      <c r="H12" s="252">
        <f t="shared" ref="H12:H17" si="10">IF(D12=0,"",(F12/D12)*0.33)</f>
        <v>224.69959946595463</v>
      </c>
      <c r="I12" s="103">
        <v>41831</v>
      </c>
      <c r="J12" s="103">
        <v>42046</v>
      </c>
      <c r="K12" s="104">
        <v>11</v>
      </c>
      <c r="L12" s="82">
        <f t="shared" si="0"/>
        <v>9</v>
      </c>
      <c r="M12" s="83">
        <f t="shared" si="1"/>
        <v>2</v>
      </c>
      <c r="N12" s="84">
        <f t="shared" si="6"/>
        <v>0</v>
      </c>
      <c r="O12" s="85">
        <f t="shared" si="7"/>
        <v>449.39919893190927</v>
      </c>
      <c r="P12" s="83"/>
      <c r="Q12" s="86">
        <f t="shared" si="8"/>
        <v>0</v>
      </c>
      <c r="R12" s="87">
        <f t="shared" si="9"/>
        <v>0</v>
      </c>
      <c r="S12" s="76"/>
      <c r="T12" s="88"/>
      <c r="U12" s="46"/>
      <c r="V12" s="88"/>
      <c r="W12" s="46"/>
      <c r="X12" s="88"/>
      <c r="Y12" s="46"/>
      <c r="Z12" s="88"/>
      <c r="AA12" s="46"/>
      <c r="AB12" s="88"/>
      <c r="AC12" s="46"/>
      <c r="AD12" s="88"/>
      <c r="AE12" s="46"/>
      <c r="AF12" s="88"/>
      <c r="AG12" s="46"/>
      <c r="AH12" s="88"/>
      <c r="AI12" s="46"/>
      <c r="AJ12" s="88"/>
      <c r="AK12" s="46"/>
      <c r="AL12" s="88"/>
      <c r="AM12" s="46"/>
      <c r="AN12" s="88"/>
      <c r="AO12" s="46"/>
      <c r="AP12" s="88"/>
      <c r="AQ12" s="46"/>
      <c r="AR12" s="88"/>
      <c r="AS12" s="46"/>
      <c r="AT12" s="88"/>
      <c r="AU12" s="46"/>
      <c r="AV12" s="88"/>
      <c r="AW12" s="46"/>
      <c r="AX12" s="88"/>
      <c r="AY12" s="46"/>
      <c r="AZ12" s="88"/>
      <c r="BA12" s="46"/>
      <c r="BB12" s="88"/>
      <c r="BC12" s="46"/>
      <c r="BD12" s="88"/>
      <c r="BE12" s="46"/>
      <c r="BF12" s="88"/>
      <c r="BG12" s="46"/>
      <c r="BH12" s="88">
        <v>1</v>
      </c>
      <c r="BI12" s="46"/>
      <c r="BJ12" s="88"/>
      <c r="BK12" s="46"/>
      <c r="BL12" s="88"/>
      <c r="BM12" s="46"/>
      <c r="BN12" s="88"/>
      <c r="BO12" s="46"/>
      <c r="BP12" s="88"/>
      <c r="BQ12" s="46"/>
      <c r="BR12" s="88"/>
      <c r="BS12" s="46"/>
      <c r="BT12" s="88"/>
      <c r="BU12" s="46"/>
      <c r="BV12" s="88">
        <v>1</v>
      </c>
      <c r="BW12" s="46"/>
      <c r="BX12" s="88"/>
      <c r="BY12" s="46"/>
      <c r="BZ12" s="88"/>
      <c r="CA12" s="46"/>
      <c r="CB12" s="89"/>
      <c r="CC12" s="47">
        <f t="shared" si="2"/>
        <v>9</v>
      </c>
      <c r="CD12" s="56">
        <f t="shared" ref="CD12:CD32" si="11">CC12*(F12/D12)</f>
        <v>6128.1708945260352</v>
      </c>
      <c r="CE12" s="56">
        <f t="shared" ref="CE12:CE33" si="12">IF(CD12=0," ",(CC12*H12))</f>
        <v>2022.2963951935917</v>
      </c>
      <c r="CF12" s="213">
        <f>G12</f>
        <v>0</v>
      </c>
      <c r="CG12" s="214">
        <f>SUM(S12:CB12)</f>
        <v>2</v>
      </c>
      <c r="CH12" s="215">
        <f t="shared" si="4"/>
        <v>449.39919893190927</v>
      </c>
    </row>
    <row r="13" spans="1:86" s="47" customFormat="1" ht="33.75" customHeight="1" thickBot="1" x14ac:dyDescent="0.25">
      <c r="A13" s="99">
        <v>1</v>
      </c>
      <c r="B13" s="49"/>
      <c r="C13" s="156" t="s">
        <v>225</v>
      </c>
      <c r="D13" s="100">
        <v>20</v>
      </c>
      <c r="E13" s="539">
        <v>18000</v>
      </c>
      <c r="F13" s="250">
        <f t="shared" si="5"/>
        <v>16822.429906542056</v>
      </c>
      <c r="G13" s="251"/>
      <c r="H13" s="252">
        <f>IF(D13=0,"",(F13/D13)*0.33)</f>
        <v>277.57009345794393</v>
      </c>
      <c r="I13" s="103">
        <v>41649</v>
      </c>
      <c r="J13" s="103">
        <v>41708</v>
      </c>
      <c r="K13" s="104">
        <v>2</v>
      </c>
      <c r="L13" s="451">
        <f t="shared" si="0"/>
        <v>0</v>
      </c>
      <c r="M13" s="83">
        <f t="shared" si="1"/>
        <v>2</v>
      </c>
      <c r="N13" s="84">
        <f t="shared" si="6"/>
        <v>0</v>
      </c>
      <c r="O13" s="85">
        <f t="shared" si="7"/>
        <v>555.14018691588785</v>
      </c>
      <c r="P13" s="83"/>
      <c r="Q13" s="86">
        <f t="shared" si="8"/>
        <v>0</v>
      </c>
      <c r="R13" s="87">
        <f t="shared" si="9"/>
        <v>0</v>
      </c>
      <c r="S13" s="99"/>
      <c r="T13" s="108"/>
      <c r="U13" s="49"/>
      <c r="V13" s="108"/>
      <c r="W13" s="49"/>
      <c r="X13" s="108">
        <v>1</v>
      </c>
      <c r="Y13" s="49"/>
      <c r="Z13" s="108"/>
      <c r="AA13" s="49"/>
      <c r="AB13" s="108"/>
      <c r="AC13" s="49"/>
      <c r="AD13" s="108"/>
      <c r="AE13" s="49"/>
      <c r="AF13" s="108"/>
      <c r="AG13" s="49"/>
      <c r="AH13" s="108"/>
      <c r="AI13" s="49"/>
      <c r="AJ13" s="108"/>
      <c r="AK13" s="49"/>
      <c r="AL13" s="108"/>
      <c r="AM13" s="49"/>
      <c r="AN13" s="108"/>
      <c r="AO13" s="49"/>
      <c r="AP13" s="108"/>
      <c r="AQ13" s="49"/>
      <c r="AR13" s="108"/>
      <c r="AS13" s="49"/>
      <c r="AT13" s="108"/>
      <c r="AU13" s="49"/>
      <c r="AV13" s="108"/>
      <c r="AW13" s="49"/>
      <c r="AX13" s="108"/>
      <c r="AY13" s="49"/>
      <c r="AZ13" s="108">
        <v>1</v>
      </c>
      <c r="BA13" s="49"/>
      <c r="BB13" s="108"/>
      <c r="BC13" s="49"/>
      <c r="BD13" s="108"/>
      <c r="BE13" s="49"/>
      <c r="BF13" s="108"/>
      <c r="BG13" s="49"/>
      <c r="BH13" s="108"/>
      <c r="BI13" s="49"/>
      <c r="BJ13" s="108"/>
      <c r="BK13" s="49"/>
      <c r="BL13" s="108"/>
      <c r="BM13" s="49"/>
      <c r="BN13" s="108"/>
      <c r="BO13" s="49"/>
      <c r="BP13" s="108"/>
      <c r="BQ13" s="49"/>
      <c r="BR13" s="108"/>
      <c r="BS13" s="49"/>
      <c r="BT13" s="108"/>
      <c r="BU13" s="49"/>
      <c r="BV13" s="108"/>
      <c r="BW13" s="49"/>
      <c r="BX13" s="108"/>
      <c r="BY13" s="49"/>
      <c r="BZ13" s="108"/>
      <c r="CA13" s="49"/>
      <c r="CB13" s="109"/>
      <c r="CC13" s="47">
        <f t="shared" si="2"/>
        <v>0</v>
      </c>
      <c r="CD13" s="56">
        <f t="shared" si="11"/>
        <v>0</v>
      </c>
      <c r="CE13" s="56" t="str">
        <f t="shared" si="12"/>
        <v xml:space="preserve"> </v>
      </c>
      <c r="CF13" s="213">
        <f t="shared" ref="CF13:CF23" si="13">G13</f>
        <v>0</v>
      </c>
      <c r="CG13" s="214">
        <f t="shared" ref="CG13:CG21" si="14">SUM(S13:CB13)</f>
        <v>2</v>
      </c>
      <c r="CH13" s="215">
        <f t="shared" si="4"/>
        <v>555.14018691588785</v>
      </c>
    </row>
    <row r="14" spans="1:86" s="47" customFormat="1" ht="33.75" customHeight="1" thickBot="1" x14ac:dyDescent="0.25">
      <c r="A14" s="99"/>
      <c r="B14" s="49"/>
      <c r="C14" s="156" t="s">
        <v>225</v>
      </c>
      <c r="D14" s="100">
        <v>10</v>
      </c>
      <c r="E14" s="539">
        <v>10000</v>
      </c>
      <c r="F14" s="250">
        <f t="shared" si="5"/>
        <v>9345.7943925233649</v>
      </c>
      <c r="G14" s="251"/>
      <c r="H14" s="252">
        <f t="shared" si="10"/>
        <v>308.41121495327104</v>
      </c>
      <c r="I14" s="103">
        <v>41929</v>
      </c>
      <c r="J14" s="103"/>
      <c r="K14" s="104">
        <v>14</v>
      </c>
      <c r="L14" s="451">
        <f t="shared" si="0"/>
        <v>14</v>
      </c>
      <c r="M14" s="83">
        <f t="shared" si="1"/>
        <v>0</v>
      </c>
      <c r="N14" s="84">
        <f t="shared" si="6"/>
        <v>0</v>
      </c>
      <c r="O14" s="85">
        <f t="shared" si="7"/>
        <v>0</v>
      </c>
      <c r="P14" s="83"/>
      <c r="Q14" s="86">
        <f t="shared" si="8"/>
        <v>0</v>
      </c>
      <c r="R14" s="87">
        <f t="shared" si="9"/>
        <v>0</v>
      </c>
      <c r="S14" s="99"/>
      <c r="T14" s="108"/>
      <c r="U14" s="49"/>
      <c r="V14" s="108"/>
      <c r="W14" s="49"/>
      <c r="X14" s="108"/>
      <c r="Y14" s="49"/>
      <c r="Z14" s="108"/>
      <c r="AA14" s="49"/>
      <c r="AB14" s="108"/>
      <c r="AC14" s="49"/>
      <c r="AD14" s="108"/>
      <c r="AE14" s="49"/>
      <c r="AF14" s="108"/>
      <c r="AG14" s="49"/>
      <c r="AH14" s="108"/>
      <c r="AI14" s="49"/>
      <c r="AJ14" s="108"/>
      <c r="AK14" s="49"/>
      <c r="AL14" s="108"/>
      <c r="AM14" s="49"/>
      <c r="AN14" s="108"/>
      <c r="AO14" s="49"/>
      <c r="AP14" s="108"/>
      <c r="AQ14" s="49"/>
      <c r="AR14" s="108"/>
      <c r="AS14" s="49"/>
      <c r="AT14" s="108"/>
      <c r="AU14" s="49"/>
      <c r="AV14" s="108"/>
      <c r="AW14" s="49"/>
      <c r="AX14" s="108"/>
      <c r="AY14" s="49"/>
      <c r="AZ14" s="108"/>
      <c r="BA14" s="49"/>
      <c r="BB14" s="108"/>
      <c r="BC14" s="49"/>
      <c r="BD14" s="108"/>
      <c r="BE14" s="49"/>
      <c r="BF14" s="108"/>
      <c r="BG14" s="49"/>
      <c r="BH14" s="108"/>
      <c r="BI14" s="49"/>
      <c r="BJ14" s="108"/>
      <c r="BK14" s="49"/>
      <c r="BL14" s="108"/>
      <c r="BM14" s="49"/>
      <c r="BN14" s="108"/>
      <c r="BO14" s="49"/>
      <c r="BP14" s="108"/>
      <c r="BQ14" s="49"/>
      <c r="BR14" s="108"/>
      <c r="BS14" s="49"/>
      <c r="BT14" s="108"/>
      <c r="BU14" s="49"/>
      <c r="BV14" s="108"/>
      <c r="BW14" s="49"/>
      <c r="BX14" s="108"/>
      <c r="BY14" s="49"/>
      <c r="BZ14" s="108"/>
      <c r="CA14" s="49"/>
      <c r="CB14" s="109"/>
      <c r="CC14" s="47">
        <f t="shared" si="2"/>
        <v>14</v>
      </c>
      <c r="CD14" s="56">
        <f t="shared" si="11"/>
        <v>13084.11214953271</v>
      </c>
      <c r="CE14" s="56">
        <f t="shared" si="12"/>
        <v>4317.7570093457944</v>
      </c>
      <c r="CF14" s="213">
        <f t="shared" ref="CF14" si="15">G14</f>
        <v>0</v>
      </c>
      <c r="CG14" s="214">
        <f t="shared" ref="CG14" si="16">SUM(S14:CB14)</f>
        <v>0</v>
      </c>
      <c r="CH14" s="215">
        <f t="shared" si="4"/>
        <v>0</v>
      </c>
    </row>
    <row r="15" spans="1:86" s="47" customFormat="1" ht="33.75" customHeight="1" thickBot="1" x14ac:dyDescent="0.25">
      <c r="A15" s="99"/>
      <c r="B15" s="49"/>
      <c r="C15" s="392" t="s">
        <v>262</v>
      </c>
      <c r="D15" s="100">
        <v>13</v>
      </c>
      <c r="E15" s="539">
        <v>10000</v>
      </c>
      <c r="F15" s="250">
        <f t="shared" si="5"/>
        <v>9345.7943925233649</v>
      </c>
      <c r="G15" s="251"/>
      <c r="H15" s="252">
        <f t="shared" si="10"/>
        <v>237.23939611790081</v>
      </c>
      <c r="I15" s="103"/>
      <c r="J15" s="103"/>
      <c r="K15" s="104">
        <v>6</v>
      </c>
      <c r="L15" s="82">
        <f t="shared" si="0"/>
        <v>6</v>
      </c>
      <c r="M15" s="83">
        <f t="shared" si="1"/>
        <v>0</v>
      </c>
      <c r="N15" s="84">
        <f t="shared" si="6"/>
        <v>0</v>
      </c>
      <c r="O15" s="85">
        <f t="shared" si="7"/>
        <v>0</v>
      </c>
      <c r="P15" s="83"/>
      <c r="Q15" s="86">
        <f t="shared" si="8"/>
        <v>0</v>
      </c>
      <c r="R15" s="87">
        <f t="shared" si="9"/>
        <v>0</v>
      </c>
      <c r="S15" s="99"/>
      <c r="T15" s="108"/>
      <c r="U15" s="49"/>
      <c r="V15" s="108"/>
      <c r="W15" s="49"/>
      <c r="X15" s="108"/>
      <c r="Y15" s="49"/>
      <c r="Z15" s="108"/>
      <c r="AA15" s="49"/>
      <c r="AB15" s="108"/>
      <c r="AC15" s="49"/>
      <c r="AD15" s="108"/>
      <c r="AE15" s="49"/>
      <c r="AF15" s="108"/>
      <c r="AG15" s="49"/>
      <c r="AH15" s="108"/>
      <c r="AI15" s="49"/>
      <c r="AJ15" s="108"/>
      <c r="AK15" s="49"/>
      <c r="AL15" s="108"/>
      <c r="AM15" s="49"/>
      <c r="AN15" s="108"/>
      <c r="AO15" s="49"/>
      <c r="AP15" s="108"/>
      <c r="AQ15" s="49"/>
      <c r="AR15" s="108"/>
      <c r="AS15" s="49"/>
      <c r="AT15" s="108"/>
      <c r="AU15" s="49"/>
      <c r="AV15" s="108"/>
      <c r="AW15" s="49"/>
      <c r="AX15" s="108"/>
      <c r="AY15" s="49"/>
      <c r="AZ15" s="108"/>
      <c r="BA15" s="49"/>
      <c r="BB15" s="108"/>
      <c r="BC15" s="49"/>
      <c r="BD15" s="108"/>
      <c r="BE15" s="49"/>
      <c r="BF15" s="108"/>
      <c r="BG15" s="49"/>
      <c r="BH15" s="108"/>
      <c r="BI15" s="49"/>
      <c r="BJ15" s="108"/>
      <c r="BK15" s="49"/>
      <c r="BL15" s="108"/>
      <c r="BM15" s="49"/>
      <c r="BN15" s="108"/>
      <c r="BO15" s="49"/>
      <c r="BP15" s="108"/>
      <c r="BQ15" s="49"/>
      <c r="BR15" s="108"/>
      <c r="BS15" s="49"/>
      <c r="BT15" s="108"/>
      <c r="BU15" s="49"/>
      <c r="BV15" s="108"/>
      <c r="BW15" s="49"/>
      <c r="BX15" s="108"/>
      <c r="BY15" s="49"/>
      <c r="BZ15" s="108"/>
      <c r="CA15" s="49"/>
      <c r="CB15" s="109"/>
      <c r="CC15" s="47">
        <f t="shared" si="2"/>
        <v>6</v>
      </c>
      <c r="CD15" s="56">
        <f t="shared" si="11"/>
        <v>4313.4435657800141</v>
      </c>
      <c r="CE15" s="56">
        <f t="shared" si="12"/>
        <v>1423.4363767074049</v>
      </c>
      <c r="CF15" s="213">
        <f t="shared" si="13"/>
        <v>0</v>
      </c>
      <c r="CG15" s="214">
        <f t="shared" si="14"/>
        <v>0</v>
      </c>
      <c r="CH15" s="215">
        <f t="shared" si="4"/>
        <v>0</v>
      </c>
    </row>
    <row r="16" spans="1:86" s="47" customFormat="1" ht="33.75" customHeight="1" thickBot="1" x14ac:dyDescent="0.25">
      <c r="A16" s="76">
        <v>1</v>
      </c>
      <c r="B16" s="46" t="s">
        <v>185</v>
      </c>
      <c r="C16" s="515" t="s">
        <v>179</v>
      </c>
      <c r="D16" s="100">
        <v>35</v>
      </c>
      <c r="E16" s="539">
        <v>25500</v>
      </c>
      <c r="F16" s="250">
        <f t="shared" si="5"/>
        <v>23831.775700934581</v>
      </c>
      <c r="G16" s="251"/>
      <c r="H16" s="252">
        <f t="shared" si="10"/>
        <v>224.69959946595463</v>
      </c>
      <c r="I16" s="80">
        <v>41834</v>
      </c>
      <c r="J16" s="80">
        <v>42018</v>
      </c>
      <c r="K16" s="104">
        <v>14</v>
      </c>
      <c r="L16" s="82">
        <f t="shared" si="0"/>
        <v>14</v>
      </c>
      <c r="M16" s="83">
        <f t="shared" si="1"/>
        <v>0</v>
      </c>
      <c r="N16" s="84">
        <f t="shared" si="6"/>
        <v>0</v>
      </c>
      <c r="O16" s="85">
        <f t="shared" si="7"/>
        <v>0</v>
      </c>
      <c r="P16" s="83"/>
      <c r="Q16" s="86">
        <f t="shared" si="8"/>
        <v>0</v>
      </c>
      <c r="R16" s="87">
        <f t="shared" si="9"/>
        <v>0</v>
      </c>
      <c r="S16" s="99"/>
      <c r="T16" s="108"/>
      <c r="U16" s="49"/>
      <c r="V16" s="108"/>
      <c r="W16" s="49"/>
      <c r="X16" s="108"/>
      <c r="Y16" s="49"/>
      <c r="Z16" s="108"/>
      <c r="AA16" s="49"/>
      <c r="AB16" s="108"/>
      <c r="AC16" s="49"/>
      <c r="AD16" s="108"/>
      <c r="AE16" s="49"/>
      <c r="AF16" s="108"/>
      <c r="AG16" s="49"/>
      <c r="AH16" s="108"/>
      <c r="AI16" s="49"/>
      <c r="AJ16" s="108"/>
      <c r="AK16" s="49"/>
      <c r="AL16" s="108"/>
      <c r="AM16" s="49"/>
      <c r="AN16" s="108"/>
      <c r="AO16" s="49"/>
      <c r="AP16" s="108"/>
      <c r="AQ16" s="49"/>
      <c r="AR16" s="108"/>
      <c r="AS16" s="49"/>
      <c r="AT16" s="108"/>
      <c r="AU16" s="49"/>
      <c r="AV16" s="108"/>
      <c r="AW16" s="49"/>
      <c r="AX16" s="108"/>
      <c r="AY16" s="49"/>
      <c r="AZ16" s="108"/>
      <c r="BA16" s="49"/>
      <c r="BB16" s="108"/>
      <c r="BC16" s="49"/>
      <c r="BD16" s="108"/>
      <c r="BE16" s="49"/>
      <c r="BF16" s="108"/>
      <c r="BG16" s="49"/>
      <c r="BH16" s="108"/>
      <c r="BI16" s="49"/>
      <c r="BJ16" s="108"/>
      <c r="BK16" s="49"/>
      <c r="BL16" s="108"/>
      <c r="BM16" s="49"/>
      <c r="BN16" s="108"/>
      <c r="BO16" s="49"/>
      <c r="BP16" s="108"/>
      <c r="BQ16" s="49"/>
      <c r="BR16" s="108"/>
      <c r="BS16" s="49"/>
      <c r="BT16" s="108"/>
      <c r="BU16" s="49"/>
      <c r="BV16" s="108"/>
      <c r="BW16" s="49"/>
      <c r="BX16" s="108"/>
      <c r="BY16" s="49"/>
      <c r="BZ16" s="108"/>
      <c r="CA16" s="49"/>
      <c r="CB16" s="109"/>
      <c r="CC16" s="47">
        <f t="shared" si="2"/>
        <v>14</v>
      </c>
      <c r="CD16" s="56">
        <f t="shared" si="11"/>
        <v>9532.7102803738326</v>
      </c>
      <c r="CE16" s="56">
        <f t="shared" si="12"/>
        <v>3145.7943925233649</v>
      </c>
      <c r="CF16" s="213">
        <f t="shared" si="13"/>
        <v>0</v>
      </c>
      <c r="CG16" s="214">
        <f t="shared" si="14"/>
        <v>0</v>
      </c>
      <c r="CH16" s="215">
        <f t="shared" si="4"/>
        <v>0</v>
      </c>
    </row>
    <row r="17" spans="1:86" s="47" customFormat="1" ht="33.75" customHeight="1" thickBot="1" x14ac:dyDescent="0.25">
      <c r="A17" s="76">
        <v>1</v>
      </c>
      <c r="B17" s="46">
        <v>1110204</v>
      </c>
      <c r="C17" s="392" t="s">
        <v>310</v>
      </c>
      <c r="D17" s="77">
        <v>40</v>
      </c>
      <c r="E17" s="540">
        <v>25500</v>
      </c>
      <c r="F17" s="250">
        <f t="shared" si="5"/>
        <v>23831.775700934581</v>
      </c>
      <c r="G17" s="251"/>
      <c r="H17" s="252">
        <f t="shared" si="10"/>
        <v>196.6121495327103</v>
      </c>
      <c r="I17" s="80">
        <v>41957</v>
      </c>
      <c r="J17" s="80"/>
      <c r="K17" s="81">
        <v>38</v>
      </c>
      <c r="L17" s="82">
        <f t="shared" si="0"/>
        <v>30</v>
      </c>
      <c r="M17" s="83">
        <f t="shared" si="1"/>
        <v>8</v>
      </c>
      <c r="N17" s="84">
        <f t="shared" si="6"/>
        <v>0</v>
      </c>
      <c r="O17" s="85">
        <f t="shared" si="7"/>
        <v>1572.8971962616824</v>
      </c>
      <c r="P17" s="83"/>
      <c r="Q17" s="86">
        <f t="shared" si="8"/>
        <v>0</v>
      </c>
      <c r="R17" s="87">
        <f t="shared" si="9"/>
        <v>0</v>
      </c>
      <c r="S17" s="99"/>
      <c r="T17" s="108">
        <v>1</v>
      </c>
      <c r="U17" s="49"/>
      <c r="V17" s="108"/>
      <c r="W17" s="49"/>
      <c r="X17" s="108"/>
      <c r="Y17" s="49"/>
      <c r="Z17" s="108"/>
      <c r="AA17" s="49"/>
      <c r="AB17" s="108">
        <v>1</v>
      </c>
      <c r="AC17" s="49"/>
      <c r="AD17" s="108"/>
      <c r="AE17" s="49"/>
      <c r="AF17" s="108"/>
      <c r="AG17" s="49"/>
      <c r="AH17" s="108"/>
      <c r="AI17" s="49"/>
      <c r="AJ17" s="108">
        <v>1</v>
      </c>
      <c r="AK17" s="49"/>
      <c r="AL17" s="108">
        <v>1</v>
      </c>
      <c r="AM17" s="49"/>
      <c r="AN17" s="108"/>
      <c r="AO17" s="49"/>
      <c r="AP17" s="108"/>
      <c r="AQ17" s="49"/>
      <c r="AR17" s="108"/>
      <c r="AS17" s="49"/>
      <c r="AT17" s="108"/>
      <c r="AU17" s="49"/>
      <c r="AV17" s="108"/>
      <c r="AW17" s="49"/>
      <c r="AX17" s="108">
        <v>1</v>
      </c>
      <c r="AY17" s="49"/>
      <c r="AZ17" s="108"/>
      <c r="BA17" s="49"/>
      <c r="BB17" s="108">
        <v>1</v>
      </c>
      <c r="BC17" s="49"/>
      <c r="BD17" s="108">
        <v>1</v>
      </c>
      <c r="BE17" s="49"/>
      <c r="BF17" s="108"/>
      <c r="BG17" s="49"/>
      <c r="BH17" s="108"/>
      <c r="BI17" s="49"/>
      <c r="BJ17" s="108"/>
      <c r="BK17" s="49"/>
      <c r="BL17" s="108"/>
      <c r="BM17" s="49"/>
      <c r="BN17" s="108"/>
      <c r="BO17" s="49"/>
      <c r="BP17" s="108">
        <v>1</v>
      </c>
      <c r="BQ17" s="49"/>
      <c r="BR17" s="108"/>
      <c r="BS17" s="49"/>
      <c r="BT17" s="108"/>
      <c r="BU17" s="49"/>
      <c r="BV17" s="108"/>
      <c r="BW17" s="49"/>
      <c r="BX17" s="108"/>
      <c r="BY17" s="49"/>
      <c r="BZ17" s="108"/>
      <c r="CA17" s="49"/>
      <c r="CB17" s="109"/>
      <c r="CC17" s="47">
        <f t="shared" si="2"/>
        <v>30</v>
      </c>
      <c r="CD17" s="56">
        <f t="shared" si="11"/>
        <v>17873.831775700935</v>
      </c>
      <c r="CE17" s="56">
        <f t="shared" si="12"/>
        <v>5898.3644859813094</v>
      </c>
      <c r="CF17" s="213">
        <f t="shared" ref="CF17" si="17">G17</f>
        <v>0</v>
      </c>
      <c r="CG17" s="214">
        <f t="shared" ref="CG17" si="18">SUM(S17:CB17)</f>
        <v>8</v>
      </c>
      <c r="CH17" s="215">
        <f t="shared" si="4"/>
        <v>1572.8971962616824</v>
      </c>
    </row>
    <row r="18" spans="1:86" s="47" customFormat="1" ht="33.75" customHeight="1" thickBot="1" x14ac:dyDescent="0.25">
      <c r="A18" s="76">
        <v>1</v>
      </c>
      <c r="B18" s="46"/>
      <c r="C18" s="392" t="s">
        <v>215</v>
      </c>
      <c r="D18" s="77">
        <v>35</v>
      </c>
      <c r="E18" s="540">
        <v>25500</v>
      </c>
      <c r="F18" s="250">
        <f t="shared" si="5"/>
        <v>23831.775700934581</v>
      </c>
      <c r="G18" s="251"/>
      <c r="H18" s="252">
        <f>(F18/D18)*0.33</f>
        <v>224.69959946595463</v>
      </c>
      <c r="I18" s="80">
        <v>41834</v>
      </c>
      <c r="J18" s="80">
        <v>42018</v>
      </c>
      <c r="K18" s="81">
        <v>9</v>
      </c>
      <c r="L18" s="82">
        <f t="shared" si="0"/>
        <v>2</v>
      </c>
      <c r="M18" s="83">
        <f t="shared" si="1"/>
        <v>7</v>
      </c>
      <c r="N18" s="84">
        <f t="shared" si="6"/>
        <v>0</v>
      </c>
      <c r="O18" s="85">
        <f t="shared" si="7"/>
        <v>1572.8971962616824</v>
      </c>
      <c r="P18" s="83"/>
      <c r="Q18" s="86">
        <f t="shared" si="8"/>
        <v>0</v>
      </c>
      <c r="R18" s="87">
        <f t="shared" si="9"/>
        <v>0</v>
      </c>
      <c r="S18" s="99"/>
      <c r="T18" s="108"/>
      <c r="U18" s="49"/>
      <c r="V18" s="108"/>
      <c r="W18" s="49"/>
      <c r="X18" s="108">
        <v>1</v>
      </c>
      <c r="Y18" s="49"/>
      <c r="Z18" s="108"/>
      <c r="AA18" s="49"/>
      <c r="AB18" s="108"/>
      <c r="AC18" s="49"/>
      <c r="AD18" s="108"/>
      <c r="AE18" s="49"/>
      <c r="AF18" s="108">
        <v>1</v>
      </c>
      <c r="AG18" s="49"/>
      <c r="AH18" s="108"/>
      <c r="AI18" s="49"/>
      <c r="AJ18" s="108">
        <v>1</v>
      </c>
      <c r="AK18" s="49"/>
      <c r="AL18" s="108"/>
      <c r="AM18" s="49"/>
      <c r="AN18" s="108"/>
      <c r="AO18" s="49"/>
      <c r="AP18" s="108"/>
      <c r="AQ18" s="49"/>
      <c r="AR18" s="108"/>
      <c r="AS18" s="49"/>
      <c r="AT18" s="108"/>
      <c r="AU18" s="49"/>
      <c r="AV18" s="108"/>
      <c r="AW18" s="49"/>
      <c r="AX18" s="108">
        <v>1</v>
      </c>
      <c r="AY18" s="49"/>
      <c r="AZ18" s="108"/>
      <c r="BA18" s="49"/>
      <c r="BB18" s="108"/>
      <c r="BC18" s="49"/>
      <c r="BD18" s="108"/>
      <c r="BE18" s="49"/>
      <c r="BF18" s="108">
        <v>1</v>
      </c>
      <c r="BG18" s="49"/>
      <c r="BH18" s="108"/>
      <c r="BI18" s="49"/>
      <c r="BJ18" s="108"/>
      <c r="BK18" s="49"/>
      <c r="BL18" s="108"/>
      <c r="BM18" s="49"/>
      <c r="BN18" s="108">
        <v>1</v>
      </c>
      <c r="BO18" s="49"/>
      <c r="BP18" s="108">
        <v>1</v>
      </c>
      <c r="BQ18" s="49"/>
      <c r="BR18" s="108"/>
      <c r="BS18" s="49"/>
      <c r="BT18" s="108"/>
      <c r="BU18" s="49"/>
      <c r="BV18" s="108"/>
      <c r="BW18" s="49"/>
      <c r="BX18" s="108"/>
      <c r="BY18" s="49"/>
      <c r="BZ18" s="108"/>
      <c r="CA18" s="49"/>
      <c r="CB18" s="109"/>
      <c r="CC18" s="47">
        <f t="shared" si="2"/>
        <v>2</v>
      </c>
      <c r="CD18" s="56">
        <f>CC18*(F18/D18)</f>
        <v>1361.8157543391189</v>
      </c>
      <c r="CE18" s="56">
        <f t="shared" si="12"/>
        <v>449.39919893190927</v>
      </c>
      <c r="CF18" s="213">
        <f t="shared" ref="CF18" si="19">G18</f>
        <v>0</v>
      </c>
      <c r="CG18" s="214">
        <f t="shared" ref="CG18" si="20">SUM(S18:CB18)</f>
        <v>7</v>
      </c>
      <c r="CH18" s="215">
        <f t="shared" si="4"/>
        <v>1572.8971962616824</v>
      </c>
    </row>
    <row r="19" spans="1:86" s="47" customFormat="1" ht="33.75" customHeight="1" thickBot="1" x14ac:dyDescent="0.25">
      <c r="A19" s="551"/>
      <c r="B19" s="567"/>
      <c r="C19" s="553" t="s">
        <v>215</v>
      </c>
      <c r="D19" s="554">
        <v>50</v>
      </c>
      <c r="E19" s="555">
        <v>40000</v>
      </c>
      <c r="F19" s="556">
        <f t="shared" si="5"/>
        <v>37383.17757009346</v>
      </c>
      <c r="G19" s="557">
        <f>F19*0.07</f>
        <v>2616.8224299065423</v>
      </c>
      <c r="H19" s="558">
        <f>(F19/D19)*0.33</f>
        <v>246.72897196261684</v>
      </c>
      <c r="I19" s="559">
        <v>41998</v>
      </c>
      <c r="J19" s="559"/>
      <c r="K19" s="560">
        <v>50</v>
      </c>
      <c r="L19" s="82">
        <f t="shared" si="0"/>
        <v>50</v>
      </c>
      <c r="M19" s="83">
        <f t="shared" si="1"/>
        <v>0</v>
      </c>
      <c r="N19" s="84">
        <f t="shared" si="6"/>
        <v>0</v>
      </c>
      <c r="O19" s="85">
        <f t="shared" si="7"/>
        <v>0</v>
      </c>
      <c r="P19" s="83"/>
      <c r="Q19" s="86">
        <f t="shared" si="8"/>
        <v>0</v>
      </c>
      <c r="R19" s="87">
        <f t="shared" si="9"/>
        <v>0</v>
      </c>
      <c r="S19" s="99"/>
      <c r="T19" s="108"/>
      <c r="U19" s="49"/>
      <c r="V19" s="108"/>
      <c r="W19" s="49"/>
      <c r="X19" s="108"/>
      <c r="Y19" s="49"/>
      <c r="Z19" s="108"/>
      <c r="AA19" s="49"/>
      <c r="AB19" s="108"/>
      <c r="AC19" s="49"/>
      <c r="AD19" s="108"/>
      <c r="AE19" s="49"/>
      <c r="AF19" s="108"/>
      <c r="AG19" s="49"/>
      <c r="AH19" s="108"/>
      <c r="AI19" s="49"/>
      <c r="AJ19" s="108"/>
      <c r="AK19" s="49"/>
      <c r="AL19" s="108"/>
      <c r="AM19" s="49"/>
      <c r="AN19" s="108"/>
      <c r="AO19" s="49"/>
      <c r="AP19" s="108"/>
      <c r="AQ19" s="49"/>
      <c r="AR19" s="108"/>
      <c r="AS19" s="49"/>
      <c r="AT19" s="108"/>
      <c r="AU19" s="49"/>
      <c r="AV19" s="108"/>
      <c r="AW19" s="49"/>
      <c r="AX19" s="108"/>
      <c r="AY19" s="49"/>
      <c r="AZ19" s="108"/>
      <c r="BA19" s="49"/>
      <c r="BB19" s="108"/>
      <c r="BC19" s="49"/>
      <c r="BD19" s="108"/>
      <c r="BE19" s="49"/>
      <c r="BF19" s="108"/>
      <c r="BG19" s="49"/>
      <c r="BH19" s="108"/>
      <c r="BI19" s="49"/>
      <c r="BJ19" s="108"/>
      <c r="BK19" s="49"/>
      <c r="BL19" s="108"/>
      <c r="BM19" s="49"/>
      <c r="BN19" s="108"/>
      <c r="BO19" s="49"/>
      <c r="BP19" s="108"/>
      <c r="BQ19" s="49"/>
      <c r="BR19" s="108"/>
      <c r="BS19" s="49"/>
      <c r="BT19" s="108"/>
      <c r="BU19" s="49"/>
      <c r="BV19" s="108"/>
      <c r="BW19" s="49"/>
      <c r="BX19" s="108"/>
      <c r="BY19" s="49"/>
      <c r="BZ19" s="108"/>
      <c r="CA19" s="49"/>
      <c r="CB19" s="109"/>
      <c r="CC19" s="47">
        <f t="shared" si="2"/>
        <v>50</v>
      </c>
      <c r="CD19" s="56">
        <f>CC19*(F19/D19)</f>
        <v>37383.17757009346</v>
      </c>
      <c r="CE19" s="56">
        <f t="shared" si="12"/>
        <v>12336.448598130843</v>
      </c>
      <c r="CF19" s="213">
        <f t="shared" ref="CF19" si="21">G19</f>
        <v>2616.8224299065423</v>
      </c>
      <c r="CG19" s="214">
        <f t="shared" ref="CG19" si="22">SUM(S19:CB19)</f>
        <v>0</v>
      </c>
      <c r="CH19" s="215">
        <f t="shared" si="4"/>
        <v>0</v>
      </c>
    </row>
    <row r="20" spans="1:86" s="47" customFormat="1" ht="33.75" customHeight="1" thickBot="1" x14ac:dyDescent="0.25">
      <c r="A20" s="99">
        <v>1</v>
      </c>
      <c r="B20" s="49">
        <v>1130023</v>
      </c>
      <c r="C20" s="392" t="s">
        <v>266</v>
      </c>
      <c r="D20" s="100">
        <v>40</v>
      </c>
      <c r="E20" s="540">
        <v>25500</v>
      </c>
      <c r="F20" s="250">
        <f t="shared" si="5"/>
        <v>23831.775700934581</v>
      </c>
      <c r="G20" s="251"/>
      <c r="H20" s="252">
        <f>(F20/D20)*0.33</f>
        <v>196.6121495327103</v>
      </c>
      <c r="I20" s="103">
        <v>41795</v>
      </c>
      <c r="J20" s="103">
        <v>41978</v>
      </c>
      <c r="K20" s="104">
        <v>40</v>
      </c>
      <c r="L20" s="82">
        <f t="shared" si="0"/>
        <v>40</v>
      </c>
      <c r="M20" s="83">
        <f t="shared" si="1"/>
        <v>0</v>
      </c>
      <c r="N20" s="84">
        <f t="shared" si="6"/>
        <v>0</v>
      </c>
      <c r="O20" s="85">
        <f t="shared" si="7"/>
        <v>0</v>
      </c>
      <c r="P20" s="83"/>
      <c r="Q20" s="86">
        <f t="shared" si="8"/>
        <v>0</v>
      </c>
      <c r="R20" s="87">
        <f t="shared" si="9"/>
        <v>0</v>
      </c>
      <c r="S20" s="99"/>
      <c r="T20" s="108"/>
      <c r="U20" s="49"/>
      <c r="V20" s="108"/>
      <c r="W20" s="49"/>
      <c r="X20" s="108"/>
      <c r="Y20" s="49"/>
      <c r="Z20" s="108"/>
      <c r="AA20" s="49"/>
      <c r="AB20" s="108"/>
      <c r="AC20" s="49"/>
      <c r="AD20" s="108"/>
      <c r="AE20" s="49"/>
      <c r="AF20" s="108"/>
      <c r="AG20" s="49"/>
      <c r="AH20" s="108"/>
      <c r="AI20" s="49"/>
      <c r="AJ20" s="108"/>
      <c r="AK20" s="49"/>
      <c r="AL20" s="108"/>
      <c r="AM20" s="49"/>
      <c r="AN20" s="108"/>
      <c r="AO20" s="49"/>
      <c r="AP20" s="108"/>
      <c r="AQ20" s="49"/>
      <c r="AR20" s="108"/>
      <c r="AS20" s="49"/>
      <c r="AT20" s="108"/>
      <c r="AU20" s="49"/>
      <c r="AV20" s="108"/>
      <c r="AW20" s="49"/>
      <c r="AX20" s="108"/>
      <c r="AY20" s="49"/>
      <c r="AZ20" s="108"/>
      <c r="BA20" s="49"/>
      <c r="BB20" s="108"/>
      <c r="BC20" s="49"/>
      <c r="BD20" s="108"/>
      <c r="BE20" s="49"/>
      <c r="BF20" s="108"/>
      <c r="BG20" s="49"/>
      <c r="BH20" s="108"/>
      <c r="BI20" s="49"/>
      <c r="BJ20" s="108"/>
      <c r="BK20" s="49"/>
      <c r="BL20" s="108"/>
      <c r="BM20" s="49"/>
      <c r="BN20" s="108"/>
      <c r="BO20" s="49"/>
      <c r="BP20" s="108"/>
      <c r="BQ20" s="49"/>
      <c r="BR20" s="108"/>
      <c r="BS20" s="49"/>
      <c r="BT20" s="108"/>
      <c r="BU20" s="49"/>
      <c r="BV20" s="108"/>
      <c r="BW20" s="49"/>
      <c r="BX20" s="108"/>
      <c r="BY20" s="49"/>
      <c r="BZ20" s="108"/>
      <c r="CA20" s="49"/>
      <c r="CB20" s="109"/>
      <c r="CC20" s="47">
        <f t="shared" si="2"/>
        <v>40</v>
      </c>
      <c r="CD20" s="56">
        <f t="shared" si="11"/>
        <v>23831.775700934581</v>
      </c>
      <c r="CE20" s="56">
        <f t="shared" si="12"/>
        <v>7864.4859813084122</v>
      </c>
      <c r="CF20" s="213">
        <f t="shared" si="13"/>
        <v>0</v>
      </c>
      <c r="CG20" s="214">
        <f t="shared" si="14"/>
        <v>0</v>
      </c>
      <c r="CH20" s="215">
        <f t="shared" si="4"/>
        <v>0</v>
      </c>
    </row>
    <row r="21" spans="1:86" s="47" customFormat="1" ht="33.75" customHeight="1" thickBot="1" x14ac:dyDescent="0.25">
      <c r="A21" s="99">
        <v>1</v>
      </c>
      <c r="B21" s="46">
        <v>1150065</v>
      </c>
      <c r="C21" s="392" t="s">
        <v>249</v>
      </c>
      <c r="D21" s="100">
        <v>50</v>
      </c>
      <c r="E21" s="539">
        <v>40000</v>
      </c>
      <c r="F21" s="250">
        <f>E21*100/107</f>
        <v>37383.17757009346</v>
      </c>
      <c r="G21" s="251"/>
      <c r="H21" s="252">
        <f t="shared" ref="H21:H24" si="23">IF(D21=0,"",(F21/D21)*0.33)</f>
        <v>246.72897196261684</v>
      </c>
      <c r="I21" s="103">
        <v>41723</v>
      </c>
      <c r="J21" s="103">
        <v>41937</v>
      </c>
      <c r="K21" s="104">
        <v>2</v>
      </c>
      <c r="L21" s="82">
        <f t="shared" si="0"/>
        <v>0</v>
      </c>
      <c r="M21" s="83">
        <f t="shared" si="1"/>
        <v>2</v>
      </c>
      <c r="N21" s="84">
        <f t="shared" si="6"/>
        <v>0</v>
      </c>
      <c r="O21" s="85">
        <f t="shared" si="7"/>
        <v>493.45794392523368</v>
      </c>
      <c r="P21" s="83"/>
      <c r="Q21" s="86">
        <f t="shared" si="8"/>
        <v>0</v>
      </c>
      <c r="R21" s="87">
        <f t="shared" si="9"/>
        <v>0</v>
      </c>
      <c r="S21" s="99"/>
      <c r="T21" s="108"/>
      <c r="U21" s="49"/>
      <c r="V21" s="108"/>
      <c r="W21" s="49"/>
      <c r="X21" s="108"/>
      <c r="Y21" s="49"/>
      <c r="Z21" s="108"/>
      <c r="AA21" s="49"/>
      <c r="AB21" s="108"/>
      <c r="AC21" s="49"/>
      <c r="AD21" s="108"/>
      <c r="AE21" s="49"/>
      <c r="AF21" s="108"/>
      <c r="AG21" s="49"/>
      <c r="AH21" s="108">
        <v>1</v>
      </c>
      <c r="AI21" s="49"/>
      <c r="AJ21" s="108"/>
      <c r="AK21" s="49"/>
      <c r="AL21" s="108">
        <v>1</v>
      </c>
      <c r="AM21" s="49"/>
      <c r="AN21" s="108"/>
      <c r="AO21" s="49"/>
      <c r="AP21" s="108"/>
      <c r="AQ21" s="49"/>
      <c r="AR21" s="108"/>
      <c r="AS21" s="49"/>
      <c r="AT21" s="108"/>
      <c r="AU21" s="49"/>
      <c r="AV21" s="108"/>
      <c r="AW21" s="49"/>
      <c r="AX21" s="108"/>
      <c r="AY21" s="49"/>
      <c r="AZ21" s="108"/>
      <c r="BA21" s="49"/>
      <c r="BB21" s="108"/>
      <c r="BC21" s="49"/>
      <c r="BD21" s="108"/>
      <c r="BE21" s="49"/>
      <c r="BF21" s="108"/>
      <c r="BG21" s="49"/>
      <c r="BH21" s="108"/>
      <c r="BI21" s="49"/>
      <c r="BJ21" s="108"/>
      <c r="BK21" s="49"/>
      <c r="BL21" s="108"/>
      <c r="BM21" s="49"/>
      <c r="BN21" s="108"/>
      <c r="BO21" s="49"/>
      <c r="BP21" s="108"/>
      <c r="BQ21" s="49"/>
      <c r="BR21" s="108"/>
      <c r="BS21" s="49"/>
      <c r="BT21" s="108"/>
      <c r="BU21" s="49"/>
      <c r="BV21" s="108"/>
      <c r="BW21" s="49"/>
      <c r="BX21" s="108"/>
      <c r="BY21" s="49"/>
      <c r="BZ21" s="108"/>
      <c r="CA21" s="49"/>
      <c r="CB21" s="109"/>
      <c r="CC21" s="47">
        <f t="shared" si="2"/>
        <v>0</v>
      </c>
      <c r="CD21" s="56">
        <f t="shared" si="11"/>
        <v>0</v>
      </c>
      <c r="CE21" s="56" t="str">
        <f t="shared" si="12"/>
        <v xml:space="preserve"> </v>
      </c>
      <c r="CF21" s="213">
        <f t="shared" si="13"/>
        <v>0</v>
      </c>
      <c r="CG21" s="214">
        <f t="shared" si="14"/>
        <v>2</v>
      </c>
      <c r="CH21" s="215">
        <f t="shared" si="4"/>
        <v>493.45794392523368</v>
      </c>
    </row>
    <row r="22" spans="1:86" s="47" customFormat="1" ht="33.75" customHeight="1" thickBot="1" x14ac:dyDescent="0.25">
      <c r="A22" s="551">
        <v>1</v>
      </c>
      <c r="B22" s="552">
        <v>1110185</v>
      </c>
      <c r="C22" s="553" t="s">
        <v>249</v>
      </c>
      <c r="D22" s="554">
        <v>50</v>
      </c>
      <c r="E22" s="555">
        <v>40000</v>
      </c>
      <c r="F22" s="556">
        <f>E22*100/107</f>
        <v>37383.17757009346</v>
      </c>
      <c r="G22" s="557">
        <f>F22*0.07</f>
        <v>2616.8224299065423</v>
      </c>
      <c r="H22" s="558">
        <f t="shared" si="23"/>
        <v>246.72897196261684</v>
      </c>
      <c r="I22" s="559">
        <v>41974</v>
      </c>
      <c r="J22" s="559">
        <v>42247</v>
      </c>
      <c r="K22" s="560">
        <v>50</v>
      </c>
      <c r="L22" s="82">
        <f t="shared" si="0"/>
        <v>46</v>
      </c>
      <c r="M22" s="83">
        <f t="shared" ref="M22:M23" si="24">T22+V22+X22+Z22+AB22+AD22+AF22+AH22+AJ22+AL22+AN22+AP22+AR22+AT22+AV22+AX22+AZ22+BB22+BD22+BF22+BH22+BJ22+BL22+BN22+BP22+BR22+BT22+BV22+BX22+BZ22+CB22</f>
        <v>4</v>
      </c>
      <c r="N22" s="84">
        <f t="shared" ref="N22" si="25">IF(M22=0,0,M22*G22)</f>
        <v>10467.289719626169</v>
      </c>
      <c r="O22" s="85">
        <f t="shared" ref="O22" si="26">IF(M22=0,0,M22*H22)</f>
        <v>986.91588785046736</v>
      </c>
      <c r="P22" s="83"/>
      <c r="Q22" s="86">
        <f t="shared" ref="Q22" si="27">P22*G22</f>
        <v>0</v>
      </c>
      <c r="R22" s="87">
        <f t="shared" ref="R22" si="28">IF(P22=0,0,((P22*H22)/2))</f>
        <v>0</v>
      </c>
      <c r="S22" s="99"/>
      <c r="T22" s="108"/>
      <c r="U22" s="49"/>
      <c r="V22" s="108"/>
      <c r="W22" s="49"/>
      <c r="X22" s="108"/>
      <c r="Y22" s="49"/>
      <c r="Z22" s="108"/>
      <c r="AA22" s="49"/>
      <c r="AB22" s="108"/>
      <c r="AC22" s="49"/>
      <c r="AD22" s="108"/>
      <c r="AE22" s="49"/>
      <c r="AF22" s="108"/>
      <c r="AG22" s="49"/>
      <c r="AH22" s="108"/>
      <c r="AI22" s="49"/>
      <c r="AJ22" s="108"/>
      <c r="AK22" s="49"/>
      <c r="AL22" s="108"/>
      <c r="AM22" s="49"/>
      <c r="AN22" s="108"/>
      <c r="AO22" s="49"/>
      <c r="AP22" s="108"/>
      <c r="AQ22" s="49"/>
      <c r="AR22" s="108"/>
      <c r="AS22" s="49"/>
      <c r="AT22" s="108"/>
      <c r="AU22" s="49"/>
      <c r="AV22" s="108"/>
      <c r="AW22" s="49"/>
      <c r="AX22" s="108"/>
      <c r="AY22" s="49"/>
      <c r="AZ22" s="108">
        <v>1</v>
      </c>
      <c r="BA22" s="49"/>
      <c r="BB22" s="108"/>
      <c r="BC22" s="49"/>
      <c r="BD22" s="108">
        <v>1</v>
      </c>
      <c r="BE22" s="49"/>
      <c r="BF22" s="108"/>
      <c r="BG22" s="49"/>
      <c r="BH22" s="108"/>
      <c r="BI22" s="49"/>
      <c r="BJ22" s="108">
        <v>1</v>
      </c>
      <c r="BK22" s="49"/>
      <c r="BL22" s="108"/>
      <c r="BM22" s="49"/>
      <c r="BN22" s="108">
        <v>1</v>
      </c>
      <c r="BO22" s="49"/>
      <c r="BP22" s="108"/>
      <c r="BQ22" s="49"/>
      <c r="BR22" s="108"/>
      <c r="BS22" s="49"/>
      <c r="BT22" s="108"/>
      <c r="BU22" s="49"/>
      <c r="BV22" s="108"/>
      <c r="BW22" s="49"/>
      <c r="BX22" s="108"/>
      <c r="BY22" s="49"/>
      <c r="BZ22" s="108"/>
      <c r="CA22" s="49"/>
      <c r="CB22" s="109"/>
      <c r="CC22" s="47">
        <f t="shared" ref="CC22" si="29">L22</f>
        <v>46</v>
      </c>
      <c r="CD22" s="56">
        <f t="shared" si="11"/>
        <v>34392.523364485984</v>
      </c>
      <c r="CE22" s="56">
        <f t="shared" ref="CE22" si="30">IF(CD22=0," ",(CC22*H22))</f>
        <v>11349.532710280375</v>
      </c>
      <c r="CF22" s="213">
        <f t="shared" ref="CF22" si="31">G22</f>
        <v>2616.8224299065423</v>
      </c>
      <c r="CG22" s="214">
        <f t="shared" ref="CG22" si="32">SUM(S22:CB22)</f>
        <v>4</v>
      </c>
      <c r="CH22" s="215">
        <f t="shared" ref="CH22" si="33">O22</f>
        <v>986.91588785046736</v>
      </c>
    </row>
    <row r="23" spans="1:86" s="47" customFormat="1" ht="33.75" customHeight="1" thickBot="1" x14ac:dyDescent="0.25">
      <c r="A23" s="551">
        <v>1</v>
      </c>
      <c r="B23" s="552">
        <v>1110072</v>
      </c>
      <c r="C23" s="553" t="s">
        <v>210</v>
      </c>
      <c r="D23" s="554">
        <v>50</v>
      </c>
      <c r="E23" s="555">
        <v>40000</v>
      </c>
      <c r="F23" s="556">
        <f>E23*100/107</f>
        <v>37383.17757009346</v>
      </c>
      <c r="G23" s="557">
        <f>F23*0.07</f>
        <v>2616.8224299065423</v>
      </c>
      <c r="H23" s="558">
        <f t="shared" si="23"/>
        <v>246.72897196261684</v>
      </c>
      <c r="I23" s="559">
        <v>41974</v>
      </c>
      <c r="J23" s="559">
        <v>42247</v>
      </c>
      <c r="K23" s="560">
        <v>50</v>
      </c>
      <c r="L23" s="561">
        <f t="shared" ref="L23" si="34">K23-M23-P23</f>
        <v>48</v>
      </c>
      <c r="M23" s="83">
        <f t="shared" si="24"/>
        <v>2</v>
      </c>
      <c r="N23" s="563">
        <f t="shared" ref="N23" si="35">IF(M23=0,0,M23*G23)</f>
        <v>5233.6448598130846</v>
      </c>
      <c r="O23" s="564">
        <f t="shared" ref="O23" si="36">IF(M23=0,0,M23*H23)</f>
        <v>493.45794392523368</v>
      </c>
      <c r="P23" s="562"/>
      <c r="Q23" s="565">
        <f t="shared" ref="Q23" si="37">P23*G23</f>
        <v>0</v>
      </c>
      <c r="R23" s="566">
        <f t="shared" ref="R23" si="38">IF(P23=0,0,((P23*H23)/2))</f>
        <v>0</v>
      </c>
      <c r="S23" s="99"/>
      <c r="T23" s="108"/>
      <c r="U23" s="49"/>
      <c r="V23" s="108"/>
      <c r="W23" s="49"/>
      <c r="X23" s="108"/>
      <c r="Y23" s="49"/>
      <c r="Z23" s="108"/>
      <c r="AA23" s="49"/>
      <c r="AB23" s="108"/>
      <c r="AC23" s="49"/>
      <c r="AD23" s="108"/>
      <c r="AE23" s="49"/>
      <c r="AF23" s="108"/>
      <c r="AG23" s="49"/>
      <c r="AH23" s="108"/>
      <c r="AI23" s="49"/>
      <c r="AJ23" s="108"/>
      <c r="AK23" s="49"/>
      <c r="AL23" s="108"/>
      <c r="AM23" s="49"/>
      <c r="AN23" s="108"/>
      <c r="AO23" s="49"/>
      <c r="AP23" s="108"/>
      <c r="AQ23" s="49"/>
      <c r="AR23" s="108"/>
      <c r="AS23" s="49"/>
      <c r="AT23" s="108"/>
      <c r="AU23" s="49"/>
      <c r="AV23" s="108"/>
      <c r="AW23" s="49"/>
      <c r="AX23" s="108"/>
      <c r="AY23" s="49"/>
      <c r="AZ23" s="108"/>
      <c r="BA23" s="49"/>
      <c r="BB23" s="108"/>
      <c r="BC23" s="49"/>
      <c r="BD23" s="108"/>
      <c r="BE23" s="49"/>
      <c r="BF23" s="108"/>
      <c r="BG23" s="49"/>
      <c r="BH23" s="108"/>
      <c r="BI23" s="49"/>
      <c r="BJ23" s="108">
        <v>1</v>
      </c>
      <c r="BK23" s="49"/>
      <c r="BL23" s="108"/>
      <c r="BM23" s="49"/>
      <c r="BN23" s="108"/>
      <c r="BO23" s="49"/>
      <c r="BP23" s="108">
        <v>1</v>
      </c>
      <c r="BQ23" s="49"/>
      <c r="BR23" s="108"/>
      <c r="BS23" s="49"/>
      <c r="BT23" s="108"/>
      <c r="BU23" s="49"/>
      <c r="BV23" s="108"/>
      <c r="BW23" s="49"/>
      <c r="BX23" s="108"/>
      <c r="BY23" s="49"/>
      <c r="BZ23" s="108"/>
      <c r="CA23" s="49"/>
      <c r="CB23" s="109"/>
      <c r="CC23" s="47">
        <f t="shared" si="2"/>
        <v>48</v>
      </c>
      <c r="CD23" s="56">
        <f t="shared" si="11"/>
        <v>35887.850467289725</v>
      </c>
      <c r="CE23" s="56">
        <f t="shared" si="12"/>
        <v>11842.990654205609</v>
      </c>
      <c r="CF23" s="213">
        <f t="shared" si="13"/>
        <v>2616.8224299065423</v>
      </c>
      <c r="CG23" s="214">
        <f t="shared" ref="CG23" si="39">SUM(S23:CB23)</f>
        <v>2</v>
      </c>
      <c r="CH23" s="215">
        <f t="shared" si="4"/>
        <v>493.45794392523368</v>
      </c>
    </row>
    <row r="24" spans="1:86" s="47" customFormat="1" ht="33.75" customHeight="1" thickBot="1" x14ac:dyDescent="0.25">
      <c r="A24" s="76">
        <v>1</v>
      </c>
      <c r="B24" s="46">
        <v>1150184</v>
      </c>
      <c r="C24" s="156" t="s">
        <v>311</v>
      </c>
      <c r="D24" s="100">
        <v>24</v>
      </c>
      <c r="E24" s="539">
        <v>18000</v>
      </c>
      <c r="F24" s="250">
        <f t="shared" si="5"/>
        <v>16822.429906542056</v>
      </c>
      <c r="G24" s="251"/>
      <c r="H24" s="252">
        <f t="shared" si="23"/>
        <v>231.30841121495331</v>
      </c>
      <c r="I24" s="80">
        <v>41954</v>
      </c>
      <c r="J24" s="80"/>
      <c r="K24" s="81">
        <v>16</v>
      </c>
      <c r="L24" s="82">
        <f t="shared" ref="L24:L31" si="40">K24-M24-P24</f>
        <v>11</v>
      </c>
      <c r="M24" s="83">
        <f t="shared" ref="M24:M31" si="41">T24+V24+X24+Z24+AB24+AD24+AF24+AH24+AJ24+AL24+AN24+AP24+AR24+AT24+AV24+AX24+AZ24+BB24+BD24+BF24+BH24+BJ24+BL24+BN24+BP24+BR24+BT24+BV24+BX24+BZ24+CB24</f>
        <v>5</v>
      </c>
      <c r="N24" s="84">
        <f t="shared" ref="N24:N27" si="42">IF(M24=0,0,M24*G24)</f>
        <v>0</v>
      </c>
      <c r="O24" s="85">
        <f t="shared" ref="O24:O27" si="43">IF(M24=0,0,M24*H24)</f>
        <v>1156.5420560747666</v>
      </c>
      <c r="P24" s="83"/>
      <c r="Q24" s="86">
        <f t="shared" ref="Q24:Q27" si="44">P24*G24</f>
        <v>0</v>
      </c>
      <c r="R24" s="87">
        <f t="shared" ref="R24:R27" si="45">IF(P24=0,0,((P24*H24)/2))</f>
        <v>0</v>
      </c>
      <c r="S24" s="99"/>
      <c r="T24" s="108"/>
      <c r="U24" s="49"/>
      <c r="V24" s="108"/>
      <c r="W24" s="49"/>
      <c r="X24" s="108">
        <v>1</v>
      </c>
      <c r="Y24" s="49"/>
      <c r="Z24" s="108"/>
      <c r="AA24" s="49"/>
      <c r="AB24" s="108"/>
      <c r="AC24" s="49"/>
      <c r="AD24" s="108"/>
      <c r="AE24" s="49"/>
      <c r="AF24" s="108"/>
      <c r="AG24" s="49"/>
      <c r="AH24" s="108">
        <v>1</v>
      </c>
      <c r="AI24" s="49"/>
      <c r="AJ24" s="108"/>
      <c r="AK24" s="49"/>
      <c r="AL24" s="108"/>
      <c r="AM24" s="49"/>
      <c r="AN24" s="108"/>
      <c r="AO24" s="49"/>
      <c r="AP24" s="108"/>
      <c r="AQ24" s="49"/>
      <c r="AR24" s="108"/>
      <c r="AS24" s="49"/>
      <c r="AT24" s="108"/>
      <c r="AU24" s="49"/>
      <c r="AV24" s="108"/>
      <c r="AW24" s="49"/>
      <c r="AX24" s="108">
        <v>1</v>
      </c>
      <c r="AY24" s="49"/>
      <c r="AZ24" s="108"/>
      <c r="BA24" s="49"/>
      <c r="BB24" s="108"/>
      <c r="BC24" s="49"/>
      <c r="BD24" s="108"/>
      <c r="BE24" s="49"/>
      <c r="BF24" s="108"/>
      <c r="BG24" s="49"/>
      <c r="BH24" s="108">
        <v>1</v>
      </c>
      <c r="BI24" s="49"/>
      <c r="BJ24" s="108"/>
      <c r="BK24" s="49"/>
      <c r="BL24" s="108"/>
      <c r="BM24" s="49"/>
      <c r="BN24" s="108"/>
      <c r="BO24" s="49"/>
      <c r="BP24" s="108"/>
      <c r="BQ24" s="49"/>
      <c r="BR24" s="108"/>
      <c r="BS24" s="49"/>
      <c r="BT24" s="108"/>
      <c r="BU24" s="49"/>
      <c r="BV24" s="108">
        <v>1</v>
      </c>
      <c r="BW24" s="49"/>
      <c r="BX24" s="108"/>
      <c r="BY24" s="49"/>
      <c r="BZ24" s="108"/>
      <c r="CA24" s="49"/>
      <c r="CB24" s="109"/>
      <c r="CC24" s="47">
        <f t="shared" ref="CC24:CC26" si="46">L24</f>
        <v>11</v>
      </c>
      <c r="CD24" s="56">
        <f t="shared" si="11"/>
        <v>7710.2803738317762</v>
      </c>
      <c r="CE24" s="56">
        <f t="shared" ref="CE24:CE26" si="47">IF(CD24=0," ",(CC24*H24))</f>
        <v>2544.3925233644864</v>
      </c>
      <c r="CF24" s="213">
        <f t="shared" ref="CF24:CF26" si="48">G24</f>
        <v>0</v>
      </c>
      <c r="CG24" s="214">
        <f t="shared" ref="CG24:CG26" si="49">SUM(S24:CB24)</f>
        <v>5</v>
      </c>
      <c r="CH24" s="215">
        <f t="shared" ref="CH24:CH26" si="50">O24</f>
        <v>1156.5420560747666</v>
      </c>
    </row>
    <row r="25" spans="1:86" s="47" customFormat="1" ht="33.75" customHeight="1" thickBot="1" x14ac:dyDescent="0.25">
      <c r="A25" s="99">
        <v>1</v>
      </c>
      <c r="B25" s="46"/>
      <c r="C25" s="156" t="s">
        <v>236</v>
      </c>
      <c r="D25" s="100">
        <v>12</v>
      </c>
      <c r="E25" s="539">
        <v>10000</v>
      </c>
      <c r="F25" s="250">
        <f t="shared" ref="F25" si="51">E25*100/107</f>
        <v>9345.7943925233649</v>
      </c>
      <c r="G25" s="251"/>
      <c r="H25" s="252">
        <f>IF(D25=0,"",(F25/D25)*0.33)</f>
        <v>257.00934579439257</v>
      </c>
      <c r="I25" s="103">
        <v>41958</v>
      </c>
      <c r="J25" s="103"/>
      <c r="K25" s="104">
        <v>9</v>
      </c>
      <c r="L25" s="82">
        <f t="shared" ref="L25" si="52">K25-M25-P25</f>
        <v>9</v>
      </c>
      <c r="M25" s="83">
        <f t="shared" ref="M25" si="53">T25+V25+X25+Z25+AB25+AD25+AF25+AH25+AJ25+AL25+AN25+AP25+AR25+AT25+AV25+AX25+AZ25+BB25+BD25+BF25+BH25+BJ25+BL25+BN25+BP25+BR25+BT25+BV25+BX25+BZ25+CB25</f>
        <v>0</v>
      </c>
      <c r="N25" s="84">
        <f t="shared" ref="N25" si="54">IF(M25=0,0,M25*G25)</f>
        <v>0</v>
      </c>
      <c r="O25" s="85">
        <f t="shared" ref="O25" si="55">IF(M25=0,0,M25*H25)</f>
        <v>0</v>
      </c>
      <c r="P25" s="83"/>
      <c r="Q25" s="86">
        <f t="shared" ref="Q25" si="56">P25*G25</f>
        <v>0</v>
      </c>
      <c r="R25" s="87">
        <f t="shared" ref="R25" si="57">IF(P25=0,0,((P25*H25)/2))</f>
        <v>0</v>
      </c>
      <c r="S25" s="99"/>
      <c r="T25" s="108"/>
      <c r="U25" s="49"/>
      <c r="V25" s="108"/>
      <c r="W25" s="49"/>
      <c r="X25" s="108"/>
      <c r="Y25" s="49"/>
      <c r="Z25" s="108"/>
      <c r="AA25" s="49"/>
      <c r="AB25" s="108"/>
      <c r="AC25" s="49"/>
      <c r="AD25" s="108"/>
      <c r="AE25" s="49"/>
      <c r="AF25" s="108"/>
      <c r="AG25" s="49"/>
      <c r="AH25" s="108"/>
      <c r="AI25" s="49"/>
      <c r="AJ25" s="108"/>
      <c r="AK25" s="49"/>
      <c r="AL25" s="108"/>
      <c r="AM25" s="49"/>
      <c r="AN25" s="108"/>
      <c r="AO25" s="49"/>
      <c r="AP25" s="108"/>
      <c r="AQ25" s="49"/>
      <c r="AR25" s="108"/>
      <c r="AS25" s="49"/>
      <c r="AT25" s="108"/>
      <c r="AU25" s="49"/>
      <c r="AV25" s="108"/>
      <c r="AW25" s="49"/>
      <c r="AX25" s="108"/>
      <c r="AY25" s="49"/>
      <c r="AZ25" s="108"/>
      <c r="BA25" s="49"/>
      <c r="BB25" s="108"/>
      <c r="BC25" s="49"/>
      <c r="BD25" s="108"/>
      <c r="BE25" s="49"/>
      <c r="BF25" s="108"/>
      <c r="BG25" s="49"/>
      <c r="BH25" s="108"/>
      <c r="BI25" s="49"/>
      <c r="BJ25" s="108"/>
      <c r="BK25" s="49"/>
      <c r="BL25" s="108"/>
      <c r="BM25" s="49"/>
      <c r="BN25" s="108"/>
      <c r="BO25" s="49"/>
      <c r="BP25" s="108"/>
      <c r="BQ25" s="49"/>
      <c r="BR25" s="108"/>
      <c r="BS25" s="49"/>
      <c r="BT25" s="108"/>
      <c r="BU25" s="49"/>
      <c r="BV25" s="108"/>
      <c r="BW25" s="49"/>
      <c r="BX25" s="108"/>
      <c r="BY25" s="49"/>
      <c r="BZ25" s="108"/>
      <c r="CA25" s="49"/>
      <c r="CB25" s="109"/>
      <c r="CC25" s="47">
        <f t="shared" ref="CC25" si="58">L25</f>
        <v>9</v>
      </c>
      <c r="CD25" s="56">
        <f t="shared" si="11"/>
        <v>7009.3457943925241</v>
      </c>
      <c r="CE25" s="56">
        <f t="shared" ref="CE25" si="59">IF(CD25=0," ",(CC25*H25))</f>
        <v>2313.0841121495332</v>
      </c>
      <c r="CF25" s="213">
        <f t="shared" ref="CF25" si="60">G25</f>
        <v>0</v>
      </c>
      <c r="CG25" s="214">
        <f t="shared" ref="CG25" si="61">SUM(S25:CB25)</f>
        <v>0</v>
      </c>
      <c r="CH25" s="215">
        <f t="shared" ref="CH25" si="62">O25</f>
        <v>0</v>
      </c>
    </row>
    <row r="26" spans="1:86" s="47" customFormat="1" ht="33.75" customHeight="1" thickBot="1" x14ac:dyDescent="0.25">
      <c r="A26" s="445">
        <v>1</v>
      </c>
      <c r="B26" s="446"/>
      <c r="C26" s="392" t="s">
        <v>216</v>
      </c>
      <c r="D26" s="100">
        <v>55</v>
      </c>
      <c r="E26" s="539">
        <v>40000</v>
      </c>
      <c r="F26" s="250">
        <f t="shared" si="5"/>
        <v>37383.17757009346</v>
      </c>
      <c r="G26" s="251"/>
      <c r="H26" s="252">
        <f>IF(D26=0,"",(F26/D26)*0.33)</f>
        <v>224.29906542056077</v>
      </c>
      <c r="I26" s="103">
        <v>41723</v>
      </c>
      <c r="J26" s="103">
        <v>41937</v>
      </c>
      <c r="K26" s="104">
        <v>19</v>
      </c>
      <c r="L26" s="82">
        <f t="shared" si="40"/>
        <v>14</v>
      </c>
      <c r="M26" s="83">
        <f t="shared" si="41"/>
        <v>5</v>
      </c>
      <c r="N26" s="84">
        <f t="shared" si="42"/>
        <v>0</v>
      </c>
      <c r="O26" s="85">
        <f t="shared" si="43"/>
        <v>1121.4953271028039</v>
      </c>
      <c r="P26" s="83"/>
      <c r="Q26" s="86">
        <f t="shared" si="44"/>
        <v>0</v>
      </c>
      <c r="R26" s="87">
        <f t="shared" si="45"/>
        <v>0</v>
      </c>
      <c r="S26" s="99"/>
      <c r="T26" s="108"/>
      <c r="U26" s="49"/>
      <c r="V26" s="108"/>
      <c r="W26" s="49"/>
      <c r="X26" s="108"/>
      <c r="Y26" s="49"/>
      <c r="Z26" s="108"/>
      <c r="AA26" s="49"/>
      <c r="AB26" s="108"/>
      <c r="AC26" s="49"/>
      <c r="AD26" s="108"/>
      <c r="AE26" s="49"/>
      <c r="AF26" s="108">
        <v>1</v>
      </c>
      <c r="AG26" s="49"/>
      <c r="AH26" s="108"/>
      <c r="AI26" s="49"/>
      <c r="AJ26" s="108"/>
      <c r="AK26" s="49"/>
      <c r="AL26" s="108"/>
      <c r="AM26" s="49"/>
      <c r="AN26" s="108"/>
      <c r="AO26" s="49"/>
      <c r="AP26" s="108"/>
      <c r="AQ26" s="49"/>
      <c r="AR26" s="108"/>
      <c r="AS26" s="49"/>
      <c r="AT26" s="108"/>
      <c r="AU26" s="49"/>
      <c r="AV26" s="108"/>
      <c r="AW26" s="49"/>
      <c r="AX26" s="108"/>
      <c r="AY26" s="49"/>
      <c r="AZ26" s="108"/>
      <c r="BA26" s="49"/>
      <c r="BB26" s="108"/>
      <c r="BC26" s="49"/>
      <c r="BD26" s="108"/>
      <c r="BE26" s="49"/>
      <c r="BF26" s="108"/>
      <c r="BG26" s="49"/>
      <c r="BH26" s="108">
        <v>1</v>
      </c>
      <c r="BI26" s="49"/>
      <c r="BJ26" s="108"/>
      <c r="BK26" s="49"/>
      <c r="BL26" s="108"/>
      <c r="BM26" s="49"/>
      <c r="BN26" s="108"/>
      <c r="BO26" s="49"/>
      <c r="BP26" s="108">
        <v>1</v>
      </c>
      <c r="BQ26" s="49"/>
      <c r="BR26" s="108"/>
      <c r="BS26" s="49"/>
      <c r="BT26" s="108">
        <v>1</v>
      </c>
      <c r="BU26" s="49"/>
      <c r="BV26" s="108">
        <v>1</v>
      </c>
      <c r="BW26" s="49"/>
      <c r="BX26" s="108"/>
      <c r="BY26" s="49"/>
      <c r="BZ26" s="108"/>
      <c r="CA26" s="49"/>
      <c r="CB26" s="109"/>
      <c r="CC26" s="47">
        <f t="shared" si="46"/>
        <v>14</v>
      </c>
      <c r="CD26" s="56">
        <f t="shared" si="11"/>
        <v>9515.7179269328808</v>
      </c>
      <c r="CE26" s="56">
        <f t="shared" si="47"/>
        <v>3140.1869158878508</v>
      </c>
      <c r="CF26" s="213">
        <f t="shared" si="48"/>
        <v>0</v>
      </c>
      <c r="CG26" s="214">
        <f t="shared" si="49"/>
        <v>5</v>
      </c>
      <c r="CH26" s="215">
        <f t="shared" si="50"/>
        <v>1121.4953271028039</v>
      </c>
    </row>
    <row r="27" spans="1:86" s="47" customFormat="1" ht="33.75" customHeight="1" thickBot="1" x14ac:dyDescent="0.25">
      <c r="A27" s="551">
        <v>1</v>
      </c>
      <c r="B27" s="552">
        <v>1110086</v>
      </c>
      <c r="C27" s="553" t="s">
        <v>193</v>
      </c>
      <c r="D27" s="554">
        <v>30</v>
      </c>
      <c r="E27" s="555">
        <v>25500</v>
      </c>
      <c r="F27" s="556">
        <f t="shared" si="5"/>
        <v>23831.775700934581</v>
      </c>
      <c r="G27" s="557">
        <f>F27*0.07</f>
        <v>1668.2242990654208</v>
      </c>
      <c r="H27" s="558">
        <f t="shared" ref="H27" si="63">IF(D27=0,"",(F27/D27)*0.33)</f>
        <v>262.14953271028037</v>
      </c>
      <c r="I27" s="559">
        <v>41981</v>
      </c>
      <c r="J27" s="559">
        <v>42163</v>
      </c>
      <c r="K27" s="560">
        <v>30</v>
      </c>
      <c r="L27" s="561">
        <f t="shared" si="40"/>
        <v>28</v>
      </c>
      <c r="M27" s="562">
        <f t="shared" si="41"/>
        <v>2</v>
      </c>
      <c r="N27" s="563">
        <f t="shared" si="42"/>
        <v>3336.4485981308417</v>
      </c>
      <c r="O27" s="564">
        <f t="shared" si="43"/>
        <v>524.29906542056074</v>
      </c>
      <c r="P27" s="562"/>
      <c r="Q27" s="565">
        <f t="shared" si="44"/>
        <v>0</v>
      </c>
      <c r="R27" s="566">
        <f t="shared" si="45"/>
        <v>0</v>
      </c>
      <c r="S27" s="99"/>
      <c r="T27" s="108"/>
      <c r="U27" s="49"/>
      <c r="V27" s="108"/>
      <c r="W27" s="49"/>
      <c r="X27" s="108"/>
      <c r="Y27" s="49"/>
      <c r="Z27" s="108"/>
      <c r="AA27" s="49"/>
      <c r="AB27" s="108"/>
      <c r="AC27" s="49"/>
      <c r="AD27" s="108"/>
      <c r="AE27" s="49"/>
      <c r="AF27" s="108"/>
      <c r="AG27" s="49"/>
      <c r="AH27" s="108"/>
      <c r="AI27" s="49"/>
      <c r="AJ27" s="108">
        <v>1</v>
      </c>
      <c r="AK27" s="49"/>
      <c r="AL27" s="108"/>
      <c r="AM27" s="49"/>
      <c r="AN27" s="108"/>
      <c r="AO27" s="49"/>
      <c r="AP27" s="108"/>
      <c r="AQ27" s="49"/>
      <c r="AR27" s="108"/>
      <c r="AS27" s="49"/>
      <c r="AT27" s="108"/>
      <c r="AU27" s="49"/>
      <c r="AV27" s="108"/>
      <c r="AW27" s="49"/>
      <c r="AX27" s="108">
        <v>1</v>
      </c>
      <c r="AY27" s="49"/>
      <c r="AZ27" s="108"/>
      <c r="BA27" s="49"/>
      <c r="BB27" s="108"/>
      <c r="BC27" s="49"/>
      <c r="BD27" s="108"/>
      <c r="BE27" s="49"/>
      <c r="BF27" s="108"/>
      <c r="BG27" s="49"/>
      <c r="BH27" s="108"/>
      <c r="BI27" s="49"/>
      <c r="BJ27" s="108"/>
      <c r="BK27" s="49"/>
      <c r="BL27" s="108"/>
      <c r="BM27" s="49"/>
      <c r="BN27" s="108"/>
      <c r="BO27" s="49"/>
      <c r="BP27" s="108"/>
      <c r="BQ27" s="49"/>
      <c r="BR27" s="108"/>
      <c r="BS27" s="49"/>
      <c r="BT27" s="108"/>
      <c r="BU27" s="49"/>
      <c r="BV27" s="108"/>
      <c r="BW27" s="49"/>
      <c r="BX27" s="108"/>
      <c r="BY27" s="49"/>
      <c r="BZ27" s="108"/>
      <c r="CA27" s="49"/>
      <c r="CB27" s="109"/>
      <c r="CC27" s="47">
        <f t="shared" ref="CC27" si="64">L27</f>
        <v>28</v>
      </c>
      <c r="CD27" s="56">
        <f t="shared" si="11"/>
        <v>22242.990654205609</v>
      </c>
      <c r="CE27" s="56">
        <f t="shared" ref="CE27" si="65">IF(CD27=0," ",(CC27*H27))</f>
        <v>7340.1869158878508</v>
      </c>
      <c r="CF27" s="213">
        <f t="shared" ref="CF27" si="66">G27</f>
        <v>1668.2242990654208</v>
      </c>
      <c r="CG27" s="214">
        <f t="shared" ref="CG27" si="67">SUM(S27:CB27)</f>
        <v>2</v>
      </c>
      <c r="CH27" s="215">
        <f t="shared" ref="CH27" si="68">O27</f>
        <v>524.29906542056074</v>
      </c>
    </row>
    <row r="28" spans="1:86" s="47" customFormat="1" ht="33.75" customHeight="1" thickBot="1" x14ac:dyDescent="0.25">
      <c r="A28" s="99">
        <v>1</v>
      </c>
      <c r="B28" s="46"/>
      <c r="C28" s="392" t="s">
        <v>241</v>
      </c>
      <c r="D28" s="77">
        <v>35</v>
      </c>
      <c r="E28" s="540">
        <v>25500</v>
      </c>
      <c r="F28" s="250">
        <f t="shared" si="5"/>
        <v>23831.775700934581</v>
      </c>
      <c r="G28" s="251"/>
      <c r="H28" s="252">
        <f>IF(D28=0,"",(F28/D28)*0.33)</f>
        <v>224.69959946595463</v>
      </c>
      <c r="I28" s="103">
        <v>41871</v>
      </c>
      <c r="J28" s="103">
        <v>42114</v>
      </c>
      <c r="K28" s="104">
        <v>21</v>
      </c>
      <c r="L28" s="82">
        <f t="shared" ref="L28:L29" si="69">K28-M28-P28</f>
        <v>18</v>
      </c>
      <c r="M28" s="83">
        <f t="shared" ref="M28" si="70">T28+V28+X28+Z28+AB28+AD28+AF28+AH28+AJ28+AL28+AN28+AP28+AR28+AT28+AV28+AX28+AZ28+BB28+BD28+BF28+BH28+BJ28+BL28+BN28+BP28+BR28+BT28+BV28+BX28+BZ28+CB28</f>
        <v>3</v>
      </c>
      <c r="N28" s="84">
        <f t="shared" ref="N28" si="71">IF(M28=0,0,M28*G28)</f>
        <v>0</v>
      </c>
      <c r="O28" s="85">
        <f t="shared" ref="O28" si="72">IF(M28=0,0,M28*H28)</f>
        <v>674.0987983978639</v>
      </c>
      <c r="P28" s="83"/>
      <c r="Q28" s="86">
        <f t="shared" ref="Q28" si="73">P28*G28</f>
        <v>0</v>
      </c>
      <c r="R28" s="87">
        <f t="shared" ref="R28" si="74">IF(P28=0,0,((P28*H28)/2))</f>
        <v>0</v>
      </c>
      <c r="S28" s="99"/>
      <c r="T28" s="108"/>
      <c r="U28" s="49"/>
      <c r="V28" s="108"/>
      <c r="W28" s="49"/>
      <c r="X28" s="108"/>
      <c r="Y28" s="49"/>
      <c r="Z28" s="108">
        <v>1</v>
      </c>
      <c r="AA28" s="49"/>
      <c r="AB28" s="108"/>
      <c r="AC28" s="49"/>
      <c r="AD28" s="108"/>
      <c r="AE28" s="49"/>
      <c r="AF28" s="108">
        <v>1</v>
      </c>
      <c r="AG28" s="49"/>
      <c r="AH28" s="108"/>
      <c r="AI28" s="49"/>
      <c r="AJ28" s="108"/>
      <c r="AK28" s="49"/>
      <c r="AL28" s="108"/>
      <c r="AM28" s="49"/>
      <c r="AN28" s="108"/>
      <c r="AO28" s="49"/>
      <c r="AP28" s="108"/>
      <c r="AQ28" s="49"/>
      <c r="AR28" s="108"/>
      <c r="AS28" s="49"/>
      <c r="AT28" s="108"/>
      <c r="AU28" s="49"/>
      <c r="AV28" s="108"/>
      <c r="AW28" s="49"/>
      <c r="AX28" s="108"/>
      <c r="AY28" s="49"/>
      <c r="AZ28" s="108"/>
      <c r="BA28" s="49"/>
      <c r="BB28" s="108"/>
      <c r="BC28" s="49"/>
      <c r="BD28" s="108"/>
      <c r="BE28" s="49"/>
      <c r="BF28" s="108"/>
      <c r="BG28" s="49"/>
      <c r="BH28" s="108"/>
      <c r="BI28" s="49"/>
      <c r="BJ28" s="108"/>
      <c r="BK28" s="49"/>
      <c r="BL28" s="108"/>
      <c r="BM28" s="49"/>
      <c r="BN28" s="108"/>
      <c r="BO28" s="49"/>
      <c r="BP28" s="108">
        <v>1</v>
      </c>
      <c r="BQ28" s="49"/>
      <c r="BR28" s="108"/>
      <c r="BS28" s="49"/>
      <c r="BT28" s="108"/>
      <c r="BU28" s="49"/>
      <c r="BV28" s="108"/>
      <c r="BW28" s="49"/>
      <c r="BX28" s="108"/>
      <c r="BY28" s="49"/>
      <c r="BZ28" s="108"/>
      <c r="CA28" s="49"/>
      <c r="CB28" s="109"/>
      <c r="CC28" s="47">
        <f t="shared" ref="CC28" si="75">L28</f>
        <v>18</v>
      </c>
      <c r="CD28" s="56">
        <f t="shared" si="11"/>
        <v>12256.34178905207</v>
      </c>
      <c r="CE28" s="56">
        <f t="shared" ref="CE28" si="76">IF(CD28=0," ",(CC28*H28))</f>
        <v>4044.5927903871834</v>
      </c>
      <c r="CF28" s="213">
        <f t="shared" ref="CF28" si="77">G28</f>
        <v>0</v>
      </c>
      <c r="CG28" s="214">
        <f t="shared" ref="CG28:CG29" si="78">SUM(S28:CB28)</f>
        <v>3</v>
      </c>
      <c r="CH28" s="215">
        <f t="shared" ref="CH28" si="79">O28</f>
        <v>674.0987983978639</v>
      </c>
    </row>
    <row r="29" spans="1:86" s="47" customFormat="1" ht="33.75" customHeight="1" thickBot="1" x14ac:dyDescent="0.25">
      <c r="A29" s="99"/>
      <c r="B29" s="46"/>
      <c r="C29" s="392" t="s">
        <v>216</v>
      </c>
      <c r="D29" s="77">
        <v>50</v>
      </c>
      <c r="E29" s="539">
        <v>40000</v>
      </c>
      <c r="F29" s="250">
        <f t="shared" si="5"/>
        <v>37383.17757009346</v>
      </c>
      <c r="G29" s="251"/>
      <c r="H29" s="252">
        <f>IF(D29=0,"",(F29/D29)*0.33)</f>
        <v>246.72897196261684</v>
      </c>
      <c r="I29" s="103">
        <v>41960</v>
      </c>
      <c r="J29" s="103"/>
      <c r="K29" s="104">
        <v>50</v>
      </c>
      <c r="L29" s="82">
        <f t="shared" si="69"/>
        <v>50</v>
      </c>
      <c r="M29" s="83">
        <v>0</v>
      </c>
      <c r="N29" s="84">
        <f t="shared" ref="N29" si="80">IF(M29=0,0,M29*G29)</f>
        <v>0</v>
      </c>
      <c r="O29" s="85">
        <f t="shared" ref="O29" si="81">IF(M29=0,0,M29*H29)</f>
        <v>0</v>
      </c>
      <c r="P29" s="83"/>
      <c r="Q29" s="86">
        <f t="shared" ref="Q29" si="82">P29*G29</f>
        <v>0</v>
      </c>
      <c r="R29" s="87">
        <f t="shared" ref="R29" si="83">IF(P29=0,0,((P29*H29)/2))</f>
        <v>0</v>
      </c>
      <c r="S29" s="99"/>
      <c r="T29" s="108"/>
      <c r="U29" s="49"/>
      <c r="V29" s="108"/>
      <c r="W29" s="49"/>
      <c r="X29" s="108"/>
      <c r="Y29" s="49"/>
      <c r="Z29" s="108"/>
      <c r="AA29" s="49"/>
      <c r="AB29" s="108"/>
      <c r="AC29" s="49"/>
      <c r="AD29" s="108"/>
      <c r="AE29" s="49"/>
      <c r="AF29" s="108"/>
      <c r="AG29" s="49"/>
      <c r="AH29" s="108"/>
      <c r="AI29" s="49"/>
      <c r="AJ29" s="108"/>
      <c r="AK29" s="49"/>
      <c r="AL29" s="108"/>
      <c r="AM29" s="49"/>
      <c r="AN29" s="108"/>
      <c r="AO29" s="49"/>
      <c r="AP29" s="108"/>
      <c r="AQ29" s="49"/>
      <c r="AR29" s="108"/>
      <c r="AS29" s="49"/>
      <c r="AT29" s="108"/>
      <c r="AU29" s="49"/>
      <c r="AV29" s="108"/>
      <c r="AW29" s="49"/>
      <c r="AX29" s="108"/>
      <c r="AY29" s="49"/>
      <c r="AZ29" s="108"/>
      <c r="BA29" s="49"/>
      <c r="BB29" s="108"/>
      <c r="BC29" s="49"/>
      <c r="BD29" s="108"/>
      <c r="BE29" s="49"/>
      <c r="BF29" s="108"/>
      <c r="BG29" s="49"/>
      <c r="BH29" s="108"/>
      <c r="BI29" s="49"/>
      <c r="BJ29" s="108"/>
      <c r="BK29" s="49"/>
      <c r="BL29" s="108"/>
      <c r="BM29" s="49"/>
      <c r="BN29" s="108"/>
      <c r="BO29" s="49"/>
      <c r="BP29" s="108"/>
      <c r="BQ29" s="49"/>
      <c r="BR29" s="108"/>
      <c r="BS29" s="49"/>
      <c r="BT29" s="108"/>
      <c r="BU29" s="49"/>
      <c r="BV29" s="108"/>
      <c r="BW29" s="49"/>
      <c r="BX29" s="108"/>
      <c r="BY29" s="49"/>
      <c r="BZ29" s="108"/>
      <c r="CA29" s="49"/>
      <c r="CB29" s="109"/>
      <c r="CC29" s="47">
        <f t="shared" ref="CC29" si="84">L29</f>
        <v>50</v>
      </c>
      <c r="CD29" s="56">
        <f t="shared" si="11"/>
        <v>37383.17757009346</v>
      </c>
      <c r="CE29" s="56">
        <f t="shared" ref="CE29" si="85">IF(CD29=0," ",(CC29*H29))</f>
        <v>12336.448598130843</v>
      </c>
      <c r="CF29" s="213">
        <f t="shared" ref="CF29" si="86">G29</f>
        <v>0</v>
      </c>
      <c r="CG29" s="214">
        <f t="shared" si="78"/>
        <v>0</v>
      </c>
      <c r="CH29" s="215">
        <f t="shared" ref="CH29" si="87">O29</f>
        <v>0</v>
      </c>
    </row>
    <row r="30" spans="1:86" s="47" customFormat="1" ht="33.75" customHeight="1" thickBot="1" x14ac:dyDescent="0.25">
      <c r="A30" s="99">
        <v>1</v>
      </c>
      <c r="B30" s="49"/>
      <c r="C30" s="156" t="s">
        <v>210</v>
      </c>
      <c r="D30" s="100">
        <v>50</v>
      </c>
      <c r="E30" s="539">
        <v>40000</v>
      </c>
      <c r="F30" s="250">
        <f t="shared" si="5"/>
        <v>37383.17757009346</v>
      </c>
      <c r="G30" s="251"/>
      <c r="H30" s="252">
        <f t="shared" ref="H30" si="88">IF(D30=0,"",(F30/D30)*0.33)</f>
        <v>246.72897196261684</v>
      </c>
      <c r="I30" s="103">
        <v>41709</v>
      </c>
      <c r="J30" s="103">
        <v>41984</v>
      </c>
      <c r="K30" s="104">
        <v>11</v>
      </c>
      <c r="L30" s="82">
        <f t="shared" si="40"/>
        <v>0</v>
      </c>
      <c r="M30" s="83">
        <f t="shared" si="41"/>
        <v>11</v>
      </c>
      <c r="N30" s="84">
        <f t="shared" ref="N30:N31" si="89">IF(M30=0,0,M30*G30)</f>
        <v>0</v>
      </c>
      <c r="O30" s="85">
        <f t="shared" ref="O30" si="90">IF(M30=0,0,M30*H30)</f>
        <v>2714.0186915887853</v>
      </c>
      <c r="P30" s="83"/>
      <c r="Q30" s="86">
        <f t="shared" ref="Q30" si="91">P30*G30</f>
        <v>0</v>
      </c>
      <c r="R30" s="87">
        <f t="shared" ref="R30" si="92">IF(P30=0,0,((P30*H30)/2))</f>
        <v>0</v>
      </c>
      <c r="S30" s="99"/>
      <c r="T30" s="108"/>
      <c r="U30" s="49"/>
      <c r="V30" s="108"/>
      <c r="W30" s="49"/>
      <c r="X30" s="108">
        <v>1</v>
      </c>
      <c r="Y30" s="49"/>
      <c r="Z30" s="108">
        <v>1</v>
      </c>
      <c r="AA30" s="49"/>
      <c r="AB30" s="108"/>
      <c r="AC30" s="49"/>
      <c r="AD30" s="108"/>
      <c r="AE30" s="49"/>
      <c r="AF30" s="108"/>
      <c r="AG30" s="49"/>
      <c r="AH30" s="108">
        <v>1</v>
      </c>
      <c r="AI30" s="49"/>
      <c r="AJ30" s="108">
        <v>1</v>
      </c>
      <c r="AK30" s="49"/>
      <c r="AL30" s="108">
        <v>1</v>
      </c>
      <c r="AM30" s="49"/>
      <c r="AN30" s="108"/>
      <c r="AO30" s="49"/>
      <c r="AP30" s="108"/>
      <c r="AQ30" s="49"/>
      <c r="AR30" s="108"/>
      <c r="AS30" s="49"/>
      <c r="AT30" s="108"/>
      <c r="AU30" s="49"/>
      <c r="AV30" s="108">
        <v>1</v>
      </c>
      <c r="AW30" s="49"/>
      <c r="AX30" s="108"/>
      <c r="AY30" s="49"/>
      <c r="AZ30" s="108">
        <v>1</v>
      </c>
      <c r="BA30" s="49"/>
      <c r="BB30" s="108">
        <v>1</v>
      </c>
      <c r="BC30" s="49"/>
      <c r="BD30" s="108"/>
      <c r="BE30" s="49"/>
      <c r="BF30" s="108"/>
      <c r="BG30" s="49"/>
      <c r="BH30" s="108"/>
      <c r="BI30" s="49"/>
      <c r="BJ30" s="108">
        <v>1</v>
      </c>
      <c r="BK30" s="49"/>
      <c r="BL30" s="108">
        <v>1</v>
      </c>
      <c r="BM30" s="49"/>
      <c r="BN30" s="108">
        <v>1</v>
      </c>
      <c r="BO30" s="49"/>
      <c r="BP30" s="108"/>
      <c r="BQ30" s="49"/>
      <c r="BR30" s="108"/>
      <c r="BS30" s="49"/>
      <c r="BT30" s="108"/>
      <c r="BU30" s="49"/>
      <c r="BV30" s="108"/>
      <c r="BW30" s="49"/>
      <c r="BX30" s="108"/>
      <c r="BY30" s="49"/>
      <c r="BZ30" s="108"/>
      <c r="CA30" s="49"/>
      <c r="CB30" s="109"/>
      <c r="CC30" s="47">
        <f t="shared" ref="CC30" si="93">L30</f>
        <v>0</v>
      </c>
      <c r="CD30" s="56">
        <f t="shared" si="11"/>
        <v>0</v>
      </c>
      <c r="CE30" s="56" t="str">
        <f t="shared" ref="CE30" si="94">IF(CD30=0," ",(CC30*H30))</f>
        <v xml:space="preserve"> </v>
      </c>
      <c r="CF30" s="213">
        <f t="shared" ref="CF30" si="95">G30</f>
        <v>0</v>
      </c>
      <c r="CG30" s="214">
        <f t="shared" ref="CG30" si="96">SUM(S30:CB30)</f>
        <v>11</v>
      </c>
      <c r="CH30" s="215">
        <f t="shared" ref="CH30" si="97">O30</f>
        <v>2714.0186915887853</v>
      </c>
    </row>
    <row r="31" spans="1:86" s="47" customFormat="1" ht="33.75" customHeight="1" thickBot="1" x14ac:dyDescent="0.25">
      <c r="A31" s="445">
        <v>1</v>
      </c>
      <c r="B31" s="49">
        <v>1110165</v>
      </c>
      <c r="C31" s="392" t="s">
        <v>265</v>
      </c>
      <c r="D31" s="100">
        <v>35</v>
      </c>
      <c r="E31" s="540">
        <v>25500</v>
      </c>
      <c r="F31" s="250">
        <f t="shared" si="5"/>
        <v>23831.775700934581</v>
      </c>
      <c r="G31" s="251"/>
      <c r="H31" s="252">
        <f t="shared" ref="H31" si="98">IF(D31=0,"",(F31/D31)*0.33)</f>
        <v>224.69959946595463</v>
      </c>
      <c r="I31" s="103">
        <v>41904</v>
      </c>
      <c r="J31" s="103"/>
      <c r="K31" s="104">
        <v>31</v>
      </c>
      <c r="L31" s="82">
        <f t="shared" si="40"/>
        <v>21</v>
      </c>
      <c r="M31" s="83">
        <f t="shared" si="41"/>
        <v>10</v>
      </c>
      <c r="N31" s="84">
        <f t="shared" si="89"/>
        <v>0</v>
      </c>
      <c r="O31" s="85">
        <f t="shared" si="7"/>
        <v>2246.9959946595463</v>
      </c>
      <c r="P31" s="83"/>
      <c r="Q31" s="86">
        <f t="shared" ref="Q31" si="99">P31*G31</f>
        <v>0</v>
      </c>
      <c r="R31" s="87">
        <f t="shared" ref="R31" si="100">IF(P31=0,0,((P31*H31)/2))</f>
        <v>0</v>
      </c>
      <c r="S31" s="99"/>
      <c r="T31" s="108">
        <v>1</v>
      </c>
      <c r="U31" s="49"/>
      <c r="V31" s="108"/>
      <c r="W31" s="49"/>
      <c r="X31" s="108">
        <v>1</v>
      </c>
      <c r="Y31" s="49"/>
      <c r="Z31" s="108"/>
      <c r="AA31" s="49"/>
      <c r="AB31" s="108"/>
      <c r="AC31" s="49"/>
      <c r="AD31" s="108"/>
      <c r="AE31" s="49"/>
      <c r="AF31" s="108"/>
      <c r="AG31" s="49"/>
      <c r="AH31" s="108"/>
      <c r="AI31" s="49"/>
      <c r="AJ31" s="108">
        <v>1</v>
      </c>
      <c r="AK31" s="49"/>
      <c r="AL31" s="108"/>
      <c r="AM31" s="49"/>
      <c r="AN31" s="108"/>
      <c r="AO31" s="49"/>
      <c r="AP31" s="108"/>
      <c r="AQ31" s="49"/>
      <c r="AR31" s="108"/>
      <c r="AS31" s="49"/>
      <c r="AT31" s="108"/>
      <c r="AU31" s="49"/>
      <c r="AV31" s="108"/>
      <c r="AW31" s="49"/>
      <c r="AX31" s="108">
        <v>1</v>
      </c>
      <c r="AY31" s="49"/>
      <c r="AZ31" s="108">
        <v>1</v>
      </c>
      <c r="BA31" s="49"/>
      <c r="BB31" s="108">
        <v>1</v>
      </c>
      <c r="BC31" s="49"/>
      <c r="BD31" s="108">
        <v>1</v>
      </c>
      <c r="BE31" s="49"/>
      <c r="BF31" s="108"/>
      <c r="BG31" s="49"/>
      <c r="BH31" s="108"/>
      <c r="BI31" s="49"/>
      <c r="BJ31" s="108">
        <v>1</v>
      </c>
      <c r="BK31" s="49"/>
      <c r="BL31" s="108">
        <v>1</v>
      </c>
      <c r="BM31" s="49"/>
      <c r="BN31" s="108"/>
      <c r="BO31" s="49"/>
      <c r="BP31" s="108">
        <v>1</v>
      </c>
      <c r="BQ31" s="49"/>
      <c r="BR31" s="108"/>
      <c r="BS31" s="49"/>
      <c r="BT31" s="108"/>
      <c r="BU31" s="49"/>
      <c r="BV31" s="108"/>
      <c r="BW31" s="49"/>
      <c r="BX31" s="108"/>
      <c r="BY31" s="49"/>
      <c r="BZ31" s="108"/>
      <c r="CA31" s="49"/>
      <c r="CB31" s="109"/>
      <c r="CC31" s="47">
        <f t="shared" ref="CC31" si="101">L31</f>
        <v>21</v>
      </c>
      <c r="CD31" s="56">
        <f t="shared" si="11"/>
        <v>14299.06542056075</v>
      </c>
      <c r="CE31" s="56">
        <f t="shared" ref="CE31" si="102">IF(CD31=0," ",(CC31*H31))</f>
        <v>4718.6915887850473</v>
      </c>
      <c r="CF31" s="213">
        <f t="shared" ref="CF31" si="103">G31</f>
        <v>0</v>
      </c>
      <c r="CG31" s="214">
        <f t="shared" ref="CG31" si="104">SUM(S31:CB31)</f>
        <v>10</v>
      </c>
      <c r="CH31" s="215">
        <f t="shared" ref="CH31" si="105">O31</f>
        <v>2246.9959946595463</v>
      </c>
    </row>
    <row r="32" spans="1:86" s="47" customFormat="1" ht="33.75" customHeight="1" thickBot="1" x14ac:dyDescent="0.25">
      <c r="A32" s="445">
        <v>1</v>
      </c>
      <c r="B32" s="49">
        <v>1150190</v>
      </c>
      <c r="C32" s="392" t="s">
        <v>319</v>
      </c>
      <c r="D32" s="100">
        <v>35</v>
      </c>
      <c r="E32" s="540">
        <v>25500</v>
      </c>
      <c r="F32" s="250">
        <f t="shared" ref="F32" si="106">E32*100/107</f>
        <v>23831.775700934581</v>
      </c>
      <c r="G32" s="251"/>
      <c r="H32" s="252">
        <f t="shared" ref="H32" si="107">IF(D32=0,"",(F32/D32)*0.33)</f>
        <v>224.69959946595463</v>
      </c>
      <c r="I32" s="103">
        <v>41965</v>
      </c>
      <c r="J32" s="103"/>
      <c r="K32" s="104">
        <v>35</v>
      </c>
      <c r="L32" s="82">
        <f t="shared" ref="L32" si="108">K32-M32-P32</f>
        <v>34</v>
      </c>
      <c r="M32" s="83">
        <f t="shared" ref="M32" si="109">T32+V32+X32+Z32+AB32+AD32+AF32+AH32+AJ32+AL32+AN32+AP32+AR32+AT32+AV32+AX32+AZ32+BB32+BD32+BF32+BH32+BJ32+BL32+BN32+BP32+BR32+BT32+BV32+BX32+BZ32+CB32</f>
        <v>1</v>
      </c>
      <c r="N32" s="84">
        <f t="shared" ref="N32" si="110">IF(M32=0,0,M32*G32)</f>
        <v>0</v>
      </c>
      <c r="O32" s="85">
        <f t="shared" ref="O32" si="111">IF(M32=0,0,M32*H32)</f>
        <v>224.69959946595463</v>
      </c>
      <c r="P32" s="83"/>
      <c r="Q32" s="86">
        <f t="shared" ref="Q32" si="112">P32*G32</f>
        <v>0</v>
      </c>
      <c r="R32" s="87">
        <f t="shared" ref="R32" si="113">IF(P32=0,0,((P32*H32)/2))</f>
        <v>0</v>
      </c>
      <c r="S32" s="99"/>
      <c r="T32" s="108"/>
      <c r="U32" s="49"/>
      <c r="V32" s="108"/>
      <c r="W32" s="49"/>
      <c r="X32" s="108">
        <v>1</v>
      </c>
      <c r="Y32" s="49"/>
      <c r="Z32" s="108"/>
      <c r="AA32" s="49"/>
      <c r="AB32" s="108"/>
      <c r="AC32" s="49"/>
      <c r="AD32" s="108"/>
      <c r="AE32" s="49"/>
      <c r="AF32" s="108"/>
      <c r="AG32" s="49"/>
      <c r="AH32" s="108"/>
      <c r="AI32" s="49"/>
      <c r="AJ32" s="108"/>
      <c r="AK32" s="49"/>
      <c r="AL32" s="108"/>
      <c r="AM32" s="49"/>
      <c r="AN32" s="108"/>
      <c r="AO32" s="49"/>
      <c r="AP32" s="108"/>
      <c r="AQ32" s="49"/>
      <c r="AR32" s="108"/>
      <c r="AS32" s="49"/>
      <c r="AT32" s="108"/>
      <c r="AU32" s="49"/>
      <c r="AV32" s="108"/>
      <c r="AW32" s="49"/>
      <c r="AX32" s="108"/>
      <c r="AY32" s="49"/>
      <c r="AZ32" s="108"/>
      <c r="BA32" s="49"/>
      <c r="BB32" s="108"/>
      <c r="BC32" s="49"/>
      <c r="BD32" s="108"/>
      <c r="BE32" s="49"/>
      <c r="BF32" s="108"/>
      <c r="BG32" s="49"/>
      <c r="BH32" s="108"/>
      <c r="BI32" s="49"/>
      <c r="BJ32" s="108"/>
      <c r="BK32" s="49"/>
      <c r="BL32" s="108"/>
      <c r="BM32" s="49"/>
      <c r="BN32" s="108"/>
      <c r="BO32" s="49"/>
      <c r="BP32" s="108"/>
      <c r="BQ32" s="49"/>
      <c r="BR32" s="108"/>
      <c r="BS32" s="49"/>
      <c r="BT32" s="108"/>
      <c r="BU32" s="49"/>
      <c r="BV32" s="108"/>
      <c r="BW32" s="49"/>
      <c r="BX32" s="108"/>
      <c r="BY32" s="49"/>
      <c r="BZ32" s="108"/>
      <c r="CA32" s="49"/>
      <c r="CB32" s="109"/>
      <c r="CC32" s="47">
        <f t="shared" ref="CC32" si="114">L32</f>
        <v>34</v>
      </c>
      <c r="CD32" s="56">
        <f t="shared" si="11"/>
        <v>23150.867823765024</v>
      </c>
      <c r="CE32" s="56">
        <f t="shared" ref="CE32" si="115">IF(CD32=0," ",(CC32*H32))</f>
        <v>7639.7863818424576</v>
      </c>
      <c r="CF32" s="213">
        <f t="shared" ref="CF32" si="116">G32</f>
        <v>0</v>
      </c>
      <c r="CG32" s="214">
        <f t="shared" ref="CG32" si="117">SUM(S32:CB32)</f>
        <v>1</v>
      </c>
      <c r="CH32" s="215">
        <f t="shared" ref="CH32" si="118">O32</f>
        <v>224.69959946595463</v>
      </c>
    </row>
    <row r="33" spans="1:87" s="47" customFormat="1" ht="33.75" customHeight="1" thickBot="1" x14ac:dyDescent="0.25">
      <c r="A33" s="452"/>
      <c r="B33" s="453"/>
      <c r="C33" s="438"/>
      <c r="D33" s="439"/>
      <c r="E33" s="541"/>
      <c r="F33" s="440"/>
      <c r="G33" s="251">
        <f>F33*0.07</f>
        <v>0</v>
      </c>
      <c r="H33" s="442"/>
      <c r="I33" s="443"/>
      <c r="J33" s="443"/>
      <c r="K33" s="444"/>
      <c r="L33" s="82">
        <f t="shared" si="0"/>
        <v>0</v>
      </c>
      <c r="M33" s="83">
        <f t="shared" si="1"/>
        <v>0</v>
      </c>
      <c r="N33" s="84">
        <f t="shared" si="6"/>
        <v>0</v>
      </c>
      <c r="O33" s="85">
        <f t="shared" si="7"/>
        <v>0</v>
      </c>
      <c r="P33" s="83"/>
      <c r="Q33" s="86">
        <f t="shared" si="8"/>
        <v>0</v>
      </c>
      <c r="R33" s="87">
        <f t="shared" si="9"/>
        <v>0</v>
      </c>
      <c r="S33" s="99"/>
      <c r="T33" s="108"/>
      <c r="U33" s="49"/>
      <c r="V33" s="108"/>
      <c r="W33" s="49"/>
      <c r="X33" s="108"/>
      <c r="Y33" s="49"/>
      <c r="Z33" s="108"/>
      <c r="AA33" s="49"/>
      <c r="AB33" s="108"/>
      <c r="AC33" s="49"/>
      <c r="AD33" s="108"/>
      <c r="AE33" s="49"/>
      <c r="AF33" s="108"/>
      <c r="AG33" s="49"/>
      <c r="AH33" s="108"/>
      <c r="AI33" s="49"/>
      <c r="AJ33" s="108"/>
      <c r="AK33" s="49"/>
      <c r="AL33" s="108"/>
      <c r="AM33" s="49"/>
      <c r="AN33" s="108"/>
      <c r="AO33" s="49"/>
      <c r="AP33" s="108"/>
      <c r="AQ33" s="49"/>
      <c r="AR33" s="108"/>
      <c r="AS33" s="49"/>
      <c r="AT33" s="108"/>
      <c r="AU33" s="49"/>
      <c r="AV33" s="108"/>
      <c r="AW33" s="49"/>
      <c r="AX33" s="108"/>
      <c r="AY33" s="49"/>
      <c r="AZ33" s="108"/>
      <c r="BA33" s="49"/>
      <c r="BB33" s="108"/>
      <c r="BC33" s="49"/>
      <c r="BD33" s="108"/>
      <c r="BE33" s="49"/>
      <c r="BF33" s="108"/>
      <c r="BG33" s="49"/>
      <c r="BH33" s="108"/>
      <c r="BI33" s="49"/>
      <c r="BJ33" s="108"/>
      <c r="BK33" s="49"/>
      <c r="BL33" s="108"/>
      <c r="BM33" s="49"/>
      <c r="BN33" s="108"/>
      <c r="BO33" s="49"/>
      <c r="BP33" s="108"/>
      <c r="BQ33" s="49"/>
      <c r="BR33" s="108"/>
      <c r="BS33" s="49"/>
      <c r="BT33" s="108"/>
      <c r="BU33" s="49"/>
      <c r="BV33" s="108"/>
      <c r="BW33" s="49"/>
      <c r="BX33" s="108"/>
      <c r="BY33" s="49"/>
      <c r="BZ33" s="108"/>
      <c r="CA33" s="49"/>
      <c r="CB33" s="109"/>
      <c r="CC33" s="47">
        <f t="shared" si="2"/>
        <v>0</v>
      </c>
      <c r="CD33" s="56"/>
      <c r="CE33" s="56" t="str">
        <f t="shared" si="12"/>
        <v xml:space="preserve"> </v>
      </c>
      <c r="CF33" s="482">
        <f t="shared" ref="CF33" si="119">G33</f>
        <v>0</v>
      </c>
      <c r="CG33" s="483">
        <f t="shared" ref="CG33" si="120">SUM(S33:CB33)</f>
        <v>0</v>
      </c>
      <c r="CH33" s="484">
        <f t="shared" ref="CH33" si="121">O33</f>
        <v>0</v>
      </c>
    </row>
    <row r="34" spans="1:87" s="37" customFormat="1" ht="22.5" customHeight="1" thickBot="1" x14ac:dyDescent="0.25">
      <c r="A34" s="544"/>
      <c r="B34" s="544"/>
      <c r="C34" s="544"/>
      <c r="D34" s="545"/>
      <c r="E34" s="545"/>
      <c r="F34" s="543"/>
      <c r="G34" s="112">
        <f>SUM(G8:G33)</f>
        <v>9518.6915887850482</v>
      </c>
      <c r="H34" s="542">
        <f>AVERAGE(H9:H31)</f>
        <v>244.01621336810288</v>
      </c>
      <c r="I34" s="122"/>
      <c r="J34" s="122"/>
      <c r="K34" s="123">
        <f>SUM(K8:K33)</f>
        <v>548</v>
      </c>
      <c r="L34" s="124">
        <f>SUM(L8:L33)</f>
        <v>470</v>
      </c>
      <c r="M34" s="123">
        <f>SUM(M8:M33)</f>
        <v>78</v>
      </c>
      <c r="N34" s="112">
        <f>SUM(N8:N33)</f>
        <v>19037.383177570096</v>
      </c>
      <c r="O34" s="113">
        <f>SUM(O9:O33)</f>
        <v>18533.511348464624</v>
      </c>
      <c r="P34" s="123">
        <f>SUM(P8:P33)</f>
        <v>0</v>
      </c>
      <c r="Q34" s="125">
        <f>SUM(Q8:Q33)</f>
        <v>0</v>
      </c>
      <c r="R34" s="114">
        <f>SUM(R8:R33)</f>
        <v>0</v>
      </c>
      <c r="S34" s="544"/>
      <c r="T34" s="38">
        <f>SUM(T8:T33)</f>
        <v>3</v>
      </c>
      <c r="U34" s="544"/>
      <c r="V34" s="38">
        <f>SUM(V8:V33)</f>
        <v>1</v>
      </c>
      <c r="W34" s="544"/>
      <c r="X34" s="38">
        <f>SUM(X8:X33)</f>
        <v>6</v>
      </c>
      <c r="Y34" s="544"/>
      <c r="Z34" s="38">
        <f>SUM(Z8:Z33)</f>
        <v>3</v>
      </c>
      <c r="AA34" s="544"/>
      <c r="AB34" s="38">
        <f>SUM(AB8:AB33)</f>
        <v>1</v>
      </c>
      <c r="AC34" s="544"/>
      <c r="AD34" s="38">
        <f>SUM(AD8:AD33)</f>
        <v>0</v>
      </c>
      <c r="AE34" s="544"/>
      <c r="AF34" s="38">
        <f>SUM(AF8:AF33)</f>
        <v>5</v>
      </c>
      <c r="AG34" s="544"/>
      <c r="AH34" s="38">
        <f>SUM(AH8:AH33)</f>
        <v>4</v>
      </c>
      <c r="AI34" s="544"/>
      <c r="AJ34" s="38">
        <f>SUM(AJ8:AJ33)</f>
        <v>6</v>
      </c>
      <c r="AK34" s="544"/>
      <c r="AL34" s="38">
        <f>SUM(AL8:AL33)</f>
        <v>3</v>
      </c>
      <c r="AM34" s="544"/>
      <c r="AN34" s="38">
        <f>SUM(AN8:AN33)</f>
        <v>0</v>
      </c>
      <c r="AO34" s="544"/>
      <c r="AP34" s="38">
        <f>SUM(AP8:AP33)</f>
        <v>0</v>
      </c>
      <c r="AQ34" s="544"/>
      <c r="AR34" s="38">
        <f>SUM(AR8:AR33)</f>
        <v>0</v>
      </c>
      <c r="AS34" s="544"/>
      <c r="AT34" s="38">
        <f>SUM(AT8:AT33)</f>
        <v>0</v>
      </c>
      <c r="AU34" s="544"/>
      <c r="AV34" s="38">
        <f>SUM(AV8:AV33)</f>
        <v>1</v>
      </c>
      <c r="AW34" s="544"/>
      <c r="AX34" s="38">
        <f>SUM(AX8:AX33)</f>
        <v>6</v>
      </c>
      <c r="AY34" s="544"/>
      <c r="AZ34" s="38">
        <f>SUM(AZ8:AZ33)</f>
        <v>4</v>
      </c>
      <c r="BA34" s="544"/>
      <c r="BB34" s="38">
        <f>SUM(BB8:BB33)</f>
        <v>4</v>
      </c>
      <c r="BC34" s="544"/>
      <c r="BD34" s="38">
        <f>SUM(BD8:BD33)</f>
        <v>3</v>
      </c>
      <c r="BE34" s="544"/>
      <c r="BF34" s="38">
        <f>SUM(BF8:BF33)</f>
        <v>1</v>
      </c>
      <c r="BG34" s="544"/>
      <c r="BH34" s="38">
        <f>SUM(BH8:BH33)</f>
        <v>4</v>
      </c>
      <c r="BI34" s="544"/>
      <c r="BJ34" s="38">
        <f>SUM(BJ8:BJ33)</f>
        <v>4</v>
      </c>
      <c r="BK34" s="544"/>
      <c r="BL34" s="38">
        <f>SUM(BL8:BL33)</f>
        <v>2</v>
      </c>
      <c r="BM34" s="544"/>
      <c r="BN34" s="38">
        <f>SUM(BN8:BN33)</f>
        <v>3</v>
      </c>
      <c r="BO34" s="544"/>
      <c r="BP34" s="38">
        <f>SUM(BP8:BP33)</f>
        <v>7</v>
      </c>
      <c r="BQ34" s="544"/>
      <c r="BR34" s="38">
        <f>SUM(BR8:BR33)</f>
        <v>0</v>
      </c>
      <c r="BS34" s="544"/>
      <c r="BT34" s="38">
        <f>SUM(BT8:BT33)</f>
        <v>2</v>
      </c>
      <c r="BU34" s="544"/>
      <c r="BV34" s="38">
        <f>SUM(BV8:BV33)</f>
        <v>4</v>
      </c>
      <c r="BW34" s="544"/>
      <c r="BX34" s="38">
        <f>SUM(BX8:BX33)</f>
        <v>0</v>
      </c>
      <c r="BY34" s="544"/>
      <c r="BZ34" s="38">
        <f>SUM(BZ8:BZ33)</f>
        <v>1</v>
      </c>
      <c r="CA34" s="544"/>
      <c r="CB34" s="38">
        <f t="shared" ref="CB34:CH34" si="122">SUM(CB8:CB33)</f>
        <v>0</v>
      </c>
      <c r="CC34" s="127">
        <f t="shared" si="122"/>
        <v>470</v>
      </c>
      <c r="CD34" s="128">
        <f>SUM(CD9:CD33)</f>
        <v>337590.84373570362</v>
      </c>
      <c r="CE34" s="128">
        <f t="shared" si="122"/>
        <v>111404.97843278218</v>
      </c>
      <c r="CF34" s="128">
        <f t="shared" si="122"/>
        <v>9518.6915887850482</v>
      </c>
      <c r="CG34" s="128">
        <f t="shared" si="122"/>
        <v>78</v>
      </c>
      <c r="CH34" s="128">
        <f t="shared" si="122"/>
        <v>18533.511348464624</v>
      </c>
      <c r="CI34" s="210">
        <f>CF34+CH34</f>
        <v>28052.202937249673</v>
      </c>
    </row>
    <row r="35" spans="1:87" s="37" customFormat="1" ht="25.5" customHeight="1" thickTop="1" thickBot="1" x14ac:dyDescent="0.25">
      <c r="A35" s="634" t="s">
        <v>43</v>
      </c>
      <c r="B35" s="709"/>
      <c r="C35" s="150">
        <f>(A9+A10+A11+A12+A13+A14+A15+A16+A17+A18+A19+A20+A21+A24+A26+A27+A28+A30+A31+A32+A33)-C38</f>
        <v>17</v>
      </c>
      <c r="D35" s="635" t="s">
        <v>45</v>
      </c>
      <c r="E35" s="710"/>
      <c r="F35" s="710"/>
      <c r="G35" s="132"/>
      <c r="H35" s="543"/>
      <c r="I35" s="122"/>
      <c r="J35" s="122"/>
      <c r="K35" s="544"/>
      <c r="L35" s="38"/>
      <c r="M35" s="544"/>
      <c r="N35" s="129"/>
      <c r="O35" s="130"/>
      <c r="P35" s="115"/>
      <c r="Q35" s="129"/>
      <c r="R35" s="133" t="s">
        <v>49</v>
      </c>
      <c r="S35" s="134" t="s">
        <v>57</v>
      </c>
      <c r="T35" s="135"/>
      <c r="U35" s="136"/>
      <c r="V35" s="135"/>
      <c r="W35" s="136"/>
      <c r="X35" s="135"/>
      <c r="Y35" s="136"/>
      <c r="Z35" s="135"/>
      <c r="AA35" s="136"/>
      <c r="AB35" s="135"/>
      <c r="AC35" s="136"/>
      <c r="AD35" s="135"/>
      <c r="AE35" s="136"/>
      <c r="AF35" s="135"/>
      <c r="AG35" s="136"/>
      <c r="AH35" s="135"/>
      <c r="AI35" s="136"/>
      <c r="AJ35" s="135"/>
      <c r="AK35" s="136"/>
      <c r="AL35" s="135"/>
      <c r="AM35" s="136"/>
      <c r="AN35" s="135"/>
      <c r="AO35" s="136"/>
      <c r="AP35" s="135"/>
      <c r="AQ35" s="136"/>
      <c r="AR35" s="135"/>
      <c r="AS35" s="136"/>
      <c r="AT35" s="135"/>
      <c r="AU35" s="136"/>
      <c r="AV35" s="135"/>
      <c r="AW35" s="136"/>
      <c r="AX35" s="135"/>
      <c r="AY35" s="136"/>
      <c r="AZ35" s="135"/>
      <c r="BA35" s="136"/>
      <c r="BB35" s="135"/>
      <c r="BC35" s="136"/>
      <c r="BD35" s="135"/>
      <c r="BE35" s="136"/>
      <c r="BF35" s="135"/>
      <c r="BG35" s="136"/>
      <c r="BH35" s="135"/>
      <c r="BI35" s="136"/>
      <c r="BJ35" s="135"/>
      <c r="BK35" s="136"/>
      <c r="BL35" s="135"/>
      <c r="BM35" s="136"/>
      <c r="BN35" s="135"/>
      <c r="BO35" s="136"/>
      <c r="BP35" s="135"/>
      <c r="BQ35" s="136"/>
      <c r="BR35" s="135"/>
      <c r="BS35" s="136"/>
      <c r="BT35" s="135"/>
      <c r="BU35" s="136"/>
      <c r="BV35" s="135"/>
      <c r="BW35" s="136"/>
      <c r="BX35" s="135"/>
      <c r="BY35" s="136"/>
      <c r="BZ35" s="135"/>
      <c r="CA35" s="136"/>
      <c r="CB35" s="137"/>
      <c r="CC35" s="544"/>
      <c r="CD35" s="60"/>
      <c r="CE35" s="60"/>
      <c r="CF35" s="127" t="s">
        <v>244</v>
      </c>
      <c r="CG35" s="484">
        <f>SUM(CG33)</f>
        <v>0</v>
      </c>
      <c r="CH35" s="484">
        <f>SUM(CH33)</f>
        <v>0</v>
      </c>
    </row>
    <row r="36" spans="1:87" s="37" customFormat="1" ht="8.25" customHeight="1" x14ac:dyDescent="0.2">
      <c r="C36" s="151"/>
      <c r="D36" s="121"/>
      <c r="E36" s="538"/>
      <c r="F36" s="42"/>
      <c r="G36" s="43"/>
      <c r="H36" s="42"/>
      <c r="I36" s="122"/>
      <c r="J36" s="122"/>
      <c r="L36" s="38"/>
      <c r="N36" s="129"/>
      <c r="O36" s="130"/>
      <c r="P36" s="115"/>
      <c r="Q36" s="129"/>
      <c r="R36" s="131"/>
      <c r="S36" s="138"/>
      <c r="T36" s="644" t="s">
        <v>59</v>
      </c>
      <c r="U36" s="644"/>
      <c r="V36" s="644"/>
      <c r="W36" s="644"/>
      <c r="X36" s="644"/>
      <c r="Y36" s="139"/>
      <c r="Z36" s="711" t="s">
        <v>182</v>
      </c>
      <c r="AA36" s="711"/>
      <c r="AB36" s="140"/>
      <c r="AC36" s="644" t="s">
        <v>17</v>
      </c>
      <c r="AD36" s="644"/>
      <c r="AE36" s="644"/>
      <c r="AF36" s="140"/>
      <c r="AG36" s="139"/>
      <c r="AH36" s="644" t="s">
        <v>59</v>
      </c>
      <c r="AI36" s="644"/>
      <c r="AJ36" s="644"/>
      <c r="AK36" s="644"/>
      <c r="AL36" s="644"/>
      <c r="AM36" s="139"/>
      <c r="AN36" s="644" t="s">
        <v>60</v>
      </c>
      <c r="AO36" s="644"/>
      <c r="AP36" s="140"/>
      <c r="AQ36" s="644" t="s">
        <v>17</v>
      </c>
      <c r="AR36" s="644"/>
      <c r="AS36" s="644"/>
      <c r="AT36" s="140"/>
      <c r="AU36" s="139"/>
      <c r="AV36" s="140"/>
      <c r="AW36" s="139"/>
      <c r="AX36" s="140"/>
      <c r="AY36" s="139"/>
      <c r="AZ36" s="140"/>
      <c r="BA36" s="139"/>
      <c r="BB36" s="140"/>
      <c r="BC36" s="139"/>
      <c r="BD36" s="140"/>
      <c r="BE36" s="139"/>
      <c r="BF36" s="140"/>
      <c r="BG36" s="139"/>
      <c r="BH36" s="140"/>
      <c r="BI36" s="139"/>
      <c r="BJ36" s="140"/>
      <c r="BK36" s="139"/>
      <c r="BL36" s="140"/>
      <c r="BM36" s="139"/>
      <c r="BN36" s="140"/>
      <c r="BO36" s="139"/>
      <c r="BP36" s="140"/>
      <c r="BQ36" s="139"/>
      <c r="BR36" s="140"/>
      <c r="BS36" s="139"/>
      <c r="BT36" s="140"/>
      <c r="BU36" s="139"/>
      <c r="BV36" s="140"/>
      <c r="BW36" s="139"/>
      <c r="BX36" s="140"/>
      <c r="BY36" s="139"/>
      <c r="BZ36" s="140"/>
      <c r="CA36" s="139"/>
      <c r="CB36" s="141"/>
      <c r="CD36" s="60"/>
      <c r="CE36" s="60"/>
    </row>
    <row r="37" spans="1:87" s="37" customFormat="1" ht="8.25" customHeight="1" thickBot="1" x14ac:dyDescent="0.25">
      <c r="C37" s="151"/>
      <c r="D37" s="121"/>
      <c r="E37" s="538"/>
      <c r="F37" s="42"/>
      <c r="G37" s="43"/>
      <c r="H37" s="42"/>
      <c r="I37" s="122"/>
      <c r="J37" s="122"/>
      <c r="L37" s="38"/>
      <c r="N37" s="129"/>
      <c r="O37" s="130"/>
      <c r="P37" s="115"/>
      <c r="Q37" s="129"/>
      <c r="R37" s="131"/>
      <c r="S37" s="138"/>
      <c r="T37" s="644"/>
      <c r="U37" s="644"/>
      <c r="V37" s="644"/>
      <c r="W37" s="644"/>
      <c r="X37" s="644"/>
      <c r="Y37" s="139"/>
      <c r="Z37" s="711"/>
      <c r="AA37" s="711"/>
      <c r="AB37" s="140"/>
      <c r="AC37" s="644"/>
      <c r="AD37" s="644"/>
      <c r="AE37" s="644"/>
      <c r="AF37" s="140"/>
      <c r="AG37" s="139"/>
      <c r="AH37" s="644"/>
      <c r="AI37" s="644"/>
      <c r="AJ37" s="644"/>
      <c r="AK37" s="644"/>
      <c r="AL37" s="644"/>
      <c r="AM37" s="139"/>
      <c r="AN37" s="644"/>
      <c r="AO37" s="644"/>
      <c r="AP37" s="140"/>
      <c r="AQ37" s="644"/>
      <c r="AR37" s="644"/>
      <c r="AS37" s="644"/>
      <c r="AT37" s="140"/>
      <c r="AU37" s="139"/>
      <c r="AV37" s="140"/>
      <c r="AW37" s="139"/>
      <c r="AX37" s="140"/>
      <c r="AY37" s="139"/>
      <c r="AZ37" s="140"/>
      <c r="BA37" s="139"/>
      <c r="BB37" s="140"/>
      <c r="BC37" s="139"/>
      <c r="BD37" s="140"/>
      <c r="BE37" s="139"/>
      <c r="BF37" s="140"/>
      <c r="BG37" s="139"/>
      <c r="BH37" s="140"/>
      <c r="BI37" s="139"/>
      <c r="BJ37" s="140"/>
      <c r="BK37" s="139"/>
      <c r="BL37" s="140"/>
      <c r="BM37" s="139"/>
      <c r="BN37" s="140"/>
      <c r="BO37" s="139"/>
      <c r="BP37" s="140"/>
      <c r="BQ37" s="139"/>
      <c r="BR37" s="140"/>
      <c r="BS37" s="139"/>
      <c r="BT37" s="140"/>
      <c r="BU37" s="139"/>
      <c r="BV37" s="140"/>
      <c r="BW37" s="139"/>
      <c r="BX37" s="140"/>
      <c r="BY37" s="139"/>
      <c r="BZ37" s="140"/>
      <c r="CA37" s="139"/>
      <c r="CB37" s="141"/>
      <c r="CD37" s="60"/>
      <c r="CE37" s="60"/>
    </row>
    <row r="38" spans="1:87" s="37" customFormat="1" ht="25.5" customHeight="1" thickBot="1" x14ac:dyDescent="0.25">
      <c r="A38" s="634" t="s">
        <v>44</v>
      </c>
      <c r="B38" s="634"/>
      <c r="C38" s="152"/>
      <c r="D38" s="635" t="s">
        <v>45</v>
      </c>
      <c r="E38" s="710"/>
      <c r="F38" s="636"/>
      <c r="G38" s="132"/>
      <c r="H38" s="42"/>
      <c r="I38" s="122"/>
      <c r="J38" s="122"/>
      <c r="L38" s="38"/>
      <c r="N38" s="129"/>
      <c r="O38" s="130"/>
      <c r="P38" s="115"/>
      <c r="Q38" s="129"/>
      <c r="R38" s="131"/>
      <c r="S38" s="138">
        <v>1</v>
      </c>
      <c r="T38" s="632" t="s">
        <v>249</v>
      </c>
      <c r="U38" s="632"/>
      <c r="V38" s="632"/>
      <c r="W38" s="632"/>
      <c r="X38" s="632"/>
      <c r="Y38" s="139"/>
      <c r="Z38" s="632">
        <v>50</v>
      </c>
      <c r="AA38" s="632"/>
      <c r="AB38" s="140"/>
      <c r="AC38" s="633">
        <v>37383.17</v>
      </c>
      <c r="AD38" s="633"/>
      <c r="AE38" s="633"/>
      <c r="AF38" s="140"/>
      <c r="AG38" s="139"/>
      <c r="AH38" s="631" t="s">
        <v>215</v>
      </c>
      <c r="AI38" s="631"/>
      <c r="AJ38" s="631"/>
      <c r="AK38" s="631"/>
      <c r="AL38" s="631"/>
      <c r="AM38" s="139"/>
      <c r="AN38" s="632">
        <v>50</v>
      </c>
      <c r="AO38" s="632"/>
      <c r="AP38" s="140"/>
      <c r="AQ38" s="633">
        <v>37383.17</v>
      </c>
      <c r="AR38" s="633"/>
      <c r="AS38" s="633"/>
      <c r="AT38" s="140"/>
      <c r="AU38" s="139"/>
      <c r="AV38" s="140"/>
      <c r="AW38" s="139"/>
      <c r="AX38" s="140"/>
      <c r="AY38" s="139"/>
      <c r="AZ38" s="140"/>
      <c r="BA38" s="139"/>
      <c r="BB38" s="140"/>
      <c r="BC38" s="139"/>
      <c r="BD38" s="140"/>
      <c r="BE38" s="139"/>
      <c r="BF38" s="140"/>
      <c r="BG38" s="139"/>
      <c r="BH38" s="140"/>
      <c r="BI38" s="139"/>
      <c r="BJ38" s="140"/>
      <c r="BK38" s="139"/>
      <c r="BL38" s="140"/>
      <c r="BM38" s="139"/>
      <c r="BN38" s="140"/>
      <c r="BO38" s="139"/>
      <c r="BP38" s="140"/>
      <c r="BQ38" s="139"/>
      <c r="BR38" s="140"/>
      <c r="BS38" s="139"/>
      <c r="BT38" s="140"/>
      <c r="BU38" s="139"/>
      <c r="BV38" s="140"/>
      <c r="BW38" s="139"/>
      <c r="BX38" s="140"/>
      <c r="BY38" s="139"/>
      <c r="BZ38" s="140"/>
      <c r="CA38" s="139"/>
      <c r="CB38" s="141"/>
      <c r="CD38" s="60"/>
      <c r="CE38" s="60"/>
    </row>
    <row r="39" spans="1:87" s="37" customFormat="1" ht="9.75" customHeight="1" thickBot="1" x14ac:dyDescent="0.25">
      <c r="C39" s="151"/>
      <c r="D39" s="121"/>
      <c r="E39" s="538"/>
      <c r="F39" s="42"/>
      <c r="G39" s="43"/>
      <c r="H39" s="42"/>
      <c r="I39" s="122"/>
      <c r="J39" s="122"/>
      <c r="L39" s="38"/>
      <c r="N39" s="129"/>
      <c r="O39" s="130"/>
      <c r="P39" s="115"/>
      <c r="Q39" s="129"/>
      <c r="R39" s="131"/>
      <c r="S39" s="138"/>
      <c r="T39" s="140"/>
      <c r="U39" s="139"/>
      <c r="V39" s="140"/>
      <c r="W39" s="139"/>
      <c r="X39" s="140"/>
      <c r="Y39" s="139"/>
      <c r="Z39" s="142"/>
      <c r="AA39" s="142"/>
      <c r="AB39" s="140"/>
      <c r="AC39" s="143"/>
      <c r="AD39" s="144"/>
      <c r="AE39" s="143"/>
      <c r="AF39" s="140"/>
      <c r="AG39" s="139"/>
      <c r="AH39" s="140"/>
      <c r="AI39" s="139"/>
      <c r="AJ39" s="140"/>
      <c r="AK39" s="139"/>
      <c r="AL39" s="140"/>
      <c r="AM39" s="139"/>
      <c r="AN39" s="142"/>
      <c r="AO39" s="142"/>
      <c r="AP39" s="140"/>
      <c r="AQ39" s="143"/>
      <c r="AR39" s="144"/>
      <c r="AS39" s="143"/>
      <c r="AT39" s="140"/>
      <c r="AU39" s="139"/>
      <c r="AV39" s="140"/>
      <c r="AW39" s="139"/>
      <c r="AX39" s="140"/>
      <c r="AY39" s="139"/>
      <c r="AZ39" s="140"/>
      <c r="BA39" s="139"/>
      <c r="BB39" s="140"/>
      <c r="BC39" s="139"/>
      <c r="BD39" s="140"/>
      <c r="BE39" s="139"/>
      <c r="BF39" s="140"/>
      <c r="BG39" s="139"/>
      <c r="BH39" s="140"/>
      <c r="BI39" s="139"/>
      <c r="BJ39" s="140"/>
      <c r="BK39" s="139"/>
      <c r="BL39" s="140"/>
      <c r="BM39" s="139"/>
      <c r="BN39" s="140"/>
      <c r="BO39" s="139"/>
      <c r="BP39" s="140"/>
      <c r="BQ39" s="139"/>
      <c r="BR39" s="140"/>
      <c r="BS39" s="139"/>
      <c r="BT39" s="140"/>
      <c r="BU39" s="139"/>
      <c r="BV39" s="140"/>
      <c r="BW39" s="139"/>
      <c r="BX39" s="140"/>
      <c r="BY39" s="139"/>
      <c r="BZ39" s="140"/>
      <c r="CA39" s="139"/>
      <c r="CB39" s="141"/>
      <c r="CD39" s="60"/>
      <c r="CE39" s="60"/>
    </row>
    <row r="40" spans="1:87" s="37" customFormat="1" ht="25.5" customHeight="1" thickBot="1" x14ac:dyDescent="0.25">
      <c r="A40" s="634" t="s">
        <v>245</v>
      </c>
      <c r="B40" s="634"/>
      <c r="C40" s="150">
        <f>M34+P34</f>
        <v>78</v>
      </c>
      <c r="D40" s="638" t="s">
        <v>47</v>
      </c>
      <c r="E40" s="712"/>
      <c r="F40" s="637"/>
      <c r="G40" s="43"/>
      <c r="H40" s="42" t="s">
        <v>16</v>
      </c>
      <c r="I40" s="154">
        <f>P34</f>
        <v>0</v>
      </c>
      <c r="J40" s="145" t="s">
        <v>47</v>
      </c>
      <c r="K40" s="639">
        <f>R34</f>
        <v>0</v>
      </c>
      <c r="L40" s="640"/>
      <c r="M40" s="641"/>
      <c r="N40" s="129" t="s">
        <v>48</v>
      </c>
      <c r="O40" s="130"/>
      <c r="P40" s="115"/>
      <c r="Q40" s="129"/>
      <c r="R40" s="131"/>
      <c r="S40" s="138">
        <v>2</v>
      </c>
      <c r="T40" s="632" t="s">
        <v>326</v>
      </c>
      <c r="U40" s="632"/>
      <c r="V40" s="632"/>
      <c r="W40" s="632"/>
      <c r="X40" s="632"/>
      <c r="Y40" s="139"/>
      <c r="Z40" s="632">
        <v>50</v>
      </c>
      <c r="AA40" s="632"/>
      <c r="AB40" s="525"/>
      <c r="AC40" s="633">
        <v>37383.17</v>
      </c>
      <c r="AD40" s="633"/>
      <c r="AE40" s="633"/>
      <c r="AF40" s="140"/>
      <c r="AG40" s="139"/>
      <c r="AH40" s="631"/>
      <c r="AI40" s="631"/>
      <c r="AJ40" s="631"/>
      <c r="AK40" s="631"/>
      <c r="AL40" s="631"/>
      <c r="AM40" s="139"/>
      <c r="AN40" s="632"/>
      <c r="AO40" s="632"/>
      <c r="AP40" s="140"/>
      <c r="AQ40" s="633"/>
      <c r="AR40" s="633"/>
      <c r="AS40" s="633"/>
      <c r="AT40" s="140"/>
      <c r="AU40" s="139"/>
      <c r="AV40" s="140"/>
      <c r="AW40" s="139"/>
      <c r="AX40" s="140"/>
      <c r="AY40" s="139"/>
      <c r="AZ40" s="140"/>
      <c r="BA40" s="139"/>
      <c r="BB40" s="140"/>
      <c r="BC40" s="139"/>
      <c r="BD40" s="140"/>
      <c r="BE40" s="139"/>
      <c r="BF40" s="140"/>
      <c r="BG40" s="139"/>
      <c r="BH40" s="140"/>
      <c r="BI40" s="139"/>
      <c r="BJ40" s="140"/>
      <c r="BK40" s="139"/>
      <c r="BL40" s="140"/>
      <c r="BM40" s="139"/>
      <c r="BN40" s="140"/>
      <c r="BO40" s="139"/>
      <c r="BP40" s="140"/>
      <c r="BQ40" s="139"/>
      <c r="BR40" s="140"/>
      <c r="BS40" s="139"/>
      <c r="BT40" s="140"/>
      <c r="BU40" s="139"/>
      <c r="BV40" s="140"/>
      <c r="BW40" s="139"/>
      <c r="BX40" s="140"/>
      <c r="BY40" s="139"/>
      <c r="BZ40" s="140"/>
      <c r="CA40" s="139"/>
      <c r="CB40" s="141"/>
      <c r="CD40" s="60"/>
      <c r="CE40" s="60"/>
    </row>
    <row r="41" spans="1:87" s="37" customFormat="1" ht="9.75" customHeight="1" thickBot="1" x14ac:dyDescent="0.25">
      <c r="C41" s="151"/>
      <c r="D41" s="121"/>
      <c r="E41" s="538"/>
      <c r="F41" s="42"/>
      <c r="G41" s="43"/>
      <c r="H41" s="42"/>
      <c r="I41" s="122"/>
      <c r="J41" s="122"/>
      <c r="L41" s="38"/>
      <c r="N41" s="129"/>
      <c r="O41" s="130"/>
      <c r="P41" s="115"/>
      <c r="Q41" s="129"/>
      <c r="R41" s="131"/>
      <c r="S41" s="138"/>
      <c r="T41" s="140"/>
      <c r="U41" s="139"/>
      <c r="V41" s="140"/>
      <c r="W41" s="139"/>
      <c r="X41" s="140"/>
      <c r="Y41" s="139"/>
      <c r="Z41" s="142"/>
      <c r="AA41" s="142"/>
      <c r="AB41" s="140"/>
      <c r="AC41" s="143"/>
      <c r="AD41" s="144"/>
      <c r="AE41" s="143"/>
      <c r="AF41" s="140"/>
      <c r="AG41" s="139"/>
      <c r="AH41" s="140"/>
      <c r="AI41" s="139"/>
      <c r="AJ41" s="140"/>
      <c r="AK41" s="139"/>
      <c r="AL41" s="140"/>
      <c r="AM41" s="139"/>
      <c r="AN41" s="142"/>
      <c r="AO41" s="142"/>
      <c r="AP41" s="140"/>
      <c r="AQ41" s="143"/>
      <c r="AR41" s="144"/>
      <c r="AS41" s="143"/>
      <c r="AT41" s="140"/>
      <c r="AU41" s="139"/>
      <c r="AV41" s="140"/>
      <c r="AW41" s="139"/>
      <c r="AX41" s="140"/>
      <c r="AY41" s="139"/>
      <c r="AZ41" s="140"/>
      <c r="BA41" s="139"/>
      <c r="BB41" s="140"/>
      <c r="BC41" s="139"/>
      <c r="BD41" s="140"/>
      <c r="BE41" s="139"/>
      <c r="BF41" s="140"/>
      <c r="BG41" s="139"/>
      <c r="BH41" s="140"/>
      <c r="BI41" s="139"/>
      <c r="BJ41" s="140"/>
      <c r="BK41" s="139"/>
      <c r="BL41" s="140"/>
      <c r="BM41" s="139"/>
      <c r="BN41" s="140"/>
      <c r="BO41" s="139"/>
      <c r="BP41" s="140"/>
      <c r="BQ41" s="139"/>
      <c r="BR41" s="140"/>
      <c r="BS41" s="139"/>
      <c r="BT41" s="140"/>
      <c r="BU41" s="139"/>
      <c r="BV41" s="140"/>
      <c r="BW41" s="139"/>
      <c r="BX41" s="140"/>
      <c r="BY41" s="139"/>
      <c r="BZ41" s="140"/>
      <c r="CA41" s="139"/>
      <c r="CB41" s="141"/>
      <c r="CD41" s="60"/>
      <c r="CE41" s="60"/>
    </row>
    <row r="42" spans="1:87" s="37" customFormat="1" ht="25.5" customHeight="1" thickBot="1" x14ac:dyDescent="0.25">
      <c r="A42" s="634" t="s">
        <v>46</v>
      </c>
      <c r="B42" s="634"/>
      <c r="C42" s="153">
        <f>O34+R34</f>
        <v>18533.511348464624</v>
      </c>
      <c r="D42" s="637" t="s">
        <v>48</v>
      </c>
      <c r="E42" s="637"/>
      <c r="F42" s="637"/>
      <c r="G42" s="43"/>
      <c r="H42" s="42"/>
      <c r="I42" s="122"/>
      <c r="J42" s="122"/>
      <c r="L42" s="38"/>
      <c r="N42" s="129"/>
      <c r="O42" s="130"/>
      <c r="P42" s="115"/>
      <c r="Q42" s="129"/>
      <c r="R42" s="131"/>
      <c r="S42" s="138">
        <v>3</v>
      </c>
      <c r="T42" s="632" t="s">
        <v>193</v>
      </c>
      <c r="U42" s="632"/>
      <c r="V42" s="632"/>
      <c r="W42" s="632"/>
      <c r="X42" s="632"/>
      <c r="Y42" s="139"/>
      <c r="Z42" s="632">
        <v>30</v>
      </c>
      <c r="AA42" s="632"/>
      <c r="AB42" s="535"/>
      <c r="AC42" s="633">
        <v>23831.77</v>
      </c>
      <c r="AD42" s="633"/>
      <c r="AE42" s="633"/>
      <c r="AF42" s="140"/>
      <c r="AG42" s="139"/>
      <c r="AH42" s="631"/>
      <c r="AI42" s="631"/>
      <c r="AJ42" s="631"/>
      <c r="AK42" s="631"/>
      <c r="AL42" s="631"/>
      <c r="AM42" s="139"/>
      <c r="AN42" s="632"/>
      <c r="AO42" s="632"/>
      <c r="AP42" s="140"/>
      <c r="AQ42" s="633"/>
      <c r="AR42" s="633"/>
      <c r="AS42" s="633"/>
      <c r="AT42" s="140"/>
      <c r="AU42" s="139"/>
      <c r="AV42" s="140"/>
      <c r="AW42" s="139"/>
      <c r="AX42" s="140"/>
      <c r="AY42" s="139"/>
      <c r="AZ42" s="140"/>
      <c r="BA42" s="139"/>
      <c r="BB42" s="140"/>
      <c r="BC42" s="139"/>
      <c r="BD42" s="140"/>
      <c r="BE42" s="139"/>
      <c r="BF42" s="140"/>
      <c r="BG42" s="139"/>
      <c r="BH42" s="140"/>
      <c r="BI42" s="139"/>
      <c r="BJ42" s="140"/>
      <c r="BK42" s="139"/>
      <c r="BL42" s="140"/>
      <c r="BM42" s="139"/>
      <c r="BN42" s="140"/>
      <c r="BO42" s="139"/>
      <c r="BP42" s="140"/>
      <c r="BQ42" s="139"/>
      <c r="BR42" s="140"/>
      <c r="BS42" s="139"/>
      <c r="BT42" s="140"/>
      <c r="BU42" s="139"/>
      <c r="BV42" s="140"/>
      <c r="BW42" s="139"/>
      <c r="BX42" s="140"/>
      <c r="BY42" s="139"/>
      <c r="BZ42" s="140"/>
      <c r="CA42" s="139"/>
      <c r="CB42" s="141"/>
      <c r="CD42" s="60"/>
      <c r="CE42" s="60"/>
    </row>
    <row r="43" spans="1:87" s="37" customFormat="1" ht="6" customHeight="1" thickBot="1" x14ac:dyDescent="0.25">
      <c r="C43" s="53"/>
      <c r="D43" s="42"/>
      <c r="E43" s="537"/>
      <c r="F43" s="42"/>
      <c r="G43" s="43"/>
      <c r="H43" s="42"/>
      <c r="I43" s="122"/>
      <c r="J43" s="122"/>
      <c r="L43" s="38"/>
      <c r="N43" s="129"/>
      <c r="O43" s="130"/>
      <c r="P43" s="115"/>
      <c r="Q43" s="129"/>
      <c r="R43" s="131"/>
      <c r="S43" s="138"/>
      <c r="T43" s="140"/>
      <c r="U43" s="140"/>
      <c r="V43" s="140"/>
      <c r="W43" s="140"/>
      <c r="X43" s="140"/>
      <c r="Y43" s="139"/>
      <c r="Z43" s="140"/>
      <c r="AA43" s="140"/>
      <c r="AB43" s="140"/>
      <c r="AC43" s="139"/>
      <c r="AD43" s="139"/>
      <c r="AE43" s="139"/>
      <c r="AF43" s="140"/>
      <c r="AG43" s="139"/>
      <c r="AH43" s="140"/>
      <c r="AI43" s="140"/>
      <c r="AJ43" s="140"/>
      <c r="AK43" s="140"/>
      <c r="AL43" s="140"/>
      <c r="AM43" s="139"/>
      <c r="AN43" s="140"/>
      <c r="AO43" s="140"/>
      <c r="AP43" s="140"/>
      <c r="AQ43" s="139"/>
      <c r="AR43" s="139"/>
      <c r="AS43" s="139"/>
      <c r="AT43" s="140"/>
      <c r="AU43" s="139"/>
      <c r="AV43" s="140"/>
      <c r="AW43" s="139"/>
      <c r="AX43" s="140"/>
      <c r="AY43" s="139"/>
      <c r="AZ43" s="140"/>
      <c r="BA43" s="139"/>
      <c r="BB43" s="140"/>
      <c r="BC43" s="139"/>
      <c r="BD43" s="140"/>
      <c r="BE43" s="139"/>
      <c r="BF43" s="140"/>
      <c r="BG43" s="139"/>
      <c r="BH43" s="140"/>
      <c r="BI43" s="139"/>
      <c r="BJ43" s="140"/>
      <c r="BK43" s="139"/>
      <c r="BL43" s="140"/>
      <c r="BM43" s="139"/>
      <c r="BN43" s="140"/>
      <c r="BO43" s="139"/>
      <c r="BP43" s="140"/>
      <c r="BQ43" s="139"/>
      <c r="BR43" s="140"/>
      <c r="BS43" s="139"/>
      <c r="BT43" s="140"/>
      <c r="BU43" s="139"/>
      <c r="BV43" s="140"/>
      <c r="BW43" s="139"/>
      <c r="BX43" s="140"/>
      <c r="BY43" s="139"/>
      <c r="BZ43" s="140"/>
      <c r="CA43" s="139"/>
      <c r="CB43" s="141"/>
      <c r="CD43" s="60"/>
      <c r="CE43" s="60"/>
    </row>
    <row r="44" spans="1:87" s="37" customFormat="1" ht="24.75" customHeight="1" thickBot="1" x14ac:dyDescent="0.25">
      <c r="A44" s="634" t="s">
        <v>93</v>
      </c>
      <c r="B44" s="634"/>
      <c r="C44" s="265">
        <f>CF34</f>
        <v>9518.6915887850482</v>
      </c>
      <c r="D44" s="637" t="s">
        <v>48</v>
      </c>
      <c r="E44" s="637"/>
      <c r="F44" s="637"/>
      <c r="G44" s="43"/>
      <c r="H44" s="42"/>
      <c r="I44" s="122"/>
      <c r="J44" s="122"/>
      <c r="L44" s="38"/>
      <c r="N44" s="129"/>
      <c r="O44" s="130"/>
      <c r="P44" s="115"/>
      <c r="Q44" s="129"/>
      <c r="R44" s="131"/>
      <c r="S44" s="146"/>
      <c r="T44" s="147"/>
      <c r="U44" s="148"/>
      <c r="V44" s="147"/>
      <c r="W44" s="148"/>
      <c r="X44" s="147"/>
      <c r="Y44" s="148"/>
      <c r="Z44" s="147"/>
      <c r="AA44" s="148"/>
      <c r="AB44" s="147" t="s">
        <v>47</v>
      </c>
      <c r="AC44" s="627">
        <f>Z38+Z40+Z42+AN38+AN40+AN42</f>
        <v>180</v>
      </c>
      <c r="AD44" s="627"/>
      <c r="AE44" s="627"/>
      <c r="AF44" s="628" t="s">
        <v>17</v>
      </c>
      <c r="AG44" s="628"/>
      <c r="AH44" s="629">
        <f>AC38+AC40+AC42+AQ38+AQ40+AQ42</f>
        <v>135981.28</v>
      </c>
      <c r="AI44" s="629"/>
      <c r="AJ44" s="629"/>
      <c r="AK44" s="629"/>
      <c r="AL44" s="629"/>
      <c r="AM44" s="148"/>
      <c r="AN44" s="628"/>
      <c r="AO44" s="628"/>
      <c r="AP44" s="147"/>
      <c r="AQ44" s="630"/>
      <c r="AR44" s="630"/>
      <c r="AS44" s="630"/>
      <c r="AT44" s="147"/>
      <c r="AU44" s="148"/>
      <c r="AV44" s="147"/>
      <c r="AW44" s="148"/>
      <c r="AX44" s="147"/>
      <c r="AY44" s="148"/>
      <c r="AZ44" s="147"/>
      <c r="BA44" s="148"/>
      <c r="BB44" s="147"/>
      <c r="BC44" s="148"/>
      <c r="BD44" s="147"/>
      <c r="BE44" s="148"/>
      <c r="BF44" s="147"/>
      <c r="BG44" s="148"/>
      <c r="BH44" s="147"/>
      <c r="BI44" s="148"/>
      <c r="BJ44" s="147"/>
      <c r="BK44" s="148"/>
      <c r="BL44" s="147"/>
      <c r="BM44" s="148"/>
      <c r="BN44" s="147"/>
      <c r="BO44" s="148"/>
      <c r="BP44" s="147"/>
      <c r="BQ44" s="148"/>
      <c r="BR44" s="147"/>
      <c r="BS44" s="148"/>
      <c r="BT44" s="147"/>
      <c r="BU44" s="148"/>
      <c r="BV44" s="147"/>
      <c r="BW44" s="148"/>
      <c r="BX44" s="147"/>
      <c r="BY44" s="148"/>
      <c r="BZ44" s="147"/>
      <c r="CA44" s="148"/>
      <c r="CB44" s="149"/>
      <c r="CD44" s="60"/>
      <c r="CE44" s="60"/>
    </row>
    <row r="45" spans="1:87" s="45" customFormat="1" ht="21.75" thickBot="1" x14ac:dyDescent="0.25">
      <c r="D45" s="25"/>
      <c r="E45" s="25"/>
      <c r="F45" s="50"/>
      <c r="G45" s="51"/>
      <c r="H45" s="28"/>
      <c r="I45" s="29"/>
      <c r="J45" s="29"/>
      <c r="K45" s="24"/>
      <c r="L45" s="30"/>
      <c r="M45" s="24"/>
      <c r="N45" s="31"/>
      <c r="O45" s="32"/>
      <c r="P45" s="33"/>
      <c r="Q45" s="31"/>
      <c r="R45" s="34"/>
      <c r="S45" s="415" t="s">
        <v>203</v>
      </c>
      <c r="T45" s="415"/>
      <c r="U45" s="415"/>
      <c r="V45" s="415"/>
      <c r="W45" s="416"/>
      <c r="X45" s="417"/>
      <c r="Z45" s="48"/>
      <c r="AB45" s="48"/>
      <c r="AD45" s="48"/>
      <c r="AF45" s="48"/>
      <c r="AH45" s="48"/>
      <c r="AJ45" s="48"/>
      <c r="AL45" s="48"/>
      <c r="AN45" s="48"/>
      <c r="AP45" s="48"/>
      <c r="AR45" s="48"/>
      <c r="AT45" s="48"/>
      <c r="AV45" s="48"/>
      <c r="AX45" s="48"/>
      <c r="AZ45" s="48"/>
      <c r="BB45" s="48"/>
      <c r="BD45" s="48"/>
      <c r="BF45" s="48"/>
      <c r="BH45" s="48"/>
      <c r="BJ45" s="48"/>
      <c r="BL45" s="48"/>
      <c r="BN45" s="48"/>
      <c r="BP45" s="48"/>
      <c r="BR45" s="48"/>
      <c r="BT45" s="48"/>
      <c r="BV45" s="48"/>
      <c r="BX45" s="48"/>
      <c r="BZ45" s="48"/>
      <c r="CB45" s="48"/>
      <c r="CD45" s="35"/>
      <c r="CE45" s="35"/>
    </row>
    <row r="46" spans="1:87" s="45" customFormat="1" ht="27" thickBot="1" x14ac:dyDescent="0.25">
      <c r="A46" s="634" t="s">
        <v>65</v>
      </c>
      <c r="B46" s="634"/>
      <c r="C46" s="265">
        <f>C42+C44</f>
        <v>28052.202937249673</v>
      </c>
      <c r="D46" s="637" t="s">
        <v>48</v>
      </c>
      <c r="E46" s="637"/>
      <c r="F46" s="637"/>
      <c r="G46" s="51"/>
      <c r="H46" s="28"/>
      <c r="I46" s="29"/>
      <c r="J46" s="29"/>
      <c r="K46" s="24"/>
      <c r="L46" s="30"/>
      <c r="M46" s="24"/>
      <c r="N46" s="31"/>
      <c r="O46" s="32"/>
      <c r="P46" s="33"/>
      <c r="Q46" s="31"/>
      <c r="R46" s="34"/>
      <c r="T46" s="48"/>
      <c r="V46" s="48"/>
      <c r="X46" s="48"/>
      <c r="Z46" s="48"/>
      <c r="AB46" s="48"/>
      <c r="AD46" s="48"/>
      <c r="AF46" s="48"/>
      <c r="AH46" s="48"/>
      <c r="AJ46" s="48"/>
      <c r="AL46" s="48"/>
      <c r="AN46" s="48"/>
      <c r="AP46" s="48"/>
      <c r="AR46" s="48"/>
      <c r="AT46" s="48"/>
      <c r="AV46" s="48"/>
      <c r="AX46" s="48"/>
      <c r="AZ46" s="48"/>
      <c r="BB46" s="48"/>
      <c r="BD46" s="48"/>
      <c r="BF46" s="48"/>
      <c r="BH46" s="48"/>
      <c r="BJ46" s="48"/>
      <c r="BL46" s="48"/>
      <c r="BN46" s="48"/>
      <c r="BP46" s="48"/>
      <c r="BR46" s="48"/>
      <c r="BT46" s="48"/>
      <c r="BV46" s="48"/>
      <c r="BX46" s="48"/>
      <c r="BZ46" s="48"/>
      <c r="CB46" s="48"/>
      <c r="CD46" s="35"/>
      <c r="CE46" s="35"/>
    </row>
    <row r="47" spans="1:87" s="45" customFormat="1" ht="15" x14ac:dyDescent="0.2">
      <c r="D47" s="25"/>
      <c r="E47" s="25"/>
      <c r="F47" s="50"/>
      <c r="G47" s="51"/>
      <c r="H47" s="28"/>
      <c r="I47" s="29"/>
      <c r="J47" s="29"/>
      <c r="K47" s="24"/>
      <c r="L47" s="30"/>
      <c r="M47" s="24"/>
      <c r="N47" s="31"/>
      <c r="O47" s="32"/>
      <c r="P47" s="33"/>
      <c r="Q47" s="31"/>
      <c r="R47" s="34"/>
      <c r="T47" s="48"/>
      <c r="V47" s="48"/>
      <c r="X47" s="48"/>
      <c r="Z47" s="48"/>
      <c r="AB47" s="48"/>
      <c r="AD47" s="48"/>
      <c r="AF47" s="48"/>
      <c r="AH47" s="48"/>
      <c r="AJ47" s="48"/>
      <c r="AL47" s="48"/>
      <c r="AN47" s="48"/>
      <c r="AP47" s="48"/>
      <c r="AR47" s="48"/>
      <c r="AT47" s="48"/>
      <c r="AV47" s="48"/>
      <c r="AX47" s="48"/>
      <c r="AZ47" s="48"/>
      <c r="BB47" s="48"/>
      <c r="BD47" s="48"/>
      <c r="BF47" s="48"/>
      <c r="BH47" s="48"/>
      <c r="BJ47" s="48"/>
      <c r="BL47" s="48"/>
      <c r="BN47" s="48"/>
      <c r="BP47" s="48"/>
      <c r="BR47" s="48"/>
      <c r="BT47" s="48"/>
      <c r="BV47" s="48"/>
      <c r="BX47" s="48"/>
      <c r="BZ47" s="48"/>
      <c r="CB47" s="48"/>
      <c r="CD47" s="35"/>
      <c r="CE47" s="35"/>
    </row>
    <row r="48" spans="1:87" s="45" customFormat="1" ht="15" x14ac:dyDescent="0.2">
      <c r="D48" s="25"/>
      <c r="E48" s="25"/>
      <c r="F48" s="50"/>
      <c r="G48" s="51"/>
      <c r="H48" s="28"/>
      <c r="I48" s="29"/>
      <c r="J48" s="29"/>
      <c r="K48" s="24"/>
      <c r="L48" s="30"/>
      <c r="M48" s="24"/>
      <c r="N48" s="31"/>
      <c r="O48" s="32"/>
      <c r="P48" s="33"/>
      <c r="Q48" s="31"/>
      <c r="R48" s="34"/>
      <c r="T48" s="48"/>
      <c r="V48" s="48"/>
      <c r="X48" s="48"/>
      <c r="Z48" s="48"/>
      <c r="AB48" s="48"/>
      <c r="AD48" s="48"/>
      <c r="AF48" s="48"/>
      <c r="AH48" s="48"/>
      <c r="AJ48" s="48"/>
      <c r="AL48" s="48"/>
      <c r="AN48" s="48"/>
      <c r="AP48" s="48"/>
      <c r="AR48" s="48"/>
      <c r="AT48" s="48"/>
      <c r="AV48" s="48"/>
      <c r="AX48" s="48"/>
      <c r="AZ48" s="48"/>
      <c r="BB48" s="48"/>
      <c r="BD48" s="48"/>
      <c r="BF48" s="48"/>
      <c r="BH48" s="48"/>
      <c r="BJ48" s="48"/>
      <c r="BL48" s="48"/>
      <c r="BN48" s="48"/>
      <c r="BP48" s="48"/>
      <c r="BR48" s="48"/>
      <c r="BT48" s="48"/>
      <c r="BV48" s="48"/>
      <c r="BX48" s="48"/>
      <c r="BZ48" s="48"/>
      <c r="CB48" s="48"/>
      <c r="CD48" s="35"/>
      <c r="CE48" s="35"/>
    </row>
    <row r="49" spans="4:83" s="45" customFormat="1" ht="15" x14ac:dyDescent="0.2">
      <c r="D49" s="25"/>
      <c r="E49" s="25"/>
      <c r="F49" s="50"/>
      <c r="G49" s="51"/>
      <c r="H49" s="28"/>
      <c r="I49" s="29"/>
      <c r="J49" s="29"/>
      <c r="K49" s="24"/>
      <c r="L49" s="30"/>
      <c r="M49" s="24"/>
      <c r="N49" s="31"/>
      <c r="O49" s="32"/>
      <c r="P49" s="33"/>
      <c r="Q49" s="31"/>
      <c r="R49" s="34"/>
      <c r="T49" s="48"/>
      <c r="V49" s="48"/>
      <c r="X49" s="48"/>
      <c r="Z49" s="48"/>
      <c r="AB49" s="48"/>
      <c r="AD49" s="48"/>
      <c r="AF49" s="48"/>
      <c r="AH49" s="48"/>
      <c r="AJ49" s="48"/>
      <c r="AL49" s="48"/>
      <c r="AN49" s="48"/>
      <c r="AP49" s="48"/>
      <c r="AR49" s="48"/>
      <c r="AT49" s="48"/>
      <c r="AV49" s="48"/>
      <c r="AX49" s="48"/>
      <c r="AZ49" s="48"/>
      <c r="BB49" s="48"/>
      <c r="BD49" s="48"/>
      <c r="BF49" s="48"/>
      <c r="BH49" s="48"/>
      <c r="BJ49" s="48"/>
      <c r="BL49" s="48"/>
      <c r="BN49" s="48"/>
      <c r="BP49" s="48"/>
      <c r="BR49" s="48"/>
      <c r="BT49" s="48"/>
      <c r="BV49" s="48"/>
      <c r="BX49" s="48"/>
      <c r="BZ49" s="48"/>
      <c r="CB49" s="48"/>
      <c r="CD49" s="35"/>
      <c r="CE49" s="35"/>
    </row>
    <row r="50" spans="4:83" s="45" customFormat="1" ht="15" x14ac:dyDescent="0.2">
      <c r="D50" s="25"/>
      <c r="E50" s="25"/>
      <c r="F50" s="50"/>
      <c r="G50" s="51"/>
      <c r="H50" s="28"/>
      <c r="I50" s="29"/>
      <c r="J50" s="29"/>
      <c r="K50" s="24"/>
      <c r="L50" s="30"/>
      <c r="M50" s="24"/>
      <c r="N50" s="31"/>
      <c r="O50" s="32"/>
      <c r="P50" s="33"/>
      <c r="Q50" s="31"/>
      <c r="R50" s="34"/>
      <c r="T50" s="48"/>
      <c r="V50" s="48"/>
      <c r="X50" s="48"/>
      <c r="Z50" s="48"/>
      <c r="AB50" s="48"/>
      <c r="AD50" s="48"/>
      <c r="AF50" s="48"/>
      <c r="AH50" s="48"/>
      <c r="AJ50" s="48"/>
      <c r="AL50" s="48"/>
      <c r="AN50" s="48"/>
      <c r="AP50" s="48"/>
      <c r="AR50" s="48"/>
      <c r="AT50" s="48"/>
      <c r="AV50" s="48"/>
      <c r="AX50" s="48"/>
      <c r="AZ50" s="48"/>
      <c r="BB50" s="48"/>
      <c r="BD50" s="48"/>
      <c r="BF50" s="48"/>
      <c r="BH50" s="48"/>
      <c r="BJ50" s="48"/>
      <c r="BL50" s="48"/>
      <c r="BN50" s="48"/>
      <c r="BP50" s="48"/>
      <c r="BR50" s="48"/>
      <c r="BT50" s="48"/>
      <c r="BV50" s="48"/>
      <c r="BX50" s="48"/>
      <c r="BZ50" s="48"/>
      <c r="CB50" s="48"/>
      <c r="CD50" s="35"/>
      <c r="CE50" s="35"/>
    </row>
    <row r="51" spans="4:83" s="45" customFormat="1" ht="15" x14ac:dyDescent="0.2">
      <c r="D51" s="25"/>
      <c r="E51" s="25"/>
      <c r="F51" s="50"/>
      <c r="G51" s="51"/>
      <c r="H51" s="28"/>
      <c r="I51" s="29"/>
      <c r="J51" s="29"/>
      <c r="K51" s="24"/>
      <c r="L51" s="30"/>
      <c r="M51" s="24"/>
      <c r="N51" s="31"/>
      <c r="O51" s="32"/>
      <c r="P51" s="33"/>
      <c r="Q51" s="31"/>
      <c r="R51" s="34"/>
      <c r="T51" s="48"/>
      <c r="V51" s="48"/>
      <c r="X51" s="48"/>
      <c r="Z51" s="48"/>
      <c r="AB51" s="48"/>
      <c r="AD51" s="48"/>
      <c r="AF51" s="48"/>
      <c r="AH51" s="48"/>
      <c r="AJ51" s="48"/>
      <c r="AL51" s="48"/>
      <c r="AN51" s="48"/>
      <c r="AP51" s="48"/>
      <c r="AR51" s="48"/>
      <c r="AT51" s="48"/>
      <c r="AV51" s="48"/>
      <c r="AX51" s="48"/>
      <c r="AZ51" s="48"/>
      <c r="BB51" s="48"/>
      <c r="BD51" s="48"/>
      <c r="BF51" s="48"/>
      <c r="BH51" s="48"/>
      <c r="BJ51" s="48"/>
      <c r="BL51" s="48"/>
      <c r="BN51" s="48"/>
      <c r="BP51" s="48"/>
      <c r="BR51" s="48"/>
      <c r="BT51" s="48"/>
      <c r="BV51" s="48"/>
      <c r="BX51" s="48"/>
      <c r="BZ51" s="48"/>
      <c r="CB51" s="48"/>
      <c r="CD51" s="35"/>
      <c r="CE51" s="35"/>
    </row>
    <row r="52" spans="4:83" s="45" customFormat="1" ht="15" x14ac:dyDescent="0.2">
      <c r="D52" s="25"/>
      <c r="E52" s="25"/>
      <c r="F52" s="50"/>
      <c r="G52" s="51"/>
      <c r="H52" s="28"/>
      <c r="I52" s="29"/>
      <c r="J52" s="29"/>
      <c r="K52" s="24"/>
      <c r="L52" s="30"/>
      <c r="M52" s="24"/>
      <c r="N52" s="31"/>
      <c r="O52" s="32"/>
      <c r="P52" s="33"/>
      <c r="Q52" s="31"/>
      <c r="R52" s="34"/>
      <c r="T52" s="48"/>
      <c r="V52" s="48"/>
      <c r="X52" s="48"/>
      <c r="Z52" s="48"/>
      <c r="AB52" s="48"/>
      <c r="AD52" s="48"/>
      <c r="AF52" s="48"/>
      <c r="AH52" s="48"/>
      <c r="AJ52" s="48"/>
      <c r="AL52" s="48"/>
      <c r="AN52" s="48"/>
      <c r="AP52" s="48"/>
      <c r="AR52" s="48"/>
      <c r="AT52" s="48"/>
      <c r="AV52" s="48"/>
      <c r="AX52" s="48"/>
      <c r="AZ52" s="48"/>
      <c r="BB52" s="48"/>
      <c r="BD52" s="48"/>
      <c r="BF52" s="48"/>
      <c r="BH52" s="48"/>
      <c r="BJ52" s="48"/>
      <c r="BL52" s="48"/>
      <c r="BN52" s="48"/>
      <c r="BP52" s="48"/>
      <c r="BR52" s="48"/>
      <c r="BT52" s="48"/>
      <c r="BV52" s="48"/>
      <c r="BX52" s="48"/>
      <c r="BZ52" s="48"/>
      <c r="CB52" s="48"/>
      <c r="CD52" s="35"/>
      <c r="CE52" s="35"/>
    </row>
    <row r="53" spans="4:83" s="45" customFormat="1" ht="15" x14ac:dyDescent="0.2">
      <c r="D53" s="25"/>
      <c r="E53" s="25"/>
      <c r="F53" s="50"/>
      <c r="G53" s="51"/>
      <c r="H53" s="28"/>
      <c r="I53" s="29"/>
      <c r="J53" s="29"/>
      <c r="K53" s="24"/>
      <c r="L53" s="30"/>
      <c r="M53" s="24"/>
      <c r="N53" s="31"/>
      <c r="O53" s="32"/>
      <c r="P53" s="33"/>
      <c r="Q53" s="31"/>
      <c r="R53" s="34"/>
      <c r="T53" s="48"/>
      <c r="V53" s="48"/>
      <c r="X53" s="48"/>
      <c r="Z53" s="48"/>
      <c r="AB53" s="48"/>
      <c r="AD53" s="48"/>
      <c r="AF53" s="48"/>
      <c r="AH53" s="48"/>
      <c r="AJ53" s="48"/>
      <c r="AL53" s="48"/>
      <c r="AN53" s="48"/>
      <c r="AP53" s="48"/>
      <c r="AR53" s="48"/>
      <c r="AT53" s="48"/>
      <c r="AV53" s="48"/>
      <c r="AX53" s="48"/>
      <c r="AZ53" s="48"/>
      <c r="BB53" s="48"/>
      <c r="BD53" s="48"/>
      <c r="BF53" s="48"/>
      <c r="BH53" s="48"/>
      <c r="BJ53" s="48"/>
      <c r="BL53" s="48"/>
      <c r="BN53" s="48"/>
      <c r="BP53" s="48"/>
      <c r="BR53" s="48"/>
      <c r="BT53" s="48"/>
      <c r="BV53" s="48"/>
      <c r="BX53" s="48"/>
      <c r="BZ53" s="48"/>
      <c r="CB53" s="48"/>
      <c r="CD53" s="35"/>
      <c r="CE53" s="35"/>
    </row>
    <row r="54" spans="4:83" s="45" customFormat="1" ht="15" x14ac:dyDescent="0.2">
      <c r="D54" s="25"/>
      <c r="E54" s="25"/>
      <c r="F54" s="50"/>
      <c r="G54" s="51"/>
      <c r="H54" s="28"/>
      <c r="I54" s="29"/>
      <c r="J54" s="29"/>
      <c r="K54" s="24"/>
      <c r="L54" s="30"/>
      <c r="M54" s="24"/>
      <c r="N54" s="31"/>
      <c r="O54" s="32"/>
      <c r="P54" s="33"/>
      <c r="Q54" s="31"/>
      <c r="R54" s="34"/>
      <c r="T54" s="48"/>
      <c r="V54" s="48"/>
      <c r="X54" s="48"/>
      <c r="Z54" s="48"/>
      <c r="AB54" s="48"/>
      <c r="AD54" s="48"/>
      <c r="AF54" s="48"/>
      <c r="AH54" s="48"/>
      <c r="AJ54" s="48"/>
      <c r="AL54" s="48"/>
      <c r="AN54" s="48"/>
      <c r="AP54" s="48"/>
      <c r="AR54" s="48"/>
      <c r="AT54" s="48"/>
      <c r="AV54" s="48"/>
      <c r="AX54" s="48"/>
      <c r="AZ54" s="48"/>
      <c r="BB54" s="48"/>
      <c r="BD54" s="48"/>
      <c r="BF54" s="48"/>
      <c r="BH54" s="48"/>
      <c r="BJ54" s="48"/>
      <c r="BL54" s="48"/>
      <c r="BN54" s="48"/>
      <c r="BP54" s="48"/>
      <c r="BR54" s="48"/>
      <c r="BT54" s="48"/>
      <c r="BV54" s="48"/>
      <c r="BX54" s="48"/>
      <c r="BZ54" s="48"/>
      <c r="CB54" s="48"/>
      <c r="CD54" s="35"/>
      <c r="CE54" s="35"/>
    </row>
    <row r="55" spans="4:83" s="45" customFormat="1" ht="15" x14ac:dyDescent="0.2">
      <c r="D55" s="25"/>
      <c r="E55" s="25"/>
      <c r="F55" s="50"/>
      <c r="G55" s="51"/>
      <c r="H55" s="28"/>
      <c r="I55" s="29"/>
      <c r="J55" s="29"/>
      <c r="K55" s="24"/>
      <c r="L55" s="30"/>
      <c r="M55" s="24"/>
      <c r="N55" s="31"/>
      <c r="O55" s="32"/>
      <c r="P55" s="33"/>
      <c r="Q55" s="31"/>
      <c r="R55" s="34"/>
      <c r="T55" s="48"/>
      <c r="V55" s="48"/>
      <c r="X55" s="48"/>
      <c r="Z55" s="48"/>
      <c r="AB55" s="48"/>
      <c r="AD55" s="48"/>
      <c r="AF55" s="48"/>
      <c r="AH55" s="48"/>
      <c r="AJ55" s="48"/>
      <c r="AL55" s="48"/>
      <c r="AN55" s="48"/>
      <c r="AP55" s="48"/>
      <c r="AR55" s="48"/>
      <c r="AT55" s="48"/>
      <c r="AV55" s="48"/>
      <c r="AX55" s="48"/>
      <c r="AZ55" s="48"/>
      <c r="BB55" s="48"/>
      <c r="BD55" s="48"/>
      <c r="BF55" s="48"/>
      <c r="BH55" s="48"/>
      <c r="BJ55" s="48"/>
      <c r="BL55" s="48"/>
      <c r="BN55" s="48"/>
      <c r="BP55" s="48"/>
      <c r="BR55" s="48"/>
      <c r="BT55" s="48"/>
      <c r="BV55" s="48"/>
      <c r="BX55" s="48"/>
      <c r="BZ55" s="48"/>
      <c r="CB55" s="48"/>
      <c r="CD55" s="35"/>
      <c r="CE55" s="35"/>
    </row>
    <row r="56" spans="4:83" s="45" customFormat="1" ht="15" x14ac:dyDescent="0.2">
      <c r="D56" s="25"/>
      <c r="E56" s="25"/>
      <c r="F56" s="50"/>
      <c r="G56" s="51"/>
      <c r="H56" s="28"/>
      <c r="I56" s="29"/>
      <c r="J56" s="29"/>
      <c r="K56" s="24"/>
      <c r="L56" s="30"/>
      <c r="M56" s="24"/>
      <c r="N56" s="31"/>
      <c r="O56" s="32"/>
      <c r="P56" s="33"/>
      <c r="Q56" s="31"/>
      <c r="R56" s="34"/>
      <c r="T56" s="48"/>
      <c r="V56" s="48"/>
      <c r="X56" s="48"/>
      <c r="Z56" s="48"/>
      <c r="AB56" s="48"/>
      <c r="AD56" s="48"/>
      <c r="AF56" s="48"/>
      <c r="AH56" s="48"/>
      <c r="AJ56" s="48"/>
      <c r="AL56" s="48"/>
      <c r="AN56" s="48"/>
      <c r="AP56" s="48"/>
      <c r="AR56" s="48"/>
      <c r="AT56" s="48"/>
      <c r="AV56" s="48"/>
      <c r="AX56" s="48"/>
      <c r="AZ56" s="48"/>
      <c r="BB56" s="48"/>
      <c r="BD56" s="48"/>
      <c r="BF56" s="48"/>
      <c r="BH56" s="48"/>
      <c r="BJ56" s="48"/>
      <c r="BL56" s="48"/>
      <c r="BN56" s="48"/>
      <c r="BP56" s="48"/>
      <c r="BR56" s="48"/>
      <c r="BT56" s="48"/>
      <c r="BV56" s="48"/>
      <c r="BX56" s="48"/>
      <c r="BZ56" s="48"/>
      <c r="CB56" s="48"/>
      <c r="CD56" s="35"/>
      <c r="CE56" s="35"/>
    </row>
    <row r="57" spans="4:83" s="45" customFormat="1" ht="15" x14ac:dyDescent="0.2">
      <c r="D57" s="25"/>
      <c r="E57" s="25"/>
      <c r="F57" s="50"/>
      <c r="G57" s="51"/>
      <c r="H57" s="28"/>
      <c r="I57" s="29"/>
      <c r="J57" s="29"/>
      <c r="K57" s="24"/>
      <c r="L57" s="30"/>
      <c r="M57" s="24"/>
      <c r="N57" s="31"/>
      <c r="O57" s="32"/>
      <c r="P57" s="33"/>
      <c r="Q57" s="31"/>
      <c r="R57" s="34"/>
      <c r="T57" s="48"/>
      <c r="V57" s="48"/>
      <c r="X57" s="48"/>
      <c r="Z57" s="48"/>
      <c r="AB57" s="48"/>
      <c r="AD57" s="48"/>
      <c r="AF57" s="48"/>
      <c r="AH57" s="48"/>
      <c r="AJ57" s="48"/>
      <c r="AL57" s="48"/>
      <c r="AN57" s="48"/>
      <c r="AP57" s="48"/>
      <c r="AR57" s="48"/>
      <c r="AT57" s="48"/>
      <c r="AV57" s="48"/>
      <c r="AX57" s="48"/>
      <c r="AZ57" s="48"/>
      <c r="BB57" s="48"/>
      <c r="BD57" s="48"/>
      <c r="BF57" s="48"/>
      <c r="BH57" s="48"/>
      <c r="BJ57" s="48"/>
      <c r="BL57" s="48"/>
      <c r="BN57" s="48"/>
      <c r="BP57" s="48"/>
      <c r="BR57" s="48"/>
      <c r="BT57" s="48"/>
      <c r="BV57" s="48"/>
      <c r="BX57" s="48"/>
      <c r="BZ57" s="48"/>
      <c r="CB57" s="48"/>
      <c r="CD57" s="35"/>
      <c r="CE57" s="35"/>
    </row>
    <row r="58" spans="4:83" s="45" customFormat="1" ht="15" x14ac:dyDescent="0.2">
      <c r="D58" s="25"/>
      <c r="E58" s="25"/>
      <c r="F58" s="50"/>
      <c r="G58" s="51"/>
      <c r="H58" s="28"/>
      <c r="I58" s="29"/>
      <c r="J58" s="29"/>
      <c r="K58" s="24"/>
      <c r="L58" s="30"/>
      <c r="M58" s="24"/>
      <c r="N58" s="31"/>
      <c r="O58" s="32"/>
      <c r="P58" s="33"/>
      <c r="Q58" s="31"/>
      <c r="R58" s="34"/>
      <c r="T58" s="48"/>
      <c r="V58" s="48"/>
      <c r="X58" s="48"/>
      <c r="Z58" s="48"/>
      <c r="AB58" s="48"/>
      <c r="AD58" s="48"/>
      <c r="AF58" s="48"/>
      <c r="AH58" s="48"/>
      <c r="AJ58" s="48"/>
      <c r="AL58" s="48"/>
      <c r="AN58" s="48"/>
      <c r="AP58" s="48"/>
      <c r="AR58" s="48"/>
      <c r="AT58" s="48"/>
      <c r="AV58" s="48"/>
      <c r="AX58" s="48"/>
      <c r="AZ58" s="48"/>
      <c r="BB58" s="48"/>
      <c r="BD58" s="48"/>
      <c r="BF58" s="48"/>
      <c r="BH58" s="48"/>
      <c r="BJ58" s="48"/>
      <c r="BL58" s="48"/>
      <c r="BN58" s="48"/>
      <c r="BP58" s="48"/>
      <c r="BR58" s="48"/>
      <c r="BT58" s="48"/>
      <c r="BV58" s="48"/>
      <c r="BX58" s="48"/>
      <c r="BZ58" s="48"/>
      <c r="CB58" s="48"/>
      <c r="CD58" s="35"/>
      <c r="CE58" s="35"/>
    </row>
    <row r="59" spans="4:83" s="45" customFormat="1" ht="15" x14ac:dyDescent="0.2">
      <c r="D59" s="25"/>
      <c r="E59" s="25"/>
      <c r="F59" s="50"/>
      <c r="G59" s="51"/>
      <c r="H59" s="28"/>
      <c r="I59" s="29"/>
      <c r="J59" s="29"/>
      <c r="K59" s="24"/>
      <c r="L59" s="30"/>
      <c r="M59" s="24"/>
      <c r="N59" s="31"/>
      <c r="O59" s="32"/>
      <c r="P59" s="33"/>
      <c r="Q59" s="31"/>
      <c r="R59" s="34"/>
      <c r="T59" s="48"/>
      <c r="V59" s="48"/>
      <c r="X59" s="48"/>
      <c r="Z59" s="48"/>
      <c r="AB59" s="48"/>
      <c r="AD59" s="48"/>
      <c r="AF59" s="48"/>
      <c r="AH59" s="48"/>
      <c r="AJ59" s="48"/>
      <c r="AL59" s="48"/>
      <c r="AN59" s="48"/>
      <c r="AP59" s="48"/>
      <c r="AR59" s="48"/>
      <c r="AT59" s="48"/>
      <c r="AV59" s="48"/>
      <c r="AX59" s="48"/>
      <c r="AZ59" s="48"/>
      <c r="BB59" s="48"/>
      <c r="BD59" s="48"/>
      <c r="BF59" s="48"/>
      <c r="BH59" s="48"/>
      <c r="BJ59" s="48"/>
      <c r="BL59" s="48"/>
      <c r="BN59" s="48"/>
      <c r="BP59" s="48"/>
      <c r="BR59" s="48"/>
      <c r="BT59" s="48"/>
      <c r="BV59" s="48"/>
      <c r="BX59" s="48"/>
      <c r="BZ59" s="48"/>
      <c r="CB59" s="48"/>
      <c r="CD59" s="35"/>
      <c r="CE59" s="35"/>
    </row>
    <row r="60" spans="4:83" s="45" customFormat="1" ht="15" x14ac:dyDescent="0.2">
      <c r="D60" s="25"/>
      <c r="E60" s="25"/>
      <c r="F60" s="50"/>
      <c r="G60" s="51"/>
      <c r="H60" s="28"/>
      <c r="I60" s="29"/>
      <c r="J60" s="29"/>
      <c r="K60" s="24"/>
      <c r="L60" s="30"/>
      <c r="M60" s="24"/>
      <c r="N60" s="31"/>
      <c r="O60" s="32"/>
      <c r="P60" s="33"/>
      <c r="Q60" s="31"/>
      <c r="R60" s="34"/>
      <c r="T60" s="48"/>
      <c r="V60" s="48"/>
      <c r="X60" s="48"/>
      <c r="Z60" s="48"/>
      <c r="AB60" s="48"/>
      <c r="AD60" s="48"/>
      <c r="AF60" s="48"/>
      <c r="AH60" s="48"/>
      <c r="AJ60" s="48"/>
      <c r="AL60" s="48"/>
      <c r="AN60" s="48"/>
      <c r="AP60" s="48"/>
      <c r="AR60" s="48"/>
      <c r="AT60" s="48"/>
      <c r="AV60" s="48"/>
      <c r="AX60" s="48"/>
      <c r="AZ60" s="48"/>
      <c r="BB60" s="48"/>
      <c r="BD60" s="48"/>
      <c r="BF60" s="48"/>
      <c r="BH60" s="48"/>
      <c r="BJ60" s="48"/>
      <c r="BL60" s="48"/>
      <c r="BN60" s="48"/>
      <c r="BP60" s="48"/>
      <c r="BR60" s="48"/>
      <c r="BT60" s="48"/>
      <c r="BV60" s="48"/>
      <c r="BX60" s="48"/>
      <c r="BZ60" s="48"/>
      <c r="CB60" s="48"/>
      <c r="CD60" s="35"/>
      <c r="CE60" s="35"/>
    </row>
    <row r="61" spans="4:83" s="45" customFormat="1" ht="15" x14ac:dyDescent="0.2">
      <c r="D61" s="25"/>
      <c r="E61" s="25"/>
      <c r="F61" s="50"/>
      <c r="G61" s="51"/>
      <c r="H61" s="28"/>
      <c r="I61" s="29"/>
      <c r="J61" s="29"/>
      <c r="K61" s="24"/>
      <c r="L61" s="30"/>
      <c r="M61" s="24"/>
      <c r="N61" s="31"/>
      <c r="O61" s="32"/>
      <c r="P61" s="33"/>
      <c r="Q61" s="31"/>
      <c r="R61" s="34"/>
      <c r="T61" s="48"/>
      <c r="V61" s="48"/>
      <c r="X61" s="48"/>
      <c r="Z61" s="48"/>
      <c r="AB61" s="48"/>
      <c r="AD61" s="48"/>
      <c r="AF61" s="48"/>
      <c r="AH61" s="48"/>
      <c r="AJ61" s="48"/>
      <c r="AL61" s="48"/>
      <c r="AN61" s="48"/>
      <c r="AP61" s="48"/>
      <c r="AR61" s="48"/>
      <c r="AT61" s="48"/>
      <c r="AV61" s="48"/>
      <c r="AX61" s="48"/>
      <c r="AZ61" s="48"/>
      <c r="BB61" s="48"/>
      <c r="BD61" s="48"/>
      <c r="BF61" s="48"/>
      <c r="BH61" s="48"/>
      <c r="BJ61" s="48"/>
      <c r="BL61" s="48"/>
      <c r="BN61" s="48"/>
      <c r="BP61" s="48"/>
      <c r="BR61" s="48"/>
      <c r="BT61" s="48"/>
      <c r="BV61" s="48"/>
      <c r="BX61" s="48"/>
      <c r="BZ61" s="48"/>
      <c r="CB61" s="48"/>
      <c r="CD61" s="35"/>
      <c r="CE61" s="35"/>
    </row>
    <row r="62" spans="4:83" s="45" customFormat="1" ht="15" x14ac:dyDescent="0.2">
      <c r="D62" s="25"/>
      <c r="E62" s="25"/>
      <c r="F62" s="50"/>
      <c r="G62" s="51"/>
      <c r="H62" s="28"/>
      <c r="I62" s="29"/>
      <c r="J62" s="29"/>
      <c r="K62" s="24"/>
      <c r="L62" s="30"/>
      <c r="M62" s="24"/>
      <c r="N62" s="31"/>
      <c r="O62" s="32"/>
      <c r="P62" s="33"/>
      <c r="Q62" s="31"/>
      <c r="R62" s="34"/>
      <c r="T62" s="48"/>
      <c r="V62" s="48"/>
      <c r="X62" s="48"/>
      <c r="Z62" s="48"/>
      <c r="AB62" s="48"/>
      <c r="AD62" s="48"/>
      <c r="AF62" s="48"/>
      <c r="AH62" s="48"/>
      <c r="AJ62" s="48"/>
      <c r="AL62" s="48"/>
      <c r="AN62" s="48"/>
      <c r="AP62" s="48"/>
      <c r="AR62" s="48"/>
      <c r="AT62" s="48"/>
      <c r="AV62" s="48"/>
      <c r="AX62" s="48"/>
      <c r="AZ62" s="48"/>
      <c r="BB62" s="48"/>
      <c r="BD62" s="48"/>
      <c r="BF62" s="48"/>
      <c r="BH62" s="48"/>
      <c r="BJ62" s="48"/>
      <c r="BL62" s="48"/>
      <c r="BN62" s="48"/>
      <c r="BP62" s="48"/>
      <c r="BR62" s="48"/>
      <c r="BT62" s="48"/>
      <c r="BV62" s="48"/>
      <c r="BX62" s="48"/>
      <c r="BZ62" s="48"/>
      <c r="CB62" s="48"/>
      <c r="CD62" s="35"/>
      <c r="CE62" s="35"/>
    </row>
    <row r="63" spans="4:83" s="45" customFormat="1" ht="15" x14ac:dyDescent="0.2">
      <c r="D63" s="25"/>
      <c r="E63" s="25"/>
      <c r="F63" s="50"/>
      <c r="G63" s="51"/>
      <c r="H63" s="28"/>
      <c r="I63" s="29"/>
      <c r="J63" s="29"/>
      <c r="K63" s="24"/>
      <c r="L63" s="30"/>
      <c r="M63" s="24"/>
      <c r="N63" s="31"/>
      <c r="O63" s="32"/>
      <c r="P63" s="33"/>
      <c r="Q63" s="31"/>
      <c r="R63" s="34"/>
      <c r="T63" s="48"/>
      <c r="V63" s="48"/>
      <c r="X63" s="48"/>
      <c r="Z63" s="48"/>
      <c r="AB63" s="48"/>
      <c r="AD63" s="48"/>
      <c r="AF63" s="48"/>
      <c r="AH63" s="48"/>
      <c r="AJ63" s="48"/>
      <c r="AL63" s="48"/>
      <c r="AN63" s="48"/>
      <c r="AP63" s="48"/>
      <c r="AR63" s="48"/>
      <c r="AT63" s="48"/>
      <c r="AV63" s="48"/>
      <c r="AX63" s="48"/>
      <c r="AZ63" s="48"/>
      <c r="BB63" s="48"/>
      <c r="BD63" s="48"/>
      <c r="BF63" s="48"/>
      <c r="BH63" s="48"/>
      <c r="BJ63" s="48"/>
      <c r="BL63" s="48"/>
      <c r="BN63" s="48"/>
      <c r="BP63" s="48"/>
      <c r="BR63" s="48"/>
      <c r="BT63" s="48"/>
      <c r="BV63" s="48"/>
      <c r="BX63" s="48"/>
      <c r="BZ63" s="48"/>
      <c r="CB63" s="48"/>
      <c r="CD63" s="35"/>
      <c r="CE63" s="35"/>
    </row>
    <row r="64" spans="4:83" s="45" customFormat="1" ht="15" x14ac:dyDescent="0.2">
      <c r="D64" s="25"/>
      <c r="E64" s="25"/>
      <c r="F64" s="50"/>
      <c r="G64" s="51"/>
      <c r="H64" s="28"/>
      <c r="I64" s="29"/>
      <c r="J64" s="29"/>
      <c r="K64" s="24"/>
      <c r="L64" s="30"/>
      <c r="M64" s="24"/>
      <c r="N64" s="31"/>
      <c r="O64" s="32"/>
      <c r="P64" s="33"/>
      <c r="Q64" s="31"/>
      <c r="R64" s="34"/>
      <c r="T64" s="48"/>
      <c r="V64" s="48"/>
      <c r="X64" s="48"/>
      <c r="Z64" s="48"/>
      <c r="AB64" s="48"/>
      <c r="AD64" s="48"/>
      <c r="AF64" s="48"/>
      <c r="AH64" s="48"/>
      <c r="AJ64" s="48"/>
      <c r="AL64" s="48"/>
      <c r="AN64" s="48"/>
      <c r="AP64" s="48"/>
      <c r="AR64" s="48"/>
      <c r="AT64" s="48"/>
      <c r="AV64" s="48"/>
      <c r="AX64" s="48"/>
      <c r="AZ64" s="48"/>
      <c r="BB64" s="48"/>
      <c r="BD64" s="48"/>
      <c r="BF64" s="48"/>
      <c r="BH64" s="48"/>
      <c r="BJ64" s="48"/>
      <c r="BL64" s="48"/>
      <c r="BN64" s="48"/>
      <c r="BP64" s="48"/>
      <c r="BR64" s="48"/>
      <c r="BT64" s="48"/>
      <c r="BV64" s="48"/>
      <c r="BX64" s="48"/>
      <c r="BZ64" s="48"/>
      <c r="CB64" s="48"/>
      <c r="CD64" s="35"/>
      <c r="CE64" s="35"/>
    </row>
    <row r="65" spans="4:83" s="45" customFormat="1" ht="15" x14ac:dyDescent="0.2">
      <c r="D65" s="25"/>
      <c r="E65" s="25"/>
      <c r="F65" s="50"/>
      <c r="G65" s="51"/>
      <c r="H65" s="28"/>
      <c r="I65" s="29"/>
      <c r="J65" s="29"/>
      <c r="K65" s="24"/>
      <c r="L65" s="30"/>
      <c r="M65" s="24"/>
      <c r="N65" s="31"/>
      <c r="O65" s="32"/>
      <c r="P65" s="33"/>
      <c r="Q65" s="31"/>
      <c r="R65" s="34"/>
      <c r="T65" s="48"/>
      <c r="V65" s="48"/>
      <c r="X65" s="48"/>
      <c r="Z65" s="48"/>
      <c r="AB65" s="48"/>
      <c r="AD65" s="48"/>
      <c r="AF65" s="48"/>
      <c r="AH65" s="48"/>
      <c r="AJ65" s="48"/>
      <c r="AL65" s="48"/>
      <c r="AN65" s="48"/>
      <c r="AP65" s="48"/>
      <c r="AR65" s="48"/>
      <c r="AT65" s="48"/>
      <c r="AV65" s="48"/>
      <c r="AX65" s="48"/>
      <c r="AZ65" s="48"/>
      <c r="BB65" s="48"/>
      <c r="BD65" s="48"/>
      <c r="BF65" s="48"/>
      <c r="BH65" s="48"/>
      <c r="BJ65" s="48"/>
      <c r="BL65" s="48"/>
      <c r="BN65" s="48"/>
      <c r="BP65" s="48"/>
      <c r="BR65" s="48"/>
      <c r="BT65" s="48"/>
      <c r="BV65" s="48"/>
      <c r="BX65" s="48"/>
      <c r="BZ65" s="48"/>
      <c r="CB65" s="48"/>
      <c r="CD65" s="35"/>
      <c r="CE65" s="35"/>
    </row>
    <row r="66" spans="4:83" s="45" customFormat="1" ht="15" x14ac:dyDescent="0.2">
      <c r="D66" s="25"/>
      <c r="E66" s="25"/>
      <c r="F66" s="50"/>
      <c r="G66" s="51"/>
      <c r="H66" s="28"/>
      <c r="I66" s="29"/>
      <c r="J66" s="29"/>
      <c r="K66" s="24"/>
      <c r="L66" s="30"/>
      <c r="M66" s="24"/>
      <c r="N66" s="31"/>
      <c r="O66" s="32"/>
      <c r="P66" s="33"/>
      <c r="Q66" s="31"/>
      <c r="R66" s="34"/>
      <c r="T66" s="48"/>
      <c r="V66" s="48"/>
      <c r="X66" s="48"/>
      <c r="Z66" s="48"/>
      <c r="AB66" s="48"/>
      <c r="AD66" s="48"/>
      <c r="AF66" s="48"/>
      <c r="AH66" s="48"/>
      <c r="AJ66" s="48"/>
      <c r="AL66" s="48"/>
      <c r="AN66" s="48"/>
      <c r="AP66" s="48"/>
      <c r="AR66" s="48"/>
      <c r="AT66" s="48"/>
      <c r="AV66" s="48"/>
      <c r="AX66" s="48"/>
      <c r="AZ66" s="48"/>
      <c r="BB66" s="48"/>
      <c r="BD66" s="48"/>
      <c r="BF66" s="48"/>
      <c r="BH66" s="48"/>
      <c r="BJ66" s="48"/>
      <c r="BL66" s="48"/>
      <c r="BN66" s="48"/>
      <c r="BP66" s="48"/>
      <c r="BR66" s="48"/>
      <c r="BT66" s="48"/>
      <c r="BV66" s="48"/>
      <c r="BX66" s="48"/>
      <c r="BZ66" s="48"/>
      <c r="CB66" s="48"/>
      <c r="CD66" s="35"/>
      <c r="CE66" s="35"/>
    </row>
    <row r="67" spans="4:83" s="45" customFormat="1" ht="15" x14ac:dyDescent="0.2">
      <c r="D67" s="25"/>
      <c r="E67" s="25"/>
      <c r="F67" s="50"/>
      <c r="G67" s="51"/>
      <c r="H67" s="28"/>
      <c r="I67" s="29"/>
      <c r="J67" s="29"/>
      <c r="K67" s="24"/>
      <c r="L67" s="30"/>
      <c r="M67" s="24"/>
      <c r="N67" s="31"/>
      <c r="O67" s="32"/>
      <c r="P67" s="33"/>
      <c r="Q67" s="31"/>
      <c r="R67" s="34"/>
      <c r="T67" s="48"/>
      <c r="V67" s="48"/>
      <c r="X67" s="48"/>
      <c r="Z67" s="48"/>
      <c r="AB67" s="48"/>
      <c r="AD67" s="48"/>
      <c r="AF67" s="48"/>
      <c r="AH67" s="48"/>
      <c r="AJ67" s="48"/>
      <c r="AL67" s="48"/>
      <c r="AN67" s="48"/>
      <c r="AP67" s="48"/>
      <c r="AR67" s="48"/>
      <c r="AT67" s="48"/>
      <c r="AV67" s="48"/>
      <c r="AX67" s="48"/>
      <c r="AZ67" s="48"/>
      <c r="BB67" s="48"/>
      <c r="BD67" s="48"/>
      <c r="BF67" s="48"/>
      <c r="BH67" s="48"/>
      <c r="BJ67" s="48"/>
      <c r="BL67" s="48"/>
      <c r="BN67" s="48"/>
      <c r="BP67" s="48"/>
      <c r="BR67" s="48"/>
      <c r="BT67" s="48"/>
      <c r="BV67" s="48"/>
      <c r="BX67" s="48"/>
      <c r="BZ67" s="48"/>
      <c r="CB67" s="48"/>
      <c r="CD67" s="35"/>
      <c r="CE67" s="35"/>
    </row>
    <row r="68" spans="4:83" s="45" customFormat="1" ht="15" x14ac:dyDescent="0.2">
      <c r="D68" s="25"/>
      <c r="E68" s="25"/>
      <c r="F68" s="50"/>
      <c r="G68" s="51"/>
      <c r="H68" s="28"/>
      <c r="I68" s="29"/>
      <c r="J68" s="29"/>
      <c r="K68" s="24"/>
      <c r="L68" s="30"/>
      <c r="M68" s="24"/>
      <c r="N68" s="31"/>
      <c r="O68" s="32"/>
      <c r="P68" s="33"/>
      <c r="Q68" s="31"/>
      <c r="R68" s="34"/>
      <c r="T68" s="48"/>
      <c r="V68" s="48"/>
      <c r="X68" s="48"/>
      <c r="Z68" s="48"/>
      <c r="AB68" s="48"/>
      <c r="AD68" s="48"/>
      <c r="AF68" s="48"/>
      <c r="AH68" s="48"/>
      <c r="AJ68" s="48"/>
      <c r="AL68" s="48"/>
      <c r="AN68" s="48"/>
      <c r="AP68" s="48"/>
      <c r="AR68" s="48"/>
      <c r="AT68" s="48"/>
      <c r="AV68" s="48"/>
      <c r="AX68" s="48"/>
      <c r="AZ68" s="48"/>
      <c r="BB68" s="48"/>
      <c r="BD68" s="48"/>
      <c r="BF68" s="48"/>
      <c r="BH68" s="48"/>
      <c r="BJ68" s="48"/>
      <c r="BL68" s="48"/>
      <c r="BN68" s="48"/>
      <c r="BP68" s="48"/>
      <c r="BR68" s="48"/>
      <c r="BT68" s="48"/>
      <c r="BV68" s="48"/>
      <c r="BX68" s="48"/>
      <c r="BZ68" s="48"/>
      <c r="CB68" s="48"/>
      <c r="CD68" s="35"/>
      <c r="CE68" s="35"/>
    </row>
    <row r="69" spans="4:83" s="45" customFormat="1" ht="15" x14ac:dyDescent="0.2">
      <c r="D69" s="25"/>
      <c r="E69" s="25"/>
      <c r="F69" s="50"/>
      <c r="G69" s="51"/>
      <c r="H69" s="28"/>
      <c r="I69" s="29"/>
      <c r="J69" s="29"/>
      <c r="K69" s="24"/>
      <c r="L69" s="30"/>
      <c r="M69" s="24"/>
      <c r="N69" s="31"/>
      <c r="O69" s="32"/>
      <c r="P69" s="33"/>
      <c r="Q69" s="31"/>
      <c r="R69" s="34"/>
      <c r="T69" s="48"/>
      <c r="V69" s="48"/>
      <c r="X69" s="48"/>
      <c r="Z69" s="48"/>
      <c r="AB69" s="48"/>
      <c r="AD69" s="48"/>
      <c r="AF69" s="48"/>
      <c r="AH69" s="48"/>
      <c r="AJ69" s="48"/>
      <c r="AL69" s="48"/>
      <c r="AN69" s="48"/>
      <c r="AP69" s="48"/>
      <c r="AR69" s="48"/>
      <c r="AT69" s="48"/>
      <c r="AV69" s="48"/>
      <c r="AX69" s="48"/>
      <c r="AZ69" s="48"/>
      <c r="BB69" s="48"/>
      <c r="BD69" s="48"/>
      <c r="BF69" s="48"/>
      <c r="BH69" s="48"/>
      <c r="BJ69" s="48"/>
      <c r="BL69" s="48"/>
      <c r="BN69" s="48"/>
      <c r="BP69" s="48"/>
      <c r="BR69" s="48"/>
      <c r="BT69" s="48"/>
      <c r="BV69" s="48"/>
      <c r="BX69" s="48"/>
      <c r="BZ69" s="48"/>
      <c r="CB69" s="48"/>
      <c r="CD69" s="35"/>
      <c r="CE69" s="35"/>
    </row>
    <row r="70" spans="4:83" s="45" customFormat="1" ht="15" x14ac:dyDescent="0.2">
      <c r="D70" s="25"/>
      <c r="E70" s="25"/>
      <c r="F70" s="50"/>
      <c r="G70" s="51"/>
      <c r="H70" s="28"/>
      <c r="I70" s="29"/>
      <c r="J70" s="29"/>
      <c r="K70" s="24"/>
      <c r="L70" s="30"/>
      <c r="M70" s="24"/>
      <c r="N70" s="31"/>
      <c r="O70" s="32"/>
      <c r="P70" s="33"/>
      <c r="Q70" s="31"/>
      <c r="R70" s="34"/>
      <c r="T70" s="48"/>
      <c r="V70" s="48"/>
      <c r="X70" s="48"/>
      <c r="Z70" s="48"/>
      <c r="AB70" s="48"/>
      <c r="AD70" s="48"/>
      <c r="AF70" s="48"/>
      <c r="AH70" s="48"/>
      <c r="AJ70" s="48"/>
      <c r="AL70" s="48"/>
      <c r="AN70" s="48"/>
      <c r="AP70" s="48"/>
      <c r="AR70" s="48"/>
      <c r="AT70" s="48"/>
      <c r="AV70" s="48"/>
      <c r="AX70" s="48"/>
      <c r="AZ70" s="48"/>
      <c r="BB70" s="48"/>
      <c r="BD70" s="48"/>
      <c r="BF70" s="48"/>
      <c r="BH70" s="48"/>
      <c r="BJ70" s="48"/>
      <c r="BL70" s="48"/>
      <c r="BN70" s="48"/>
      <c r="BP70" s="48"/>
      <c r="BR70" s="48"/>
      <c r="BT70" s="48"/>
      <c r="BV70" s="48"/>
      <c r="BX70" s="48"/>
      <c r="BZ70" s="48"/>
      <c r="CB70" s="48"/>
      <c r="CD70" s="35"/>
      <c r="CE70" s="35"/>
    </row>
    <row r="71" spans="4:83" s="45" customFormat="1" ht="15" x14ac:dyDescent="0.2">
      <c r="D71" s="25"/>
      <c r="E71" s="25"/>
      <c r="F71" s="50"/>
      <c r="G71" s="51"/>
      <c r="H71" s="28"/>
      <c r="I71" s="29"/>
      <c r="J71" s="29"/>
      <c r="K71" s="24"/>
      <c r="L71" s="30"/>
      <c r="M71" s="24"/>
      <c r="N71" s="31"/>
      <c r="O71" s="32"/>
      <c r="P71" s="33"/>
      <c r="Q71" s="31"/>
      <c r="R71" s="34"/>
      <c r="T71" s="48"/>
      <c r="V71" s="48"/>
      <c r="X71" s="48"/>
      <c r="Z71" s="48"/>
      <c r="AB71" s="48"/>
      <c r="AD71" s="48"/>
      <c r="AF71" s="48"/>
      <c r="AH71" s="48"/>
      <c r="AJ71" s="48"/>
      <c r="AL71" s="48"/>
      <c r="AN71" s="48"/>
      <c r="AP71" s="48"/>
      <c r="AR71" s="48"/>
      <c r="AT71" s="48"/>
      <c r="AV71" s="48"/>
      <c r="AX71" s="48"/>
      <c r="AZ71" s="48"/>
      <c r="BB71" s="48"/>
      <c r="BD71" s="48"/>
      <c r="BF71" s="48"/>
      <c r="BH71" s="48"/>
      <c r="BJ71" s="48"/>
      <c r="BL71" s="48"/>
      <c r="BN71" s="48"/>
      <c r="BP71" s="48"/>
      <c r="BR71" s="48"/>
      <c r="BT71" s="48"/>
      <c r="BV71" s="48"/>
      <c r="BX71" s="48"/>
      <c r="BZ71" s="48"/>
      <c r="CB71" s="48"/>
      <c r="CD71" s="35"/>
      <c r="CE71" s="35"/>
    </row>
    <row r="72" spans="4:83" s="45" customFormat="1" ht="15" x14ac:dyDescent="0.2">
      <c r="D72" s="25"/>
      <c r="E72" s="25"/>
      <c r="F72" s="50"/>
      <c r="G72" s="51"/>
      <c r="H72" s="28"/>
      <c r="I72" s="29"/>
      <c r="J72" s="29"/>
      <c r="K72" s="24"/>
      <c r="L72" s="30"/>
      <c r="M72" s="24"/>
      <c r="N72" s="31"/>
      <c r="O72" s="32"/>
      <c r="P72" s="33"/>
      <c r="Q72" s="31"/>
      <c r="R72" s="34"/>
      <c r="T72" s="48"/>
      <c r="V72" s="48"/>
      <c r="X72" s="48"/>
      <c r="Z72" s="48"/>
      <c r="AB72" s="48"/>
      <c r="AD72" s="48"/>
      <c r="AF72" s="48"/>
      <c r="AH72" s="48"/>
      <c r="AJ72" s="48"/>
      <c r="AL72" s="48"/>
      <c r="AN72" s="48"/>
      <c r="AP72" s="48"/>
      <c r="AR72" s="48"/>
      <c r="AT72" s="48"/>
      <c r="AV72" s="48"/>
      <c r="AX72" s="48"/>
      <c r="AZ72" s="48"/>
      <c r="BB72" s="48"/>
      <c r="BD72" s="48"/>
      <c r="BF72" s="48"/>
      <c r="BH72" s="48"/>
      <c r="BJ72" s="48"/>
      <c r="BL72" s="48"/>
      <c r="BN72" s="48"/>
      <c r="BP72" s="48"/>
      <c r="BR72" s="48"/>
      <c r="BT72" s="48"/>
      <c r="BV72" s="48"/>
      <c r="BX72" s="48"/>
      <c r="BZ72" s="48"/>
      <c r="CB72" s="48"/>
      <c r="CD72" s="35"/>
      <c r="CE72" s="35"/>
    </row>
    <row r="73" spans="4:83" s="45" customFormat="1" ht="15" x14ac:dyDescent="0.2">
      <c r="D73" s="25"/>
      <c r="E73" s="25"/>
      <c r="F73" s="50"/>
      <c r="G73" s="51"/>
      <c r="H73" s="28"/>
      <c r="I73" s="29"/>
      <c r="J73" s="29"/>
      <c r="K73" s="24"/>
      <c r="L73" s="30"/>
      <c r="M73" s="24"/>
      <c r="N73" s="31"/>
      <c r="O73" s="32"/>
      <c r="P73" s="33"/>
      <c r="Q73" s="31"/>
      <c r="R73" s="34"/>
      <c r="T73" s="48"/>
      <c r="V73" s="48"/>
      <c r="X73" s="48"/>
      <c r="Z73" s="48"/>
      <c r="AB73" s="48"/>
      <c r="AD73" s="48"/>
      <c r="AF73" s="48"/>
      <c r="AH73" s="48"/>
      <c r="AJ73" s="48"/>
      <c r="AL73" s="48"/>
      <c r="AN73" s="48"/>
      <c r="AP73" s="48"/>
      <c r="AR73" s="48"/>
      <c r="AT73" s="48"/>
      <c r="AV73" s="48"/>
      <c r="AX73" s="48"/>
      <c r="AZ73" s="48"/>
      <c r="BB73" s="48"/>
      <c r="BD73" s="48"/>
      <c r="BF73" s="48"/>
      <c r="BH73" s="48"/>
      <c r="BJ73" s="48"/>
      <c r="BL73" s="48"/>
      <c r="BN73" s="48"/>
      <c r="BP73" s="48"/>
      <c r="BR73" s="48"/>
      <c r="BT73" s="48"/>
      <c r="BV73" s="48"/>
      <c r="BX73" s="48"/>
      <c r="BZ73" s="48"/>
      <c r="CB73" s="48"/>
      <c r="CD73" s="35"/>
      <c r="CE73" s="35"/>
    </row>
    <row r="74" spans="4:83" s="45" customFormat="1" ht="15" x14ac:dyDescent="0.2">
      <c r="D74" s="25"/>
      <c r="E74" s="25"/>
      <c r="F74" s="50"/>
      <c r="G74" s="51"/>
      <c r="H74" s="28"/>
      <c r="I74" s="29"/>
      <c r="J74" s="29"/>
      <c r="K74" s="24"/>
      <c r="L74" s="30"/>
      <c r="M74" s="24"/>
      <c r="N74" s="31"/>
      <c r="O74" s="32"/>
      <c r="P74" s="33"/>
      <c r="Q74" s="31"/>
      <c r="R74" s="34"/>
      <c r="T74" s="48"/>
      <c r="V74" s="48"/>
      <c r="X74" s="48"/>
      <c r="Z74" s="48"/>
      <c r="AB74" s="48"/>
      <c r="AD74" s="48"/>
      <c r="AF74" s="48"/>
      <c r="AH74" s="48"/>
      <c r="AJ74" s="48"/>
      <c r="AL74" s="48"/>
      <c r="AN74" s="48"/>
      <c r="AP74" s="48"/>
      <c r="AR74" s="48"/>
      <c r="AT74" s="48"/>
      <c r="AV74" s="48"/>
      <c r="AX74" s="48"/>
      <c r="AZ74" s="48"/>
      <c r="BB74" s="48"/>
      <c r="BD74" s="48"/>
      <c r="BF74" s="48"/>
      <c r="BH74" s="48"/>
      <c r="BJ74" s="48"/>
      <c r="BL74" s="48"/>
      <c r="BN74" s="48"/>
      <c r="BP74" s="48"/>
      <c r="BR74" s="48"/>
      <c r="BT74" s="48"/>
      <c r="BV74" s="48"/>
      <c r="BX74" s="48"/>
      <c r="BZ74" s="48"/>
      <c r="CB74" s="48"/>
      <c r="CD74" s="35"/>
      <c r="CE74" s="35"/>
    </row>
    <row r="75" spans="4:83" s="45" customFormat="1" ht="15" x14ac:dyDescent="0.2">
      <c r="D75" s="25"/>
      <c r="E75" s="25"/>
      <c r="F75" s="50"/>
      <c r="G75" s="51"/>
      <c r="H75" s="28"/>
      <c r="I75" s="29"/>
      <c r="J75" s="29"/>
      <c r="K75" s="24"/>
      <c r="L75" s="30"/>
      <c r="M75" s="24"/>
      <c r="N75" s="31"/>
      <c r="O75" s="32"/>
      <c r="P75" s="33"/>
      <c r="Q75" s="31"/>
      <c r="R75" s="34"/>
      <c r="T75" s="48"/>
      <c r="V75" s="48"/>
      <c r="X75" s="48"/>
      <c r="Z75" s="48"/>
      <c r="AB75" s="48"/>
      <c r="AD75" s="48"/>
      <c r="AF75" s="48"/>
      <c r="AH75" s="48"/>
      <c r="AJ75" s="48"/>
      <c r="AL75" s="48"/>
      <c r="AN75" s="48"/>
      <c r="AP75" s="48"/>
      <c r="AR75" s="48"/>
      <c r="AT75" s="48"/>
      <c r="AV75" s="48"/>
      <c r="AX75" s="48"/>
      <c r="AZ75" s="48"/>
      <c r="BB75" s="48"/>
      <c r="BD75" s="48"/>
      <c r="BF75" s="48"/>
      <c r="BH75" s="48"/>
      <c r="BJ75" s="48"/>
      <c r="BL75" s="48"/>
      <c r="BN75" s="48"/>
      <c r="BP75" s="48"/>
      <c r="BR75" s="48"/>
      <c r="BT75" s="48"/>
      <c r="BV75" s="48"/>
      <c r="BX75" s="48"/>
      <c r="BZ75" s="48"/>
      <c r="CB75" s="48"/>
      <c r="CD75" s="35"/>
      <c r="CE75" s="35"/>
    </row>
    <row r="76" spans="4:83" s="45" customFormat="1" ht="15" x14ac:dyDescent="0.2">
      <c r="D76" s="25"/>
      <c r="E76" s="25"/>
      <c r="F76" s="50"/>
      <c r="G76" s="51"/>
      <c r="H76" s="28"/>
      <c r="I76" s="29"/>
      <c r="J76" s="29"/>
      <c r="K76" s="24"/>
      <c r="L76" s="30"/>
      <c r="M76" s="24"/>
      <c r="N76" s="31"/>
      <c r="O76" s="32"/>
      <c r="P76" s="33"/>
      <c r="Q76" s="31"/>
      <c r="R76" s="34"/>
      <c r="T76" s="48"/>
      <c r="V76" s="48"/>
      <c r="X76" s="48"/>
      <c r="Z76" s="48"/>
      <c r="AB76" s="48"/>
      <c r="AD76" s="48"/>
      <c r="AF76" s="48"/>
      <c r="AH76" s="48"/>
      <c r="AJ76" s="48"/>
      <c r="AL76" s="48"/>
      <c r="AN76" s="48"/>
      <c r="AP76" s="48"/>
      <c r="AR76" s="48"/>
      <c r="AT76" s="48"/>
      <c r="AV76" s="48"/>
      <c r="AX76" s="48"/>
      <c r="AZ76" s="48"/>
      <c r="BB76" s="48"/>
      <c r="BD76" s="48"/>
      <c r="BF76" s="48"/>
      <c r="BH76" s="48"/>
      <c r="BJ76" s="48"/>
      <c r="BL76" s="48"/>
      <c r="BN76" s="48"/>
      <c r="BP76" s="48"/>
      <c r="BR76" s="48"/>
      <c r="BT76" s="48"/>
      <c r="BV76" s="48"/>
      <c r="BX76" s="48"/>
      <c r="BZ76" s="48"/>
      <c r="CB76" s="48"/>
      <c r="CD76" s="35"/>
      <c r="CE76" s="35"/>
    </row>
    <row r="77" spans="4:83" s="45" customFormat="1" ht="15" x14ac:dyDescent="0.2">
      <c r="D77" s="25"/>
      <c r="E77" s="25"/>
      <c r="F77" s="50"/>
      <c r="G77" s="51"/>
      <c r="H77" s="28"/>
      <c r="I77" s="29"/>
      <c r="J77" s="29"/>
      <c r="K77" s="24"/>
      <c r="L77" s="30"/>
      <c r="M77" s="24"/>
      <c r="N77" s="31"/>
      <c r="O77" s="32"/>
      <c r="P77" s="33"/>
      <c r="Q77" s="31"/>
      <c r="R77" s="34"/>
      <c r="T77" s="48"/>
      <c r="V77" s="48"/>
      <c r="X77" s="48"/>
      <c r="Z77" s="48"/>
      <c r="AB77" s="48"/>
      <c r="AD77" s="48"/>
      <c r="AF77" s="48"/>
      <c r="AH77" s="48"/>
      <c r="AJ77" s="48"/>
      <c r="AL77" s="48"/>
      <c r="AN77" s="48"/>
      <c r="AP77" s="48"/>
      <c r="AR77" s="48"/>
      <c r="AT77" s="48"/>
      <c r="AV77" s="48"/>
      <c r="AX77" s="48"/>
      <c r="AZ77" s="48"/>
      <c r="BB77" s="48"/>
      <c r="BD77" s="48"/>
      <c r="BF77" s="48"/>
      <c r="BH77" s="48"/>
      <c r="BJ77" s="48"/>
      <c r="BL77" s="48"/>
      <c r="BN77" s="48"/>
      <c r="BP77" s="48"/>
      <c r="BR77" s="48"/>
      <c r="BT77" s="48"/>
      <c r="BV77" s="48"/>
      <c r="BX77" s="48"/>
      <c r="BZ77" s="48"/>
      <c r="CB77" s="48"/>
      <c r="CD77" s="35"/>
      <c r="CE77" s="35"/>
    </row>
    <row r="78" spans="4:83" s="45" customFormat="1" ht="15" x14ac:dyDescent="0.2">
      <c r="D78" s="25"/>
      <c r="E78" s="25"/>
      <c r="F78" s="50"/>
      <c r="G78" s="51"/>
      <c r="H78" s="28"/>
      <c r="I78" s="29"/>
      <c r="J78" s="29"/>
      <c r="K78" s="24"/>
      <c r="L78" s="30"/>
      <c r="M78" s="24"/>
      <c r="N78" s="31"/>
      <c r="O78" s="32"/>
      <c r="P78" s="33"/>
      <c r="Q78" s="31"/>
      <c r="R78" s="34"/>
      <c r="T78" s="48"/>
      <c r="V78" s="48"/>
      <c r="X78" s="48"/>
      <c r="Z78" s="48"/>
      <c r="AB78" s="48"/>
      <c r="AD78" s="48"/>
      <c r="AF78" s="48"/>
      <c r="AH78" s="48"/>
      <c r="AJ78" s="48"/>
      <c r="AL78" s="48"/>
      <c r="AN78" s="48"/>
      <c r="AP78" s="48"/>
      <c r="AR78" s="48"/>
      <c r="AT78" s="48"/>
      <c r="AV78" s="48"/>
      <c r="AX78" s="48"/>
      <c r="AZ78" s="48"/>
      <c r="BB78" s="48"/>
      <c r="BD78" s="48"/>
      <c r="BF78" s="48"/>
      <c r="BH78" s="48"/>
      <c r="BJ78" s="48"/>
      <c r="BL78" s="48"/>
      <c r="BN78" s="48"/>
      <c r="BP78" s="48"/>
      <c r="BR78" s="48"/>
      <c r="BT78" s="48"/>
      <c r="BV78" s="48"/>
      <c r="BX78" s="48"/>
      <c r="BZ78" s="48"/>
      <c r="CB78" s="48"/>
      <c r="CD78" s="35"/>
      <c r="CE78" s="35"/>
    </row>
    <row r="79" spans="4:83" s="45" customFormat="1" ht="15" x14ac:dyDescent="0.2">
      <c r="D79" s="25"/>
      <c r="E79" s="25"/>
      <c r="F79" s="50"/>
      <c r="G79" s="51"/>
      <c r="H79" s="28"/>
      <c r="I79" s="29"/>
      <c r="J79" s="29"/>
      <c r="K79" s="24"/>
      <c r="L79" s="30"/>
      <c r="M79" s="24"/>
      <c r="N79" s="31"/>
      <c r="O79" s="32"/>
      <c r="P79" s="33"/>
      <c r="Q79" s="31"/>
      <c r="R79" s="34"/>
      <c r="T79" s="48"/>
      <c r="V79" s="48"/>
      <c r="X79" s="48"/>
      <c r="Z79" s="48"/>
      <c r="AB79" s="48"/>
      <c r="AD79" s="48"/>
      <c r="AF79" s="48"/>
      <c r="AH79" s="48"/>
      <c r="AJ79" s="48"/>
      <c r="AL79" s="48"/>
      <c r="AN79" s="48"/>
      <c r="AP79" s="48"/>
      <c r="AR79" s="48"/>
      <c r="AT79" s="48"/>
      <c r="AV79" s="48"/>
      <c r="AX79" s="48"/>
      <c r="AZ79" s="48"/>
      <c r="BB79" s="48"/>
      <c r="BD79" s="48"/>
      <c r="BF79" s="48"/>
      <c r="BH79" s="48"/>
      <c r="BJ79" s="48"/>
      <c r="BL79" s="48"/>
      <c r="BN79" s="48"/>
      <c r="BP79" s="48"/>
      <c r="BR79" s="48"/>
      <c r="BT79" s="48"/>
      <c r="BV79" s="48"/>
      <c r="BX79" s="48"/>
      <c r="BZ79" s="48"/>
      <c r="CB79" s="48"/>
      <c r="CD79" s="35"/>
      <c r="CE79" s="35"/>
    </row>
    <row r="80" spans="4:83" s="45" customFormat="1" ht="15" x14ac:dyDescent="0.2">
      <c r="D80" s="25"/>
      <c r="E80" s="25"/>
      <c r="F80" s="50"/>
      <c r="G80" s="51"/>
      <c r="H80" s="28"/>
      <c r="I80" s="29"/>
      <c r="J80" s="29"/>
      <c r="K80" s="24"/>
      <c r="L80" s="30"/>
      <c r="M80" s="24"/>
      <c r="N80" s="31"/>
      <c r="O80" s="32"/>
      <c r="P80" s="33"/>
      <c r="Q80" s="31"/>
      <c r="R80" s="34"/>
      <c r="T80" s="48"/>
      <c r="V80" s="48"/>
      <c r="X80" s="48"/>
      <c r="Z80" s="48"/>
      <c r="AB80" s="48"/>
      <c r="AD80" s="48"/>
      <c r="AF80" s="48"/>
      <c r="AH80" s="48"/>
      <c r="AJ80" s="48"/>
      <c r="AL80" s="48"/>
      <c r="AN80" s="48"/>
      <c r="AP80" s="48"/>
      <c r="AR80" s="48"/>
      <c r="AT80" s="48"/>
      <c r="AV80" s="48"/>
      <c r="AX80" s="48"/>
      <c r="AZ80" s="48"/>
      <c r="BB80" s="48"/>
      <c r="BD80" s="48"/>
      <c r="BF80" s="48"/>
      <c r="BH80" s="48"/>
      <c r="BJ80" s="48"/>
      <c r="BL80" s="48"/>
      <c r="BN80" s="48"/>
      <c r="BP80" s="48"/>
      <c r="BR80" s="48"/>
      <c r="BT80" s="48"/>
      <c r="BV80" s="48"/>
      <c r="BX80" s="48"/>
      <c r="BZ80" s="48"/>
      <c r="CB80" s="48"/>
      <c r="CD80" s="35"/>
      <c r="CE80" s="35"/>
    </row>
    <row r="81" spans="4:83" s="45" customFormat="1" ht="15" x14ac:dyDescent="0.2">
      <c r="D81" s="25"/>
      <c r="E81" s="25"/>
      <c r="F81" s="50"/>
      <c r="G81" s="51"/>
      <c r="H81" s="28"/>
      <c r="I81" s="29"/>
      <c r="J81" s="29"/>
      <c r="K81" s="24"/>
      <c r="L81" s="30"/>
      <c r="M81" s="24"/>
      <c r="N81" s="31"/>
      <c r="O81" s="32"/>
      <c r="P81" s="33"/>
      <c r="Q81" s="31"/>
      <c r="R81" s="34"/>
      <c r="T81" s="48"/>
      <c r="V81" s="48"/>
      <c r="X81" s="48"/>
      <c r="Z81" s="48"/>
      <c r="AB81" s="48"/>
      <c r="AD81" s="48"/>
      <c r="AF81" s="48"/>
      <c r="AH81" s="48"/>
      <c r="AJ81" s="48"/>
      <c r="AL81" s="48"/>
      <c r="AN81" s="48"/>
      <c r="AP81" s="48"/>
      <c r="AR81" s="48"/>
      <c r="AT81" s="48"/>
      <c r="AV81" s="48"/>
      <c r="AX81" s="48"/>
      <c r="AZ81" s="48"/>
      <c r="BB81" s="48"/>
      <c r="BD81" s="48"/>
      <c r="BF81" s="48"/>
      <c r="BH81" s="48"/>
      <c r="BJ81" s="48"/>
      <c r="BL81" s="48"/>
      <c r="BN81" s="48"/>
      <c r="BP81" s="48"/>
      <c r="BR81" s="48"/>
      <c r="BT81" s="48"/>
      <c r="BV81" s="48"/>
      <c r="BX81" s="48"/>
      <c r="BZ81" s="48"/>
      <c r="CB81" s="48"/>
      <c r="CD81" s="35"/>
      <c r="CE81" s="35"/>
    </row>
    <row r="82" spans="4:83" s="45" customFormat="1" ht="15" x14ac:dyDescent="0.2">
      <c r="D82" s="25"/>
      <c r="E82" s="25"/>
      <c r="F82" s="50"/>
      <c r="G82" s="51"/>
      <c r="H82" s="28"/>
      <c r="I82" s="29"/>
      <c r="J82" s="29"/>
      <c r="K82" s="24"/>
      <c r="L82" s="30"/>
      <c r="M82" s="24"/>
      <c r="N82" s="31"/>
      <c r="O82" s="32"/>
      <c r="P82" s="33"/>
      <c r="Q82" s="31"/>
      <c r="R82" s="34"/>
      <c r="T82" s="48"/>
      <c r="V82" s="48"/>
      <c r="X82" s="48"/>
      <c r="Z82" s="48"/>
      <c r="AB82" s="48"/>
      <c r="AD82" s="48"/>
      <c r="AF82" s="48"/>
      <c r="AH82" s="48"/>
      <c r="AJ82" s="48"/>
      <c r="AL82" s="48"/>
      <c r="AN82" s="48"/>
      <c r="AP82" s="48"/>
      <c r="AR82" s="48"/>
      <c r="AT82" s="48"/>
      <c r="AV82" s="48"/>
      <c r="AX82" s="48"/>
      <c r="AZ82" s="48"/>
      <c r="BB82" s="48"/>
      <c r="BD82" s="48"/>
      <c r="BF82" s="48"/>
      <c r="BH82" s="48"/>
      <c r="BJ82" s="48"/>
      <c r="BL82" s="48"/>
      <c r="BN82" s="48"/>
      <c r="BP82" s="48"/>
      <c r="BR82" s="48"/>
      <c r="BT82" s="48"/>
      <c r="BV82" s="48"/>
      <c r="BX82" s="48"/>
      <c r="BZ82" s="48"/>
      <c r="CB82" s="48"/>
      <c r="CD82" s="35"/>
      <c r="CE82" s="35"/>
    </row>
    <row r="83" spans="4:83" s="45" customFormat="1" ht="15" x14ac:dyDescent="0.2">
      <c r="D83" s="25"/>
      <c r="E83" s="25"/>
      <c r="F83" s="50"/>
      <c r="G83" s="51"/>
      <c r="H83" s="28"/>
      <c r="I83" s="29"/>
      <c r="J83" s="29"/>
      <c r="K83" s="24"/>
      <c r="L83" s="30"/>
      <c r="M83" s="24"/>
      <c r="N83" s="31"/>
      <c r="O83" s="32"/>
      <c r="P83" s="33"/>
      <c r="Q83" s="31"/>
      <c r="R83" s="34"/>
      <c r="T83" s="48"/>
      <c r="V83" s="48"/>
      <c r="X83" s="48"/>
      <c r="Z83" s="48"/>
      <c r="AB83" s="48"/>
      <c r="AD83" s="48"/>
      <c r="AF83" s="48"/>
      <c r="AH83" s="48"/>
      <c r="AJ83" s="48"/>
      <c r="AL83" s="48"/>
      <c r="AN83" s="48"/>
      <c r="AP83" s="48"/>
      <c r="AR83" s="48"/>
      <c r="AT83" s="48"/>
      <c r="AV83" s="48"/>
      <c r="AX83" s="48"/>
      <c r="AZ83" s="48"/>
      <c r="BB83" s="48"/>
      <c r="BD83" s="48"/>
      <c r="BF83" s="48"/>
      <c r="BH83" s="48"/>
      <c r="BJ83" s="48"/>
      <c r="BL83" s="48"/>
      <c r="BN83" s="48"/>
      <c r="BP83" s="48"/>
      <c r="BR83" s="48"/>
      <c r="BT83" s="48"/>
      <c r="BV83" s="48"/>
      <c r="BX83" s="48"/>
      <c r="BZ83" s="48"/>
      <c r="CB83" s="48"/>
      <c r="CD83" s="35"/>
      <c r="CE83" s="35"/>
    </row>
    <row r="84" spans="4:83" s="45" customFormat="1" ht="15" x14ac:dyDescent="0.2">
      <c r="D84" s="25"/>
      <c r="E84" s="25"/>
      <c r="F84" s="50"/>
      <c r="G84" s="51"/>
      <c r="H84" s="28"/>
      <c r="I84" s="29"/>
      <c r="J84" s="29"/>
      <c r="K84" s="24"/>
      <c r="L84" s="30"/>
      <c r="M84" s="24"/>
      <c r="N84" s="31"/>
      <c r="O84" s="32"/>
      <c r="P84" s="33"/>
      <c r="Q84" s="31"/>
      <c r="R84" s="34"/>
      <c r="T84" s="48"/>
      <c r="V84" s="48"/>
      <c r="X84" s="48"/>
      <c r="Z84" s="48"/>
      <c r="AB84" s="48"/>
      <c r="AD84" s="48"/>
      <c r="AF84" s="48"/>
      <c r="AH84" s="48"/>
      <c r="AJ84" s="48"/>
      <c r="AL84" s="48"/>
      <c r="AN84" s="48"/>
      <c r="AP84" s="48"/>
      <c r="AR84" s="48"/>
      <c r="AT84" s="48"/>
      <c r="AV84" s="48"/>
      <c r="AX84" s="48"/>
      <c r="AZ84" s="48"/>
      <c r="BB84" s="48"/>
      <c r="BD84" s="48"/>
      <c r="BF84" s="48"/>
      <c r="BH84" s="48"/>
      <c r="BJ84" s="48"/>
      <c r="BL84" s="48"/>
      <c r="BN84" s="48"/>
      <c r="BP84" s="48"/>
      <c r="BR84" s="48"/>
      <c r="BT84" s="48"/>
      <c r="BV84" s="48"/>
      <c r="BX84" s="48"/>
      <c r="BZ84" s="48"/>
      <c r="CB84" s="48"/>
      <c r="CD84" s="35"/>
      <c r="CE84" s="35"/>
    </row>
    <row r="85" spans="4:83" s="45" customFormat="1" ht="15" x14ac:dyDescent="0.2">
      <c r="D85" s="25"/>
      <c r="E85" s="25"/>
      <c r="F85" s="50"/>
      <c r="G85" s="51"/>
      <c r="H85" s="28"/>
      <c r="I85" s="29"/>
      <c r="J85" s="29"/>
      <c r="K85" s="24"/>
      <c r="L85" s="30"/>
      <c r="M85" s="24"/>
      <c r="N85" s="31"/>
      <c r="O85" s="32"/>
      <c r="P85" s="33"/>
      <c r="Q85" s="31"/>
      <c r="R85" s="34"/>
      <c r="T85" s="48"/>
      <c r="V85" s="48"/>
      <c r="X85" s="48"/>
      <c r="Z85" s="48"/>
      <c r="AB85" s="48"/>
      <c r="AD85" s="48"/>
      <c r="AF85" s="48"/>
      <c r="AH85" s="48"/>
      <c r="AJ85" s="48"/>
      <c r="AL85" s="48"/>
      <c r="AN85" s="48"/>
      <c r="AP85" s="48"/>
      <c r="AR85" s="48"/>
      <c r="AT85" s="48"/>
      <c r="AV85" s="48"/>
      <c r="AX85" s="48"/>
      <c r="AZ85" s="48"/>
      <c r="BB85" s="48"/>
      <c r="BD85" s="48"/>
      <c r="BF85" s="48"/>
      <c r="BH85" s="48"/>
      <c r="BJ85" s="48"/>
      <c r="BL85" s="48"/>
      <c r="BN85" s="48"/>
      <c r="BP85" s="48"/>
      <c r="BR85" s="48"/>
      <c r="BT85" s="48"/>
      <c r="BV85" s="48"/>
      <c r="BX85" s="48"/>
      <c r="BZ85" s="48"/>
      <c r="CB85" s="48"/>
      <c r="CD85" s="35"/>
      <c r="CE85" s="35"/>
    </row>
    <row r="86" spans="4:83" s="45" customFormat="1" ht="15" x14ac:dyDescent="0.2">
      <c r="D86" s="25"/>
      <c r="E86" s="25"/>
      <c r="F86" s="50"/>
      <c r="G86" s="51"/>
      <c r="H86" s="28"/>
      <c r="I86" s="29"/>
      <c r="J86" s="29"/>
      <c r="K86" s="24"/>
      <c r="L86" s="30"/>
      <c r="M86" s="24"/>
      <c r="N86" s="31"/>
      <c r="O86" s="32"/>
      <c r="P86" s="33"/>
      <c r="Q86" s="31"/>
      <c r="R86" s="34"/>
      <c r="T86" s="48"/>
      <c r="V86" s="48"/>
      <c r="X86" s="48"/>
      <c r="Z86" s="48"/>
      <c r="AB86" s="48"/>
      <c r="AD86" s="48"/>
      <c r="AF86" s="48"/>
      <c r="AH86" s="48"/>
      <c r="AJ86" s="48"/>
      <c r="AL86" s="48"/>
      <c r="AN86" s="48"/>
      <c r="AP86" s="48"/>
      <c r="AR86" s="48"/>
      <c r="AT86" s="48"/>
      <c r="AV86" s="48"/>
      <c r="AX86" s="48"/>
      <c r="AZ86" s="48"/>
      <c r="BB86" s="48"/>
      <c r="BD86" s="48"/>
      <c r="BF86" s="48"/>
      <c r="BH86" s="48"/>
      <c r="BJ86" s="48"/>
      <c r="BL86" s="48"/>
      <c r="BN86" s="48"/>
      <c r="BP86" s="48"/>
      <c r="BR86" s="48"/>
      <c r="BT86" s="48"/>
      <c r="BV86" s="48"/>
      <c r="BX86" s="48"/>
      <c r="BZ86" s="48"/>
      <c r="CB86" s="48"/>
      <c r="CD86" s="35"/>
      <c r="CE86" s="35"/>
    </row>
    <row r="87" spans="4:83" s="45" customFormat="1" ht="15" x14ac:dyDescent="0.2">
      <c r="D87" s="25"/>
      <c r="E87" s="25"/>
      <c r="F87" s="50"/>
      <c r="G87" s="51"/>
      <c r="H87" s="28"/>
      <c r="I87" s="29"/>
      <c r="J87" s="29"/>
      <c r="K87" s="24"/>
      <c r="L87" s="30"/>
      <c r="M87" s="24"/>
      <c r="N87" s="31"/>
      <c r="O87" s="32"/>
      <c r="P87" s="33"/>
      <c r="Q87" s="31"/>
      <c r="R87" s="34"/>
      <c r="T87" s="48"/>
      <c r="V87" s="48"/>
      <c r="X87" s="48"/>
      <c r="Z87" s="48"/>
      <c r="AB87" s="48"/>
      <c r="AD87" s="48"/>
      <c r="AF87" s="48"/>
      <c r="AH87" s="48"/>
      <c r="AJ87" s="48"/>
      <c r="AL87" s="48"/>
      <c r="AN87" s="48"/>
      <c r="AP87" s="48"/>
      <c r="AR87" s="48"/>
      <c r="AT87" s="48"/>
      <c r="AV87" s="48"/>
      <c r="AX87" s="48"/>
      <c r="AZ87" s="48"/>
      <c r="BB87" s="48"/>
      <c r="BD87" s="48"/>
      <c r="BF87" s="48"/>
      <c r="BH87" s="48"/>
      <c r="BJ87" s="48"/>
      <c r="BL87" s="48"/>
      <c r="BN87" s="48"/>
      <c r="BP87" s="48"/>
      <c r="BR87" s="48"/>
      <c r="BT87" s="48"/>
      <c r="BV87" s="48"/>
      <c r="BX87" s="48"/>
      <c r="BZ87" s="48"/>
      <c r="CB87" s="48"/>
      <c r="CD87" s="35"/>
      <c r="CE87" s="35"/>
    </row>
    <row r="88" spans="4:83" s="45" customFormat="1" ht="15" x14ac:dyDescent="0.2">
      <c r="D88" s="25"/>
      <c r="E88" s="25"/>
      <c r="F88" s="50"/>
      <c r="G88" s="51"/>
      <c r="H88" s="28"/>
      <c r="I88" s="29"/>
      <c r="J88" s="29"/>
      <c r="K88" s="24"/>
      <c r="L88" s="30"/>
      <c r="M88" s="24"/>
      <c r="N88" s="31"/>
      <c r="O88" s="32"/>
      <c r="P88" s="33"/>
      <c r="Q88" s="31"/>
      <c r="R88" s="34"/>
      <c r="T88" s="48"/>
      <c r="V88" s="48"/>
      <c r="X88" s="48"/>
      <c r="Z88" s="48"/>
      <c r="AB88" s="48"/>
      <c r="AD88" s="48"/>
      <c r="AF88" s="48"/>
      <c r="AH88" s="48"/>
      <c r="AJ88" s="48"/>
      <c r="AL88" s="48"/>
      <c r="AN88" s="48"/>
      <c r="AP88" s="48"/>
      <c r="AR88" s="48"/>
      <c r="AT88" s="48"/>
      <c r="AV88" s="48"/>
      <c r="AX88" s="48"/>
      <c r="AZ88" s="48"/>
      <c r="BB88" s="48"/>
      <c r="BD88" s="48"/>
      <c r="BF88" s="48"/>
      <c r="BH88" s="48"/>
      <c r="BJ88" s="48"/>
      <c r="BL88" s="48"/>
      <c r="BN88" s="48"/>
      <c r="BP88" s="48"/>
      <c r="BR88" s="48"/>
      <c r="BT88" s="48"/>
      <c r="BV88" s="48"/>
      <c r="BX88" s="48"/>
      <c r="BZ88" s="48"/>
      <c r="CB88" s="48"/>
      <c r="CD88" s="35"/>
      <c r="CE88" s="35"/>
    </row>
    <row r="89" spans="4:83" s="45" customFormat="1" ht="15" x14ac:dyDescent="0.2">
      <c r="D89" s="25"/>
      <c r="E89" s="25"/>
      <c r="F89" s="50"/>
      <c r="G89" s="51"/>
      <c r="H89" s="28"/>
      <c r="I89" s="29"/>
      <c r="J89" s="29"/>
      <c r="K89" s="24"/>
      <c r="L89" s="30"/>
      <c r="M89" s="24"/>
      <c r="N89" s="31"/>
      <c r="O89" s="32"/>
      <c r="P89" s="33"/>
      <c r="Q89" s="31"/>
      <c r="R89" s="34"/>
      <c r="T89" s="48"/>
      <c r="V89" s="48"/>
      <c r="X89" s="48"/>
      <c r="Z89" s="48"/>
      <c r="AB89" s="48"/>
      <c r="AD89" s="48"/>
      <c r="AF89" s="48"/>
      <c r="AH89" s="48"/>
      <c r="AJ89" s="48"/>
      <c r="AL89" s="48"/>
      <c r="AN89" s="48"/>
      <c r="AP89" s="48"/>
      <c r="AR89" s="48"/>
      <c r="AT89" s="48"/>
      <c r="AV89" s="48"/>
      <c r="AX89" s="48"/>
      <c r="AZ89" s="48"/>
      <c r="BB89" s="48"/>
      <c r="BD89" s="48"/>
      <c r="BF89" s="48"/>
      <c r="BH89" s="48"/>
      <c r="BJ89" s="48"/>
      <c r="BL89" s="48"/>
      <c r="BN89" s="48"/>
      <c r="BP89" s="48"/>
      <c r="BR89" s="48"/>
      <c r="BT89" s="48"/>
      <c r="BV89" s="48"/>
      <c r="BX89" s="48"/>
      <c r="BZ89" s="48"/>
      <c r="CB89" s="48"/>
      <c r="CD89" s="35"/>
      <c r="CE89" s="35"/>
    </row>
    <row r="90" spans="4:83" s="45" customFormat="1" ht="15" x14ac:dyDescent="0.2">
      <c r="D90" s="25"/>
      <c r="E90" s="25"/>
      <c r="F90" s="50"/>
      <c r="G90" s="51"/>
      <c r="H90" s="28"/>
      <c r="I90" s="29"/>
      <c r="J90" s="29"/>
      <c r="K90" s="24"/>
      <c r="L90" s="30"/>
      <c r="M90" s="24"/>
      <c r="N90" s="31"/>
      <c r="O90" s="32"/>
      <c r="P90" s="33"/>
      <c r="Q90" s="31"/>
      <c r="R90" s="34"/>
      <c r="T90" s="48"/>
      <c r="V90" s="48"/>
      <c r="X90" s="48"/>
      <c r="Z90" s="48"/>
      <c r="AB90" s="48"/>
      <c r="AD90" s="48"/>
      <c r="AF90" s="48"/>
      <c r="AH90" s="48"/>
      <c r="AJ90" s="48"/>
      <c r="AL90" s="48"/>
      <c r="AN90" s="48"/>
      <c r="AP90" s="48"/>
      <c r="AR90" s="48"/>
      <c r="AT90" s="48"/>
      <c r="AV90" s="48"/>
      <c r="AX90" s="48"/>
      <c r="AZ90" s="48"/>
      <c r="BB90" s="48"/>
      <c r="BD90" s="48"/>
      <c r="BF90" s="48"/>
      <c r="BH90" s="48"/>
      <c r="BJ90" s="48"/>
      <c r="BL90" s="48"/>
      <c r="BN90" s="48"/>
      <c r="BP90" s="48"/>
      <c r="BR90" s="48"/>
      <c r="BT90" s="48"/>
      <c r="BV90" s="48"/>
      <c r="BX90" s="48"/>
      <c r="BZ90" s="48"/>
      <c r="CB90" s="48"/>
      <c r="CD90" s="35"/>
      <c r="CE90" s="35"/>
    </row>
    <row r="91" spans="4:83" s="45" customFormat="1" ht="15" x14ac:dyDescent="0.2">
      <c r="D91" s="25"/>
      <c r="E91" s="25"/>
      <c r="F91" s="50"/>
      <c r="G91" s="51"/>
      <c r="H91" s="28"/>
      <c r="I91" s="29"/>
      <c r="J91" s="29"/>
      <c r="K91" s="24"/>
      <c r="L91" s="30"/>
      <c r="M91" s="24"/>
      <c r="N91" s="31"/>
      <c r="O91" s="32"/>
      <c r="P91" s="33"/>
      <c r="Q91" s="31"/>
      <c r="R91" s="34"/>
      <c r="T91" s="48"/>
      <c r="V91" s="48"/>
      <c r="X91" s="48"/>
      <c r="Z91" s="48"/>
      <c r="AB91" s="48"/>
      <c r="AD91" s="48"/>
      <c r="AF91" s="48"/>
      <c r="AH91" s="48"/>
      <c r="AJ91" s="48"/>
      <c r="AL91" s="48"/>
      <c r="AN91" s="48"/>
      <c r="AP91" s="48"/>
      <c r="AR91" s="48"/>
      <c r="AT91" s="48"/>
      <c r="AV91" s="48"/>
      <c r="AX91" s="48"/>
      <c r="AZ91" s="48"/>
      <c r="BB91" s="48"/>
      <c r="BD91" s="48"/>
      <c r="BF91" s="48"/>
      <c r="BH91" s="48"/>
      <c r="BJ91" s="48"/>
      <c r="BL91" s="48"/>
      <c r="BN91" s="48"/>
      <c r="BP91" s="48"/>
      <c r="BR91" s="48"/>
      <c r="BT91" s="48"/>
      <c r="BV91" s="48"/>
      <c r="BX91" s="48"/>
      <c r="BZ91" s="48"/>
      <c r="CB91" s="48"/>
      <c r="CD91" s="35"/>
      <c r="CE91" s="35"/>
    </row>
    <row r="92" spans="4:83" s="45" customFormat="1" ht="15" x14ac:dyDescent="0.2">
      <c r="D92" s="25"/>
      <c r="E92" s="25"/>
      <c r="F92" s="50"/>
      <c r="G92" s="51"/>
      <c r="H92" s="28"/>
      <c r="I92" s="29"/>
      <c r="J92" s="29"/>
      <c r="K92" s="24"/>
      <c r="L92" s="30"/>
      <c r="M92" s="24"/>
      <c r="N92" s="31"/>
      <c r="O92" s="32"/>
      <c r="P92" s="33"/>
      <c r="Q92" s="31"/>
      <c r="R92" s="34"/>
      <c r="T92" s="48"/>
      <c r="V92" s="48"/>
      <c r="X92" s="48"/>
      <c r="Z92" s="48"/>
      <c r="AB92" s="48"/>
      <c r="AD92" s="48"/>
      <c r="AF92" s="48"/>
      <c r="AH92" s="48"/>
      <c r="AJ92" s="48"/>
      <c r="AL92" s="48"/>
      <c r="AN92" s="48"/>
      <c r="AP92" s="48"/>
      <c r="AR92" s="48"/>
      <c r="AT92" s="48"/>
      <c r="AV92" s="48"/>
      <c r="AX92" s="48"/>
      <c r="AZ92" s="48"/>
      <c r="BB92" s="48"/>
      <c r="BD92" s="48"/>
      <c r="BF92" s="48"/>
      <c r="BH92" s="48"/>
      <c r="BJ92" s="48"/>
      <c r="BL92" s="48"/>
      <c r="BN92" s="48"/>
      <c r="BP92" s="48"/>
      <c r="BR92" s="48"/>
      <c r="BT92" s="48"/>
      <c r="BV92" s="48"/>
      <c r="BX92" s="48"/>
      <c r="BZ92" s="48"/>
      <c r="CB92" s="48"/>
      <c r="CD92" s="35"/>
      <c r="CE92" s="35"/>
    </row>
    <row r="93" spans="4:83" s="45" customFormat="1" ht="15" x14ac:dyDescent="0.2">
      <c r="D93" s="25"/>
      <c r="E93" s="25"/>
      <c r="F93" s="50"/>
      <c r="G93" s="51"/>
      <c r="H93" s="28"/>
      <c r="I93" s="29"/>
      <c r="J93" s="29"/>
      <c r="K93" s="24"/>
      <c r="L93" s="30"/>
      <c r="M93" s="24"/>
      <c r="N93" s="31"/>
      <c r="O93" s="32"/>
      <c r="P93" s="33"/>
      <c r="Q93" s="31"/>
      <c r="R93" s="34"/>
      <c r="T93" s="48"/>
      <c r="V93" s="48"/>
      <c r="X93" s="48"/>
      <c r="Z93" s="48"/>
      <c r="AB93" s="48"/>
      <c r="AD93" s="48"/>
      <c r="AF93" s="48"/>
      <c r="AH93" s="48"/>
      <c r="AJ93" s="48"/>
      <c r="AL93" s="48"/>
      <c r="AN93" s="48"/>
      <c r="AP93" s="48"/>
      <c r="AR93" s="48"/>
      <c r="AT93" s="48"/>
      <c r="AV93" s="48"/>
      <c r="AX93" s="48"/>
      <c r="AZ93" s="48"/>
      <c r="BB93" s="48"/>
      <c r="BD93" s="48"/>
      <c r="BF93" s="48"/>
      <c r="BH93" s="48"/>
      <c r="BJ93" s="48"/>
      <c r="BL93" s="48"/>
      <c r="BN93" s="48"/>
      <c r="BP93" s="48"/>
      <c r="BR93" s="48"/>
      <c r="BT93" s="48"/>
      <c r="BV93" s="48"/>
      <c r="BX93" s="48"/>
      <c r="BZ93" s="48"/>
      <c r="CB93" s="48"/>
      <c r="CD93" s="35"/>
      <c r="CE93" s="35"/>
    </row>
    <row r="94" spans="4:83" s="45" customFormat="1" ht="15" x14ac:dyDescent="0.2">
      <c r="D94" s="25"/>
      <c r="E94" s="25"/>
      <c r="F94" s="50"/>
      <c r="G94" s="51"/>
      <c r="H94" s="28"/>
      <c r="I94" s="29"/>
      <c r="J94" s="29"/>
      <c r="K94" s="24"/>
      <c r="L94" s="30"/>
      <c r="M94" s="24"/>
      <c r="N94" s="31"/>
      <c r="O94" s="32"/>
      <c r="P94" s="33"/>
      <c r="Q94" s="31"/>
      <c r="R94" s="34"/>
      <c r="T94" s="48"/>
      <c r="V94" s="48"/>
      <c r="X94" s="48"/>
      <c r="Z94" s="48"/>
      <c r="AB94" s="48"/>
      <c r="AD94" s="48"/>
      <c r="AF94" s="48"/>
      <c r="AH94" s="48"/>
      <c r="AJ94" s="48"/>
      <c r="AL94" s="48"/>
      <c r="AN94" s="48"/>
      <c r="AP94" s="48"/>
      <c r="AR94" s="48"/>
      <c r="AT94" s="48"/>
      <c r="AV94" s="48"/>
      <c r="AX94" s="48"/>
      <c r="AZ94" s="48"/>
      <c r="BB94" s="48"/>
      <c r="BD94" s="48"/>
      <c r="BF94" s="48"/>
      <c r="BH94" s="48"/>
      <c r="BJ94" s="48"/>
      <c r="BL94" s="48"/>
      <c r="BN94" s="48"/>
      <c r="BP94" s="48"/>
      <c r="BR94" s="48"/>
      <c r="BT94" s="48"/>
      <c r="BV94" s="48"/>
      <c r="BX94" s="48"/>
      <c r="BZ94" s="48"/>
      <c r="CB94" s="48"/>
      <c r="CD94" s="35"/>
      <c r="CE94" s="35"/>
    </row>
    <row r="95" spans="4:83" s="45" customFormat="1" ht="15" x14ac:dyDescent="0.2">
      <c r="D95" s="25"/>
      <c r="E95" s="25"/>
      <c r="F95" s="50"/>
      <c r="G95" s="51"/>
      <c r="H95" s="28"/>
      <c r="I95" s="29"/>
      <c r="J95" s="29"/>
      <c r="K95" s="24"/>
      <c r="L95" s="30"/>
      <c r="M95" s="24"/>
      <c r="N95" s="31"/>
      <c r="O95" s="32"/>
      <c r="P95" s="33"/>
      <c r="Q95" s="31"/>
      <c r="R95" s="34"/>
      <c r="T95" s="48"/>
      <c r="V95" s="48"/>
      <c r="X95" s="48"/>
      <c r="Z95" s="48"/>
      <c r="AB95" s="48"/>
      <c r="AD95" s="48"/>
      <c r="AF95" s="48"/>
      <c r="AH95" s="48"/>
      <c r="AJ95" s="48"/>
      <c r="AL95" s="48"/>
      <c r="AN95" s="48"/>
      <c r="AP95" s="48"/>
      <c r="AR95" s="48"/>
      <c r="AT95" s="48"/>
      <c r="AV95" s="48"/>
      <c r="AX95" s="48"/>
      <c r="AZ95" s="48"/>
      <c r="BB95" s="48"/>
      <c r="BD95" s="48"/>
      <c r="BF95" s="48"/>
      <c r="BH95" s="48"/>
      <c r="BJ95" s="48"/>
      <c r="BL95" s="48"/>
      <c r="BN95" s="48"/>
      <c r="BP95" s="48"/>
      <c r="BR95" s="48"/>
      <c r="BT95" s="48"/>
      <c r="BV95" s="48"/>
      <c r="BX95" s="48"/>
      <c r="BZ95" s="48"/>
      <c r="CB95" s="48"/>
      <c r="CD95" s="35"/>
      <c r="CE95" s="35"/>
    </row>
    <row r="96" spans="4:83" s="45" customFormat="1" ht="15" x14ac:dyDescent="0.2">
      <c r="D96" s="25"/>
      <c r="E96" s="25"/>
      <c r="F96" s="50"/>
      <c r="G96" s="51"/>
      <c r="H96" s="28"/>
      <c r="I96" s="29"/>
      <c r="J96" s="29"/>
      <c r="K96" s="24"/>
      <c r="L96" s="30"/>
      <c r="M96" s="24"/>
      <c r="N96" s="31"/>
      <c r="O96" s="32"/>
      <c r="P96" s="33"/>
      <c r="Q96" s="31"/>
      <c r="R96" s="34"/>
      <c r="T96" s="48"/>
      <c r="V96" s="48"/>
      <c r="X96" s="48"/>
      <c r="Z96" s="48"/>
      <c r="AB96" s="48"/>
      <c r="AD96" s="48"/>
      <c r="AF96" s="48"/>
      <c r="AH96" s="48"/>
      <c r="AJ96" s="48"/>
      <c r="AL96" s="48"/>
      <c r="AN96" s="48"/>
      <c r="AP96" s="48"/>
      <c r="AR96" s="48"/>
      <c r="AT96" s="48"/>
      <c r="AV96" s="48"/>
      <c r="AX96" s="48"/>
      <c r="AZ96" s="48"/>
      <c r="BB96" s="48"/>
      <c r="BD96" s="48"/>
      <c r="BF96" s="48"/>
      <c r="BH96" s="48"/>
      <c r="BJ96" s="48"/>
      <c r="BL96" s="48"/>
      <c r="BN96" s="48"/>
      <c r="BP96" s="48"/>
      <c r="BR96" s="48"/>
      <c r="BT96" s="48"/>
      <c r="BV96" s="48"/>
      <c r="BX96" s="48"/>
      <c r="BZ96" s="48"/>
      <c r="CB96" s="48"/>
      <c r="CD96" s="35"/>
      <c r="CE96" s="35"/>
    </row>
    <row r="97" spans="4:83" s="45" customFormat="1" ht="15" x14ac:dyDescent="0.2">
      <c r="D97" s="25"/>
      <c r="E97" s="25"/>
      <c r="F97" s="50"/>
      <c r="G97" s="51"/>
      <c r="H97" s="28"/>
      <c r="I97" s="29"/>
      <c r="J97" s="29"/>
      <c r="K97" s="24"/>
      <c r="L97" s="30"/>
      <c r="M97" s="24"/>
      <c r="N97" s="31"/>
      <c r="O97" s="32"/>
      <c r="P97" s="33"/>
      <c r="Q97" s="31"/>
      <c r="R97" s="34"/>
      <c r="T97" s="48"/>
      <c r="V97" s="48"/>
      <c r="X97" s="48"/>
      <c r="Z97" s="48"/>
      <c r="AB97" s="48"/>
      <c r="AD97" s="48"/>
      <c r="AF97" s="48"/>
      <c r="AH97" s="48"/>
      <c r="AJ97" s="48"/>
      <c r="AL97" s="48"/>
      <c r="AN97" s="48"/>
      <c r="AP97" s="48"/>
      <c r="AR97" s="48"/>
      <c r="AT97" s="48"/>
      <c r="AV97" s="48"/>
      <c r="AX97" s="48"/>
      <c r="AZ97" s="48"/>
      <c r="BB97" s="48"/>
      <c r="BD97" s="48"/>
      <c r="BF97" s="48"/>
      <c r="BH97" s="48"/>
      <c r="BJ97" s="48"/>
      <c r="BL97" s="48"/>
      <c r="BN97" s="48"/>
      <c r="BP97" s="48"/>
      <c r="BR97" s="48"/>
      <c r="BT97" s="48"/>
      <c r="BV97" s="48"/>
      <c r="BX97" s="48"/>
      <c r="BZ97" s="48"/>
      <c r="CB97" s="48"/>
      <c r="CD97" s="35"/>
      <c r="CE97" s="35"/>
    </row>
    <row r="98" spans="4:83" s="45" customFormat="1" ht="15" x14ac:dyDescent="0.2">
      <c r="D98" s="25"/>
      <c r="E98" s="25"/>
      <c r="F98" s="50"/>
      <c r="G98" s="51"/>
      <c r="H98" s="28"/>
      <c r="I98" s="29"/>
      <c r="J98" s="29"/>
      <c r="K98" s="24"/>
      <c r="L98" s="30"/>
      <c r="M98" s="24"/>
      <c r="N98" s="31"/>
      <c r="O98" s="32"/>
      <c r="P98" s="33"/>
      <c r="Q98" s="31"/>
      <c r="R98" s="34"/>
      <c r="T98" s="48"/>
      <c r="V98" s="48"/>
      <c r="X98" s="48"/>
      <c r="Z98" s="48"/>
      <c r="AB98" s="48"/>
      <c r="AD98" s="48"/>
      <c r="AF98" s="48"/>
      <c r="AH98" s="48"/>
      <c r="AJ98" s="48"/>
      <c r="AL98" s="48"/>
      <c r="AN98" s="48"/>
      <c r="AP98" s="48"/>
      <c r="AR98" s="48"/>
      <c r="AT98" s="48"/>
      <c r="AV98" s="48"/>
      <c r="AX98" s="48"/>
      <c r="AZ98" s="48"/>
      <c r="BB98" s="48"/>
      <c r="BD98" s="48"/>
      <c r="BF98" s="48"/>
      <c r="BH98" s="48"/>
      <c r="BJ98" s="48"/>
      <c r="BL98" s="48"/>
      <c r="BN98" s="48"/>
      <c r="BP98" s="48"/>
      <c r="BR98" s="48"/>
      <c r="BT98" s="48"/>
      <c r="BV98" s="48"/>
      <c r="BX98" s="48"/>
      <c r="BZ98" s="48"/>
      <c r="CB98" s="48"/>
      <c r="CD98" s="35"/>
      <c r="CE98" s="35"/>
    </row>
    <row r="99" spans="4:83" s="45" customFormat="1" ht="15" x14ac:dyDescent="0.2">
      <c r="D99" s="25"/>
      <c r="E99" s="25"/>
      <c r="F99" s="50"/>
      <c r="G99" s="51"/>
      <c r="H99" s="28"/>
      <c r="I99" s="29"/>
      <c r="J99" s="29"/>
      <c r="K99" s="24"/>
      <c r="L99" s="30"/>
      <c r="M99" s="24"/>
      <c r="N99" s="31"/>
      <c r="O99" s="32"/>
      <c r="P99" s="33"/>
      <c r="Q99" s="31"/>
      <c r="R99" s="34"/>
      <c r="T99" s="48"/>
      <c r="V99" s="48"/>
      <c r="X99" s="48"/>
      <c r="Z99" s="48"/>
      <c r="AB99" s="48"/>
      <c r="AD99" s="48"/>
      <c r="AF99" s="48"/>
      <c r="AH99" s="48"/>
      <c r="AJ99" s="48"/>
      <c r="AL99" s="48"/>
      <c r="AN99" s="48"/>
      <c r="AP99" s="48"/>
      <c r="AR99" s="48"/>
      <c r="AT99" s="48"/>
      <c r="AV99" s="48"/>
      <c r="AX99" s="48"/>
      <c r="AZ99" s="48"/>
      <c r="BB99" s="48"/>
      <c r="BD99" s="48"/>
      <c r="BF99" s="48"/>
      <c r="BH99" s="48"/>
      <c r="BJ99" s="48"/>
      <c r="BL99" s="48"/>
      <c r="BN99" s="48"/>
      <c r="BP99" s="48"/>
      <c r="BR99" s="48"/>
      <c r="BT99" s="48"/>
      <c r="BV99" s="48"/>
      <c r="BX99" s="48"/>
      <c r="BZ99" s="48"/>
      <c r="CB99" s="48"/>
      <c r="CD99" s="35"/>
      <c r="CE99" s="35"/>
    </row>
    <row r="100" spans="4:83" s="45" customFormat="1" ht="15" x14ac:dyDescent="0.2">
      <c r="D100" s="25"/>
      <c r="E100" s="25"/>
      <c r="F100" s="50"/>
      <c r="G100" s="51"/>
      <c r="H100" s="28"/>
      <c r="I100" s="29"/>
      <c r="J100" s="29"/>
      <c r="K100" s="24"/>
      <c r="L100" s="30"/>
      <c r="M100" s="24"/>
      <c r="N100" s="31"/>
      <c r="O100" s="32"/>
      <c r="P100" s="33"/>
      <c r="Q100" s="31"/>
      <c r="R100" s="34"/>
      <c r="T100" s="48"/>
      <c r="V100" s="48"/>
      <c r="X100" s="48"/>
      <c r="Z100" s="48"/>
      <c r="AB100" s="48"/>
      <c r="AD100" s="48"/>
      <c r="AF100" s="48"/>
      <c r="AH100" s="48"/>
      <c r="AJ100" s="48"/>
      <c r="AL100" s="48"/>
      <c r="AN100" s="48"/>
      <c r="AP100" s="48"/>
      <c r="AR100" s="48"/>
      <c r="AT100" s="48"/>
      <c r="AV100" s="48"/>
      <c r="AX100" s="48"/>
      <c r="AZ100" s="48"/>
      <c r="BB100" s="48"/>
      <c r="BD100" s="48"/>
      <c r="BF100" s="48"/>
      <c r="BH100" s="48"/>
      <c r="BJ100" s="48"/>
      <c r="BL100" s="48"/>
      <c r="BN100" s="48"/>
      <c r="BP100" s="48"/>
      <c r="BR100" s="48"/>
      <c r="BT100" s="48"/>
      <c r="BV100" s="48"/>
      <c r="BX100" s="48"/>
      <c r="BZ100" s="48"/>
      <c r="CB100" s="48"/>
      <c r="CD100" s="35"/>
      <c r="CE100" s="35"/>
    </row>
    <row r="101" spans="4:83" s="45" customFormat="1" ht="15" x14ac:dyDescent="0.2">
      <c r="D101" s="25"/>
      <c r="E101" s="25"/>
      <c r="F101" s="50"/>
      <c r="G101" s="51"/>
      <c r="H101" s="28"/>
      <c r="I101" s="29"/>
      <c r="J101" s="29"/>
      <c r="K101" s="24"/>
      <c r="L101" s="30"/>
      <c r="M101" s="24"/>
      <c r="N101" s="31"/>
      <c r="O101" s="32"/>
      <c r="P101" s="33"/>
      <c r="Q101" s="31"/>
      <c r="R101" s="34"/>
      <c r="T101" s="48"/>
      <c r="V101" s="48"/>
      <c r="X101" s="48"/>
      <c r="Z101" s="48"/>
      <c r="AB101" s="48"/>
      <c r="AD101" s="48"/>
      <c r="AF101" s="48"/>
      <c r="AH101" s="48"/>
      <c r="AJ101" s="48"/>
      <c r="AL101" s="48"/>
      <c r="AN101" s="48"/>
      <c r="AP101" s="48"/>
      <c r="AR101" s="48"/>
      <c r="AT101" s="48"/>
      <c r="AV101" s="48"/>
      <c r="AX101" s="48"/>
      <c r="AZ101" s="48"/>
      <c r="BB101" s="48"/>
      <c r="BD101" s="48"/>
      <c r="BF101" s="48"/>
      <c r="BH101" s="48"/>
      <c r="BJ101" s="48"/>
      <c r="BL101" s="48"/>
      <c r="BN101" s="48"/>
      <c r="BP101" s="48"/>
      <c r="BR101" s="48"/>
      <c r="BT101" s="48"/>
      <c r="BV101" s="48"/>
      <c r="BX101" s="48"/>
      <c r="BZ101" s="48"/>
      <c r="CB101" s="48"/>
      <c r="CD101" s="35"/>
      <c r="CE101" s="35"/>
    </row>
    <row r="102" spans="4:83" s="45" customFormat="1" ht="15" x14ac:dyDescent="0.2">
      <c r="D102" s="25"/>
      <c r="E102" s="25"/>
      <c r="F102" s="50"/>
      <c r="G102" s="51"/>
      <c r="H102" s="28"/>
      <c r="I102" s="29"/>
      <c r="J102" s="29"/>
      <c r="K102" s="24"/>
      <c r="L102" s="30"/>
      <c r="M102" s="24"/>
      <c r="N102" s="31"/>
      <c r="O102" s="32"/>
      <c r="P102" s="33"/>
      <c r="Q102" s="31"/>
      <c r="R102" s="34"/>
      <c r="T102" s="48"/>
      <c r="V102" s="48"/>
      <c r="X102" s="48"/>
      <c r="Z102" s="48"/>
      <c r="AB102" s="48"/>
      <c r="AD102" s="48"/>
      <c r="AF102" s="48"/>
      <c r="AH102" s="48"/>
      <c r="AJ102" s="48"/>
      <c r="AL102" s="48"/>
      <c r="AN102" s="48"/>
      <c r="AP102" s="48"/>
      <c r="AR102" s="48"/>
      <c r="AT102" s="48"/>
      <c r="AV102" s="48"/>
      <c r="AX102" s="48"/>
      <c r="AZ102" s="48"/>
      <c r="BB102" s="48"/>
      <c r="BD102" s="48"/>
      <c r="BF102" s="48"/>
      <c r="BH102" s="48"/>
      <c r="BJ102" s="48"/>
      <c r="BL102" s="48"/>
      <c r="BN102" s="48"/>
      <c r="BP102" s="48"/>
      <c r="BR102" s="48"/>
      <c r="BT102" s="48"/>
      <c r="BV102" s="48"/>
      <c r="BX102" s="48"/>
      <c r="BZ102" s="48"/>
      <c r="CB102" s="48"/>
      <c r="CD102" s="35"/>
      <c r="CE102" s="35"/>
    </row>
    <row r="103" spans="4:83" s="45" customFormat="1" ht="15" x14ac:dyDescent="0.2">
      <c r="D103" s="25"/>
      <c r="E103" s="25"/>
      <c r="F103" s="50"/>
      <c r="G103" s="51"/>
      <c r="H103" s="28"/>
      <c r="I103" s="29"/>
      <c r="J103" s="29"/>
      <c r="K103" s="24"/>
      <c r="L103" s="30"/>
      <c r="M103" s="24"/>
      <c r="N103" s="31"/>
      <c r="O103" s="32"/>
      <c r="P103" s="33"/>
      <c r="Q103" s="31"/>
      <c r="R103" s="34"/>
      <c r="T103" s="48"/>
      <c r="V103" s="48"/>
      <c r="X103" s="48"/>
      <c r="Z103" s="48"/>
      <c r="AB103" s="48"/>
      <c r="AD103" s="48"/>
      <c r="AF103" s="48"/>
      <c r="AH103" s="48"/>
      <c r="AJ103" s="48"/>
      <c r="AL103" s="48"/>
      <c r="AN103" s="48"/>
      <c r="AP103" s="48"/>
      <c r="AR103" s="48"/>
      <c r="AT103" s="48"/>
      <c r="AV103" s="48"/>
      <c r="AX103" s="48"/>
      <c r="AZ103" s="48"/>
      <c r="BB103" s="48"/>
      <c r="BD103" s="48"/>
      <c r="BF103" s="48"/>
      <c r="BH103" s="48"/>
      <c r="BJ103" s="48"/>
      <c r="BL103" s="48"/>
      <c r="BN103" s="48"/>
      <c r="BP103" s="48"/>
      <c r="BR103" s="48"/>
      <c r="BT103" s="48"/>
      <c r="BV103" s="48"/>
      <c r="BX103" s="48"/>
      <c r="BZ103" s="48"/>
      <c r="CB103" s="48"/>
      <c r="CD103" s="35"/>
      <c r="CE103" s="35"/>
    </row>
    <row r="104" spans="4:83" s="45" customFormat="1" ht="15" x14ac:dyDescent="0.2">
      <c r="D104" s="25"/>
      <c r="E104" s="25"/>
      <c r="F104" s="50"/>
      <c r="G104" s="51"/>
      <c r="H104" s="28"/>
      <c r="I104" s="29"/>
      <c r="J104" s="29"/>
      <c r="K104" s="24"/>
      <c r="L104" s="30"/>
      <c r="M104" s="24"/>
      <c r="N104" s="31"/>
      <c r="O104" s="32"/>
      <c r="P104" s="33"/>
      <c r="Q104" s="31"/>
      <c r="R104" s="34"/>
      <c r="T104" s="48"/>
      <c r="V104" s="48"/>
      <c r="X104" s="48"/>
      <c r="Z104" s="48"/>
      <c r="AB104" s="48"/>
      <c r="AD104" s="48"/>
      <c r="AF104" s="48"/>
      <c r="AH104" s="48"/>
      <c r="AJ104" s="48"/>
      <c r="AL104" s="48"/>
      <c r="AN104" s="48"/>
      <c r="AP104" s="48"/>
      <c r="AR104" s="48"/>
      <c r="AT104" s="48"/>
      <c r="AV104" s="48"/>
      <c r="AX104" s="48"/>
      <c r="AZ104" s="48"/>
      <c r="BB104" s="48"/>
      <c r="BD104" s="48"/>
      <c r="BF104" s="48"/>
      <c r="BH104" s="48"/>
      <c r="BJ104" s="48"/>
      <c r="BL104" s="48"/>
      <c r="BN104" s="48"/>
      <c r="BP104" s="48"/>
      <c r="BR104" s="48"/>
      <c r="BT104" s="48"/>
      <c r="BV104" s="48"/>
      <c r="BX104" s="48"/>
      <c r="BZ104" s="48"/>
      <c r="CB104" s="48"/>
      <c r="CD104" s="35"/>
      <c r="CE104" s="35"/>
    </row>
    <row r="105" spans="4:83" s="45" customFormat="1" ht="15" x14ac:dyDescent="0.2">
      <c r="D105" s="25"/>
      <c r="E105" s="25"/>
      <c r="F105" s="50"/>
      <c r="G105" s="51"/>
      <c r="H105" s="28"/>
      <c r="I105" s="29"/>
      <c r="J105" s="29"/>
      <c r="K105" s="24"/>
      <c r="L105" s="30"/>
      <c r="M105" s="24"/>
      <c r="N105" s="31"/>
      <c r="O105" s="32"/>
      <c r="P105" s="33"/>
      <c r="Q105" s="31"/>
      <c r="R105" s="34"/>
      <c r="T105" s="48"/>
      <c r="V105" s="48"/>
      <c r="X105" s="48"/>
      <c r="Z105" s="48"/>
      <c r="AB105" s="48"/>
      <c r="AD105" s="48"/>
      <c r="AF105" s="48"/>
      <c r="AH105" s="48"/>
      <c r="AJ105" s="48"/>
      <c r="AL105" s="48"/>
      <c r="AN105" s="48"/>
      <c r="AP105" s="48"/>
      <c r="AR105" s="48"/>
      <c r="AT105" s="48"/>
      <c r="AV105" s="48"/>
      <c r="AX105" s="48"/>
      <c r="AZ105" s="48"/>
      <c r="BB105" s="48"/>
      <c r="BD105" s="48"/>
      <c r="BF105" s="48"/>
      <c r="BH105" s="48"/>
      <c r="BJ105" s="48"/>
      <c r="BL105" s="48"/>
      <c r="BN105" s="48"/>
      <c r="BP105" s="48"/>
      <c r="BR105" s="48"/>
      <c r="BT105" s="48"/>
      <c r="BV105" s="48"/>
      <c r="BX105" s="48"/>
      <c r="BZ105" s="48"/>
      <c r="CB105" s="48"/>
      <c r="CD105" s="35"/>
      <c r="CE105" s="35"/>
    </row>
    <row r="106" spans="4:83" s="45" customFormat="1" ht="15" x14ac:dyDescent="0.2">
      <c r="D106" s="25"/>
      <c r="E106" s="25"/>
      <c r="F106" s="50"/>
      <c r="G106" s="51"/>
      <c r="H106" s="28"/>
      <c r="I106" s="29"/>
      <c r="J106" s="29"/>
      <c r="K106" s="24"/>
      <c r="L106" s="30"/>
      <c r="M106" s="24"/>
      <c r="N106" s="31"/>
      <c r="O106" s="32"/>
      <c r="P106" s="33"/>
      <c r="Q106" s="31"/>
      <c r="R106" s="34"/>
      <c r="T106" s="48"/>
      <c r="V106" s="48"/>
      <c r="X106" s="48"/>
      <c r="Z106" s="48"/>
      <c r="AB106" s="48"/>
      <c r="AD106" s="48"/>
      <c r="AF106" s="48"/>
      <c r="AH106" s="48"/>
      <c r="AJ106" s="48"/>
      <c r="AL106" s="48"/>
      <c r="AN106" s="48"/>
      <c r="AP106" s="48"/>
      <c r="AR106" s="48"/>
      <c r="AT106" s="48"/>
      <c r="AV106" s="48"/>
      <c r="AX106" s="48"/>
      <c r="AZ106" s="48"/>
      <c r="BB106" s="48"/>
      <c r="BD106" s="48"/>
      <c r="BF106" s="48"/>
      <c r="BH106" s="48"/>
      <c r="BJ106" s="48"/>
      <c r="BL106" s="48"/>
      <c r="BN106" s="48"/>
      <c r="BP106" s="48"/>
      <c r="BR106" s="48"/>
      <c r="BT106" s="48"/>
      <c r="BV106" s="48"/>
      <c r="BX106" s="48"/>
      <c r="BZ106" s="48"/>
      <c r="CB106" s="48"/>
      <c r="CD106" s="35"/>
      <c r="CE106" s="35"/>
    </row>
    <row r="107" spans="4:83" s="45" customFormat="1" ht="15" x14ac:dyDescent="0.2">
      <c r="D107" s="25"/>
      <c r="E107" s="25"/>
      <c r="F107" s="50"/>
      <c r="G107" s="51"/>
      <c r="H107" s="28"/>
      <c r="I107" s="29"/>
      <c r="J107" s="29"/>
      <c r="K107" s="24"/>
      <c r="L107" s="30"/>
      <c r="M107" s="24"/>
      <c r="N107" s="31"/>
      <c r="O107" s="32"/>
      <c r="P107" s="33"/>
      <c r="Q107" s="31"/>
      <c r="R107" s="34"/>
      <c r="T107" s="48"/>
      <c r="V107" s="48"/>
      <c r="X107" s="48"/>
      <c r="Z107" s="48"/>
      <c r="AB107" s="48"/>
      <c r="AD107" s="48"/>
      <c r="AF107" s="48"/>
      <c r="AH107" s="48"/>
      <c r="AJ107" s="48"/>
      <c r="AL107" s="48"/>
      <c r="AN107" s="48"/>
      <c r="AP107" s="48"/>
      <c r="AR107" s="48"/>
      <c r="AT107" s="48"/>
      <c r="AV107" s="48"/>
      <c r="AX107" s="48"/>
      <c r="AZ107" s="48"/>
      <c r="BB107" s="48"/>
      <c r="BD107" s="48"/>
      <c r="BF107" s="48"/>
      <c r="BH107" s="48"/>
      <c r="BJ107" s="48"/>
      <c r="BL107" s="48"/>
      <c r="BN107" s="48"/>
      <c r="BP107" s="48"/>
      <c r="BR107" s="48"/>
      <c r="BT107" s="48"/>
      <c r="BV107" s="48"/>
      <c r="BX107" s="48"/>
      <c r="BZ107" s="48"/>
      <c r="CB107" s="48"/>
      <c r="CD107" s="35"/>
      <c r="CE107" s="35"/>
    </row>
  </sheetData>
  <mergeCells count="129">
    <mergeCell ref="E6:E7"/>
    <mergeCell ref="A44:B44"/>
    <mergeCell ref="D44:F44"/>
    <mergeCell ref="AC44:AE44"/>
    <mergeCell ref="AF44:AG44"/>
    <mergeCell ref="AH44:AL44"/>
    <mergeCell ref="AN44:AO44"/>
    <mergeCell ref="AQ44:AS44"/>
    <mergeCell ref="Q6:Q7"/>
    <mergeCell ref="AN40:AO40"/>
    <mergeCell ref="AQ40:AS40"/>
    <mergeCell ref="A42:B42"/>
    <mergeCell ref="D42:F42"/>
    <mergeCell ref="T42:X42"/>
    <mergeCell ref="Z42:AA42"/>
    <mergeCell ref="AC42:AE42"/>
    <mergeCell ref="AH42:AL42"/>
    <mergeCell ref="AN42:AO42"/>
    <mergeCell ref="AQ42:AS42"/>
    <mergeCell ref="A40:B40"/>
    <mergeCell ref="D40:F40"/>
    <mergeCell ref="Z40:AA40"/>
    <mergeCell ref="AC40:AE40"/>
    <mergeCell ref="AH40:AL40"/>
    <mergeCell ref="K40:M40"/>
    <mergeCell ref="AN36:AO37"/>
    <mergeCell ref="AQ36:AS37"/>
    <mergeCell ref="A38:B38"/>
    <mergeCell ref="D38:F38"/>
    <mergeCell ref="T40:X40"/>
    <mergeCell ref="Z38:AA38"/>
    <mergeCell ref="AC38:AE38"/>
    <mergeCell ref="AH38:AL38"/>
    <mergeCell ref="AN38:AO38"/>
    <mergeCell ref="AQ38:AS38"/>
    <mergeCell ref="T38:X38"/>
    <mergeCell ref="A35:B35"/>
    <mergeCell ref="D35:F35"/>
    <mergeCell ref="T36:X37"/>
    <mergeCell ref="Z36:AA37"/>
    <mergeCell ref="AC36:AE37"/>
    <mergeCell ref="AH36:AL37"/>
    <mergeCell ref="BQ6:BR6"/>
    <mergeCell ref="BS6:BT6"/>
    <mergeCell ref="BU6:BV6"/>
    <mergeCell ref="AS6:AT6"/>
    <mergeCell ref="AU6:AV6"/>
    <mergeCell ref="AW6:AX6"/>
    <mergeCell ref="AY6:AZ6"/>
    <mergeCell ref="BA6:BB6"/>
    <mergeCell ref="BC6:BD6"/>
    <mergeCell ref="AG6:AH6"/>
    <mergeCell ref="AI6:AJ6"/>
    <mergeCell ref="AK6:AL6"/>
    <mergeCell ref="AM6:AN6"/>
    <mergeCell ref="AO6:AP6"/>
    <mergeCell ref="AQ6:AR6"/>
    <mergeCell ref="U6:V6"/>
    <mergeCell ref="W6:X6"/>
    <mergeCell ref="Y6:Z6"/>
    <mergeCell ref="N6:N7"/>
    <mergeCell ref="BW6:BX6"/>
    <mergeCell ref="BY6:BZ6"/>
    <mergeCell ref="CA6:CB6"/>
    <mergeCell ref="BE6:BF6"/>
    <mergeCell ref="BG6:BH6"/>
    <mergeCell ref="BI6:BJ6"/>
    <mergeCell ref="BK6:BL6"/>
    <mergeCell ref="BM6:BN6"/>
    <mergeCell ref="BO6:BP6"/>
    <mergeCell ref="BC5:BD5"/>
    <mergeCell ref="BE5:BF5"/>
    <mergeCell ref="BG5:BH5"/>
    <mergeCell ref="BI5:BJ5"/>
    <mergeCell ref="BK5:BL5"/>
    <mergeCell ref="BM5:BN5"/>
    <mergeCell ref="AQ5:AR5"/>
    <mergeCell ref="AS5:AT5"/>
    <mergeCell ref="AA6:AB6"/>
    <mergeCell ref="AC6:AD6"/>
    <mergeCell ref="AE6:AF6"/>
    <mergeCell ref="BV1:CB1"/>
    <mergeCell ref="A3:B3"/>
    <mergeCell ref="C3:H3"/>
    <mergeCell ref="J3:L3"/>
    <mergeCell ref="O3:R3"/>
    <mergeCell ref="BR3:BU3"/>
    <mergeCell ref="BV3:CB3"/>
    <mergeCell ref="AU5:AV5"/>
    <mergeCell ref="AW5:AX5"/>
    <mergeCell ref="AY5:AZ5"/>
    <mergeCell ref="BA5:BB5"/>
    <mergeCell ref="AE5:AF5"/>
    <mergeCell ref="AG5:AH5"/>
    <mergeCell ref="AI5:AJ5"/>
    <mergeCell ref="AK5:AL5"/>
    <mergeCell ref="AM5:AN5"/>
    <mergeCell ref="AO5:AP5"/>
    <mergeCell ref="CA5:CB5"/>
    <mergeCell ref="BO5:BP5"/>
    <mergeCell ref="BQ5:BR5"/>
    <mergeCell ref="BS5:BT5"/>
    <mergeCell ref="BU5:BV5"/>
    <mergeCell ref="BW5:BX5"/>
    <mergeCell ref="BY5:BZ5"/>
    <mergeCell ref="A46:B46"/>
    <mergeCell ref="D46:F46"/>
    <mergeCell ref="G6:G7"/>
    <mergeCell ref="S5:T5"/>
    <mergeCell ref="U5:V5"/>
    <mergeCell ref="W5:X5"/>
    <mergeCell ref="Y5:Z5"/>
    <mergeCell ref="AA5:AB5"/>
    <mergeCell ref="AC5:AD5"/>
    <mergeCell ref="A6:A7"/>
    <mergeCell ref="B6:B7"/>
    <mergeCell ref="C6:C7"/>
    <mergeCell ref="D6:D7"/>
    <mergeCell ref="F6:F7"/>
    <mergeCell ref="H6:H7"/>
    <mergeCell ref="I6:I7"/>
    <mergeCell ref="J6:J7"/>
    <mergeCell ref="K6:K7"/>
    <mergeCell ref="L6:L7"/>
    <mergeCell ref="M6:M7"/>
    <mergeCell ref="O6:O7"/>
    <mergeCell ref="P6:P7"/>
    <mergeCell ref="R6:R7"/>
    <mergeCell ref="S6:T6"/>
  </mergeCells>
  <conditionalFormatting sqref="L9 L13 L15:L16 L33 L20:L22">
    <cfRule type="cellIs" dxfId="404" priority="40" operator="equal">
      <formula>0</formula>
    </cfRule>
  </conditionalFormatting>
  <conditionalFormatting sqref="L9">
    <cfRule type="cellIs" dxfId="403" priority="39" operator="equal">
      <formula>0</formula>
    </cfRule>
  </conditionalFormatting>
  <conditionalFormatting sqref="L9 L13 L15:L16 L33 L20:L22">
    <cfRule type="cellIs" dxfId="402" priority="38" operator="equal">
      <formula>0</formula>
    </cfRule>
  </conditionalFormatting>
  <conditionalFormatting sqref="L9">
    <cfRule type="cellIs" dxfId="401" priority="37" operator="equal">
      <formula>0</formula>
    </cfRule>
  </conditionalFormatting>
  <conditionalFormatting sqref="L10">
    <cfRule type="cellIs" dxfId="400" priority="36" operator="equal">
      <formula>0</formula>
    </cfRule>
  </conditionalFormatting>
  <conditionalFormatting sqref="L10">
    <cfRule type="cellIs" dxfId="399" priority="35" operator="equal">
      <formula>0</formula>
    </cfRule>
  </conditionalFormatting>
  <conditionalFormatting sqref="L10">
    <cfRule type="cellIs" dxfId="398" priority="34" operator="equal">
      <formula>0</formula>
    </cfRule>
  </conditionalFormatting>
  <conditionalFormatting sqref="L10">
    <cfRule type="cellIs" dxfId="397" priority="33" operator="equal">
      <formula>0</formula>
    </cfRule>
  </conditionalFormatting>
  <conditionalFormatting sqref="L11">
    <cfRule type="cellIs" dxfId="396" priority="32" operator="equal">
      <formula>0</formula>
    </cfRule>
  </conditionalFormatting>
  <conditionalFormatting sqref="L11">
    <cfRule type="cellIs" dxfId="395" priority="31" operator="equal">
      <formula>0</formula>
    </cfRule>
  </conditionalFormatting>
  <conditionalFormatting sqref="L11">
    <cfRule type="cellIs" dxfId="394" priority="30" operator="equal">
      <formula>0</formula>
    </cfRule>
  </conditionalFormatting>
  <conditionalFormatting sqref="L11">
    <cfRule type="cellIs" dxfId="393" priority="29" operator="equal">
      <formula>0</formula>
    </cfRule>
  </conditionalFormatting>
  <conditionalFormatting sqref="L12">
    <cfRule type="cellIs" dxfId="392" priority="24" operator="equal">
      <formula>0</formula>
    </cfRule>
  </conditionalFormatting>
  <conditionalFormatting sqref="L12">
    <cfRule type="cellIs" dxfId="391" priority="23" operator="equal">
      <formula>0</formula>
    </cfRule>
  </conditionalFormatting>
  <conditionalFormatting sqref="L12">
    <cfRule type="cellIs" dxfId="390" priority="22" operator="equal">
      <formula>0</formula>
    </cfRule>
  </conditionalFormatting>
  <conditionalFormatting sqref="L12">
    <cfRule type="cellIs" dxfId="389" priority="21" operator="equal">
      <formula>0</formula>
    </cfRule>
  </conditionalFormatting>
  <conditionalFormatting sqref="L14">
    <cfRule type="cellIs" dxfId="388" priority="20" operator="equal">
      <formula>0</formula>
    </cfRule>
  </conditionalFormatting>
  <conditionalFormatting sqref="L14">
    <cfRule type="cellIs" dxfId="387" priority="19" operator="equal">
      <formula>0</formula>
    </cfRule>
  </conditionalFormatting>
  <conditionalFormatting sqref="L17">
    <cfRule type="cellIs" dxfId="386" priority="18" operator="equal">
      <formula>0</formula>
    </cfRule>
  </conditionalFormatting>
  <conditionalFormatting sqref="L17">
    <cfRule type="cellIs" dxfId="385" priority="17" operator="equal">
      <formula>0</formula>
    </cfRule>
  </conditionalFormatting>
  <conditionalFormatting sqref="L19">
    <cfRule type="cellIs" dxfId="384" priority="16" operator="equal">
      <formula>0</formula>
    </cfRule>
  </conditionalFormatting>
  <conditionalFormatting sqref="L19">
    <cfRule type="cellIs" dxfId="383" priority="15" operator="equal">
      <formula>0</formula>
    </cfRule>
  </conditionalFormatting>
  <conditionalFormatting sqref="L18">
    <cfRule type="cellIs" dxfId="382" priority="14" operator="equal">
      <formula>0</formula>
    </cfRule>
  </conditionalFormatting>
  <conditionalFormatting sqref="L18">
    <cfRule type="cellIs" dxfId="381" priority="13" operator="equal">
      <formula>0</formula>
    </cfRule>
  </conditionalFormatting>
  <conditionalFormatting sqref="L24 L30:L31 L26">
    <cfRule type="cellIs" dxfId="380" priority="12" operator="equal">
      <formula>0</formula>
    </cfRule>
  </conditionalFormatting>
  <conditionalFormatting sqref="L24 L30:L31 L26">
    <cfRule type="cellIs" dxfId="379" priority="11" operator="equal">
      <formula>0</formula>
    </cfRule>
  </conditionalFormatting>
  <conditionalFormatting sqref="L27">
    <cfRule type="cellIs" dxfId="378" priority="10" operator="equal">
      <formula>0</formula>
    </cfRule>
  </conditionalFormatting>
  <conditionalFormatting sqref="L27">
    <cfRule type="cellIs" dxfId="377" priority="9" operator="equal">
      <formula>0</formula>
    </cfRule>
  </conditionalFormatting>
  <conditionalFormatting sqref="L28:L29">
    <cfRule type="cellIs" dxfId="376" priority="8" operator="equal">
      <formula>0</formula>
    </cfRule>
  </conditionalFormatting>
  <conditionalFormatting sqref="L28:L29">
    <cfRule type="cellIs" dxfId="375" priority="7" operator="equal">
      <formula>0</formula>
    </cfRule>
  </conditionalFormatting>
  <conditionalFormatting sqref="L23">
    <cfRule type="cellIs" dxfId="374" priority="6" operator="equal">
      <formula>0</formula>
    </cfRule>
  </conditionalFormatting>
  <conditionalFormatting sqref="L23">
    <cfRule type="cellIs" dxfId="373" priority="5" operator="equal">
      <formula>0</formula>
    </cfRule>
  </conditionalFormatting>
  <conditionalFormatting sqref="L25">
    <cfRule type="cellIs" dxfId="372" priority="4" operator="equal">
      <formula>0</formula>
    </cfRule>
  </conditionalFormatting>
  <conditionalFormatting sqref="L25">
    <cfRule type="cellIs" dxfId="371" priority="3" operator="equal">
      <formula>0</formula>
    </cfRule>
  </conditionalFormatting>
  <conditionalFormatting sqref="L32">
    <cfRule type="cellIs" dxfId="370" priority="2" operator="equal">
      <formula>0</formula>
    </cfRule>
  </conditionalFormatting>
  <conditionalFormatting sqref="L32">
    <cfRule type="cellIs" dxfId="369" priority="1" operator="equal">
      <formula>0</formula>
    </cfRule>
  </conditionalFormatting>
  <pageMargins left="0.19685039370078741" right="0.19685039370078741" top="0.23622047244094491" bottom="0.23622047244094491" header="0.31496062992125984" footer="0.31496062992125984"/>
  <pageSetup paperSize="9" scale="47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74"/>
  <sheetViews>
    <sheetView showGridLines="0" workbookViewId="0">
      <pane xSplit="17" ySplit="7" topLeftCell="BZ8" activePane="bottomRight" state="frozen"/>
      <selection activeCell="H12" sqref="H12"/>
      <selection pane="topRight" activeCell="H12" sqref="H12"/>
      <selection pane="bottomLeft" activeCell="H12" sqref="H12"/>
      <selection pane="bottomRight" activeCell="G13" sqref="G13"/>
    </sheetView>
  </sheetViews>
  <sheetFormatPr defaultColWidth="9.125" defaultRowHeight="14.25" x14ac:dyDescent="0.2"/>
  <cols>
    <col min="1" max="1" width="3.25" style="24" customWidth="1"/>
    <col min="2" max="2" width="12.25" style="24" customWidth="1"/>
    <col min="3" max="3" width="17.625" style="24" customWidth="1"/>
    <col min="4" max="4" width="7.375" style="25" customWidth="1"/>
    <col min="5" max="5" width="8.125" style="26" customWidth="1"/>
    <col min="6" max="6" width="7.875" style="27" customWidth="1"/>
    <col min="7" max="7" width="6.875" style="28" customWidth="1"/>
    <col min="8" max="9" width="9" style="29" customWidth="1"/>
    <col min="10" max="10" width="4.25" style="24" customWidth="1"/>
    <col min="11" max="11" width="4.25" style="30" customWidth="1"/>
    <col min="12" max="12" width="4.25" style="24" customWidth="1"/>
    <col min="13" max="13" width="7.75" style="31" customWidth="1"/>
    <col min="14" max="14" width="7.375" style="32" customWidth="1"/>
    <col min="15" max="15" width="4.25" style="33" customWidth="1"/>
    <col min="16" max="16" width="7.375" style="31" customWidth="1"/>
    <col min="17" max="17" width="6.625" style="34" customWidth="1"/>
    <col min="18" max="18" width="2.75" style="24" customWidth="1"/>
    <col min="19" max="19" width="2.75" style="30" customWidth="1"/>
    <col min="20" max="20" width="2.75" style="24" customWidth="1"/>
    <col min="21" max="21" width="2.75" style="30" customWidth="1"/>
    <col min="22" max="22" width="2.75" style="24" customWidth="1"/>
    <col min="23" max="23" width="2.75" style="30" customWidth="1"/>
    <col min="24" max="24" width="2.75" style="24" customWidth="1"/>
    <col min="25" max="25" width="2.75" style="30" customWidth="1"/>
    <col min="26" max="26" width="2.75" style="24" customWidth="1"/>
    <col min="27" max="27" width="2.75" style="30" customWidth="1"/>
    <col min="28" max="28" width="2.75" style="24" customWidth="1"/>
    <col min="29" max="29" width="2.75" style="30" customWidth="1"/>
    <col min="30" max="30" width="2.75" style="24" customWidth="1"/>
    <col min="31" max="31" width="2.75" style="30" customWidth="1"/>
    <col min="32" max="32" width="2.75" style="24" customWidth="1"/>
    <col min="33" max="33" width="2.75" style="30" customWidth="1"/>
    <col min="34" max="34" width="2.75" style="24" customWidth="1"/>
    <col min="35" max="35" width="2.75" style="30" customWidth="1"/>
    <col min="36" max="36" width="2.75" style="24" customWidth="1"/>
    <col min="37" max="37" width="2.75" style="30" customWidth="1"/>
    <col min="38" max="38" width="2.75" style="24" customWidth="1"/>
    <col min="39" max="39" width="2.75" style="30" customWidth="1"/>
    <col min="40" max="40" width="2.75" style="24" customWidth="1"/>
    <col min="41" max="41" width="2.75" style="30" customWidth="1"/>
    <col min="42" max="42" width="2.75" style="24" customWidth="1"/>
    <col min="43" max="43" width="2.75" style="30" customWidth="1"/>
    <col min="44" max="44" width="2.75" style="24" customWidth="1"/>
    <col min="45" max="45" width="2.75" style="30" customWidth="1"/>
    <col min="46" max="46" width="2.75" style="24" customWidth="1"/>
    <col min="47" max="47" width="2.75" style="30" customWidth="1"/>
    <col min="48" max="48" width="2.75" style="24" customWidth="1"/>
    <col min="49" max="49" width="2.75" style="30" customWidth="1"/>
    <col min="50" max="50" width="2.75" style="24" customWidth="1"/>
    <col min="51" max="51" width="2.75" style="30" customWidth="1"/>
    <col min="52" max="52" width="2.75" style="24" customWidth="1"/>
    <col min="53" max="53" width="2.75" style="30" customWidth="1"/>
    <col min="54" max="54" width="2.75" style="24" customWidth="1"/>
    <col min="55" max="55" width="2.75" style="30" customWidth="1"/>
    <col min="56" max="56" width="2.75" style="24" customWidth="1"/>
    <col min="57" max="57" width="2.75" style="30" customWidth="1"/>
    <col min="58" max="58" width="2.75" style="24" customWidth="1"/>
    <col min="59" max="59" width="2.75" style="30" customWidth="1"/>
    <col min="60" max="60" width="2.75" style="24" customWidth="1"/>
    <col min="61" max="61" width="2.75" style="30" customWidth="1"/>
    <col min="62" max="62" width="2.75" style="24" customWidth="1"/>
    <col min="63" max="63" width="2.75" style="30" customWidth="1"/>
    <col min="64" max="64" width="2.75" style="24" customWidth="1"/>
    <col min="65" max="65" width="2.75" style="30" customWidth="1"/>
    <col min="66" max="66" width="2.75" style="24" customWidth="1"/>
    <col min="67" max="67" width="2.75" style="30" customWidth="1"/>
    <col min="68" max="68" width="2.75" style="24" customWidth="1"/>
    <col min="69" max="69" width="2.75" style="30" customWidth="1"/>
    <col min="70" max="70" width="2.75" style="24" customWidth="1"/>
    <col min="71" max="71" width="2.75" style="30" customWidth="1"/>
    <col min="72" max="72" width="2.75" style="24" customWidth="1"/>
    <col min="73" max="73" width="2.75" style="30" customWidth="1"/>
    <col min="74" max="74" width="2.75" style="24" customWidth="1"/>
    <col min="75" max="75" width="2.75" style="30" customWidth="1"/>
    <col min="76" max="76" width="2.75" style="24" customWidth="1"/>
    <col min="77" max="77" width="2.75" style="30" customWidth="1"/>
    <col min="78" max="78" width="2.75" style="24" customWidth="1"/>
    <col min="79" max="79" width="2.75" style="30" customWidth="1"/>
    <col min="80" max="80" width="9.125" style="24"/>
    <col min="81" max="81" width="11.75" style="35" bestFit="1" customWidth="1"/>
    <col min="82" max="82" width="9.25" style="35" bestFit="1" customWidth="1"/>
    <col min="83" max="16384" width="9.125" style="24"/>
  </cols>
  <sheetData>
    <row r="1" spans="1:85" ht="31.5" customHeight="1" x14ac:dyDescent="0.2">
      <c r="A1" s="54" t="s">
        <v>125</v>
      </c>
      <c r="BU1" s="674"/>
      <c r="BV1" s="674"/>
      <c r="BW1" s="674"/>
      <c r="BX1" s="674"/>
      <c r="BY1" s="674"/>
      <c r="BZ1" s="674"/>
      <c r="CA1" s="674"/>
    </row>
    <row r="2" spans="1:85" ht="6" customHeight="1" thickBot="1" x14ac:dyDescent="0.25">
      <c r="A2" s="36"/>
    </row>
    <row r="3" spans="1:85" s="37" customFormat="1" ht="27" customHeight="1" thickBot="1" x14ac:dyDescent="0.25">
      <c r="A3" s="675" t="s">
        <v>12</v>
      </c>
      <c r="B3" s="675"/>
      <c r="C3" s="676" t="s">
        <v>87</v>
      </c>
      <c r="D3" s="677"/>
      <c r="E3" s="677"/>
      <c r="F3" s="677"/>
      <c r="G3" s="678"/>
      <c r="H3" s="57" t="s">
        <v>53</v>
      </c>
      <c r="I3" s="679" t="s">
        <v>81</v>
      </c>
      <c r="J3" s="680"/>
      <c r="K3" s="681"/>
      <c r="L3" s="58" t="s">
        <v>38</v>
      </c>
      <c r="M3" s="59"/>
      <c r="N3" s="682" t="s">
        <v>88</v>
      </c>
      <c r="O3" s="683"/>
      <c r="P3" s="683"/>
      <c r="Q3" s="684"/>
      <c r="S3" s="38"/>
      <c r="U3" s="38"/>
      <c r="W3" s="38"/>
      <c r="Y3" s="38"/>
      <c r="AA3" s="38"/>
      <c r="AC3" s="38"/>
      <c r="AE3" s="38"/>
      <c r="AG3" s="38"/>
      <c r="AI3" s="38"/>
      <c r="AK3" s="38"/>
      <c r="AM3" s="38"/>
      <c r="AO3" s="38"/>
      <c r="AQ3" s="38"/>
      <c r="AS3" s="38"/>
      <c r="AU3" s="38"/>
      <c r="AW3" s="38"/>
      <c r="AY3" s="38"/>
      <c r="BA3" s="38"/>
      <c r="BC3" s="38"/>
      <c r="BE3" s="38"/>
      <c r="BG3" s="38"/>
      <c r="BI3" s="38"/>
      <c r="BK3" s="38"/>
      <c r="BM3" s="38"/>
      <c r="BO3" s="38"/>
      <c r="BQ3" s="685" t="s">
        <v>50</v>
      </c>
      <c r="BR3" s="685"/>
      <c r="BS3" s="685"/>
      <c r="BT3" s="686"/>
      <c r="BU3" s="687">
        <v>41306</v>
      </c>
      <c r="BV3" s="688"/>
      <c r="BW3" s="688"/>
      <c r="BX3" s="688"/>
      <c r="BY3" s="688"/>
      <c r="BZ3" s="688"/>
      <c r="CA3" s="689"/>
      <c r="CC3" s="60"/>
      <c r="CD3" s="60"/>
    </row>
    <row r="4" spans="1:85" s="37" customFormat="1" ht="6" customHeight="1" thickBot="1" x14ac:dyDescent="0.25">
      <c r="A4" s="39"/>
      <c r="B4" s="39"/>
      <c r="C4" s="40"/>
      <c r="D4" s="41"/>
      <c r="E4" s="42"/>
      <c r="F4" s="43"/>
      <c r="G4" s="28"/>
      <c r="H4" s="44"/>
      <c r="I4" s="44"/>
      <c r="J4" s="24"/>
      <c r="K4" s="30"/>
      <c r="L4" s="24"/>
      <c r="M4" s="31"/>
      <c r="N4" s="32"/>
      <c r="O4" s="33"/>
      <c r="P4" s="31"/>
      <c r="Q4" s="34"/>
      <c r="S4" s="38"/>
      <c r="U4" s="38"/>
      <c r="W4" s="38"/>
      <c r="Y4" s="38"/>
      <c r="AA4" s="38"/>
      <c r="AC4" s="38"/>
      <c r="AE4" s="38"/>
      <c r="AG4" s="38"/>
      <c r="AI4" s="38"/>
      <c r="AK4" s="38"/>
      <c r="AM4" s="38"/>
      <c r="AO4" s="38"/>
      <c r="AQ4" s="38"/>
      <c r="AS4" s="38"/>
      <c r="AU4" s="38"/>
      <c r="AW4" s="38"/>
      <c r="AY4" s="38"/>
      <c r="BA4" s="38"/>
      <c r="BC4" s="38"/>
      <c r="BE4" s="38"/>
      <c r="BG4" s="38"/>
      <c r="BI4" s="38"/>
      <c r="BK4" s="38"/>
      <c r="BM4" s="38"/>
      <c r="BO4" s="38"/>
      <c r="BQ4" s="38"/>
      <c r="BS4" s="38"/>
      <c r="BU4" s="38"/>
      <c r="BW4" s="38"/>
      <c r="BY4" s="38"/>
      <c r="CA4" s="38"/>
      <c r="CC4" s="35"/>
      <c r="CD4" s="35"/>
    </row>
    <row r="5" spans="1:85" ht="18.75" customHeight="1" thickBot="1" x14ac:dyDescent="0.25">
      <c r="R5" s="651" t="s">
        <v>25</v>
      </c>
      <c r="S5" s="645"/>
      <c r="T5" s="645" t="s">
        <v>26</v>
      </c>
      <c r="U5" s="645"/>
      <c r="V5" s="645" t="s">
        <v>27</v>
      </c>
      <c r="W5" s="645"/>
      <c r="X5" s="645" t="s">
        <v>28</v>
      </c>
      <c r="Y5" s="645"/>
      <c r="Z5" s="645" t="s">
        <v>29</v>
      </c>
      <c r="AA5" s="645"/>
      <c r="AB5" s="645" t="s">
        <v>30</v>
      </c>
      <c r="AC5" s="645"/>
      <c r="AD5" s="645" t="s">
        <v>24</v>
      </c>
      <c r="AE5" s="645"/>
      <c r="AF5" s="651" t="s">
        <v>25</v>
      </c>
      <c r="AG5" s="645"/>
      <c r="AH5" s="645" t="s">
        <v>26</v>
      </c>
      <c r="AI5" s="645"/>
      <c r="AJ5" s="645" t="s">
        <v>27</v>
      </c>
      <c r="AK5" s="645"/>
      <c r="AL5" s="645" t="s">
        <v>28</v>
      </c>
      <c r="AM5" s="645"/>
      <c r="AN5" s="645" t="s">
        <v>29</v>
      </c>
      <c r="AO5" s="645"/>
      <c r="AP5" s="645" t="s">
        <v>30</v>
      </c>
      <c r="AQ5" s="645"/>
      <c r="AR5" s="645" t="s">
        <v>24</v>
      </c>
      <c r="AS5" s="645"/>
      <c r="AT5" s="651" t="s">
        <v>25</v>
      </c>
      <c r="AU5" s="645"/>
      <c r="AV5" s="645" t="s">
        <v>26</v>
      </c>
      <c r="AW5" s="645"/>
      <c r="AX5" s="645" t="s">
        <v>27</v>
      </c>
      <c r="AY5" s="645"/>
      <c r="AZ5" s="645" t="s">
        <v>28</v>
      </c>
      <c r="BA5" s="645"/>
      <c r="BB5" s="645" t="s">
        <v>29</v>
      </c>
      <c r="BC5" s="645"/>
      <c r="BD5" s="645" t="s">
        <v>30</v>
      </c>
      <c r="BE5" s="645"/>
      <c r="BF5" s="645" t="s">
        <v>24</v>
      </c>
      <c r="BG5" s="645"/>
      <c r="BH5" s="651" t="s">
        <v>25</v>
      </c>
      <c r="BI5" s="645"/>
      <c r="BJ5" s="645" t="s">
        <v>26</v>
      </c>
      <c r="BK5" s="645"/>
      <c r="BL5" s="645" t="s">
        <v>27</v>
      </c>
      <c r="BM5" s="645"/>
      <c r="BN5" s="645" t="s">
        <v>28</v>
      </c>
      <c r="BO5" s="645"/>
      <c r="BP5" s="645" t="s">
        <v>29</v>
      </c>
      <c r="BQ5" s="645"/>
      <c r="BR5" s="645" t="s">
        <v>30</v>
      </c>
      <c r="BS5" s="645"/>
      <c r="BT5" s="645" t="s">
        <v>24</v>
      </c>
      <c r="BU5" s="645"/>
      <c r="BV5" s="645" t="s">
        <v>25</v>
      </c>
      <c r="BW5" s="645"/>
      <c r="BX5" s="645" t="s">
        <v>26</v>
      </c>
      <c r="BY5" s="645"/>
      <c r="BZ5" s="645" t="s">
        <v>27</v>
      </c>
      <c r="CA5" s="690"/>
    </row>
    <row r="6" spans="1:85" s="115" customFormat="1" ht="18.75" customHeight="1" x14ac:dyDescent="0.2">
      <c r="A6" s="652" t="s">
        <v>0</v>
      </c>
      <c r="B6" s="654" t="s">
        <v>34</v>
      </c>
      <c r="C6" s="654" t="s">
        <v>13</v>
      </c>
      <c r="D6" s="656" t="s">
        <v>92</v>
      </c>
      <c r="E6" s="658" t="s">
        <v>17</v>
      </c>
      <c r="F6" s="660" t="s">
        <v>93</v>
      </c>
      <c r="G6" s="658" t="s">
        <v>18</v>
      </c>
      <c r="H6" s="662" t="s">
        <v>15</v>
      </c>
      <c r="I6" s="662" t="s">
        <v>16</v>
      </c>
      <c r="J6" s="664" t="s">
        <v>40</v>
      </c>
      <c r="K6" s="666" t="s">
        <v>41</v>
      </c>
      <c r="L6" s="668" t="s">
        <v>19</v>
      </c>
      <c r="M6" s="646" t="s">
        <v>17</v>
      </c>
      <c r="N6" s="670" t="s">
        <v>72</v>
      </c>
      <c r="O6" s="672" t="s">
        <v>39</v>
      </c>
      <c r="P6" s="646" t="s">
        <v>17</v>
      </c>
      <c r="Q6" s="648" t="s">
        <v>71</v>
      </c>
      <c r="R6" s="650">
        <v>1</v>
      </c>
      <c r="S6" s="642"/>
      <c r="T6" s="642">
        <v>2</v>
      </c>
      <c r="U6" s="642"/>
      <c r="V6" s="642">
        <v>3</v>
      </c>
      <c r="W6" s="642"/>
      <c r="X6" s="642">
        <v>4</v>
      </c>
      <c r="Y6" s="642"/>
      <c r="Z6" s="642">
        <v>5</v>
      </c>
      <c r="AA6" s="642"/>
      <c r="AB6" s="642">
        <v>6</v>
      </c>
      <c r="AC6" s="642"/>
      <c r="AD6" s="642">
        <v>7</v>
      </c>
      <c r="AE6" s="642"/>
      <c r="AF6" s="642">
        <v>8</v>
      </c>
      <c r="AG6" s="642"/>
      <c r="AH6" s="642">
        <v>9</v>
      </c>
      <c r="AI6" s="642"/>
      <c r="AJ6" s="642">
        <v>10</v>
      </c>
      <c r="AK6" s="642"/>
      <c r="AL6" s="642">
        <v>11</v>
      </c>
      <c r="AM6" s="642"/>
      <c r="AN6" s="642">
        <v>12</v>
      </c>
      <c r="AO6" s="642"/>
      <c r="AP6" s="642">
        <v>13</v>
      </c>
      <c r="AQ6" s="642"/>
      <c r="AR6" s="642">
        <v>14</v>
      </c>
      <c r="AS6" s="642"/>
      <c r="AT6" s="642">
        <v>15</v>
      </c>
      <c r="AU6" s="642"/>
      <c r="AV6" s="642">
        <v>16</v>
      </c>
      <c r="AW6" s="642"/>
      <c r="AX6" s="642">
        <v>17</v>
      </c>
      <c r="AY6" s="642"/>
      <c r="AZ6" s="642">
        <v>18</v>
      </c>
      <c r="BA6" s="642"/>
      <c r="BB6" s="642">
        <v>19</v>
      </c>
      <c r="BC6" s="642"/>
      <c r="BD6" s="642">
        <v>20</v>
      </c>
      <c r="BE6" s="642"/>
      <c r="BF6" s="642">
        <v>21</v>
      </c>
      <c r="BG6" s="642"/>
      <c r="BH6" s="642">
        <v>22</v>
      </c>
      <c r="BI6" s="642"/>
      <c r="BJ6" s="642">
        <v>23</v>
      </c>
      <c r="BK6" s="642"/>
      <c r="BL6" s="642">
        <v>24</v>
      </c>
      <c r="BM6" s="642"/>
      <c r="BN6" s="642">
        <v>25</v>
      </c>
      <c r="BO6" s="642"/>
      <c r="BP6" s="642">
        <v>26</v>
      </c>
      <c r="BQ6" s="642"/>
      <c r="BR6" s="642">
        <v>27</v>
      </c>
      <c r="BS6" s="642"/>
      <c r="BT6" s="642">
        <v>28</v>
      </c>
      <c r="BU6" s="642"/>
      <c r="BV6" s="642">
        <v>29</v>
      </c>
      <c r="BW6" s="642"/>
      <c r="BX6" s="642">
        <v>30</v>
      </c>
      <c r="BY6" s="642"/>
      <c r="BZ6" s="642">
        <v>31</v>
      </c>
      <c r="CA6" s="643"/>
      <c r="CC6" s="116"/>
      <c r="CD6" s="116"/>
    </row>
    <row r="7" spans="1:85" s="115" customFormat="1" ht="30.75" customHeight="1" thickBot="1" x14ac:dyDescent="0.25">
      <c r="A7" s="653"/>
      <c r="B7" s="655"/>
      <c r="C7" s="655"/>
      <c r="D7" s="657"/>
      <c r="E7" s="659"/>
      <c r="F7" s="661"/>
      <c r="G7" s="659"/>
      <c r="H7" s="663"/>
      <c r="I7" s="663"/>
      <c r="J7" s="665"/>
      <c r="K7" s="667"/>
      <c r="L7" s="669"/>
      <c r="M7" s="647"/>
      <c r="N7" s="671"/>
      <c r="O7" s="673"/>
      <c r="P7" s="647"/>
      <c r="Q7" s="649"/>
      <c r="R7" s="117" t="s">
        <v>22</v>
      </c>
      <c r="S7" s="118" t="s">
        <v>23</v>
      </c>
      <c r="T7" s="119" t="s">
        <v>22</v>
      </c>
      <c r="U7" s="118" t="s">
        <v>23</v>
      </c>
      <c r="V7" s="119" t="s">
        <v>22</v>
      </c>
      <c r="W7" s="118" t="s">
        <v>23</v>
      </c>
      <c r="X7" s="119" t="s">
        <v>22</v>
      </c>
      <c r="Y7" s="118" t="s">
        <v>23</v>
      </c>
      <c r="Z7" s="119" t="s">
        <v>22</v>
      </c>
      <c r="AA7" s="118" t="s">
        <v>23</v>
      </c>
      <c r="AB7" s="119" t="s">
        <v>22</v>
      </c>
      <c r="AC7" s="118" t="s">
        <v>23</v>
      </c>
      <c r="AD7" s="119" t="s">
        <v>22</v>
      </c>
      <c r="AE7" s="118" t="s">
        <v>23</v>
      </c>
      <c r="AF7" s="119" t="s">
        <v>22</v>
      </c>
      <c r="AG7" s="118" t="s">
        <v>23</v>
      </c>
      <c r="AH7" s="119" t="s">
        <v>22</v>
      </c>
      <c r="AI7" s="118" t="s">
        <v>23</v>
      </c>
      <c r="AJ7" s="119" t="s">
        <v>22</v>
      </c>
      <c r="AK7" s="118" t="s">
        <v>23</v>
      </c>
      <c r="AL7" s="119" t="s">
        <v>22</v>
      </c>
      <c r="AM7" s="118" t="s">
        <v>23</v>
      </c>
      <c r="AN7" s="119" t="s">
        <v>22</v>
      </c>
      <c r="AO7" s="118" t="s">
        <v>23</v>
      </c>
      <c r="AP7" s="119" t="s">
        <v>22</v>
      </c>
      <c r="AQ7" s="118" t="s">
        <v>23</v>
      </c>
      <c r="AR7" s="119" t="s">
        <v>22</v>
      </c>
      <c r="AS7" s="118" t="s">
        <v>23</v>
      </c>
      <c r="AT7" s="119" t="s">
        <v>22</v>
      </c>
      <c r="AU7" s="118" t="s">
        <v>23</v>
      </c>
      <c r="AV7" s="119" t="s">
        <v>22</v>
      </c>
      <c r="AW7" s="118" t="s">
        <v>23</v>
      </c>
      <c r="AX7" s="119" t="s">
        <v>22</v>
      </c>
      <c r="AY7" s="118" t="s">
        <v>23</v>
      </c>
      <c r="AZ7" s="119" t="s">
        <v>22</v>
      </c>
      <c r="BA7" s="118" t="s">
        <v>23</v>
      </c>
      <c r="BB7" s="119" t="s">
        <v>22</v>
      </c>
      <c r="BC7" s="118" t="s">
        <v>23</v>
      </c>
      <c r="BD7" s="119" t="s">
        <v>22</v>
      </c>
      <c r="BE7" s="118" t="s">
        <v>23</v>
      </c>
      <c r="BF7" s="119" t="s">
        <v>22</v>
      </c>
      <c r="BG7" s="118" t="s">
        <v>23</v>
      </c>
      <c r="BH7" s="119" t="s">
        <v>22</v>
      </c>
      <c r="BI7" s="118" t="s">
        <v>23</v>
      </c>
      <c r="BJ7" s="119" t="s">
        <v>22</v>
      </c>
      <c r="BK7" s="118" t="s">
        <v>23</v>
      </c>
      <c r="BL7" s="119" t="s">
        <v>22</v>
      </c>
      <c r="BM7" s="118" t="s">
        <v>23</v>
      </c>
      <c r="BN7" s="119" t="s">
        <v>22</v>
      </c>
      <c r="BO7" s="118" t="s">
        <v>23</v>
      </c>
      <c r="BP7" s="119" t="s">
        <v>22</v>
      </c>
      <c r="BQ7" s="118" t="s">
        <v>23</v>
      </c>
      <c r="BR7" s="119" t="s">
        <v>22</v>
      </c>
      <c r="BS7" s="118" t="s">
        <v>23</v>
      </c>
      <c r="BT7" s="119" t="s">
        <v>22</v>
      </c>
      <c r="BU7" s="118" t="s">
        <v>23</v>
      </c>
      <c r="BV7" s="119" t="s">
        <v>22</v>
      </c>
      <c r="BW7" s="118" t="s">
        <v>23</v>
      </c>
      <c r="BX7" s="119" t="s">
        <v>22</v>
      </c>
      <c r="BY7" s="118" t="s">
        <v>23</v>
      </c>
      <c r="BZ7" s="119" t="s">
        <v>22</v>
      </c>
      <c r="CA7" s="120" t="s">
        <v>23</v>
      </c>
      <c r="CB7" s="115" t="s">
        <v>63</v>
      </c>
      <c r="CC7" s="116" t="s">
        <v>17</v>
      </c>
      <c r="CD7" s="116" t="s">
        <v>64</v>
      </c>
      <c r="CE7" s="211" t="s">
        <v>93</v>
      </c>
      <c r="CF7" s="211" t="s">
        <v>94</v>
      </c>
      <c r="CG7" s="211" t="s">
        <v>54</v>
      </c>
    </row>
    <row r="8" spans="1:85" s="74" customFormat="1" ht="6" customHeight="1" thickBot="1" x14ac:dyDescent="0.25">
      <c r="A8" s="61"/>
      <c r="B8" s="61"/>
      <c r="C8" s="61"/>
      <c r="D8" s="62"/>
      <c r="E8" s="63"/>
      <c r="F8" s="64"/>
      <c r="G8" s="63"/>
      <c r="H8" s="65"/>
      <c r="I8" s="65"/>
      <c r="J8" s="66"/>
      <c r="K8" s="67"/>
      <c r="L8" s="68"/>
      <c r="M8" s="69"/>
      <c r="N8" s="70"/>
      <c r="O8" s="71"/>
      <c r="P8" s="69"/>
      <c r="Q8" s="72"/>
      <c r="R8" s="61"/>
      <c r="S8" s="73"/>
      <c r="T8" s="61"/>
      <c r="U8" s="73"/>
      <c r="V8" s="61"/>
      <c r="W8" s="73"/>
      <c r="X8" s="61"/>
      <c r="Y8" s="73"/>
      <c r="Z8" s="61"/>
      <c r="AA8" s="73"/>
      <c r="AB8" s="61"/>
      <c r="AC8" s="73"/>
      <c r="AD8" s="61"/>
      <c r="AE8" s="73"/>
      <c r="AF8" s="61"/>
      <c r="AG8" s="73"/>
      <c r="AH8" s="61"/>
      <c r="AI8" s="73"/>
      <c r="AJ8" s="61"/>
      <c r="AK8" s="73"/>
      <c r="AL8" s="61"/>
      <c r="AM8" s="73"/>
      <c r="AN8" s="61"/>
      <c r="AO8" s="73"/>
      <c r="AP8" s="61"/>
      <c r="AQ8" s="73"/>
      <c r="AR8" s="61"/>
      <c r="AS8" s="73"/>
      <c r="AT8" s="61"/>
      <c r="AU8" s="73"/>
      <c r="AV8" s="61"/>
      <c r="AW8" s="73"/>
      <c r="AX8" s="61"/>
      <c r="AY8" s="73"/>
      <c r="AZ8" s="61"/>
      <c r="BA8" s="73"/>
      <c r="BB8" s="61"/>
      <c r="BC8" s="73"/>
      <c r="BD8" s="61"/>
      <c r="BE8" s="73"/>
      <c r="BF8" s="61"/>
      <c r="BG8" s="73"/>
      <c r="BH8" s="61"/>
      <c r="BI8" s="73"/>
      <c r="BJ8" s="61"/>
      <c r="BK8" s="73"/>
      <c r="BL8" s="61"/>
      <c r="BM8" s="73"/>
      <c r="BN8" s="61"/>
      <c r="BO8" s="73"/>
      <c r="BP8" s="61"/>
      <c r="BQ8" s="73"/>
      <c r="BR8" s="61"/>
      <c r="BS8" s="73"/>
      <c r="BT8" s="61"/>
      <c r="BU8" s="73"/>
      <c r="BV8" s="61"/>
      <c r="BW8" s="73"/>
      <c r="BX8" s="61"/>
      <c r="BY8" s="73"/>
      <c r="BZ8" s="61"/>
      <c r="CA8" s="73"/>
      <c r="CC8" s="75"/>
      <c r="CD8" s="75"/>
      <c r="CE8" s="212"/>
      <c r="CF8" s="212"/>
      <c r="CG8" s="212"/>
    </row>
    <row r="9" spans="1:85" s="47" customFormat="1" ht="33.75" customHeight="1" thickBot="1" x14ac:dyDescent="0.25">
      <c r="A9" s="76"/>
      <c r="B9" s="46"/>
      <c r="C9" s="155" t="s">
        <v>239</v>
      </c>
      <c r="D9" s="77">
        <v>20</v>
      </c>
      <c r="E9" s="250">
        <v>16822.43</v>
      </c>
      <c r="F9" s="251"/>
      <c r="G9" s="252">
        <f>IF(D9=0,"",(E9/D9)*0.33)</f>
        <v>277.57009499999998</v>
      </c>
      <c r="H9" s="80">
        <v>41672</v>
      </c>
      <c r="I9" s="80">
        <v>41792</v>
      </c>
      <c r="J9" s="81">
        <v>20</v>
      </c>
      <c r="K9" s="82">
        <f t="shared" ref="K9:K26" si="0">J9-L9-O9</f>
        <v>20</v>
      </c>
      <c r="L9" s="83">
        <f t="shared" ref="L9:L26" si="1">S9+U9+W9+Y9+AA9+AC9+AE9+AG9+AI9+AK9+AM9+AO9+AQ9+AS9+AU9+AW9+AY9+BA9+BC9+BE9+BG9+BI9+BK9+BM9+BO9+BQ9+BS9+BU9+BW9+BY9+CA9</f>
        <v>0</v>
      </c>
      <c r="M9" s="84">
        <f>IF(L9=0,0,L9*F9)</f>
        <v>0</v>
      </c>
      <c r="N9" s="85">
        <f>IF(L9=0,0,L9*G9)</f>
        <v>0</v>
      </c>
      <c r="O9" s="83"/>
      <c r="P9" s="86">
        <f>O9*F9</f>
        <v>0</v>
      </c>
      <c r="Q9" s="87">
        <f>IF(O9=0,0,((O9*G9)/2))</f>
        <v>0</v>
      </c>
      <c r="R9" s="76"/>
      <c r="S9" s="88"/>
      <c r="T9" s="46"/>
      <c r="U9" s="88"/>
      <c r="V9" s="46"/>
      <c r="W9" s="88"/>
      <c r="X9" s="46"/>
      <c r="Y9" s="88"/>
      <c r="Z9" s="46"/>
      <c r="AA9" s="88"/>
      <c r="AB9" s="46"/>
      <c r="AC9" s="88"/>
      <c r="AD9" s="46"/>
      <c r="AE9" s="88"/>
      <c r="AF9" s="46"/>
      <c r="AG9" s="88"/>
      <c r="AH9" s="46"/>
      <c r="AI9" s="88"/>
      <c r="AJ9" s="46"/>
      <c r="AK9" s="88"/>
      <c r="AL9" s="46"/>
      <c r="AM9" s="88"/>
      <c r="AN9" s="46"/>
      <c r="AO9" s="88"/>
      <c r="AP9" s="46"/>
      <c r="AQ9" s="88"/>
      <c r="AR9" s="46"/>
      <c r="AS9" s="88"/>
      <c r="AT9" s="46"/>
      <c r="AU9" s="88"/>
      <c r="AV9" s="46"/>
      <c r="AW9" s="88"/>
      <c r="AX9" s="46"/>
      <c r="AY9" s="88"/>
      <c r="AZ9" s="46"/>
      <c r="BA9" s="88"/>
      <c r="BB9" s="46"/>
      <c r="BC9" s="88"/>
      <c r="BD9" s="46"/>
      <c r="BE9" s="88"/>
      <c r="BF9" s="46"/>
      <c r="BG9" s="88"/>
      <c r="BH9" s="46"/>
      <c r="BI9" s="88"/>
      <c r="BJ9" s="46"/>
      <c r="BK9" s="88"/>
      <c r="BL9" s="46"/>
      <c r="BM9" s="88"/>
      <c r="BN9" s="46"/>
      <c r="BO9" s="88"/>
      <c r="BP9" s="46"/>
      <c r="BQ9" s="88"/>
      <c r="BR9" s="46"/>
      <c r="BS9" s="88"/>
      <c r="BT9" s="46"/>
      <c r="BU9" s="88"/>
      <c r="BV9" s="46"/>
      <c r="BW9" s="88"/>
      <c r="BX9" s="46"/>
      <c r="BY9" s="88"/>
      <c r="BZ9" s="46"/>
      <c r="CA9" s="89"/>
      <c r="CB9" s="47">
        <f t="shared" ref="CB9:CB26" si="2">K9</f>
        <v>20</v>
      </c>
      <c r="CC9" s="56">
        <f>CB9*(E9/D9)</f>
        <v>16822.43</v>
      </c>
      <c r="CD9" s="56">
        <f>IF(CC9=0," ",(CB9*G9))</f>
        <v>5551.4018999999998</v>
      </c>
      <c r="CE9" s="213">
        <f>F9</f>
        <v>0</v>
      </c>
      <c r="CF9" s="214">
        <f>SUM(R9:CA9)</f>
        <v>0</v>
      </c>
      <c r="CG9" s="215">
        <f>N9</f>
        <v>0</v>
      </c>
    </row>
    <row r="10" spans="1:85" s="47" customFormat="1" ht="33.75" customHeight="1" thickBot="1" x14ac:dyDescent="0.25">
      <c r="A10" s="76"/>
      <c r="B10" s="46"/>
      <c r="C10" s="392" t="s">
        <v>246</v>
      </c>
      <c r="D10" s="100">
        <v>10</v>
      </c>
      <c r="E10" s="394">
        <v>9345.7900000000009</v>
      </c>
      <c r="F10" s="251"/>
      <c r="G10" s="252">
        <f t="shared" ref="G10:G11" si="3">IF(D10=0,"",(E10/D10)*0.33)</f>
        <v>308.41107000000005</v>
      </c>
      <c r="H10" s="80"/>
      <c r="I10" s="80"/>
      <c r="J10" s="81">
        <v>6</v>
      </c>
      <c r="K10" s="82">
        <f t="shared" si="0"/>
        <v>6</v>
      </c>
      <c r="L10" s="83">
        <f t="shared" si="1"/>
        <v>0</v>
      </c>
      <c r="M10" s="84">
        <f>IF(L10=0,0,L10*F10)</f>
        <v>0</v>
      </c>
      <c r="N10" s="85">
        <f>IF(L10=0,0,L10*G10)</f>
        <v>0</v>
      </c>
      <c r="O10" s="83"/>
      <c r="P10" s="86">
        <f>O10*F10</f>
        <v>0</v>
      </c>
      <c r="Q10" s="87">
        <f>IF(O10=0,0,((O10*G10)/2))</f>
        <v>0</v>
      </c>
      <c r="R10" s="76"/>
      <c r="S10" s="88"/>
      <c r="T10" s="46"/>
      <c r="U10" s="88"/>
      <c r="V10" s="46"/>
      <c r="W10" s="88"/>
      <c r="X10" s="46"/>
      <c r="Y10" s="88"/>
      <c r="Z10" s="46"/>
      <c r="AA10" s="88"/>
      <c r="AB10" s="46"/>
      <c r="AC10" s="88"/>
      <c r="AD10" s="46"/>
      <c r="AE10" s="88"/>
      <c r="AF10" s="46"/>
      <c r="AG10" s="88"/>
      <c r="AH10" s="46"/>
      <c r="AI10" s="88"/>
      <c r="AJ10" s="46"/>
      <c r="AK10" s="88"/>
      <c r="AL10" s="46"/>
      <c r="AM10" s="88"/>
      <c r="AN10" s="46"/>
      <c r="AO10" s="88"/>
      <c r="AP10" s="46"/>
      <c r="AQ10" s="88"/>
      <c r="AR10" s="46"/>
      <c r="AS10" s="88"/>
      <c r="AT10" s="46"/>
      <c r="AU10" s="88"/>
      <c r="AV10" s="46"/>
      <c r="AW10" s="88"/>
      <c r="AX10" s="46"/>
      <c r="AY10" s="88"/>
      <c r="AZ10" s="46"/>
      <c r="BA10" s="88"/>
      <c r="BB10" s="46"/>
      <c r="BC10" s="88"/>
      <c r="BD10" s="46"/>
      <c r="BE10" s="88"/>
      <c r="BF10" s="46"/>
      <c r="BG10" s="88"/>
      <c r="BH10" s="46"/>
      <c r="BI10" s="88"/>
      <c r="BJ10" s="46"/>
      <c r="BK10" s="88"/>
      <c r="BL10" s="46"/>
      <c r="BM10" s="88"/>
      <c r="BN10" s="46"/>
      <c r="BO10" s="88"/>
      <c r="BP10" s="46"/>
      <c r="BQ10" s="88"/>
      <c r="BR10" s="46"/>
      <c r="BS10" s="88"/>
      <c r="BT10" s="46"/>
      <c r="BU10" s="88"/>
      <c r="BV10" s="46"/>
      <c r="BW10" s="88"/>
      <c r="BX10" s="46"/>
      <c r="BY10" s="88"/>
      <c r="BZ10" s="46"/>
      <c r="CA10" s="89"/>
      <c r="CB10" s="47">
        <f t="shared" si="2"/>
        <v>6</v>
      </c>
      <c r="CC10" s="56">
        <f>CB10*(E10/D10)</f>
        <v>5607.4740000000002</v>
      </c>
      <c r="CD10" s="56">
        <f>IF(CC10=0," ",(CB10*G10))</f>
        <v>1850.4664200000002</v>
      </c>
      <c r="CE10" s="213">
        <f>F10</f>
        <v>0</v>
      </c>
      <c r="CF10" s="214">
        <f>SUM(R10:CA10)</f>
        <v>0</v>
      </c>
      <c r="CG10" s="215">
        <f>N10</f>
        <v>0</v>
      </c>
    </row>
    <row r="11" spans="1:85" s="47" customFormat="1" ht="33.75" customHeight="1" thickBot="1" x14ac:dyDescent="0.25">
      <c r="A11" s="368"/>
      <c r="B11" s="368" t="s">
        <v>254</v>
      </c>
      <c r="C11" s="371" t="s">
        <v>193</v>
      </c>
      <c r="D11" s="373">
        <v>20</v>
      </c>
      <c r="E11" s="373">
        <v>9682.24</v>
      </c>
      <c r="F11" s="375"/>
      <c r="G11" s="252">
        <f t="shared" si="3"/>
        <v>159.75695999999999</v>
      </c>
      <c r="H11" s="376">
        <v>41545</v>
      </c>
      <c r="I11" s="376">
        <v>41636</v>
      </c>
      <c r="J11" s="104">
        <v>3</v>
      </c>
      <c r="K11" s="82">
        <f t="shared" si="0"/>
        <v>3</v>
      </c>
      <c r="L11" s="83">
        <f t="shared" si="1"/>
        <v>0</v>
      </c>
      <c r="M11" s="84">
        <f t="shared" ref="M11:M26" si="4">IF(L11=0,0,L11*F11)</f>
        <v>0</v>
      </c>
      <c r="N11" s="85">
        <f t="shared" ref="N11:N26" si="5">IF(L11=0,0,L11*G11)</f>
        <v>0</v>
      </c>
      <c r="O11" s="83"/>
      <c r="P11" s="86">
        <f t="shared" ref="P11:P26" si="6">O11*F11</f>
        <v>0</v>
      </c>
      <c r="Q11" s="87">
        <f t="shared" ref="Q11:Q26" si="7">IF(O11=0,0,((O11*G11)/2))</f>
        <v>0</v>
      </c>
      <c r="R11" s="76"/>
      <c r="S11" s="88"/>
      <c r="T11" s="46"/>
      <c r="U11" s="88"/>
      <c r="V11" s="46"/>
      <c r="W11" s="88"/>
      <c r="X11" s="46"/>
      <c r="Y11" s="88"/>
      <c r="Z11" s="46"/>
      <c r="AA11" s="88"/>
      <c r="AB11" s="46"/>
      <c r="AC11" s="88"/>
      <c r="AD11" s="46"/>
      <c r="AE11" s="88"/>
      <c r="AF11" s="46"/>
      <c r="AG11" s="88"/>
      <c r="AH11" s="46"/>
      <c r="AI11" s="88"/>
      <c r="AJ11" s="46"/>
      <c r="AK11" s="88"/>
      <c r="AL11" s="46"/>
      <c r="AM11" s="88"/>
      <c r="AN11" s="46"/>
      <c r="AO11" s="88"/>
      <c r="AP11" s="46"/>
      <c r="AQ11" s="88"/>
      <c r="AR11" s="46"/>
      <c r="AS11" s="88"/>
      <c r="AT11" s="46"/>
      <c r="AU11" s="88"/>
      <c r="AV11" s="46"/>
      <c r="AW11" s="88"/>
      <c r="AX11" s="46"/>
      <c r="AY11" s="88"/>
      <c r="AZ11" s="46"/>
      <c r="BA11" s="88"/>
      <c r="BB11" s="46"/>
      <c r="BC11" s="88"/>
      <c r="BD11" s="46"/>
      <c r="BE11" s="88"/>
      <c r="BF11" s="46"/>
      <c r="BG11" s="88"/>
      <c r="BH11" s="46"/>
      <c r="BI11" s="88"/>
      <c r="BJ11" s="46"/>
      <c r="BK11" s="88"/>
      <c r="BL11" s="46"/>
      <c r="BM11" s="88"/>
      <c r="BN11" s="46"/>
      <c r="BO11" s="88"/>
      <c r="BP11" s="46"/>
      <c r="BQ11" s="88"/>
      <c r="BR11" s="46"/>
      <c r="BS11" s="88"/>
      <c r="BT11" s="46"/>
      <c r="BU11" s="88"/>
      <c r="BV11" s="46"/>
      <c r="BW11" s="88"/>
      <c r="BX11" s="46"/>
      <c r="BY11" s="88"/>
      <c r="BZ11" s="46"/>
      <c r="CA11" s="89"/>
      <c r="CB11" s="47">
        <f t="shared" si="2"/>
        <v>3</v>
      </c>
      <c r="CC11" s="56">
        <f t="shared" ref="CC11:CC26" si="8">CB11*(E11/50)</f>
        <v>580.93439999999998</v>
      </c>
      <c r="CD11" s="56">
        <f>IF(CC11=0," ",(CB11*G11))</f>
        <v>479.27087999999998</v>
      </c>
      <c r="CE11" s="213">
        <f>F11</f>
        <v>0</v>
      </c>
      <c r="CF11" s="214">
        <f>SUM(R11:CA11)</f>
        <v>0</v>
      </c>
      <c r="CG11" s="215">
        <f t="shared" ref="CG11:CG21" si="9">N11</f>
        <v>0</v>
      </c>
    </row>
    <row r="12" spans="1:85" s="47" customFormat="1" ht="33.75" customHeight="1" thickBot="1" x14ac:dyDescent="0.25">
      <c r="A12" s="76"/>
      <c r="B12" s="46"/>
      <c r="C12" s="156"/>
      <c r="D12" s="100"/>
      <c r="E12" s="252"/>
      <c r="F12" s="251"/>
      <c r="G12" s="252" t="str">
        <f>IF(D12=0,"",(E12/D12)*0.33)</f>
        <v/>
      </c>
      <c r="H12" s="80"/>
      <c r="I12" s="80"/>
      <c r="J12" s="81"/>
      <c r="K12" s="82">
        <f>J12-L12-O12</f>
        <v>0</v>
      </c>
      <c r="L12" s="83">
        <f t="shared" si="1"/>
        <v>0</v>
      </c>
      <c r="M12" s="84">
        <f t="shared" si="4"/>
        <v>0</v>
      </c>
      <c r="N12" s="85">
        <f t="shared" si="5"/>
        <v>0</v>
      </c>
      <c r="O12" s="83"/>
      <c r="P12" s="86">
        <f t="shared" si="6"/>
        <v>0</v>
      </c>
      <c r="Q12" s="87">
        <f t="shared" si="7"/>
        <v>0</v>
      </c>
      <c r="R12" s="76"/>
      <c r="S12" s="88"/>
      <c r="T12" s="46"/>
      <c r="U12" s="88"/>
      <c r="V12" s="46"/>
      <c r="W12" s="88"/>
      <c r="X12" s="46"/>
      <c r="Y12" s="88"/>
      <c r="Z12" s="46"/>
      <c r="AA12" s="88"/>
      <c r="AB12" s="46"/>
      <c r="AC12" s="88"/>
      <c r="AD12" s="46"/>
      <c r="AE12" s="88"/>
      <c r="AF12" s="46"/>
      <c r="AG12" s="88"/>
      <c r="AH12" s="46"/>
      <c r="AI12" s="88"/>
      <c r="AJ12" s="46"/>
      <c r="AK12" s="88"/>
      <c r="AL12" s="46"/>
      <c r="AM12" s="88"/>
      <c r="AN12" s="46"/>
      <c r="AO12" s="88"/>
      <c r="AP12" s="46"/>
      <c r="AQ12" s="88"/>
      <c r="AR12" s="46"/>
      <c r="AS12" s="88"/>
      <c r="AT12" s="46"/>
      <c r="AU12" s="88"/>
      <c r="AV12" s="46"/>
      <c r="AW12" s="88"/>
      <c r="AX12" s="46"/>
      <c r="AY12" s="88"/>
      <c r="AZ12" s="46"/>
      <c r="BA12" s="88"/>
      <c r="BB12" s="46"/>
      <c r="BC12" s="88"/>
      <c r="BD12" s="46"/>
      <c r="BE12" s="88"/>
      <c r="BF12" s="46"/>
      <c r="BG12" s="88"/>
      <c r="BH12" s="46"/>
      <c r="BI12" s="88"/>
      <c r="BJ12" s="46"/>
      <c r="BK12" s="88"/>
      <c r="BL12" s="46"/>
      <c r="BM12" s="88"/>
      <c r="BN12" s="46"/>
      <c r="BO12" s="88"/>
      <c r="BP12" s="46"/>
      <c r="BQ12" s="88"/>
      <c r="BR12" s="46"/>
      <c r="BS12" s="88"/>
      <c r="BT12" s="46"/>
      <c r="BU12" s="88"/>
      <c r="BV12" s="46"/>
      <c r="BW12" s="88"/>
      <c r="BX12" s="46"/>
      <c r="BY12" s="88"/>
      <c r="BZ12" s="46"/>
      <c r="CA12" s="89"/>
      <c r="CB12" s="47">
        <f t="shared" si="2"/>
        <v>0</v>
      </c>
      <c r="CC12" s="56">
        <f t="shared" si="8"/>
        <v>0</v>
      </c>
      <c r="CD12" s="56" t="str">
        <f>IF(CC12=0," ",(CB12*G12))</f>
        <v xml:space="preserve"> </v>
      </c>
      <c r="CE12" s="213">
        <f>F12</f>
        <v>0</v>
      </c>
      <c r="CF12" s="214">
        <f>SUM(R12:CA12)</f>
        <v>0</v>
      </c>
      <c r="CG12" s="215">
        <f t="shared" si="9"/>
        <v>0</v>
      </c>
    </row>
    <row r="13" spans="1:85" s="47" customFormat="1" ht="33.75" customHeight="1" thickBot="1" x14ac:dyDescent="0.25">
      <c r="A13" s="99"/>
      <c r="B13" s="49"/>
      <c r="C13" s="156"/>
      <c r="D13" s="100"/>
      <c r="E13" s="250"/>
      <c r="F13" s="251"/>
      <c r="G13" s="252" t="str">
        <f t="shared" ref="G13:G14" si="10">IF(D13=0,"",(E13/D13)*0.33)</f>
        <v/>
      </c>
      <c r="H13" s="103"/>
      <c r="I13" s="103"/>
      <c r="J13" s="104"/>
      <c r="K13" s="82">
        <f t="shared" si="0"/>
        <v>0</v>
      </c>
      <c r="L13" s="83">
        <f t="shared" si="1"/>
        <v>0</v>
      </c>
      <c r="M13" s="84">
        <f t="shared" si="4"/>
        <v>0</v>
      </c>
      <c r="N13" s="85">
        <f t="shared" si="5"/>
        <v>0</v>
      </c>
      <c r="O13" s="83"/>
      <c r="P13" s="86">
        <f t="shared" si="6"/>
        <v>0</v>
      </c>
      <c r="Q13" s="87">
        <f t="shared" si="7"/>
        <v>0</v>
      </c>
      <c r="R13" s="99"/>
      <c r="S13" s="108"/>
      <c r="T13" s="49"/>
      <c r="U13" s="108"/>
      <c r="V13" s="49"/>
      <c r="W13" s="108"/>
      <c r="X13" s="49"/>
      <c r="Y13" s="108"/>
      <c r="Z13" s="49"/>
      <c r="AA13" s="108"/>
      <c r="AB13" s="49"/>
      <c r="AC13" s="108"/>
      <c r="AD13" s="49"/>
      <c r="AE13" s="108"/>
      <c r="AF13" s="49"/>
      <c r="AG13" s="108"/>
      <c r="AH13" s="49"/>
      <c r="AI13" s="108"/>
      <c r="AJ13" s="49"/>
      <c r="AK13" s="108"/>
      <c r="AL13" s="49"/>
      <c r="AM13" s="108"/>
      <c r="AN13" s="49"/>
      <c r="AO13" s="108"/>
      <c r="AP13" s="49"/>
      <c r="AQ13" s="108"/>
      <c r="AR13" s="49"/>
      <c r="AS13" s="108"/>
      <c r="AT13" s="49"/>
      <c r="AU13" s="108"/>
      <c r="AV13" s="49"/>
      <c r="AW13" s="108"/>
      <c r="AX13" s="49"/>
      <c r="AY13" s="108"/>
      <c r="AZ13" s="49"/>
      <c r="BA13" s="108"/>
      <c r="BB13" s="49"/>
      <c r="BC13" s="108"/>
      <c r="BD13" s="49"/>
      <c r="BE13" s="108"/>
      <c r="BF13" s="49"/>
      <c r="BG13" s="108"/>
      <c r="BH13" s="49"/>
      <c r="BI13" s="108"/>
      <c r="BJ13" s="49"/>
      <c r="BK13" s="108"/>
      <c r="BL13" s="49"/>
      <c r="BM13" s="108"/>
      <c r="BN13" s="49"/>
      <c r="BO13" s="108"/>
      <c r="BP13" s="49"/>
      <c r="BQ13" s="108"/>
      <c r="BR13" s="49"/>
      <c r="BS13" s="108"/>
      <c r="BT13" s="49"/>
      <c r="BU13" s="108"/>
      <c r="BV13" s="49"/>
      <c r="BW13" s="108"/>
      <c r="BX13" s="49"/>
      <c r="BY13" s="108"/>
      <c r="BZ13" s="49"/>
      <c r="CA13" s="109"/>
      <c r="CB13" s="47">
        <f t="shared" si="2"/>
        <v>0</v>
      </c>
      <c r="CC13" s="56">
        <f t="shared" si="8"/>
        <v>0</v>
      </c>
      <c r="CD13" s="56" t="str">
        <f t="shared" ref="CD13:CD26" si="11">IF(CC13=0," ",(CB13*G13))</f>
        <v xml:space="preserve"> </v>
      </c>
      <c r="CE13" s="213">
        <f t="shared" ref="CE13:CE21" si="12">F13</f>
        <v>0</v>
      </c>
      <c r="CF13" s="214">
        <f t="shared" ref="CF13:CF21" si="13">SUM(R13:CA13)</f>
        <v>0</v>
      </c>
      <c r="CG13" s="215">
        <f t="shared" si="9"/>
        <v>0</v>
      </c>
    </row>
    <row r="14" spans="1:85" s="47" customFormat="1" ht="33.75" customHeight="1" thickBot="1" x14ac:dyDescent="0.25">
      <c r="A14" s="99"/>
      <c r="B14" s="446"/>
      <c r="C14" s="392"/>
      <c r="D14" s="100"/>
      <c r="E14" s="250"/>
      <c r="F14" s="251"/>
      <c r="G14" s="252" t="str">
        <f t="shared" si="10"/>
        <v/>
      </c>
      <c r="H14" s="448"/>
      <c r="I14" s="448"/>
      <c r="J14" s="449"/>
      <c r="K14" s="82">
        <f t="shared" si="0"/>
        <v>0</v>
      </c>
      <c r="L14" s="83">
        <f t="shared" si="1"/>
        <v>0</v>
      </c>
      <c r="M14" s="84">
        <f t="shared" si="4"/>
        <v>0</v>
      </c>
      <c r="N14" s="85">
        <f t="shared" si="5"/>
        <v>0</v>
      </c>
      <c r="O14" s="83"/>
      <c r="P14" s="86">
        <f t="shared" si="6"/>
        <v>0</v>
      </c>
      <c r="Q14" s="87">
        <f t="shared" si="7"/>
        <v>0</v>
      </c>
      <c r="R14" s="99"/>
      <c r="S14" s="108"/>
      <c r="T14" s="49"/>
      <c r="U14" s="108"/>
      <c r="V14" s="49"/>
      <c r="W14" s="108"/>
      <c r="X14" s="49"/>
      <c r="Y14" s="108"/>
      <c r="Z14" s="49"/>
      <c r="AA14" s="108"/>
      <c r="AB14" s="49"/>
      <c r="AC14" s="108"/>
      <c r="AD14" s="49"/>
      <c r="AE14" s="108"/>
      <c r="AF14" s="49"/>
      <c r="AG14" s="108"/>
      <c r="AH14" s="49"/>
      <c r="AI14" s="108"/>
      <c r="AJ14" s="49"/>
      <c r="AK14" s="108"/>
      <c r="AL14" s="49"/>
      <c r="AM14" s="108"/>
      <c r="AN14" s="49"/>
      <c r="AO14" s="108"/>
      <c r="AP14" s="49"/>
      <c r="AQ14" s="108"/>
      <c r="AR14" s="49"/>
      <c r="AS14" s="108"/>
      <c r="AT14" s="49"/>
      <c r="AU14" s="108"/>
      <c r="AV14" s="49"/>
      <c r="AW14" s="108"/>
      <c r="AX14" s="49"/>
      <c r="AY14" s="108"/>
      <c r="AZ14" s="49"/>
      <c r="BA14" s="108"/>
      <c r="BB14" s="49"/>
      <c r="BC14" s="108"/>
      <c r="BD14" s="49"/>
      <c r="BE14" s="108"/>
      <c r="BF14" s="49"/>
      <c r="BG14" s="108"/>
      <c r="BH14" s="49"/>
      <c r="BI14" s="108"/>
      <c r="BJ14" s="49"/>
      <c r="BK14" s="108"/>
      <c r="BL14" s="49"/>
      <c r="BM14" s="108"/>
      <c r="BN14" s="49"/>
      <c r="BO14" s="108"/>
      <c r="BP14" s="49"/>
      <c r="BQ14" s="108"/>
      <c r="BR14" s="49"/>
      <c r="BS14" s="108"/>
      <c r="BT14" s="49"/>
      <c r="BU14" s="108"/>
      <c r="BV14" s="49"/>
      <c r="BW14" s="108"/>
      <c r="BX14" s="49"/>
      <c r="BY14" s="108"/>
      <c r="BZ14" s="49"/>
      <c r="CA14" s="109"/>
      <c r="CB14" s="47">
        <f t="shared" si="2"/>
        <v>0</v>
      </c>
      <c r="CC14" s="56">
        <f t="shared" si="8"/>
        <v>0</v>
      </c>
      <c r="CD14" s="56" t="str">
        <f t="shared" si="11"/>
        <v xml:space="preserve"> </v>
      </c>
      <c r="CE14" s="213">
        <f t="shared" si="12"/>
        <v>0</v>
      </c>
      <c r="CF14" s="214">
        <f t="shared" si="13"/>
        <v>0</v>
      </c>
      <c r="CG14" s="215">
        <f t="shared" si="9"/>
        <v>0</v>
      </c>
    </row>
    <row r="15" spans="1:85" s="47" customFormat="1" ht="33.75" customHeight="1" thickBot="1" x14ac:dyDescent="0.25">
      <c r="A15" s="99"/>
      <c r="B15" s="446"/>
      <c r="C15" s="392"/>
      <c r="D15" s="100"/>
      <c r="E15" s="250"/>
      <c r="F15" s="251"/>
      <c r="G15" s="252"/>
      <c r="H15" s="448"/>
      <c r="I15" s="448"/>
      <c r="J15" s="449"/>
      <c r="K15" s="82">
        <f t="shared" si="0"/>
        <v>0</v>
      </c>
      <c r="L15" s="83">
        <f t="shared" si="1"/>
        <v>0</v>
      </c>
      <c r="M15" s="84">
        <f t="shared" si="4"/>
        <v>0</v>
      </c>
      <c r="N15" s="85">
        <f t="shared" si="5"/>
        <v>0</v>
      </c>
      <c r="O15" s="83"/>
      <c r="P15" s="86">
        <f t="shared" si="6"/>
        <v>0</v>
      </c>
      <c r="Q15" s="87">
        <f t="shared" si="7"/>
        <v>0</v>
      </c>
      <c r="R15" s="99"/>
      <c r="S15" s="108"/>
      <c r="T15" s="49"/>
      <c r="U15" s="108"/>
      <c r="V15" s="49"/>
      <c r="W15" s="108"/>
      <c r="X15" s="49"/>
      <c r="Y15" s="108"/>
      <c r="Z15" s="49"/>
      <c r="AA15" s="108"/>
      <c r="AB15" s="49"/>
      <c r="AC15" s="108"/>
      <c r="AD15" s="49"/>
      <c r="AE15" s="108"/>
      <c r="AF15" s="49"/>
      <c r="AG15" s="108"/>
      <c r="AH15" s="49"/>
      <c r="AI15" s="108"/>
      <c r="AJ15" s="49"/>
      <c r="AK15" s="108"/>
      <c r="AL15" s="49"/>
      <c r="AM15" s="108"/>
      <c r="AN15" s="49"/>
      <c r="AO15" s="108"/>
      <c r="AP15" s="49"/>
      <c r="AQ15" s="108"/>
      <c r="AR15" s="49"/>
      <c r="AS15" s="108"/>
      <c r="AT15" s="49"/>
      <c r="AU15" s="108"/>
      <c r="AV15" s="49"/>
      <c r="AW15" s="108"/>
      <c r="AX15" s="49"/>
      <c r="AY15" s="108"/>
      <c r="AZ15" s="49"/>
      <c r="BA15" s="108"/>
      <c r="BB15" s="49"/>
      <c r="BC15" s="108"/>
      <c r="BD15" s="49"/>
      <c r="BE15" s="108"/>
      <c r="BF15" s="49"/>
      <c r="BG15" s="108"/>
      <c r="BH15" s="49"/>
      <c r="BI15" s="108"/>
      <c r="BJ15" s="49"/>
      <c r="BK15" s="108"/>
      <c r="BL15" s="49"/>
      <c r="BM15" s="108"/>
      <c r="BN15" s="49"/>
      <c r="BO15" s="108"/>
      <c r="BP15" s="49"/>
      <c r="BQ15" s="108"/>
      <c r="BR15" s="49"/>
      <c r="BS15" s="108"/>
      <c r="BT15" s="49"/>
      <c r="BU15" s="108"/>
      <c r="BV15" s="49"/>
      <c r="BW15" s="108"/>
      <c r="BX15" s="49"/>
      <c r="BY15" s="108"/>
      <c r="BZ15" s="49"/>
      <c r="CA15" s="109"/>
      <c r="CB15" s="47">
        <f t="shared" si="2"/>
        <v>0</v>
      </c>
      <c r="CC15" s="56">
        <f t="shared" si="8"/>
        <v>0</v>
      </c>
      <c r="CD15" s="56" t="str">
        <f t="shared" si="11"/>
        <v xml:space="preserve"> </v>
      </c>
      <c r="CE15" s="213">
        <f t="shared" si="12"/>
        <v>0</v>
      </c>
      <c r="CF15" s="214">
        <f t="shared" si="13"/>
        <v>0</v>
      </c>
      <c r="CG15" s="215">
        <f t="shared" si="9"/>
        <v>0</v>
      </c>
    </row>
    <row r="16" spans="1:85" s="47" customFormat="1" ht="33.75" customHeight="1" thickBot="1" x14ac:dyDescent="0.25">
      <c r="A16" s="76"/>
      <c r="B16" s="46"/>
      <c r="C16" s="156"/>
      <c r="D16" s="100"/>
      <c r="E16" s="250"/>
      <c r="F16" s="251"/>
      <c r="G16" s="252" t="str">
        <f t="shared" ref="G16" si="14">IF(D16=0,"",(E16/D16)*0.33)</f>
        <v/>
      </c>
      <c r="H16" s="80"/>
      <c r="I16" s="80"/>
      <c r="J16" s="81"/>
      <c r="K16" s="451">
        <f t="shared" si="0"/>
        <v>0</v>
      </c>
      <c r="L16" s="83">
        <f t="shared" si="1"/>
        <v>0</v>
      </c>
      <c r="M16" s="84">
        <f t="shared" si="4"/>
        <v>0</v>
      </c>
      <c r="N16" s="85">
        <f t="shared" si="5"/>
        <v>0</v>
      </c>
      <c r="O16" s="83"/>
      <c r="P16" s="86">
        <f t="shared" si="6"/>
        <v>0</v>
      </c>
      <c r="Q16" s="87">
        <f t="shared" si="7"/>
        <v>0</v>
      </c>
      <c r="R16" s="99"/>
      <c r="S16" s="108"/>
      <c r="T16" s="49"/>
      <c r="U16" s="108"/>
      <c r="V16" s="49"/>
      <c r="W16" s="108"/>
      <c r="X16" s="49"/>
      <c r="Y16" s="108"/>
      <c r="Z16" s="49"/>
      <c r="AA16" s="108"/>
      <c r="AB16" s="49"/>
      <c r="AC16" s="108"/>
      <c r="AD16" s="49"/>
      <c r="AE16" s="108"/>
      <c r="AF16" s="49"/>
      <c r="AG16" s="108"/>
      <c r="AH16" s="49"/>
      <c r="AI16" s="108"/>
      <c r="AJ16" s="49"/>
      <c r="AK16" s="108"/>
      <c r="AL16" s="49"/>
      <c r="AM16" s="108"/>
      <c r="AN16" s="49"/>
      <c r="AO16" s="108"/>
      <c r="AP16" s="49"/>
      <c r="AQ16" s="108"/>
      <c r="AR16" s="49"/>
      <c r="AS16" s="108"/>
      <c r="AT16" s="49"/>
      <c r="AU16" s="108"/>
      <c r="AV16" s="49"/>
      <c r="AW16" s="108"/>
      <c r="AX16" s="49"/>
      <c r="AY16" s="108"/>
      <c r="AZ16" s="49"/>
      <c r="BA16" s="108"/>
      <c r="BB16" s="49"/>
      <c r="BC16" s="108"/>
      <c r="BD16" s="49"/>
      <c r="BE16" s="108"/>
      <c r="BF16" s="49"/>
      <c r="BG16" s="108"/>
      <c r="BH16" s="49"/>
      <c r="BI16" s="108"/>
      <c r="BJ16" s="49"/>
      <c r="BK16" s="108"/>
      <c r="BL16" s="49"/>
      <c r="BM16" s="108"/>
      <c r="BN16" s="49"/>
      <c r="BO16" s="108"/>
      <c r="BP16" s="49"/>
      <c r="BQ16" s="108"/>
      <c r="BR16" s="49"/>
      <c r="BS16" s="108"/>
      <c r="BT16" s="49"/>
      <c r="BU16" s="108"/>
      <c r="BV16" s="49"/>
      <c r="BW16" s="108"/>
      <c r="BX16" s="49"/>
      <c r="BY16" s="108"/>
      <c r="BZ16" s="49"/>
      <c r="CA16" s="109"/>
      <c r="CB16" s="47">
        <f t="shared" si="2"/>
        <v>0</v>
      </c>
      <c r="CC16" s="56">
        <f t="shared" si="8"/>
        <v>0</v>
      </c>
      <c r="CD16" s="56" t="str">
        <f t="shared" si="11"/>
        <v xml:space="preserve"> </v>
      </c>
      <c r="CE16" s="213">
        <f t="shared" si="12"/>
        <v>0</v>
      </c>
      <c r="CF16" s="214">
        <f t="shared" si="13"/>
        <v>0</v>
      </c>
      <c r="CG16" s="215">
        <f t="shared" si="9"/>
        <v>0</v>
      </c>
    </row>
    <row r="17" spans="1:86" s="47" customFormat="1" ht="33.75" customHeight="1" thickBot="1" x14ac:dyDescent="0.25">
      <c r="A17" s="99"/>
      <c r="B17" s="368"/>
      <c r="C17" s="371"/>
      <c r="D17" s="372"/>
      <c r="E17" s="373"/>
      <c r="F17" s="379"/>
      <c r="G17" s="375" t="str">
        <f>IF(D17=0,"",(E17/D17)*0.4)</f>
        <v/>
      </c>
      <c r="H17" s="376"/>
      <c r="I17" s="376"/>
      <c r="J17" s="377">
        <v>0</v>
      </c>
      <c r="K17" s="82">
        <f t="shared" si="0"/>
        <v>0</v>
      </c>
      <c r="L17" s="83">
        <f t="shared" si="1"/>
        <v>0</v>
      </c>
      <c r="M17" s="84">
        <f t="shared" si="4"/>
        <v>0</v>
      </c>
      <c r="N17" s="85">
        <f t="shared" si="5"/>
        <v>0</v>
      </c>
      <c r="O17" s="83"/>
      <c r="P17" s="86">
        <f t="shared" si="6"/>
        <v>0</v>
      </c>
      <c r="Q17" s="87">
        <f t="shared" si="7"/>
        <v>0</v>
      </c>
      <c r="R17" s="99"/>
      <c r="S17" s="108"/>
      <c r="T17" s="49"/>
      <c r="U17" s="108"/>
      <c r="V17" s="49"/>
      <c r="W17" s="108"/>
      <c r="X17" s="49"/>
      <c r="Y17" s="108"/>
      <c r="Z17" s="49"/>
      <c r="AA17" s="108"/>
      <c r="AB17" s="49"/>
      <c r="AC17" s="108"/>
      <c r="AD17" s="49"/>
      <c r="AE17" s="108"/>
      <c r="AF17" s="49"/>
      <c r="AG17" s="108"/>
      <c r="AH17" s="49"/>
      <c r="AI17" s="108"/>
      <c r="AJ17" s="49"/>
      <c r="AK17" s="108"/>
      <c r="AL17" s="49"/>
      <c r="AM17" s="108"/>
      <c r="AN17" s="49"/>
      <c r="AO17" s="108"/>
      <c r="AP17" s="49"/>
      <c r="AQ17" s="108"/>
      <c r="AR17" s="49"/>
      <c r="AS17" s="108"/>
      <c r="AT17" s="49"/>
      <c r="AU17" s="108"/>
      <c r="AV17" s="49"/>
      <c r="AW17" s="108"/>
      <c r="AX17" s="49"/>
      <c r="AY17" s="108"/>
      <c r="AZ17" s="49"/>
      <c r="BA17" s="108"/>
      <c r="BB17" s="49"/>
      <c r="BC17" s="108"/>
      <c r="BD17" s="49"/>
      <c r="BE17" s="108"/>
      <c r="BF17" s="49"/>
      <c r="BG17" s="108"/>
      <c r="BH17" s="49"/>
      <c r="BI17" s="108"/>
      <c r="BJ17" s="49"/>
      <c r="BK17" s="108"/>
      <c r="BL17" s="49"/>
      <c r="BM17" s="108"/>
      <c r="BN17" s="49"/>
      <c r="BO17" s="108"/>
      <c r="BP17" s="49"/>
      <c r="BQ17" s="108"/>
      <c r="BR17" s="49"/>
      <c r="BS17" s="108"/>
      <c r="BT17" s="49"/>
      <c r="BU17" s="108"/>
      <c r="BV17" s="49"/>
      <c r="BW17" s="108"/>
      <c r="BX17" s="49"/>
      <c r="BY17" s="108"/>
      <c r="BZ17" s="49"/>
      <c r="CA17" s="109"/>
      <c r="CB17" s="47">
        <f t="shared" si="2"/>
        <v>0</v>
      </c>
      <c r="CC17" s="56">
        <f t="shared" si="8"/>
        <v>0</v>
      </c>
      <c r="CD17" s="56" t="str">
        <f t="shared" si="11"/>
        <v xml:space="preserve"> </v>
      </c>
      <c r="CE17" s="213">
        <f t="shared" si="12"/>
        <v>0</v>
      </c>
      <c r="CF17" s="214">
        <f t="shared" si="13"/>
        <v>0</v>
      </c>
      <c r="CG17" s="215">
        <f t="shared" si="9"/>
        <v>0</v>
      </c>
    </row>
    <row r="18" spans="1:86" s="47" customFormat="1" ht="33.75" customHeight="1" thickBot="1" x14ac:dyDescent="0.25">
      <c r="A18" s="76"/>
      <c r="B18" s="46"/>
      <c r="C18" s="156"/>
      <c r="D18" s="100"/>
      <c r="E18" s="252"/>
      <c r="F18" s="251"/>
      <c r="G18" s="252"/>
      <c r="H18" s="80"/>
      <c r="I18" s="80"/>
      <c r="J18" s="81"/>
      <c r="K18" s="378">
        <f t="shared" si="0"/>
        <v>0</v>
      </c>
      <c r="L18" s="83">
        <f t="shared" si="1"/>
        <v>0</v>
      </c>
      <c r="M18" s="84">
        <f t="shared" si="4"/>
        <v>0</v>
      </c>
      <c r="N18" s="85">
        <f t="shared" si="5"/>
        <v>0</v>
      </c>
      <c r="O18" s="83"/>
      <c r="P18" s="86">
        <f t="shared" si="6"/>
        <v>0</v>
      </c>
      <c r="Q18" s="87">
        <f t="shared" si="7"/>
        <v>0</v>
      </c>
      <c r="R18" s="99"/>
      <c r="S18" s="108"/>
      <c r="T18" s="49"/>
      <c r="U18" s="108"/>
      <c r="V18" s="49"/>
      <c r="W18" s="108"/>
      <c r="X18" s="49"/>
      <c r="Y18" s="108"/>
      <c r="Z18" s="49"/>
      <c r="AA18" s="108"/>
      <c r="AB18" s="49"/>
      <c r="AC18" s="108"/>
      <c r="AD18" s="49"/>
      <c r="AE18" s="108"/>
      <c r="AF18" s="49"/>
      <c r="AG18" s="108"/>
      <c r="AH18" s="49"/>
      <c r="AI18" s="108"/>
      <c r="AJ18" s="49"/>
      <c r="AK18" s="108"/>
      <c r="AL18" s="49"/>
      <c r="AM18" s="108"/>
      <c r="AN18" s="49"/>
      <c r="AO18" s="108"/>
      <c r="AP18" s="49"/>
      <c r="AQ18" s="108"/>
      <c r="AR18" s="49"/>
      <c r="AS18" s="108"/>
      <c r="AT18" s="49"/>
      <c r="AU18" s="108"/>
      <c r="AV18" s="49"/>
      <c r="AW18" s="108"/>
      <c r="AX18" s="49"/>
      <c r="AY18" s="108"/>
      <c r="AZ18" s="49"/>
      <c r="BA18" s="108"/>
      <c r="BB18" s="49"/>
      <c r="BC18" s="108"/>
      <c r="BD18" s="49"/>
      <c r="BE18" s="108"/>
      <c r="BF18" s="49"/>
      <c r="BG18" s="108"/>
      <c r="BH18" s="49"/>
      <c r="BI18" s="108"/>
      <c r="BJ18" s="49"/>
      <c r="BK18" s="108"/>
      <c r="BL18" s="49"/>
      <c r="BM18" s="108"/>
      <c r="BN18" s="49"/>
      <c r="BO18" s="108"/>
      <c r="BP18" s="49"/>
      <c r="BQ18" s="108"/>
      <c r="BR18" s="49"/>
      <c r="BS18" s="108"/>
      <c r="BT18" s="49"/>
      <c r="BU18" s="108"/>
      <c r="BV18" s="49"/>
      <c r="BW18" s="108"/>
      <c r="BX18" s="49"/>
      <c r="BY18" s="108"/>
      <c r="BZ18" s="49"/>
      <c r="CA18" s="109"/>
      <c r="CB18" s="47">
        <f t="shared" si="2"/>
        <v>0</v>
      </c>
      <c r="CC18" s="56">
        <f t="shared" si="8"/>
        <v>0</v>
      </c>
      <c r="CD18" s="56" t="str">
        <f t="shared" si="11"/>
        <v xml:space="preserve"> </v>
      </c>
      <c r="CE18" s="213">
        <f t="shared" si="12"/>
        <v>0</v>
      </c>
      <c r="CF18" s="214">
        <f t="shared" si="13"/>
        <v>0</v>
      </c>
      <c r="CG18" s="215">
        <f t="shared" si="9"/>
        <v>0</v>
      </c>
    </row>
    <row r="19" spans="1:86" s="47" customFormat="1" ht="33.75" customHeight="1" thickBot="1" x14ac:dyDescent="0.25">
      <c r="A19" s="76"/>
      <c r="B19" s="46"/>
      <c r="C19" s="156"/>
      <c r="D19" s="100"/>
      <c r="E19" s="250"/>
      <c r="F19" s="251"/>
      <c r="G19" s="252"/>
      <c r="H19" s="80"/>
      <c r="I19" s="80"/>
      <c r="J19" s="81"/>
      <c r="K19" s="82">
        <f t="shared" si="0"/>
        <v>0</v>
      </c>
      <c r="L19" s="83">
        <f t="shared" si="1"/>
        <v>0</v>
      </c>
      <c r="M19" s="84">
        <f t="shared" si="4"/>
        <v>0</v>
      </c>
      <c r="N19" s="85">
        <f t="shared" si="5"/>
        <v>0</v>
      </c>
      <c r="O19" s="83"/>
      <c r="P19" s="86">
        <f t="shared" si="6"/>
        <v>0</v>
      </c>
      <c r="Q19" s="87">
        <f t="shared" si="7"/>
        <v>0</v>
      </c>
      <c r="R19" s="99"/>
      <c r="S19" s="108"/>
      <c r="T19" s="49"/>
      <c r="U19" s="108"/>
      <c r="V19" s="49"/>
      <c r="W19" s="108"/>
      <c r="X19" s="49"/>
      <c r="Y19" s="108"/>
      <c r="Z19" s="49"/>
      <c r="AA19" s="108"/>
      <c r="AB19" s="49"/>
      <c r="AC19" s="108"/>
      <c r="AD19" s="49"/>
      <c r="AE19" s="108"/>
      <c r="AF19" s="49"/>
      <c r="AG19" s="108"/>
      <c r="AH19" s="49"/>
      <c r="AI19" s="108"/>
      <c r="AJ19" s="49"/>
      <c r="AK19" s="108"/>
      <c r="AL19" s="49"/>
      <c r="AM19" s="108"/>
      <c r="AN19" s="49"/>
      <c r="AO19" s="108"/>
      <c r="AP19" s="49"/>
      <c r="AQ19" s="108"/>
      <c r="AR19" s="49"/>
      <c r="AS19" s="108"/>
      <c r="AT19" s="49"/>
      <c r="AU19" s="108"/>
      <c r="AV19" s="49"/>
      <c r="AW19" s="108"/>
      <c r="AX19" s="49"/>
      <c r="AY19" s="108"/>
      <c r="AZ19" s="49"/>
      <c r="BA19" s="108"/>
      <c r="BB19" s="49"/>
      <c r="BC19" s="108"/>
      <c r="BD19" s="49"/>
      <c r="BE19" s="108"/>
      <c r="BF19" s="49"/>
      <c r="BG19" s="108"/>
      <c r="BH19" s="49"/>
      <c r="BI19" s="108"/>
      <c r="BJ19" s="49"/>
      <c r="BK19" s="108"/>
      <c r="BL19" s="49"/>
      <c r="BM19" s="108"/>
      <c r="BN19" s="49"/>
      <c r="BO19" s="108"/>
      <c r="BP19" s="49"/>
      <c r="BQ19" s="108"/>
      <c r="BR19" s="49"/>
      <c r="BS19" s="108"/>
      <c r="BT19" s="49"/>
      <c r="BU19" s="108"/>
      <c r="BV19" s="49"/>
      <c r="BW19" s="108"/>
      <c r="BX19" s="49"/>
      <c r="BY19" s="108"/>
      <c r="BZ19" s="49"/>
      <c r="CA19" s="109"/>
      <c r="CB19" s="47">
        <f t="shared" si="2"/>
        <v>0</v>
      </c>
      <c r="CC19" s="56">
        <f t="shared" si="8"/>
        <v>0</v>
      </c>
      <c r="CD19" s="56" t="str">
        <f t="shared" si="11"/>
        <v xml:space="preserve"> </v>
      </c>
      <c r="CE19" s="213">
        <f t="shared" si="12"/>
        <v>0</v>
      </c>
      <c r="CF19" s="214">
        <f t="shared" si="13"/>
        <v>0</v>
      </c>
      <c r="CG19" s="215">
        <f t="shared" si="9"/>
        <v>0</v>
      </c>
    </row>
    <row r="20" spans="1:86" s="47" customFormat="1" ht="33.75" customHeight="1" thickBot="1" x14ac:dyDescent="0.25">
      <c r="A20" s="76"/>
      <c r="B20" s="46"/>
      <c r="C20" s="156"/>
      <c r="D20" s="100"/>
      <c r="E20" s="250"/>
      <c r="F20" s="251"/>
      <c r="G20" s="252" t="str">
        <f t="shared" ref="G20" si="15">IF(D20=0,"",(E20/D20)*0.33)</f>
        <v/>
      </c>
      <c r="H20" s="80"/>
      <c r="I20" s="80"/>
      <c r="J20" s="81"/>
      <c r="K20" s="82">
        <f t="shared" si="0"/>
        <v>0</v>
      </c>
      <c r="L20" s="83">
        <f t="shared" si="1"/>
        <v>0</v>
      </c>
      <c r="M20" s="84">
        <f t="shared" si="4"/>
        <v>0</v>
      </c>
      <c r="N20" s="85">
        <f t="shared" si="5"/>
        <v>0</v>
      </c>
      <c r="O20" s="83"/>
      <c r="P20" s="86">
        <f t="shared" si="6"/>
        <v>0</v>
      </c>
      <c r="Q20" s="87">
        <f t="shared" si="7"/>
        <v>0</v>
      </c>
      <c r="R20" s="99"/>
      <c r="S20" s="108"/>
      <c r="T20" s="49"/>
      <c r="U20" s="108"/>
      <c r="V20" s="49"/>
      <c r="W20" s="108"/>
      <c r="X20" s="49"/>
      <c r="Y20" s="108"/>
      <c r="Z20" s="49"/>
      <c r="AA20" s="108"/>
      <c r="AB20" s="49"/>
      <c r="AC20" s="108"/>
      <c r="AD20" s="49"/>
      <c r="AE20" s="108"/>
      <c r="AF20" s="49"/>
      <c r="AG20" s="108"/>
      <c r="AH20" s="49"/>
      <c r="AI20" s="108"/>
      <c r="AJ20" s="49"/>
      <c r="AK20" s="108"/>
      <c r="AL20" s="49"/>
      <c r="AM20" s="108"/>
      <c r="AN20" s="49"/>
      <c r="AO20" s="108"/>
      <c r="AP20" s="49"/>
      <c r="AQ20" s="108"/>
      <c r="AR20" s="49"/>
      <c r="AS20" s="108"/>
      <c r="AT20" s="49"/>
      <c r="AU20" s="108"/>
      <c r="AV20" s="49"/>
      <c r="AW20" s="108"/>
      <c r="AX20" s="49"/>
      <c r="AY20" s="108"/>
      <c r="AZ20" s="49"/>
      <c r="BA20" s="108"/>
      <c r="BB20" s="49"/>
      <c r="BC20" s="108"/>
      <c r="BD20" s="49"/>
      <c r="BE20" s="108"/>
      <c r="BF20" s="49"/>
      <c r="BG20" s="108"/>
      <c r="BH20" s="49"/>
      <c r="BI20" s="108"/>
      <c r="BJ20" s="49"/>
      <c r="BK20" s="108"/>
      <c r="BL20" s="49"/>
      <c r="BM20" s="108"/>
      <c r="BN20" s="49"/>
      <c r="BO20" s="108"/>
      <c r="BP20" s="49"/>
      <c r="BQ20" s="108"/>
      <c r="BR20" s="49"/>
      <c r="BS20" s="108"/>
      <c r="BT20" s="49"/>
      <c r="BU20" s="108"/>
      <c r="BV20" s="49"/>
      <c r="BW20" s="108"/>
      <c r="BX20" s="49"/>
      <c r="BY20" s="108"/>
      <c r="BZ20" s="49"/>
      <c r="CA20" s="109"/>
      <c r="CB20" s="47">
        <f t="shared" si="2"/>
        <v>0</v>
      </c>
      <c r="CC20" s="56">
        <f t="shared" si="8"/>
        <v>0</v>
      </c>
      <c r="CD20" s="56" t="str">
        <f t="shared" si="11"/>
        <v xml:space="preserve"> </v>
      </c>
      <c r="CE20" s="213">
        <f t="shared" si="12"/>
        <v>0</v>
      </c>
      <c r="CF20" s="214">
        <f t="shared" si="13"/>
        <v>0</v>
      </c>
      <c r="CG20" s="215">
        <f t="shared" si="9"/>
        <v>0</v>
      </c>
    </row>
    <row r="21" spans="1:86" s="47" customFormat="1" ht="33.75" customHeight="1" thickBot="1" x14ac:dyDescent="0.25">
      <c r="A21" s="76"/>
      <c r="B21" s="46"/>
      <c r="C21" s="392"/>
      <c r="D21" s="100"/>
      <c r="E21" s="394"/>
      <c r="F21" s="251"/>
      <c r="G21" s="252"/>
      <c r="H21" s="80"/>
      <c r="I21" s="80"/>
      <c r="J21" s="81"/>
      <c r="K21" s="82">
        <f t="shared" si="0"/>
        <v>0</v>
      </c>
      <c r="L21" s="83">
        <f t="shared" si="1"/>
        <v>0</v>
      </c>
      <c r="M21" s="84">
        <f t="shared" si="4"/>
        <v>0</v>
      </c>
      <c r="N21" s="85">
        <f t="shared" si="5"/>
        <v>0</v>
      </c>
      <c r="O21" s="83"/>
      <c r="P21" s="86">
        <f t="shared" si="6"/>
        <v>0</v>
      </c>
      <c r="Q21" s="87">
        <f t="shared" si="7"/>
        <v>0</v>
      </c>
      <c r="R21" s="99"/>
      <c r="S21" s="108"/>
      <c r="T21" s="49"/>
      <c r="U21" s="108"/>
      <c r="V21" s="49"/>
      <c r="W21" s="108"/>
      <c r="X21" s="49"/>
      <c r="Y21" s="108"/>
      <c r="Z21" s="49"/>
      <c r="AA21" s="108"/>
      <c r="AB21" s="49"/>
      <c r="AC21" s="108"/>
      <c r="AD21" s="49"/>
      <c r="AE21" s="108"/>
      <c r="AF21" s="49"/>
      <c r="AG21" s="108"/>
      <c r="AH21" s="49"/>
      <c r="AI21" s="108"/>
      <c r="AJ21" s="49"/>
      <c r="AK21" s="108"/>
      <c r="AL21" s="49"/>
      <c r="AM21" s="108"/>
      <c r="AN21" s="49"/>
      <c r="AO21" s="108"/>
      <c r="AP21" s="49"/>
      <c r="AQ21" s="108"/>
      <c r="AR21" s="49"/>
      <c r="AS21" s="108"/>
      <c r="AT21" s="49"/>
      <c r="AU21" s="108"/>
      <c r="AV21" s="49"/>
      <c r="AW21" s="108"/>
      <c r="AX21" s="49"/>
      <c r="AY21" s="108"/>
      <c r="AZ21" s="49"/>
      <c r="BA21" s="108"/>
      <c r="BB21" s="49"/>
      <c r="BC21" s="108"/>
      <c r="BD21" s="49"/>
      <c r="BE21" s="108"/>
      <c r="BF21" s="49"/>
      <c r="BG21" s="108"/>
      <c r="BH21" s="49"/>
      <c r="BI21" s="108"/>
      <c r="BJ21" s="49"/>
      <c r="BK21" s="108"/>
      <c r="BL21" s="49"/>
      <c r="BM21" s="108"/>
      <c r="BN21" s="49"/>
      <c r="BO21" s="108"/>
      <c r="BP21" s="49"/>
      <c r="BQ21" s="108"/>
      <c r="BR21" s="49"/>
      <c r="BS21" s="108"/>
      <c r="BT21" s="49"/>
      <c r="BU21" s="108"/>
      <c r="BV21" s="49"/>
      <c r="BW21" s="108"/>
      <c r="BX21" s="49"/>
      <c r="BY21" s="108"/>
      <c r="BZ21" s="49"/>
      <c r="CA21" s="109"/>
      <c r="CB21" s="47">
        <f t="shared" si="2"/>
        <v>0</v>
      </c>
      <c r="CC21" s="56">
        <f>CB21*(E21/50)</f>
        <v>0</v>
      </c>
      <c r="CD21" s="56" t="str">
        <f t="shared" si="11"/>
        <v xml:space="preserve"> </v>
      </c>
      <c r="CE21" s="213">
        <f t="shared" si="12"/>
        <v>0</v>
      </c>
      <c r="CF21" s="214">
        <f t="shared" si="13"/>
        <v>0</v>
      </c>
      <c r="CG21" s="215">
        <f t="shared" si="9"/>
        <v>0</v>
      </c>
    </row>
    <row r="22" spans="1:86" s="47" customFormat="1" ht="33.75" customHeight="1" thickBot="1" x14ac:dyDescent="0.25">
      <c r="A22" s="76"/>
      <c r="B22" s="46"/>
      <c r="C22" s="156"/>
      <c r="D22" s="100"/>
      <c r="E22" s="252"/>
      <c r="F22" s="251"/>
      <c r="G22" s="252"/>
      <c r="H22" s="80"/>
      <c r="I22" s="80"/>
      <c r="J22" s="81"/>
      <c r="K22" s="82">
        <f t="shared" si="0"/>
        <v>0</v>
      </c>
      <c r="L22" s="83">
        <f t="shared" si="1"/>
        <v>0</v>
      </c>
      <c r="M22" s="84">
        <f t="shared" ref="M22:M23" si="16">IF(L22=0,0,L22*F22)</f>
        <v>0</v>
      </c>
      <c r="N22" s="85">
        <f t="shared" ref="N22:N23" si="17">IF(L22=0,0,L22*G22)</f>
        <v>0</v>
      </c>
      <c r="O22" s="83"/>
      <c r="P22" s="86">
        <f t="shared" ref="P22" si="18">O22*F22</f>
        <v>0</v>
      </c>
      <c r="Q22" s="87">
        <f t="shared" ref="Q22" si="19">IF(O22=0,0,((O22*G22)/2))</f>
        <v>0</v>
      </c>
      <c r="R22" s="99"/>
      <c r="S22" s="108"/>
      <c r="T22" s="49"/>
      <c r="U22" s="108"/>
      <c r="V22" s="49"/>
      <c r="W22" s="108"/>
      <c r="X22" s="49"/>
      <c r="Y22" s="108"/>
      <c r="Z22" s="49"/>
      <c r="AA22" s="108"/>
      <c r="AB22" s="49"/>
      <c r="AC22" s="108"/>
      <c r="AD22" s="49"/>
      <c r="AE22" s="108"/>
      <c r="AF22" s="49"/>
      <c r="AG22" s="108"/>
      <c r="AH22" s="49"/>
      <c r="AI22" s="108"/>
      <c r="AJ22" s="49"/>
      <c r="AK22" s="108"/>
      <c r="AL22" s="49"/>
      <c r="AM22" s="108"/>
      <c r="AN22" s="49"/>
      <c r="AO22" s="108"/>
      <c r="AP22" s="49"/>
      <c r="AQ22" s="108"/>
      <c r="AR22" s="49"/>
      <c r="AS22" s="108"/>
      <c r="AT22" s="49"/>
      <c r="AU22" s="108"/>
      <c r="AV22" s="49"/>
      <c r="AW22" s="108"/>
      <c r="AX22" s="49"/>
      <c r="AY22" s="108"/>
      <c r="AZ22" s="49"/>
      <c r="BA22" s="108"/>
      <c r="BB22" s="49"/>
      <c r="BC22" s="108"/>
      <c r="BD22" s="49"/>
      <c r="BE22" s="108"/>
      <c r="BF22" s="49"/>
      <c r="BG22" s="108"/>
      <c r="BH22" s="49"/>
      <c r="BI22" s="108"/>
      <c r="BJ22" s="49"/>
      <c r="BK22" s="108"/>
      <c r="BL22" s="49"/>
      <c r="BM22" s="108"/>
      <c r="BN22" s="49"/>
      <c r="BO22" s="108"/>
      <c r="BP22" s="49"/>
      <c r="BQ22" s="108"/>
      <c r="BR22" s="49"/>
      <c r="BS22" s="108"/>
      <c r="BT22" s="49"/>
      <c r="BU22" s="108"/>
      <c r="BV22" s="49"/>
      <c r="BW22" s="108"/>
      <c r="BX22" s="49"/>
      <c r="BY22" s="108"/>
      <c r="BZ22" s="49"/>
      <c r="CA22" s="109"/>
      <c r="CB22" s="47">
        <f t="shared" ref="CB22" si="20">K22</f>
        <v>0</v>
      </c>
      <c r="CC22" s="56">
        <f t="shared" ref="CC22" si="21">CB22*(E22/50)</f>
        <v>0</v>
      </c>
      <c r="CD22" s="56" t="str">
        <f t="shared" ref="CD22" si="22">IF(CC22=0," ",(CB22*G22))</f>
        <v xml:space="preserve"> </v>
      </c>
      <c r="CE22" s="213">
        <f t="shared" ref="CE22" si="23">F22</f>
        <v>0</v>
      </c>
      <c r="CF22" s="214">
        <f t="shared" ref="CF22" si="24">SUM(R22:CA22)</f>
        <v>0</v>
      </c>
      <c r="CG22" s="215">
        <f t="shared" ref="CG22" si="25">N22</f>
        <v>0</v>
      </c>
    </row>
    <row r="23" spans="1:86" s="47" customFormat="1" ht="33.75" customHeight="1" thickBot="1" x14ac:dyDescent="0.25">
      <c r="A23" s="76"/>
      <c r="B23" s="46"/>
      <c r="C23" s="156"/>
      <c r="D23" s="100"/>
      <c r="E23" s="250"/>
      <c r="F23" s="251"/>
      <c r="G23" s="252"/>
      <c r="H23" s="80"/>
      <c r="I23" s="80"/>
      <c r="J23" s="81"/>
      <c r="K23" s="82">
        <f t="shared" si="0"/>
        <v>0</v>
      </c>
      <c r="L23" s="83">
        <f t="shared" si="1"/>
        <v>0</v>
      </c>
      <c r="M23" s="84">
        <f t="shared" si="16"/>
        <v>0</v>
      </c>
      <c r="N23" s="85">
        <f t="shared" si="17"/>
        <v>0</v>
      </c>
      <c r="O23" s="83"/>
      <c r="P23" s="86">
        <f t="shared" ref="P23" si="26">O23*F23</f>
        <v>0</v>
      </c>
      <c r="Q23" s="87">
        <f t="shared" ref="Q23" si="27">IF(O23=0,0,((O23*G23)/2))</f>
        <v>0</v>
      </c>
      <c r="R23" s="99"/>
      <c r="S23" s="108"/>
      <c r="T23" s="49"/>
      <c r="U23" s="108"/>
      <c r="V23" s="49"/>
      <c r="W23" s="108"/>
      <c r="X23" s="49"/>
      <c r="Y23" s="108"/>
      <c r="Z23" s="49"/>
      <c r="AA23" s="108"/>
      <c r="AB23" s="49"/>
      <c r="AC23" s="108"/>
      <c r="AD23" s="49"/>
      <c r="AE23" s="108"/>
      <c r="AF23" s="49"/>
      <c r="AG23" s="108"/>
      <c r="AH23" s="49"/>
      <c r="AI23" s="108"/>
      <c r="AJ23" s="49"/>
      <c r="AK23" s="108"/>
      <c r="AL23" s="49"/>
      <c r="AM23" s="108"/>
      <c r="AN23" s="49"/>
      <c r="AO23" s="108"/>
      <c r="AP23" s="49"/>
      <c r="AQ23" s="108"/>
      <c r="AR23" s="49"/>
      <c r="AS23" s="108"/>
      <c r="AT23" s="49"/>
      <c r="AU23" s="108"/>
      <c r="AV23" s="49"/>
      <c r="AW23" s="108"/>
      <c r="AX23" s="49"/>
      <c r="AY23" s="108"/>
      <c r="AZ23" s="49"/>
      <c r="BA23" s="108"/>
      <c r="BB23" s="49"/>
      <c r="BC23" s="108"/>
      <c r="BD23" s="49"/>
      <c r="BE23" s="108"/>
      <c r="BF23" s="49"/>
      <c r="BG23" s="108"/>
      <c r="BH23" s="49"/>
      <c r="BI23" s="108"/>
      <c r="BJ23" s="49"/>
      <c r="BK23" s="108"/>
      <c r="BL23" s="49"/>
      <c r="BM23" s="108"/>
      <c r="BN23" s="49"/>
      <c r="BO23" s="108"/>
      <c r="BP23" s="49"/>
      <c r="BQ23" s="108"/>
      <c r="BR23" s="49"/>
      <c r="BS23" s="108"/>
      <c r="BT23" s="49"/>
      <c r="BU23" s="108"/>
      <c r="BV23" s="49"/>
      <c r="BW23" s="108"/>
      <c r="BX23" s="49"/>
      <c r="BY23" s="108"/>
      <c r="BZ23" s="49"/>
      <c r="CA23" s="109"/>
      <c r="CB23" s="47">
        <f t="shared" ref="CB23" si="28">K23</f>
        <v>0</v>
      </c>
      <c r="CC23" s="56">
        <f t="shared" ref="CC23" si="29">CB23*(E23/50)</f>
        <v>0</v>
      </c>
      <c r="CD23" s="56" t="str">
        <f t="shared" ref="CD23" si="30">IF(CC23=0," ",(CB23*G23))</f>
        <v xml:space="preserve"> </v>
      </c>
      <c r="CE23" s="213">
        <f t="shared" ref="CE23" si="31">F23</f>
        <v>0</v>
      </c>
      <c r="CF23" s="214">
        <f t="shared" ref="CF23" si="32">SUM(R23:CA23)</f>
        <v>0</v>
      </c>
      <c r="CG23" s="215">
        <f t="shared" ref="CG23" si="33">N23</f>
        <v>0</v>
      </c>
    </row>
    <row r="24" spans="1:86" s="47" customFormat="1" ht="33.75" customHeight="1" thickBot="1" x14ac:dyDescent="0.25">
      <c r="A24" s="485"/>
      <c r="B24" s="486"/>
      <c r="C24" s="438"/>
      <c r="D24" s="439"/>
      <c r="E24" s="440"/>
      <c r="F24" s="441"/>
      <c r="G24" s="442"/>
      <c r="H24" s="487"/>
      <c r="I24" s="487"/>
      <c r="J24" s="488"/>
      <c r="K24" s="82"/>
      <c r="L24" s="83"/>
      <c r="M24" s="84"/>
      <c r="N24" s="85"/>
      <c r="O24" s="83"/>
      <c r="P24" s="86"/>
      <c r="Q24" s="87"/>
      <c r="R24" s="99"/>
      <c r="S24" s="108"/>
      <c r="T24" s="49"/>
      <c r="U24" s="108"/>
      <c r="V24" s="49"/>
      <c r="W24" s="108"/>
      <c r="X24" s="49"/>
      <c r="Y24" s="108"/>
      <c r="Z24" s="49"/>
      <c r="AA24" s="108"/>
      <c r="AB24" s="49"/>
      <c r="AC24" s="108"/>
      <c r="AD24" s="49"/>
      <c r="AE24" s="108"/>
      <c r="AF24" s="49"/>
      <c r="AG24" s="108"/>
      <c r="AH24" s="49"/>
      <c r="AI24" s="108"/>
      <c r="AJ24" s="49"/>
      <c r="AK24" s="108"/>
      <c r="AL24" s="49"/>
      <c r="AM24" s="108"/>
      <c r="AN24" s="49"/>
      <c r="AO24" s="108"/>
      <c r="AP24" s="49"/>
      <c r="AQ24" s="108"/>
      <c r="AR24" s="49"/>
      <c r="AS24" s="108"/>
      <c r="AT24" s="49"/>
      <c r="AU24" s="108"/>
      <c r="AV24" s="49"/>
      <c r="AW24" s="108"/>
      <c r="AX24" s="49"/>
      <c r="AY24" s="108"/>
      <c r="AZ24" s="49"/>
      <c r="BA24" s="108"/>
      <c r="BB24" s="49"/>
      <c r="BC24" s="108"/>
      <c r="BD24" s="49"/>
      <c r="BE24" s="108"/>
      <c r="BF24" s="49"/>
      <c r="BG24" s="108"/>
      <c r="BH24" s="49"/>
      <c r="BI24" s="108"/>
      <c r="BJ24" s="49"/>
      <c r="BK24" s="108"/>
      <c r="BL24" s="49"/>
      <c r="BM24" s="108"/>
      <c r="BN24" s="49"/>
      <c r="BO24" s="108"/>
      <c r="BP24" s="49"/>
      <c r="BQ24" s="108"/>
      <c r="BR24" s="49"/>
      <c r="BS24" s="108"/>
      <c r="BT24" s="49"/>
      <c r="BU24" s="108"/>
      <c r="BV24" s="49"/>
      <c r="BW24" s="108"/>
      <c r="BX24" s="49"/>
      <c r="BY24" s="108"/>
      <c r="BZ24" s="49"/>
      <c r="CA24" s="109"/>
      <c r="CC24" s="56"/>
      <c r="CD24" s="56"/>
      <c r="CE24" s="482">
        <f t="shared" ref="CE24:CE26" si="34">F24</f>
        <v>0</v>
      </c>
      <c r="CF24" s="483">
        <f>SUM(R24:CA24)</f>
        <v>0</v>
      </c>
      <c r="CG24" s="484">
        <f t="shared" ref="CG24:CG26" si="35">N24</f>
        <v>0</v>
      </c>
    </row>
    <row r="25" spans="1:86" s="47" customFormat="1" ht="33.75" customHeight="1" thickBot="1" x14ac:dyDescent="0.25">
      <c r="A25" s="485"/>
      <c r="B25" s="486"/>
      <c r="C25" s="438"/>
      <c r="D25" s="439"/>
      <c r="E25" s="440"/>
      <c r="F25" s="441"/>
      <c r="G25" s="442"/>
      <c r="H25" s="487"/>
      <c r="I25" s="487"/>
      <c r="J25" s="488"/>
      <c r="K25" s="82"/>
      <c r="L25" s="83"/>
      <c r="M25" s="84"/>
      <c r="N25" s="85"/>
      <c r="O25" s="83"/>
      <c r="P25" s="86"/>
      <c r="Q25" s="87"/>
      <c r="R25" s="99"/>
      <c r="S25" s="108"/>
      <c r="T25" s="49"/>
      <c r="U25" s="108"/>
      <c r="V25" s="49"/>
      <c r="W25" s="108"/>
      <c r="X25" s="49"/>
      <c r="Y25" s="108"/>
      <c r="Z25" s="49"/>
      <c r="AA25" s="108"/>
      <c r="AB25" s="49"/>
      <c r="AC25" s="108"/>
      <c r="AD25" s="49"/>
      <c r="AE25" s="108"/>
      <c r="AF25" s="49"/>
      <c r="AG25" s="108"/>
      <c r="AH25" s="49"/>
      <c r="AI25" s="108"/>
      <c r="AJ25" s="49"/>
      <c r="AK25" s="108"/>
      <c r="AL25" s="49"/>
      <c r="AM25" s="108"/>
      <c r="AN25" s="49"/>
      <c r="AO25" s="108"/>
      <c r="AP25" s="49"/>
      <c r="AQ25" s="108"/>
      <c r="AR25" s="49"/>
      <c r="AS25" s="108"/>
      <c r="AT25" s="49"/>
      <c r="AU25" s="108"/>
      <c r="AV25" s="49"/>
      <c r="AW25" s="108"/>
      <c r="AX25" s="49"/>
      <c r="AY25" s="108"/>
      <c r="AZ25" s="49"/>
      <c r="BA25" s="108"/>
      <c r="BB25" s="49"/>
      <c r="BC25" s="108"/>
      <c r="BD25" s="49"/>
      <c r="BE25" s="108"/>
      <c r="BF25" s="49"/>
      <c r="BG25" s="108"/>
      <c r="BH25" s="49"/>
      <c r="BI25" s="108"/>
      <c r="BJ25" s="49"/>
      <c r="BK25" s="108"/>
      <c r="BL25" s="49"/>
      <c r="BM25" s="108"/>
      <c r="BN25" s="49"/>
      <c r="BO25" s="108"/>
      <c r="BP25" s="49"/>
      <c r="BQ25" s="108"/>
      <c r="BR25" s="49"/>
      <c r="BS25" s="108"/>
      <c r="BT25" s="49"/>
      <c r="BU25" s="108"/>
      <c r="BV25" s="49"/>
      <c r="BW25" s="108"/>
      <c r="BX25" s="49"/>
      <c r="BY25" s="108"/>
      <c r="BZ25" s="49"/>
      <c r="CA25" s="109"/>
      <c r="CC25" s="56"/>
      <c r="CD25" s="56"/>
      <c r="CE25" s="482">
        <f t="shared" si="34"/>
        <v>0</v>
      </c>
      <c r="CF25" s="483">
        <f t="shared" ref="CF25:CF26" si="36">SUM(R25:CA25)</f>
        <v>0</v>
      </c>
      <c r="CG25" s="484">
        <f t="shared" si="35"/>
        <v>0</v>
      </c>
    </row>
    <row r="26" spans="1:86" s="47" customFormat="1" ht="33.75" customHeight="1" thickBot="1" x14ac:dyDescent="0.25">
      <c r="A26" s="452"/>
      <c r="B26" s="453"/>
      <c r="C26" s="438"/>
      <c r="D26" s="439"/>
      <c r="E26" s="440"/>
      <c r="F26" s="441"/>
      <c r="G26" s="442"/>
      <c r="H26" s="443"/>
      <c r="I26" s="443"/>
      <c r="J26" s="444"/>
      <c r="K26" s="82">
        <f t="shared" si="0"/>
        <v>0</v>
      </c>
      <c r="L26" s="83">
        <f t="shared" si="1"/>
        <v>0</v>
      </c>
      <c r="M26" s="84">
        <f t="shared" si="4"/>
        <v>0</v>
      </c>
      <c r="N26" s="85">
        <f t="shared" si="5"/>
        <v>0</v>
      </c>
      <c r="O26" s="83"/>
      <c r="P26" s="86">
        <f t="shared" si="6"/>
        <v>0</v>
      </c>
      <c r="Q26" s="87">
        <f t="shared" si="7"/>
        <v>0</v>
      </c>
      <c r="R26" s="99"/>
      <c r="S26" s="108"/>
      <c r="T26" s="49"/>
      <c r="U26" s="108"/>
      <c r="V26" s="49"/>
      <c r="W26" s="108"/>
      <c r="X26" s="49"/>
      <c r="Y26" s="108"/>
      <c r="Z26" s="49"/>
      <c r="AA26" s="108"/>
      <c r="AB26" s="49"/>
      <c r="AC26" s="108"/>
      <c r="AD26" s="49"/>
      <c r="AE26" s="108"/>
      <c r="AF26" s="49"/>
      <c r="AG26" s="108"/>
      <c r="AH26" s="49"/>
      <c r="AI26" s="108"/>
      <c r="AJ26" s="49"/>
      <c r="AK26" s="108"/>
      <c r="AL26" s="49"/>
      <c r="AM26" s="108"/>
      <c r="AN26" s="49"/>
      <c r="AO26" s="108"/>
      <c r="AP26" s="49"/>
      <c r="AQ26" s="108"/>
      <c r="AR26" s="49"/>
      <c r="AS26" s="108"/>
      <c r="AT26" s="49"/>
      <c r="AU26" s="108"/>
      <c r="AV26" s="49"/>
      <c r="AW26" s="108"/>
      <c r="AX26" s="49"/>
      <c r="AY26" s="108"/>
      <c r="AZ26" s="49"/>
      <c r="BA26" s="108"/>
      <c r="BB26" s="49"/>
      <c r="BC26" s="108"/>
      <c r="BD26" s="49"/>
      <c r="BE26" s="108"/>
      <c r="BF26" s="49"/>
      <c r="BG26" s="108"/>
      <c r="BH26" s="49"/>
      <c r="BI26" s="108"/>
      <c r="BJ26" s="49"/>
      <c r="BK26" s="108"/>
      <c r="BL26" s="49"/>
      <c r="BM26" s="108"/>
      <c r="BN26" s="49"/>
      <c r="BO26" s="108"/>
      <c r="BP26" s="49"/>
      <c r="BQ26" s="108"/>
      <c r="BR26" s="49"/>
      <c r="BS26" s="108"/>
      <c r="BT26" s="49"/>
      <c r="BU26" s="108"/>
      <c r="BV26" s="49"/>
      <c r="BW26" s="108"/>
      <c r="BX26" s="49"/>
      <c r="BY26" s="108"/>
      <c r="BZ26" s="49"/>
      <c r="CA26" s="109"/>
      <c r="CB26" s="47">
        <f t="shared" si="2"/>
        <v>0</v>
      </c>
      <c r="CC26" s="56">
        <f t="shared" si="8"/>
        <v>0</v>
      </c>
      <c r="CD26" s="56" t="str">
        <f t="shared" si="11"/>
        <v xml:space="preserve"> </v>
      </c>
      <c r="CE26" s="482">
        <f t="shared" si="34"/>
        <v>0</v>
      </c>
      <c r="CF26" s="483">
        <f t="shared" si="36"/>
        <v>0</v>
      </c>
      <c r="CG26" s="484">
        <f t="shared" si="35"/>
        <v>0</v>
      </c>
    </row>
    <row r="27" spans="1:86" s="206" customFormat="1" ht="22.5" customHeight="1" thickBot="1" x14ac:dyDescent="0.25">
      <c r="D27" s="207"/>
      <c r="E27" s="208"/>
      <c r="F27" s="112">
        <f>SUM(F8:F26)</f>
        <v>0</v>
      </c>
      <c r="G27" s="208"/>
      <c r="H27" s="122"/>
      <c r="I27" s="122"/>
      <c r="J27" s="123">
        <f>SUM(J8:J26)</f>
        <v>29</v>
      </c>
      <c r="K27" s="124">
        <f>SUM(K8:K26)</f>
        <v>29</v>
      </c>
      <c r="L27" s="123">
        <f>SUM(L8:L26)</f>
        <v>0</v>
      </c>
      <c r="M27" s="112">
        <f>SUM(M8:M26)</f>
        <v>0</v>
      </c>
      <c r="N27" s="113">
        <f>SUM(N9:N26)</f>
        <v>0</v>
      </c>
      <c r="O27" s="123">
        <f>SUM(O8:O26)</f>
        <v>0</v>
      </c>
      <c r="P27" s="125">
        <f>SUM(P8:P26)</f>
        <v>0</v>
      </c>
      <c r="Q27" s="114">
        <f>SUM(Q8:Q26)</f>
        <v>0</v>
      </c>
      <c r="S27" s="38">
        <f>SUM(S8:S26)</f>
        <v>0</v>
      </c>
      <c r="U27" s="38">
        <f>SUM(U8:U26)</f>
        <v>0</v>
      </c>
      <c r="W27" s="38">
        <f>SUM(W8:W26)</f>
        <v>0</v>
      </c>
      <c r="Y27" s="38">
        <f>SUM(Y8:Y26)</f>
        <v>0</v>
      </c>
      <c r="AA27" s="38">
        <f>SUM(AA8:AA26)</f>
        <v>0</v>
      </c>
      <c r="AC27" s="38">
        <f>SUM(AC8:AC26)</f>
        <v>0</v>
      </c>
      <c r="AE27" s="38">
        <f>SUM(AE8:AE26)</f>
        <v>0</v>
      </c>
      <c r="AG27" s="38">
        <f>SUM(AG8:AG26)</f>
        <v>0</v>
      </c>
      <c r="AI27" s="38">
        <f>SUM(AI8:AI26)</f>
        <v>0</v>
      </c>
      <c r="AK27" s="38">
        <f>SUM(AK8:AK26)</f>
        <v>0</v>
      </c>
      <c r="AM27" s="38">
        <f>SUM(AM8:AM26)</f>
        <v>0</v>
      </c>
      <c r="AO27" s="38">
        <f>SUM(AO8:AO26)</f>
        <v>0</v>
      </c>
      <c r="AQ27" s="38">
        <f>SUM(AQ8:AQ26)</f>
        <v>0</v>
      </c>
      <c r="AS27" s="38">
        <f>SUM(AS8:AS26)</f>
        <v>0</v>
      </c>
      <c r="AU27" s="38">
        <f>SUM(AU8:AU26)</f>
        <v>0</v>
      </c>
      <c r="AW27" s="38">
        <f>SUM(AW8:AW26)</f>
        <v>0</v>
      </c>
      <c r="AY27" s="38">
        <f>SUM(AY8:AY26)</f>
        <v>0</v>
      </c>
      <c r="BA27" s="38">
        <f>SUM(BA8:BA26)</f>
        <v>0</v>
      </c>
      <c r="BC27" s="38">
        <f>SUM(BC8:BC26)</f>
        <v>0</v>
      </c>
      <c r="BE27" s="38">
        <f>SUM(BE8:BE26)</f>
        <v>0</v>
      </c>
      <c r="BG27" s="38">
        <f>SUM(BG8:BG26)</f>
        <v>0</v>
      </c>
      <c r="BI27" s="38">
        <f>SUM(BI8:BI26)</f>
        <v>0</v>
      </c>
      <c r="BK27" s="38">
        <f>SUM(BK8:BK26)</f>
        <v>0</v>
      </c>
      <c r="BM27" s="38">
        <f>SUM(BM8:BM26)</f>
        <v>0</v>
      </c>
      <c r="BO27" s="38">
        <f>SUM(BO8:BO26)</f>
        <v>0</v>
      </c>
      <c r="BQ27" s="38">
        <f>SUM(BQ8:BQ26)</f>
        <v>0</v>
      </c>
      <c r="BS27" s="38">
        <f>SUM(BS8:BS26)</f>
        <v>0</v>
      </c>
      <c r="BU27" s="38">
        <f>SUM(BU8:BU26)</f>
        <v>0</v>
      </c>
      <c r="BW27" s="38">
        <f>SUM(BW8:BW26)</f>
        <v>0</v>
      </c>
      <c r="BY27" s="38">
        <f>SUM(BY8:BY26)</f>
        <v>0</v>
      </c>
      <c r="CA27" s="38">
        <f t="shared" ref="CA27:CG27" si="37">SUM(CA8:CA26)</f>
        <v>0</v>
      </c>
      <c r="CB27" s="127">
        <f t="shared" si="37"/>
        <v>29</v>
      </c>
      <c r="CC27" s="128">
        <f t="shared" si="37"/>
        <v>23010.838400000001</v>
      </c>
      <c r="CD27" s="128">
        <f t="shared" si="37"/>
        <v>7881.1391999999996</v>
      </c>
      <c r="CE27" s="128">
        <f t="shared" si="37"/>
        <v>0</v>
      </c>
      <c r="CF27" s="128">
        <f t="shared" si="37"/>
        <v>0</v>
      </c>
      <c r="CG27" s="128">
        <f t="shared" si="37"/>
        <v>0</v>
      </c>
      <c r="CH27" s="210">
        <f>CE27+CG27</f>
        <v>0</v>
      </c>
    </row>
    <row r="28" spans="1:86" s="206" customFormat="1" ht="25.5" customHeight="1" thickTop="1" thickBot="1" x14ac:dyDescent="0.25">
      <c r="A28" s="634" t="s">
        <v>43</v>
      </c>
      <c r="B28" s="634"/>
      <c r="C28" s="150">
        <f>(A9+A10+A11+A12+A13+A14+A15+A16+A17+A18+A19+A20+A21+A22+A23+A24+A25+A26)-C31</f>
        <v>0</v>
      </c>
      <c r="D28" s="635" t="s">
        <v>45</v>
      </c>
      <c r="E28" s="636"/>
      <c r="F28" s="132"/>
      <c r="G28" s="208"/>
      <c r="H28" s="122"/>
      <c r="I28" s="122"/>
      <c r="K28" s="38"/>
      <c r="M28" s="129"/>
      <c r="N28" s="130"/>
      <c r="O28" s="115"/>
      <c r="P28" s="129"/>
      <c r="Q28" s="133" t="s">
        <v>49</v>
      </c>
      <c r="R28" s="134" t="s">
        <v>57</v>
      </c>
      <c r="S28" s="135"/>
      <c r="T28" s="136"/>
      <c r="U28" s="135"/>
      <c r="V28" s="136"/>
      <c r="W28" s="135"/>
      <c r="X28" s="136"/>
      <c r="Y28" s="135"/>
      <c r="Z28" s="136"/>
      <c r="AA28" s="135"/>
      <c r="AB28" s="136"/>
      <c r="AC28" s="135"/>
      <c r="AD28" s="136"/>
      <c r="AE28" s="135"/>
      <c r="AF28" s="136"/>
      <c r="AG28" s="135"/>
      <c r="AH28" s="136"/>
      <c r="AI28" s="135"/>
      <c r="AJ28" s="136"/>
      <c r="AK28" s="135"/>
      <c r="AL28" s="136"/>
      <c r="AM28" s="135"/>
      <c r="AN28" s="136"/>
      <c r="AO28" s="135"/>
      <c r="AP28" s="136"/>
      <c r="AQ28" s="135"/>
      <c r="AR28" s="136"/>
      <c r="AS28" s="135"/>
      <c r="AT28" s="136"/>
      <c r="AU28" s="135"/>
      <c r="AV28" s="136"/>
      <c r="AW28" s="135"/>
      <c r="AX28" s="136"/>
      <c r="AY28" s="135"/>
      <c r="AZ28" s="136"/>
      <c r="BA28" s="135"/>
      <c r="BB28" s="136"/>
      <c r="BC28" s="135"/>
      <c r="BD28" s="136"/>
      <c r="BE28" s="135"/>
      <c r="BF28" s="136"/>
      <c r="BG28" s="135"/>
      <c r="BH28" s="136"/>
      <c r="BI28" s="135"/>
      <c r="BJ28" s="136"/>
      <c r="BK28" s="135"/>
      <c r="BL28" s="136"/>
      <c r="BM28" s="135"/>
      <c r="BN28" s="136"/>
      <c r="BO28" s="135"/>
      <c r="BP28" s="136"/>
      <c r="BQ28" s="135"/>
      <c r="BR28" s="136"/>
      <c r="BS28" s="135"/>
      <c r="BT28" s="136"/>
      <c r="BU28" s="135"/>
      <c r="BV28" s="136"/>
      <c r="BW28" s="135"/>
      <c r="BX28" s="136"/>
      <c r="BY28" s="135"/>
      <c r="BZ28" s="136"/>
      <c r="CA28" s="137"/>
      <c r="CC28" s="60"/>
      <c r="CD28" s="60"/>
      <c r="CE28" s="127" t="s">
        <v>244</v>
      </c>
      <c r="CF28" s="484">
        <f>SUM(CF24:CF26)</f>
        <v>0</v>
      </c>
      <c r="CG28" s="484">
        <f>SUM(CG24:CG26)</f>
        <v>0</v>
      </c>
    </row>
    <row r="29" spans="1:86" s="206" customFormat="1" ht="8.25" customHeight="1" x14ac:dyDescent="0.2">
      <c r="C29" s="151"/>
      <c r="D29" s="207"/>
      <c r="E29" s="208"/>
      <c r="F29" s="43"/>
      <c r="G29" s="208"/>
      <c r="H29" s="122"/>
      <c r="I29" s="122"/>
      <c r="K29" s="38"/>
      <c r="M29" s="129"/>
      <c r="N29" s="130"/>
      <c r="O29" s="115"/>
      <c r="P29" s="129"/>
      <c r="Q29" s="131"/>
      <c r="R29" s="138"/>
      <c r="S29" s="644" t="s">
        <v>59</v>
      </c>
      <c r="T29" s="644"/>
      <c r="U29" s="644"/>
      <c r="V29" s="644"/>
      <c r="W29" s="644"/>
      <c r="X29" s="139"/>
      <c r="Y29" s="711" t="s">
        <v>182</v>
      </c>
      <c r="Z29" s="711"/>
      <c r="AA29" s="209"/>
      <c r="AB29" s="644" t="s">
        <v>17</v>
      </c>
      <c r="AC29" s="644"/>
      <c r="AD29" s="644"/>
      <c r="AE29" s="209"/>
      <c r="AF29" s="139"/>
      <c r="AG29" s="644" t="s">
        <v>59</v>
      </c>
      <c r="AH29" s="644"/>
      <c r="AI29" s="644"/>
      <c r="AJ29" s="644"/>
      <c r="AK29" s="644"/>
      <c r="AL29" s="139"/>
      <c r="AM29" s="644" t="s">
        <v>60</v>
      </c>
      <c r="AN29" s="644"/>
      <c r="AO29" s="209"/>
      <c r="AP29" s="644" t="s">
        <v>17</v>
      </c>
      <c r="AQ29" s="644"/>
      <c r="AR29" s="644"/>
      <c r="AS29" s="209"/>
      <c r="AT29" s="139"/>
      <c r="AU29" s="209"/>
      <c r="AV29" s="139"/>
      <c r="AW29" s="209"/>
      <c r="AX29" s="139"/>
      <c r="AY29" s="209"/>
      <c r="AZ29" s="139"/>
      <c r="BA29" s="209"/>
      <c r="BB29" s="139"/>
      <c r="BC29" s="209"/>
      <c r="BD29" s="139"/>
      <c r="BE29" s="209"/>
      <c r="BF29" s="139"/>
      <c r="BG29" s="209"/>
      <c r="BH29" s="139"/>
      <c r="BI29" s="209"/>
      <c r="BJ29" s="139"/>
      <c r="BK29" s="209"/>
      <c r="BL29" s="139"/>
      <c r="BM29" s="209"/>
      <c r="BN29" s="139"/>
      <c r="BO29" s="209"/>
      <c r="BP29" s="139"/>
      <c r="BQ29" s="209"/>
      <c r="BR29" s="139"/>
      <c r="BS29" s="209"/>
      <c r="BT29" s="139"/>
      <c r="BU29" s="209"/>
      <c r="BV29" s="139"/>
      <c r="BW29" s="209"/>
      <c r="BX29" s="139"/>
      <c r="BY29" s="209"/>
      <c r="BZ29" s="139"/>
      <c r="CA29" s="141"/>
      <c r="CC29" s="60"/>
      <c r="CD29" s="60"/>
    </row>
    <row r="30" spans="1:86" s="206" customFormat="1" ht="8.25" customHeight="1" thickBot="1" x14ac:dyDescent="0.25">
      <c r="C30" s="151"/>
      <c r="D30" s="207"/>
      <c r="E30" s="208"/>
      <c r="F30" s="43"/>
      <c r="G30" s="208"/>
      <c r="H30" s="122"/>
      <c r="I30" s="122"/>
      <c r="K30" s="38"/>
      <c r="M30" s="129"/>
      <c r="N30" s="130"/>
      <c r="O30" s="115"/>
      <c r="P30" s="129"/>
      <c r="Q30" s="131"/>
      <c r="R30" s="138"/>
      <c r="S30" s="644"/>
      <c r="T30" s="644"/>
      <c r="U30" s="644"/>
      <c r="V30" s="644"/>
      <c r="W30" s="644"/>
      <c r="X30" s="139"/>
      <c r="Y30" s="711"/>
      <c r="Z30" s="711"/>
      <c r="AA30" s="209"/>
      <c r="AB30" s="644"/>
      <c r="AC30" s="644"/>
      <c r="AD30" s="644"/>
      <c r="AE30" s="209"/>
      <c r="AF30" s="139"/>
      <c r="AG30" s="644"/>
      <c r="AH30" s="644"/>
      <c r="AI30" s="644"/>
      <c r="AJ30" s="644"/>
      <c r="AK30" s="644"/>
      <c r="AL30" s="139"/>
      <c r="AM30" s="644"/>
      <c r="AN30" s="644"/>
      <c r="AO30" s="209"/>
      <c r="AP30" s="644"/>
      <c r="AQ30" s="644"/>
      <c r="AR30" s="644"/>
      <c r="AS30" s="209"/>
      <c r="AT30" s="139"/>
      <c r="AU30" s="209"/>
      <c r="AV30" s="139"/>
      <c r="AW30" s="209"/>
      <c r="AX30" s="139"/>
      <c r="AY30" s="209"/>
      <c r="AZ30" s="139"/>
      <c r="BA30" s="209"/>
      <c r="BB30" s="139"/>
      <c r="BC30" s="209"/>
      <c r="BD30" s="139"/>
      <c r="BE30" s="209"/>
      <c r="BF30" s="139"/>
      <c r="BG30" s="209"/>
      <c r="BH30" s="139"/>
      <c r="BI30" s="209"/>
      <c r="BJ30" s="139"/>
      <c r="BK30" s="209"/>
      <c r="BL30" s="139"/>
      <c r="BM30" s="209"/>
      <c r="BN30" s="139"/>
      <c r="BO30" s="209"/>
      <c r="BP30" s="139"/>
      <c r="BQ30" s="209"/>
      <c r="BR30" s="139"/>
      <c r="BS30" s="209"/>
      <c r="BT30" s="139"/>
      <c r="BU30" s="209"/>
      <c r="BV30" s="139"/>
      <c r="BW30" s="209"/>
      <c r="BX30" s="139"/>
      <c r="BY30" s="209"/>
      <c r="BZ30" s="139"/>
      <c r="CA30" s="141"/>
      <c r="CC30" s="60"/>
      <c r="CD30" s="60"/>
    </row>
    <row r="31" spans="1:86" s="206" customFormat="1" ht="25.5" customHeight="1" thickBot="1" x14ac:dyDescent="0.25">
      <c r="A31" s="634" t="s">
        <v>44</v>
      </c>
      <c r="B31" s="634"/>
      <c r="C31" s="152"/>
      <c r="D31" s="635" t="s">
        <v>45</v>
      </c>
      <c r="E31" s="636"/>
      <c r="F31" s="132"/>
      <c r="G31" s="208"/>
      <c r="H31" s="122"/>
      <c r="I31" s="122"/>
      <c r="K31" s="38"/>
      <c r="M31" s="129"/>
      <c r="N31" s="130"/>
      <c r="O31" s="115"/>
      <c r="P31" s="129"/>
      <c r="Q31" s="131"/>
      <c r="R31" s="138">
        <v>1</v>
      </c>
      <c r="S31" s="632"/>
      <c r="T31" s="632"/>
      <c r="U31" s="632"/>
      <c r="V31" s="632"/>
      <c r="W31" s="632"/>
      <c r="X31" s="139"/>
      <c r="Y31" s="632"/>
      <c r="Z31" s="632"/>
      <c r="AA31" s="209"/>
      <c r="AB31" s="633"/>
      <c r="AC31" s="633"/>
      <c r="AD31" s="633"/>
      <c r="AE31" s="209"/>
      <c r="AF31" s="139">
        <v>4</v>
      </c>
      <c r="AG31" s="631"/>
      <c r="AH31" s="631"/>
      <c r="AI31" s="631"/>
      <c r="AJ31" s="631"/>
      <c r="AK31" s="631"/>
      <c r="AL31" s="139"/>
      <c r="AM31" s="632"/>
      <c r="AN31" s="632"/>
      <c r="AO31" s="209"/>
      <c r="AP31" s="633"/>
      <c r="AQ31" s="633"/>
      <c r="AR31" s="633"/>
      <c r="AS31" s="209"/>
      <c r="AT31" s="139"/>
      <c r="AU31" s="209"/>
      <c r="AV31" s="139"/>
      <c r="AW31" s="209"/>
      <c r="AX31" s="139"/>
      <c r="AY31" s="209"/>
      <c r="AZ31" s="139"/>
      <c r="BA31" s="209"/>
      <c r="BB31" s="139"/>
      <c r="BC31" s="209"/>
      <c r="BD31" s="139"/>
      <c r="BE31" s="209"/>
      <c r="BF31" s="139"/>
      <c r="BG31" s="209"/>
      <c r="BH31" s="139"/>
      <c r="BI31" s="209"/>
      <c r="BJ31" s="139"/>
      <c r="BK31" s="209"/>
      <c r="BL31" s="139"/>
      <c r="BM31" s="209"/>
      <c r="BN31" s="139"/>
      <c r="BO31" s="209"/>
      <c r="BP31" s="139"/>
      <c r="BQ31" s="209"/>
      <c r="BR31" s="139"/>
      <c r="BS31" s="209"/>
      <c r="BT31" s="139"/>
      <c r="BU31" s="209"/>
      <c r="BV31" s="139"/>
      <c r="BW31" s="209"/>
      <c r="BX31" s="139"/>
      <c r="BY31" s="209"/>
      <c r="BZ31" s="139"/>
      <c r="CA31" s="141"/>
      <c r="CC31" s="60"/>
      <c r="CD31" s="60"/>
    </row>
    <row r="32" spans="1:86" s="206" customFormat="1" ht="9.75" customHeight="1" thickBot="1" x14ac:dyDescent="0.25">
      <c r="C32" s="151"/>
      <c r="D32" s="207"/>
      <c r="E32" s="208"/>
      <c r="F32" s="43"/>
      <c r="G32" s="208"/>
      <c r="H32" s="122"/>
      <c r="I32" s="122"/>
      <c r="K32" s="38"/>
      <c r="M32" s="129"/>
      <c r="N32" s="130"/>
      <c r="O32" s="115"/>
      <c r="P32" s="129"/>
      <c r="Q32" s="131"/>
      <c r="R32" s="138"/>
      <c r="S32" s="209"/>
      <c r="T32" s="139"/>
      <c r="U32" s="209"/>
      <c r="V32" s="139"/>
      <c r="W32" s="209"/>
      <c r="X32" s="139"/>
      <c r="Y32" s="142"/>
      <c r="Z32" s="142"/>
      <c r="AA32" s="209"/>
      <c r="AB32" s="143"/>
      <c r="AC32" s="144"/>
      <c r="AD32" s="143"/>
      <c r="AE32" s="209"/>
      <c r="AF32" s="139"/>
      <c r="AG32" s="209"/>
      <c r="AH32" s="139"/>
      <c r="AI32" s="209"/>
      <c r="AJ32" s="139"/>
      <c r="AK32" s="209"/>
      <c r="AL32" s="139"/>
      <c r="AM32" s="142"/>
      <c r="AN32" s="142"/>
      <c r="AO32" s="209"/>
      <c r="AP32" s="143"/>
      <c r="AQ32" s="144"/>
      <c r="AR32" s="143"/>
      <c r="AS32" s="209"/>
      <c r="AT32" s="139"/>
      <c r="AU32" s="209"/>
      <c r="AV32" s="139"/>
      <c r="AW32" s="209"/>
      <c r="AX32" s="139"/>
      <c r="AY32" s="209"/>
      <c r="AZ32" s="139"/>
      <c r="BA32" s="209"/>
      <c r="BB32" s="139"/>
      <c r="BC32" s="209"/>
      <c r="BD32" s="139"/>
      <c r="BE32" s="209"/>
      <c r="BF32" s="139"/>
      <c r="BG32" s="209"/>
      <c r="BH32" s="139"/>
      <c r="BI32" s="209"/>
      <c r="BJ32" s="139"/>
      <c r="BK32" s="209"/>
      <c r="BL32" s="139"/>
      <c r="BM32" s="209"/>
      <c r="BN32" s="139"/>
      <c r="BO32" s="209"/>
      <c r="BP32" s="139"/>
      <c r="BQ32" s="209"/>
      <c r="BR32" s="139"/>
      <c r="BS32" s="209"/>
      <c r="BT32" s="139"/>
      <c r="BU32" s="209"/>
      <c r="BV32" s="139"/>
      <c r="BW32" s="209"/>
      <c r="BX32" s="139"/>
      <c r="BY32" s="209"/>
      <c r="BZ32" s="139"/>
      <c r="CA32" s="141"/>
      <c r="CC32" s="60"/>
      <c r="CD32" s="60"/>
    </row>
    <row r="33" spans="1:82" s="206" customFormat="1" ht="25.5" customHeight="1" thickBot="1" x14ac:dyDescent="0.25">
      <c r="A33" s="634" t="s">
        <v>46</v>
      </c>
      <c r="B33" s="634"/>
      <c r="C33" s="150">
        <f>L27+O27</f>
        <v>0</v>
      </c>
      <c r="D33" s="638" t="s">
        <v>47</v>
      </c>
      <c r="E33" s="637"/>
      <c r="F33" s="43"/>
      <c r="G33" s="208" t="s">
        <v>16</v>
      </c>
      <c r="H33" s="154">
        <f>O27</f>
        <v>0</v>
      </c>
      <c r="I33" s="145" t="s">
        <v>47</v>
      </c>
      <c r="J33" s="639">
        <f>Q27</f>
        <v>0</v>
      </c>
      <c r="K33" s="640"/>
      <c r="L33" s="641"/>
      <c r="M33" s="129" t="s">
        <v>48</v>
      </c>
      <c r="N33" s="130"/>
      <c r="O33" s="115"/>
      <c r="P33" s="129"/>
      <c r="Q33" s="131"/>
      <c r="R33" s="138">
        <v>2</v>
      </c>
      <c r="S33" s="713"/>
      <c r="T33" s="713"/>
      <c r="U33" s="713"/>
      <c r="V33" s="713"/>
      <c r="W33" s="713"/>
      <c r="X33" s="139"/>
      <c r="Y33" s="632"/>
      <c r="Z33" s="632"/>
      <c r="AA33" s="209"/>
      <c r="AB33" s="633"/>
      <c r="AC33" s="633"/>
      <c r="AD33" s="633"/>
      <c r="AE33" s="209"/>
      <c r="AF33" s="139">
        <v>5</v>
      </c>
      <c r="AG33" s="631"/>
      <c r="AH33" s="631"/>
      <c r="AI33" s="631"/>
      <c r="AJ33" s="631"/>
      <c r="AK33" s="631"/>
      <c r="AL33" s="139"/>
      <c r="AM33" s="632"/>
      <c r="AN33" s="632"/>
      <c r="AO33" s="209"/>
      <c r="AP33" s="633"/>
      <c r="AQ33" s="633"/>
      <c r="AR33" s="633"/>
      <c r="AS33" s="209"/>
      <c r="AT33" s="139"/>
      <c r="AU33" s="209"/>
      <c r="AV33" s="139"/>
      <c r="AW33" s="209"/>
      <c r="AX33" s="139"/>
      <c r="AY33" s="209"/>
      <c r="AZ33" s="139"/>
      <c r="BA33" s="209"/>
      <c r="BB33" s="139"/>
      <c r="BC33" s="209"/>
      <c r="BD33" s="139"/>
      <c r="BE33" s="209"/>
      <c r="BF33" s="139"/>
      <c r="BG33" s="209"/>
      <c r="BH33" s="139"/>
      <c r="BI33" s="209"/>
      <c r="BJ33" s="139"/>
      <c r="BK33" s="209"/>
      <c r="BL33" s="139"/>
      <c r="BM33" s="209"/>
      <c r="BN33" s="139"/>
      <c r="BO33" s="209"/>
      <c r="BP33" s="139"/>
      <c r="BQ33" s="209"/>
      <c r="BR33" s="139"/>
      <c r="BS33" s="209"/>
      <c r="BT33" s="139"/>
      <c r="BU33" s="209"/>
      <c r="BV33" s="139"/>
      <c r="BW33" s="209"/>
      <c r="BX33" s="139"/>
      <c r="BY33" s="209"/>
      <c r="BZ33" s="139"/>
      <c r="CA33" s="141"/>
      <c r="CC33" s="60"/>
      <c r="CD33" s="60"/>
    </row>
    <row r="34" spans="1:82" s="206" customFormat="1" ht="9.75" customHeight="1" thickBot="1" x14ac:dyDescent="0.25">
      <c r="C34" s="151"/>
      <c r="D34" s="207"/>
      <c r="E34" s="208"/>
      <c r="F34" s="43"/>
      <c r="G34" s="208"/>
      <c r="H34" s="122"/>
      <c r="I34" s="122"/>
      <c r="K34" s="38"/>
      <c r="M34" s="129"/>
      <c r="N34" s="130"/>
      <c r="O34" s="115"/>
      <c r="P34" s="129"/>
      <c r="Q34" s="131"/>
      <c r="R34" s="138"/>
      <c r="S34" s="209"/>
      <c r="T34" s="139"/>
      <c r="U34" s="209"/>
      <c r="V34" s="139"/>
      <c r="W34" s="209"/>
      <c r="X34" s="139"/>
      <c r="Y34" s="142"/>
      <c r="Z34" s="142"/>
      <c r="AA34" s="209"/>
      <c r="AB34" s="143"/>
      <c r="AC34" s="144"/>
      <c r="AD34" s="143"/>
      <c r="AE34" s="209"/>
      <c r="AF34" s="139"/>
      <c r="AG34" s="209"/>
      <c r="AH34" s="139"/>
      <c r="AI34" s="209"/>
      <c r="AJ34" s="139"/>
      <c r="AK34" s="209"/>
      <c r="AL34" s="139"/>
      <c r="AM34" s="142"/>
      <c r="AN34" s="142"/>
      <c r="AO34" s="209"/>
      <c r="AP34" s="143"/>
      <c r="AQ34" s="144"/>
      <c r="AR34" s="143"/>
      <c r="AS34" s="209"/>
      <c r="AT34" s="139"/>
      <c r="AU34" s="209"/>
      <c r="AV34" s="139"/>
      <c r="AW34" s="209"/>
      <c r="AX34" s="139"/>
      <c r="AY34" s="209"/>
      <c r="AZ34" s="139"/>
      <c r="BA34" s="209"/>
      <c r="BB34" s="139"/>
      <c r="BC34" s="209"/>
      <c r="BD34" s="139"/>
      <c r="BE34" s="209"/>
      <c r="BF34" s="139"/>
      <c r="BG34" s="209"/>
      <c r="BH34" s="139"/>
      <c r="BI34" s="209"/>
      <c r="BJ34" s="139"/>
      <c r="BK34" s="209"/>
      <c r="BL34" s="139"/>
      <c r="BM34" s="209"/>
      <c r="BN34" s="139"/>
      <c r="BO34" s="209"/>
      <c r="BP34" s="139"/>
      <c r="BQ34" s="209"/>
      <c r="BR34" s="139"/>
      <c r="BS34" s="209"/>
      <c r="BT34" s="139"/>
      <c r="BU34" s="209"/>
      <c r="BV34" s="139"/>
      <c r="BW34" s="209"/>
      <c r="BX34" s="139"/>
      <c r="BY34" s="209"/>
      <c r="BZ34" s="139"/>
      <c r="CA34" s="141"/>
      <c r="CC34" s="60"/>
      <c r="CD34" s="60"/>
    </row>
    <row r="35" spans="1:82" s="206" customFormat="1" ht="25.5" customHeight="1" thickBot="1" x14ac:dyDescent="0.25">
      <c r="A35" s="634" t="s">
        <v>46</v>
      </c>
      <c r="B35" s="634"/>
      <c r="C35" s="153">
        <f>N27+Q27</f>
        <v>0</v>
      </c>
      <c r="D35" s="637" t="s">
        <v>48</v>
      </c>
      <c r="E35" s="637"/>
      <c r="F35" s="43"/>
      <c r="G35" s="208"/>
      <c r="H35" s="122"/>
      <c r="I35" s="122"/>
      <c r="K35" s="38"/>
      <c r="M35" s="129"/>
      <c r="N35" s="130"/>
      <c r="O35" s="115"/>
      <c r="P35" s="129"/>
      <c r="Q35" s="131"/>
      <c r="R35" s="138">
        <v>3</v>
      </c>
      <c r="S35" s="631"/>
      <c r="T35" s="631"/>
      <c r="U35" s="631"/>
      <c r="V35" s="631"/>
      <c r="W35" s="631"/>
      <c r="X35" s="139"/>
      <c r="Y35" s="632"/>
      <c r="Z35" s="632"/>
      <c r="AA35" s="209"/>
      <c r="AB35" s="633"/>
      <c r="AC35" s="633"/>
      <c r="AD35" s="633"/>
      <c r="AE35" s="209"/>
      <c r="AF35" s="139">
        <v>6</v>
      </c>
      <c r="AG35" s="631"/>
      <c r="AH35" s="631"/>
      <c r="AI35" s="631"/>
      <c r="AJ35" s="631"/>
      <c r="AK35" s="631"/>
      <c r="AL35" s="139"/>
      <c r="AM35" s="632"/>
      <c r="AN35" s="632"/>
      <c r="AO35" s="209"/>
      <c r="AP35" s="633"/>
      <c r="AQ35" s="633"/>
      <c r="AR35" s="633"/>
      <c r="AS35" s="209"/>
      <c r="AT35" s="139"/>
      <c r="AU35" s="209"/>
      <c r="AV35" s="139"/>
      <c r="AW35" s="209"/>
      <c r="AX35" s="139"/>
      <c r="AY35" s="209"/>
      <c r="AZ35" s="139"/>
      <c r="BA35" s="209"/>
      <c r="BB35" s="139"/>
      <c r="BC35" s="209"/>
      <c r="BD35" s="139"/>
      <c r="BE35" s="209"/>
      <c r="BF35" s="139"/>
      <c r="BG35" s="209"/>
      <c r="BH35" s="139"/>
      <c r="BI35" s="209"/>
      <c r="BJ35" s="139"/>
      <c r="BK35" s="209"/>
      <c r="BL35" s="139"/>
      <c r="BM35" s="209"/>
      <c r="BN35" s="139"/>
      <c r="BO35" s="209"/>
      <c r="BP35" s="139"/>
      <c r="BQ35" s="209"/>
      <c r="BR35" s="139"/>
      <c r="BS35" s="209"/>
      <c r="BT35" s="139"/>
      <c r="BU35" s="209"/>
      <c r="BV35" s="139"/>
      <c r="BW35" s="209"/>
      <c r="BX35" s="139"/>
      <c r="BY35" s="209"/>
      <c r="BZ35" s="139"/>
      <c r="CA35" s="141"/>
      <c r="CC35" s="60"/>
      <c r="CD35" s="60"/>
    </row>
    <row r="36" spans="1:82" s="206" customFormat="1" ht="6" customHeight="1" thickBot="1" x14ac:dyDescent="0.25">
      <c r="C36" s="53"/>
      <c r="D36" s="208"/>
      <c r="E36" s="208"/>
      <c r="F36" s="43"/>
      <c r="G36" s="208"/>
      <c r="H36" s="122"/>
      <c r="I36" s="122"/>
      <c r="K36" s="38"/>
      <c r="M36" s="129"/>
      <c r="N36" s="130"/>
      <c r="O36" s="115"/>
      <c r="P36" s="129"/>
      <c r="Q36" s="131"/>
      <c r="R36" s="138"/>
      <c r="S36" s="209"/>
      <c r="T36" s="209"/>
      <c r="U36" s="209"/>
      <c r="V36" s="209"/>
      <c r="W36" s="209"/>
      <c r="X36" s="139"/>
      <c r="Y36" s="209"/>
      <c r="Z36" s="209"/>
      <c r="AA36" s="209"/>
      <c r="AB36" s="139"/>
      <c r="AC36" s="139"/>
      <c r="AD36" s="139"/>
      <c r="AE36" s="209"/>
      <c r="AF36" s="139"/>
      <c r="AG36" s="209"/>
      <c r="AH36" s="209"/>
      <c r="AI36" s="209"/>
      <c r="AJ36" s="209"/>
      <c r="AK36" s="209"/>
      <c r="AL36" s="139"/>
      <c r="AM36" s="209"/>
      <c r="AN36" s="209"/>
      <c r="AO36" s="209"/>
      <c r="AP36" s="139"/>
      <c r="AQ36" s="139"/>
      <c r="AR36" s="139"/>
      <c r="AS36" s="209"/>
      <c r="AT36" s="139"/>
      <c r="AU36" s="209"/>
      <c r="AV36" s="139"/>
      <c r="AW36" s="209"/>
      <c r="AX36" s="139"/>
      <c r="AY36" s="209"/>
      <c r="AZ36" s="139"/>
      <c r="BA36" s="209"/>
      <c r="BB36" s="139"/>
      <c r="BC36" s="209"/>
      <c r="BD36" s="139"/>
      <c r="BE36" s="209"/>
      <c r="BF36" s="139"/>
      <c r="BG36" s="209"/>
      <c r="BH36" s="139"/>
      <c r="BI36" s="209"/>
      <c r="BJ36" s="139"/>
      <c r="BK36" s="209"/>
      <c r="BL36" s="139"/>
      <c r="BM36" s="209"/>
      <c r="BN36" s="139"/>
      <c r="BO36" s="209"/>
      <c r="BP36" s="139"/>
      <c r="BQ36" s="209"/>
      <c r="BR36" s="139"/>
      <c r="BS36" s="209"/>
      <c r="BT36" s="139"/>
      <c r="BU36" s="209"/>
      <c r="BV36" s="139"/>
      <c r="BW36" s="209"/>
      <c r="BX36" s="139"/>
      <c r="BY36" s="209"/>
      <c r="BZ36" s="139"/>
      <c r="CA36" s="141"/>
      <c r="CC36" s="60"/>
      <c r="CD36" s="60"/>
    </row>
    <row r="37" spans="1:82" s="206" customFormat="1" ht="24.75" customHeight="1" thickBot="1" x14ac:dyDescent="0.25">
      <c r="A37" s="634" t="s">
        <v>93</v>
      </c>
      <c r="B37" s="634"/>
      <c r="C37" s="265">
        <f>CE27</f>
        <v>0</v>
      </c>
      <c r="D37" s="637" t="s">
        <v>48</v>
      </c>
      <c r="E37" s="637"/>
      <c r="F37" s="43"/>
      <c r="G37" s="208"/>
      <c r="H37" s="122"/>
      <c r="I37" s="122"/>
      <c r="K37" s="38"/>
      <c r="M37" s="129"/>
      <c r="N37" s="130"/>
      <c r="O37" s="115"/>
      <c r="P37" s="129"/>
      <c r="Q37" s="131"/>
      <c r="R37" s="146"/>
      <c r="S37" s="204"/>
      <c r="T37" s="205"/>
      <c r="U37" s="204"/>
      <c r="V37" s="205"/>
      <c r="W37" s="204"/>
      <c r="X37" s="205"/>
      <c r="Y37" s="204"/>
      <c r="Z37" s="205"/>
      <c r="AA37" s="204" t="s">
        <v>47</v>
      </c>
      <c r="AB37" s="627">
        <f>Y31+Y33+Y35+AM31+AM33+AM35</f>
        <v>0</v>
      </c>
      <c r="AC37" s="627"/>
      <c r="AD37" s="627"/>
      <c r="AE37" s="628" t="s">
        <v>17</v>
      </c>
      <c r="AF37" s="628"/>
      <c r="AG37" s="629">
        <f>AB31+AB33+AB35+AP31+AP33+AP35</f>
        <v>0</v>
      </c>
      <c r="AH37" s="629"/>
      <c r="AI37" s="629"/>
      <c r="AJ37" s="629"/>
      <c r="AK37" s="629"/>
      <c r="AL37" s="205"/>
      <c r="AM37" s="628"/>
      <c r="AN37" s="628"/>
      <c r="AO37" s="204"/>
      <c r="AP37" s="630"/>
      <c r="AQ37" s="630"/>
      <c r="AR37" s="630"/>
      <c r="AS37" s="204"/>
      <c r="AT37" s="205"/>
      <c r="AU37" s="204"/>
      <c r="AV37" s="205"/>
      <c r="AW37" s="204"/>
      <c r="AX37" s="205"/>
      <c r="AY37" s="204"/>
      <c r="AZ37" s="205"/>
      <c r="BA37" s="204"/>
      <c r="BB37" s="205"/>
      <c r="BC37" s="204"/>
      <c r="BD37" s="205"/>
      <c r="BE37" s="204"/>
      <c r="BF37" s="205"/>
      <c r="BG37" s="204"/>
      <c r="BH37" s="205"/>
      <c r="BI37" s="204"/>
      <c r="BJ37" s="205"/>
      <c r="BK37" s="204"/>
      <c r="BL37" s="205"/>
      <c r="BM37" s="204"/>
      <c r="BN37" s="205"/>
      <c r="BO37" s="204"/>
      <c r="BP37" s="205"/>
      <c r="BQ37" s="204"/>
      <c r="BR37" s="205"/>
      <c r="BS37" s="204"/>
      <c r="BT37" s="205"/>
      <c r="BU37" s="204"/>
      <c r="BV37" s="205"/>
      <c r="BW37" s="204"/>
      <c r="BX37" s="205"/>
      <c r="BY37" s="204"/>
      <c r="BZ37" s="205"/>
      <c r="CA37" s="149"/>
      <c r="CC37" s="60"/>
      <c r="CD37" s="60"/>
    </row>
    <row r="38" spans="1:82" s="45" customFormat="1" ht="4.5" customHeight="1" thickBot="1" x14ac:dyDescent="0.25">
      <c r="D38" s="25"/>
      <c r="E38" s="50"/>
      <c r="F38" s="51"/>
      <c r="G38" s="28"/>
      <c r="H38" s="29"/>
      <c r="I38" s="29"/>
      <c r="J38" s="24"/>
      <c r="K38" s="30"/>
      <c r="L38" s="24"/>
      <c r="M38" s="31"/>
      <c r="N38" s="32"/>
      <c r="O38" s="33"/>
      <c r="P38" s="31"/>
      <c r="Q38" s="34"/>
      <c r="S38" s="48"/>
      <c r="U38" s="48"/>
      <c r="W38" s="48"/>
      <c r="Y38" s="48"/>
      <c r="AA38" s="48"/>
      <c r="AC38" s="48"/>
      <c r="AE38" s="48"/>
      <c r="AG38" s="48"/>
      <c r="AI38" s="48"/>
      <c r="AK38" s="48"/>
      <c r="AM38" s="48"/>
      <c r="AO38" s="48"/>
      <c r="AQ38" s="48"/>
      <c r="AS38" s="48"/>
      <c r="AU38" s="48"/>
      <c r="AW38" s="48"/>
      <c r="AY38" s="48"/>
      <c r="BA38" s="48"/>
      <c r="BC38" s="48"/>
      <c r="BE38" s="48"/>
      <c r="BG38" s="48"/>
      <c r="BI38" s="48"/>
      <c r="BK38" s="48"/>
      <c r="BM38" s="48"/>
      <c r="BO38" s="48"/>
      <c r="BQ38" s="48"/>
      <c r="BS38" s="48"/>
      <c r="BU38" s="48"/>
      <c r="BW38" s="48"/>
      <c r="BY38" s="48"/>
      <c r="CA38" s="48"/>
      <c r="CC38" s="35"/>
      <c r="CD38" s="35"/>
    </row>
    <row r="39" spans="1:82" s="45" customFormat="1" ht="21" customHeight="1" thickBot="1" x14ac:dyDescent="0.25">
      <c r="A39" s="634" t="s">
        <v>65</v>
      </c>
      <c r="B39" s="634"/>
      <c r="C39" s="265">
        <f>C35+C37</f>
        <v>0</v>
      </c>
      <c r="D39" s="637" t="s">
        <v>48</v>
      </c>
      <c r="E39" s="637"/>
      <c r="F39" s="51"/>
      <c r="G39" s="28"/>
      <c r="H39" s="29"/>
      <c r="I39" s="29"/>
      <c r="J39" s="24"/>
      <c r="K39" s="30"/>
      <c r="L39" s="24"/>
      <c r="M39" s="31"/>
      <c r="N39" s="32"/>
      <c r="O39" s="33"/>
      <c r="P39" s="31"/>
      <c r="Q39" s="34"/>
      <c r="S39" s="48"/>
      <c r="U39" s="48"/>
      <c r="W39" s="48"/>
      <c r="Y39" s="48"/>
      <c r="AA39" s="48"/>
      <c r="AC39" s="48"/>
      <c r="AE39" s="48"/>
      <c r="AG39" s="48"/>
      <c r="AI39" s="48"/>
      <c r="AK39" s="48"/>
      <c r="AM39" s="48"/>
      <c r="AO39" s="48"/>
      <c r="AQ39" s="48"/>
      <c r="AS39" s="48"/>
      <c r="AU39" s="48"/>
      <c r="AW39" s="48"/>
      <c r="AY39" s="48"/>
      <c r="BA39" s="48"/>
      <c r="BC39" s="48"/>
      <c r="BE39" s="48"/>
      <c r="BG39" s="48"/>
      <c r="BI39" s="48"/>
      <c r="BK39" s="48"/>
      <c r="BM39" s="48"/>
      <c r="BO39" s="48"/>
      <c r="BQ39" s="48"/>
      <c r="BS39" s="48"/>
      <c r="BU39" s="48"/>
      <c r="BW39" s="48"/>
      <c r="BY39" s="48"/>
      <c r="CA39" s="48"/>
      <c r="CC39" s="35"/>
      <c r="CD39" s="35"/>
    </row>
    <row r="40" spans="1:82" s="45" customFormat="1" ht="15" x14ac:dyDescent="0.2">
      <c r="D40" s="25"/>
      <c r="E40" s="50"/>
      <c r="F40" s="51"/>
      <c r="G40" s="28"/>
      <c r="H40" s="29"/>
      <c r="I40" s="29"/>
      <c r="J40" s="24"/>
      <c r="K40" s="30"/>
      <c r="L40" s="24"/>
      <c r="M40" s="31"/>
      <c r="N40" s="32"/>
      <c r="O40" s="33"/>
      <c r="P40" s="31"/>
      <c r="Q40" s="34"/>
      <c r="S40" s="48"/>
      <c r="U40" s="48"/>
      <c r="W40" s="48"/>
      <c r="Y40" s="48"/>
      <c r="AA40" s="48"/>
      <c r="AC40" s="48"/>
      <c r="AE40" s="48"/>
      <c r="AG40" s="48"/>
      <c r="AI40" s="48"/>
      <c r="AK40" s="48"/>
      <c r="AM40" s="48"/>
      <c r="AO40" s="48"/>
      <c r="AQ40" s="48"/>
      <c r="AS40" s="48"/>
      <c r="AU40" s="48"/>
      <c r="AW40" s="48"/>
      <c r="AY40" s="48"/>
      <c r="BA40" s="48"/>
      <c r="BC40" s="48"/>
      <c r="BE40" s="48"/>
      <c r="BG40" s="48"/>
      <c r="BI40" s="48"/>
      <c r="BK40" s="48"/>
      <c r="BM40" s="48"/>
      <c r="BO40" s="48"/>
      <c r="BQ40" s="48"/>
      <c r="BS40" s="48"/>
      <c r="BU40" s="48"/>
      <c r="BW40" s="48"/>
      <c r="BY40" s="48"/>
      <c r="CA40" s="48"/>
      <c r="CC40" s="35"/>
      <c r="CD40" s="35"/>
    </row>
    <row r="41" spans="1:82" s="45" customFormat="1" ht="15" x14ac:dyDescent="0.2">
      <c r="D41" s="25"/>
      <c r="E41" s="50"/>
      <c r="F41" s="51"/>
      <c r="G41" s="28"/>
      <c r="H41" s="29"/>
      <c r="I41" s="29"/>
      <c r="J41" s="24"/>
      <c r="K41" s="30"/>
      <c r="L41" s="24"/>
      <c r="M41" s="31"/>
      <c r="N41" s="32"/>
      <c r="O41" s="33"/>
      <c r="P41" s="31"/>
      <c r="Q41" s="34"/>
      <c r="S41" s="48"/>
      <c r="U41" s="48"/>
      <c r="W41" s="48"/>
      <c r="Y41" s="48"/>
      <c r="AA41" s="48"/>
      <c r="AC41" s="48"/>
      <c r="AE41" s="48"/>
      <c r="AG41" s="48"/>
      <c r="AI41" s="48"/>
      <c r="AK41" s="48"/>
      <c r="AM41" s="48"/>
      <c r="AO41" s="48"/>
      <c r="AQ41" s="48"/>
      <c r="AS41" s="48"/>
      <c r="AU41" s="48"/>
      <c r="AW41" s="48"/>
      <c r="AY41" s="48"/>
      <c r="BA41" s="48"/>
      <c r="BC41" s="48"/>
      <c r="BE41" s="48"/>
      <c r="BG41" s="48"/>
      <c r="BI41" s="48"/>
      <c r="BK41" s="48"/>
      <c r="BM41" s="48"/>
      <c r="BO41" s="48"/>
      <c r="BQ41" s="48"/>
      <c r="BS41" s="48"/>
      <c r="BU41" s="48"/>
      <c r="BW41" s="48"/>
      <c r="BY41" s="48"/>
      <c r="CA41" s="48"/>
      <c r="CC41" s="35"/>
      <c r="CD41" s="35"/>
    </row>
    <row r="42" spans="1:82" s="45" customFormat="1" ht="15" x14ac:dyDescent="0.2">
      <c r="D42" s="25"/>
      <c r="E42" s="50"/>
      <c r="F42" s="51"/>
      <c r="G42" s="28"/>
      <c r="H42" s="29"/>
      <c r="I42" s="29"/>
      <c r="J42" s="24"/>
      <c r="K42" s="30"/>
      <c r="L42" s="24"/>
      <c r="M42" s="31"/>
      <c r="N42" s="32"/>
      <c r="O42" s="33"/>
      <c r="P42" s="31"/>
      <c r="Q42" s="34"/>
      <c r="S42" s="48"/>
      <c r="U42" s="48"/>
      <c r="W42" s="48"/>
      <c r="Y42" s="48"/>
      <c r="AA42" s="48"/>
      <c r="AC42" s="48"/>
      <c r="AE42" s="48"/>
      <c r="AG42" s="48"/>
      <c r="AI42" s="48"/>
      <c r="AK42" s="48"/>
      <c r="AM42" s="48"/>
      <c r="AO42" s="48"/>
      <c r="AQ42" s="48"/>
      <c r="AS42" s="48"/>
      <c r="AU42" s="48"/>
      <c r="AW42" s="48"/>
      <c r="AY42" s="48"/>
      <c r="BA42" s="48"/>
      <c r="BC42" s="48"/>
      <c r="BE42" s="48"/>
      <c r="BG42" s="48"/>
      <c r="BI42" s="48"/>
      <c r="BK42" s="48"/>
      <c r="BM42" s="48"/>
      <c r="BO42" s="48"/>
      <c r="BQ42" s="48"/>
      <c r="BS42" s="48"/>
      <c r="BU42" s="48"/>
      <c r="BW42" s="48"/>
      <c r="BY42" s="48"/>
      <c r="CA42" s="48"/>
      <c r="CC42" s="35"/>
      <c r="CD42" s="35"/>
    </row>
    <row r="43" spans="1:82" s="45" customFormat="1" ht="15" x14ac:dyDescent="0.2">
      <c r="D43" s="25"/>
      <c r="E43" s="50"/>
      <c r="F43" s="51"/>
      <c r="G43" s="28"/>
      <c r="H43" s="29"/>
      <c r="I43" s="29"/>
      <c r="J43" s="24"/>
      <c r="K43" s="30"/>
      <c r="L43" s="24"/>
      <c r="M43" s="31"/>
      <c r="N43" s="32"/>
      <c r="O43" s="33"/>
      <c r="P43" s="31"/>
      <c r="Q43" s="34"/>
      <c r="S43" s="48"/>
      <c r="U43" s="48"/>
      <c r="W43" s="48"/>
      <c r="Y43" s="48"/>
      <c r="AA43" s="48"/>
      <c r="AC43" s="48"/>
      <c r="AE43" s="48"/>
      <c r="AG43" s="48"/>
      <c r="AI43" s="48"/>
      <c r="AK43" s="48"/>
      <c r="AM43" s="48"/>
      <c r="AO43" s="48"/>
      <c r="AQ43" s="48"/>
      <c r="AS43" s="48"/>
      <c r="AU43" s="48"/>
      <c r="AW43" s="48"/>
      <c r="AY43" s="48"/>
      <c r="BA43" s="48"/>
      <c r="BC43" s="48"/>
      <c r="BE43" s="48"/>
      <c r="BG43" s="48"/>
      <c r="BI43" s="48"/>
      <c r="BK43" s="48"/>
      <c r="BM43" s="48"/>
      <c r="BO43" s="48"/>
      <c r="BQ43" s="48"/>
      <c r="BS43" s="48"/>
      <c r="BU43" s="48"/>
      <c r="BW43" s="48"/>
      <c r="BY43" s="48"/>
      <c r="CA43" s="48"/>
      <c r="CC43" s="35"/>
      <c r="CD43" s="35"/>
    </row>
    <row r="44" spans="1:82" s="45" customFormat="1" ht="15" x14ac:dyDescent="0.2">
      <c r="D44" s="25"/>
      <c r="E44" s="50"/>
      <c r="F44" s="51"/>
      <c r="G44" s="28"/>
      <c r="H44" s="29"/>
      <c r="I44" s="29"/>
      <c r="J44" s="24"/>
      <c r="K44" s="30"/>
      <c r="L44" s="24"/>
      <c r="M44" s="31"/>
      <c r="N44" s="32"/>
      <c r="O44" s="33"/>
      <c r="P44" s="31"/>
      <c r="Q44" s="34"/>
      <c r="S44" s="48"/>
      <c r="U44" s="48"/>
      <c r="W44" s="48"/>
      <c r="Y44" s="48"/>
      <c r="AA44" s="48"/>
      <c r="AC44" s="48"/>
      <c r="AE44" s="48"/>
      <c r="AG44" s="48"/>
      <c r="AI44" s="48"/>
      <c r="AK44" s="48"/>
      <c r="AM44" s="48"/>
      <c r="AO44" s="48"/>
      <c r="AQ44" s="48"/>
      <c r="AS44" s="48"/>
      <c r="AU44" s="48"/>
      <c r="AW44" s="48"/>
      <c r="AY44" s="48"/>
      <c r="BA44" s="48"/>
      <c r="BC44" s="48"/>
      <c r="BE44" s="48"/>
      <c r="BG44" s="48"/>
      <c r="BI44" s="48"/>
      <c r="BK44" s="48"/>
      <c r="BM44" s="48"/>
      <c r="BO44" s="48"/>
      <c r="BQ44" s="48"/>
      <c r="BS44" s="48"/>
      <c r="BU44" s="48"/>
      <c r="BW44" s="48"/>
      <c r="BY44" s="48"/>
      <c r="CA44" s="48"/>
      <c r="CC44" s="35"/>
      <c r="CD44" s="35"/>
    </row>
    <row r="45" spans="1:82" s="45" customFormat="1" ht="15" x14ac:dyDescent="0.2">
      <c r="D45" s="25"/>
      <c r="E45" s="50"/>
      <c r="F45" s="51"/>
      <c r="G45" s="28"/>
      <c r="H45" s="29"/>
      <c r="I45" s="29"/>
      <c r="J45" s="24"/>
      <c r="K45" s="30"/>
      <c r="L45" s="24"/>
      <c r="M45" s="31"/>
      <c r="N45" s="32"/>
      <c r="O45" s="33"/>
      <c r="P45" s="31"/>
      <c r="Q45" s="34"/>
      <c r="S45" s="48"/>
      <c r="U45" s="48"/>
      <c r="W45" s="48"/>
      <c r="Y45" s="48"/>
      <c r="AA45" s="48"/>
      <c r="AC45" s="48"/>
      <c r="AE45" s="48"/>
      <c r="AG45" s="48"/>
      <c r="AI45" s="48"/>
      <c r="AK45" s="48"/>
      <c r="AM45" s="48"/>
      <c r="AO45" s="48"/>
      <c r="AQ45" s="48"/>
      <c r="AS45" s="48"/>
      <c r="AU45" s="48"/>
      <c r="AW45" s="48"/>
      <c r="AY45" s="48"/>
      <c r="BA45" s="48"/>
      <c r="BC45" s="48"/>
      <c r="BE45" s="48"/>
      <c r="BG45" s="48"/>
      <c r="BI45" s="48"/>
      <c r="BK45" s="48"/>
      <c r="BM45" s="48"/>
      <c r="BO45" s="48"/>
      <c r="BQ45" s="48"/>
      <c r="BS45" s="48"/>
      <c r="BU45" s="48"/>
      <c r="BW45" s="48"/>
      <c r="BY45" s="48"/>
      <c r="CA45" s="48"/>
      <c r="CC45" s="35"/>
      <c r="CD45" s="35"/>
    </row>
    <row r="46" spans="1:82" s="45" customFormat="1" ht="15" x14ac:dyDescent="0.2">
      <c r="D46" s="25"/>
      <c r="E46" s="50"/>
      <c r="F46" s="51"/>
      <c r="G46" s="28"/>
      <c r="H46" s="29"/>
      <c r="I46" s="29"/>
      <c r="J46" s="24"/>
      <c r="K46" s="30"/>
      <c r="L46" s="24"/>
      <c r="M46" s="31"/>
      <c r="N46" s="32"/>
      <c r="O46" s="33"/>
      <c r="P46" s="31"/>
      <c r="Q46" s="34"/>
      <c r="S46" s="48"/>
      <c r="U46" s="48"/>
      <c r="W46" s="48"/>
      <c r="Y46" s="48"/>
      <c r="AA46" s="48"/>
      <c r="AC46" s="48"/>
      <c r="AE46" s="48"/>
      <c r="AG46" s="48"/>
      <c r="AI46" s="48"/>
      <c r="AK46" s="48"/>
      <c r="AM46" s="48"/>
      <c r="AO46" s="48"/>
      <c r="AQ46" s="48"/>
      <c r="AS46" s="48"/>
      <c r="AU46" s="48"/>
      <c r="AW46" s="48"/>
      <c r="AY46" s="48"/>
      <c r="BA46" s="48"/>
      <c r="BC46" s="48"/>
      <c r="BE46" s="48"/>
      <c r="BG46" s="48"/>
      <c r="BI46" s="48"/>
      <c r="BK46" s="48"/>
      <c r="BM46" s="48"/>
      <c r="BO46" s="48"/>
      <c r="BQ46" s="48"/>
      <c r="BS46" s="48"/>
      <c r="BU46" s="48"/>
      <c r="BW46" s="48"/>
      <c r="BY46" s="48"/>
      <c r="CA46" s="48"/>
      <c r="CC46" s="35"/>
      <c r="CD46" s="35"/>
    </row>
    <row r="47" spans="1:82" s="45" customFormat="1" ht="15" x14ac:dyDescent="0.2">
      <c r="D47" s="25"/>
      <c r="E47" s="50"/>
      <c r="F47" s="51"/>
      <c r="G47" s="28"/>
      <c r="H47" s="29"/>
      <c r="I47" s="29"/>
      <c r="J47" s="24"/>
      <c r="K47" s="30"/>
      <c r="L47" s="24"/>
      <c r="M47" s="31"/>
      <c r="N47" s="32"/>
      <c r="O47" s="33"/>
      <c r="P47" s="31"/>
      <c r="Q47" s="34"/>
      <c r="S47" s="48"/>
      <c r="U47" s="48"/>
      <c r="W47" s="48"/>
      <c r="Y47" s="48"/>
      <c r="AA47" s="48"/>
      <c r="AC47" s="48"/>
      <c r="AE47" s="48"/>
      <c r="AG47" s="48"/>
      <c r="AI47" s="48"/>
      <c r="AK47" s="48"/>
      <c r="AM47" s="48"/>
      <c r="AO47" s="48"/>
      <c r="AQ47" s="48"/>
      <c r="AS47" s="48"/>
      <c r="AU47" s="48"/>
      <c r="AW47" s="48"/>
      <c r="AY47" s="48"/>
      <c r="BA47" s="48"/>
      <c r="BC47" s="48"/>
      <c r="BE47" s="48"/>
      <c r="BG47" s="48"/>
      <c r="BI47" s="48"/>
      <c r="BK47" s="48"/>
      <c r="BM47" s="48"/>
      <c r="BO47" s="48"/>
      <c r="BQ47" s="48"/>
      <c r="BS47" s="48"/>
      <c r="BU47" s="48"/>
      <c r="BW47" s="48"/>
      <c r="BY47" s="48"/>
      <c r="CA47" s="48"/>
      <c r="CC47" s="35"/>
      <c r="CD47" s="35"/>
    </row>
    <row r="48" spans="1:82" s="45" customFormat="1" ht="15" x14ac:dyDescent="0.2">
      <c r="D48" s="25"/>
      <c r="E48" s="50"/>
      <c r="F48" s="51"/>
      <c r="G48" s="28"/>
      <c r="H48" s="29"/>
      <c r="I48" s="29"/>
      <c r="J48" s="24"/>
      <c r="K48" s="30"/>
      <c r="L48" s="24"/>
      <c r="M48" s="31"/>
      <c r="N48" s="32"/>
      <c r="O48" s="33"/>
      <c r="P48" s="31"/>
      <c r="Q48" s="34"/>
      <c r="S48" s="48"/>
      <c r="U48" s="48"/>
      <c r="W48" s="48"/>
      <c r="Y48" s="48"/>
      <c r="AA48" s="48"/>
      <c r="AC48" s="48"/>
      <c r="AE48" s="48"/>
      <c r="AG48" s="48"/>
      <c r="AI48" s="48"/>
      <c r="AK48" s="48"/>
      <c r="AM48" s="48"/>
      <c r="AO48" s="48"/>
      <c r="AQ48" s="48"/>
      <c r="AS48" s="48"/>
      <c r="AU48" s="48"/>
      <c r="AW48" s="48"/>
      <c r="AY48" s="48"/>
      <c r="BA48" s="48"/>
      <c r="BC48" s="48"/>
      <c r="BE48" s="48"/>
      <c r="BG48" s="48"/>
      <c r="BI48" s="48"/>
      <c r="BK48" s="48"/>
      <c r="BM48" s="48"/>
      <c r="BO48" s="48"/>
      <c r="BQ48" s="48"/>
      <c r="BS48" s="48"/>
      <c r="BU48" s="48"/>
      <c r="BW48" s="48"/>
      <c r="BY48" s="48"/>
      <c r="CA48" s="48"/>
      <c r="CC48" s="35"/>
      <c r="CD48" s="35"/>
    </row>
    <row r="49" spans="4:82" s="45" customFormat="1" ht="15" x14ac:dyDescent="0.2">
      <c r="D49" s="25"/>
      <c r="E49" s="50"/>
      <c r="F49" s="51"/>
      <c r="G49" s="28"/>
      <c r="H49" s="29"/>
      <c r="I49" s="29"/>
      <c r="J49" s="24"/>
      <c r="K49" s="30"/>
      <c r="L49" s="24"/>
      <c r="M49" s="31"/>
      <c r="N49" s="32"/>
      <c r="O49" s="33"/>
      <c r="P49" s="31"/>
      <c r="Q49" s="34"/>
      <c r="S49" s="48"/>
      <c r="U49" s="48"/>
      <c r="W49" s="48"/>
      <c r="Y49" s="48"/>
      <c r="AA49" s="48"/>
      <c r="AC49" s="48"/>
      <c r="AE49" s="48"/>
      <c r="AG49" s="48"/>
      <c r="AI49" s="48"/>
      <c r="AK49" s="48"/>
      <c r="AM49" s="48"/>
      <c r="AO49" s="48"/>
      <c r="AQ49" s="48"/>
      <c r="AS49" s="48"/>
      <c r="AU49" s="48"/>
      <c r="AW49" s="48"/>
      <c r="AY49" s="48"/>
      <c r="BA49" s="48"/>
      <c r="BC49" s="48"/>
      <c r="BE49" s="48"/>
      <c r="BG49" s="48"/>
      <c r="BI49" s="48"/>
      <c r="BK49" s="48"/>
      <c r="BM49" s="48"/>
      <c r="BO49" s="48"/>
      <c r="BQ49" s="48"/>
      <c r="BS49" s="48"/>
      <c r="BU49" s="48"/>
      <c r="BW49" s="48"/>
      <c r="BY49" s="48"/>
      <c r="CA49" s="48"/>
      <c r="CC49" s="35"/>
      <c r="CD49" s="35"/>
    </row>
    <row r="50" spans="4:82" s="45" customFormat="1" ht="15" x14ac:dyDescent="0.2">
      <c r="D50" s="25"/>
      <c r="E50" s="50"/>
      <c r="F50" s="51"/>
      <c r="G50" s="28"/>
      <c r="H50" s="29"/>
      <c r="I50" s="29"/>
      <c r="J50" s="24"/>
      <c r="K50" s="30"/>
      <c r="L50" s="24"/>
      <c r="M50" s="31"/>
      <c r="N50" s="32"/>
      <c r="O50" s="33"/>
      <c r="P50" s="31"/>
      <c r="Q50" s="34"/>
      <c r="S50" s="48"/>
      <c r="U50" s="48"/>
      <c r="W50" s="48"/>
      <c r="Y50" s="48"/>
      <c r="AA50" s="48"/>
      <c r="AC50" s="48"/>
      <c r="AE50" s="48"/>
      <c r="AG50" s="48"/>
      <c r="AI50" s="48"/>
      <c r="AK50" s="48"/>
      <c r="AM50" s="48"/>
      <c r="AO50" s="48"/>
      <c r="AQ50" s="48"/>
      <c r="AS50" s="48"/>
      <c r="AU50" s="48"/>
      <c r="AW50" s="48"/>
      <c r="AY50" s="48"/>
      <c r="BA50" s="48"/>
      <c r="BC50" s="48"/>
      <c r="BE50" s="48"/>
      <c r="BG50" s="48"/>
      <c r="BI50" s="48"/>
      <c r="BK50" s="48"/>
      <c r="BM50" s="48"/>
      <c r="BO50" s="48"/>
      <c r="BQ50" s="48"/>
      <c r="BS50" s="48"/>
      <c r="BU50" s="48"/>
      <c r="BW50" s="48"/>
      <c r="BY50" s="48"/>
      <c r="CA50" s="48"/>
      <c r="CC50" s="35"/>
      <c r="CD50" s="35"/>
    </row>
    <row r="51" spans="4:82" s="45" customFormat="1" ht="15" x14ac:dyDescent="0.2">
      <c r="D51" s="25"/>
      <c r="E51" s="50"/>
      <c r="F51" s="51"/>
      <c r="G51" s="28"/>
      <c r="H51" s="29"/>
      <c r="I51" s="29"/>
      <c r="J51" s="24"/>
      <c r="K51" s="30"/>
      <c r="L51" s="24"/>
      <c r="M51" s="31"/>
      <c r="N51" s="32"/>
      <c r="O51" s="33"/>
      <c r="P51" s="31"/>
      <c r="Q51" s="34"/>
      <c r="S51" s="48"/>
      <c r="U51" s="48"/>
      <c r="W51" s="48"/>
      <c r="Y51" s="48"/>
      <c r="AA51" s="48"/>
      <c r="AC51" s="48"/>
      <c r="AE51" s="48"/>
      <c r="AG51" s="48"/>
      <c r="AI51" s="48"/>
      <c r="AK51" s="48"/>
      <c r="AM51" s="48"/>
      <c r="AO51" s="48"/>
      <c r="AQ51" s="48"/>
      <c r="AS51" s="48"/>
      <c r="AU51" s="48"/>
      <c r="AW51" s="48"/>
      <c r="AY51" s="48"/>
      <c r="BA51" s="48"/>
      <c r="BC51" s="48"/>
      <c r="BE51" s="48"/>
      <c r="BG51" s="48"/>
      <c r="BI51" s="48"/>
      <c r="BK51" s="48"/>
      <c r="BM51" s="48"/>
      <c r="BO51" s="48"/>
      <c r="BQ51" s="48"/>
      <c r="BS51" s="48"/>
      <c r="BU51" s="48"/>
      <c r="BW51" s="48"/>
      <c r="BY51" s="48"/>
      <c r="CA51" s="48"/>
      <c r="CC51" s="35"/>
      <c r="CD51" s="35"/>
    </row>
    <row r="52" spans="4:82" s="45" customFormat="1" ht="15" x14ac:dyDescent="0.2">
      <c r="D52" s="25"/>
      <c r="E52" s="50"/>
      <c r="F52" s="51"/>
      <c r="G52" s="28"/>
      <c r="H52" s="29"/>
      <c r="I52" s="29"/>
      <c r="J52" s="24"/>
      <c r="K52" s="30"/>
      <c r="L52" s="24"/>
      <c r="M52" s="31"/>
      <c r="N52" s="32"/>
      <c r="O52" s="33"/>
      <c r="P52" s="31"/>
      <c r="Q52" s="34"/>
      <c r="S52" s="48"/>
      <c r="U52" s="48"/>
      <c r="W52" s="48"/>
      <c r="Y52" s="48"/>
      <c r="AA52" s="48"/>
      <c r="AC52" s="48"/>
      <c r="AE52" s="48"/>
      <c r="AG52" s="48"/>
      <c r="AI52" s="48"/>
      <c r="AK52" s="48"/>
      <c r="AM52" s="48"/>
      <c r="AO52" s="48"/>
      <c r="AQ52" s="48"/>
      <c r="AS52" s="48"/>
      <c r="AU52" s="48"/>
      <c r="AW52" s="48"/>
      <c r="AY52" s="48"/>
      <c r="BA52" s="48"/>
      <c r="BC52" s="48"/>
      <c r="BE52" s="48"/>
      <c r="BG52" s="48"/>
      <c r="BI52" s="48"/>
      <c r="BK52" s="48"/>
      <c r="BM52" s="48"/>
      <c r="BO52" s="48"/>
      <c r="BQ52" s="48"/>
      <c r="BS52" s="48"/>
      <c r="BU52" s="48"/>
      <c r="BW52" s="48"/>
      <c r="BY52" s="48"/>
      <c r="CA52" s="48"/>
      <c r="CC52" s="35"/>
      <c r="CD52" s="35"/>
    </row>
    <row r="53" spans="4:82" s="45" customFormat="1" ht="15" x14ac:dyDescent="0.2">
      <c r="D53" s="25"/>
      <c r="E53" s="50"/>
      <c r="F53" s="51"/>
      <c r="G53" s="28"/>
      <c r="H53" s="29"/>
      <c r="I53" s="29"/>
      <c r="J53" s="24"/>
      <c r="K53" s="30"/>
      <c r="L53" s="24"/>
      <c r="M53" s="31"/>
      <c r="N53" s="32"/>
      <c r="O53" s="33"/>
      <c r="P53" s="31"/>
      <c r="Q53" s="34"/>
      <c r="S53" s="48"/>
      <c r="U53" s="48"/>
      <c r="W53" s="48"/>
      <c r="Y53" s="48"/>
      <c r="AA53" s="48"/>
      <c r="AC53" s="48"/>
      <c r="AE53" s="48"/>
      <c r="AG53" s="48"/>
      <c r="AI53" s="48"/>
      <c r="AK53" s="48"/>
      <c r="AM53" s="48"/>
      <c r="AO53" s="48"/>
      <c r="AQ53" s="48"/>
      <c r="AS53" s="48"/>
      <c r="AU53" s="48"/>
      <c r="AW53" s="48"/>
      <c r="AY53" s="48"/>
      <c r="BA53" s="48"/>
      <c r="BC53" s="48"/>
      <c r="BE53" s="48"/>
      <c r="BG53" s="48"/>
      <c r="BI53" s="48"/>
      <c r="BK53" s="48"/>
      <c r="BM53" s="48"/>
      <c r="BO53" s="48"/>
      <c r="BQ53" s="48"/>
      <c r="BS53" s="48"/>
      <c r="BU53" s="48"/>
      <c r="BW53" s="48"/>
      <c r="BY53" s="48"/>
      <c r="CA53" s="48"/>
      <c r="CC53" s="35"/>
      <c r="CD53" s="35"/>
    </row>
    <row r="54" spans="4:82" s="45" customFormat="1" ht="15" x14ac:dyDescent="0.2">
      <c r="D54" s="25"/>
      <c r="E54" s="50"/>
      <c r="F54" s="51"/>
      <c r="G54" s="28"/>
      <c r="H54" s="29"/>
      <c r="I54" s="29"/>
      <c r="J54" s="24"/>
      <c r="K54" s="30"/>
      <c r="L54" s="24"/>
      <c r="M54" s="31"/>
      <c r="N54" s="32"/>
      <c r="O54" s="33"/>
      <c r="P54" s="31"/>
      <c r="Q54" s="34"/>
      <c r="S54" s="48"/>
      <c r="U54" s="48"/>
      <c r="W54" s="48"/>
      <c r="Y54" s="48"/>
      <c r="AA54" s="48"/>
      <c r="AC54" s="48"/>
      <c r="AE54" s="48"/>
      <c r="AG54" s="48"/>
      <c r="AI54" s="48"/>
      <c r="AK54" s="48"/>
      <c r="AM54" s="48"/>
      <c r="AO54" s="48"/>
      <c r="AQ54" s="48"/>
      <c r="AS54" s="48"/>
      <c r="AU54" s="48"/>
      <c r="AW54" s="48"/>
      <c r="AY54" s="48"/>
      <c r="BA54" s="48"/>
      <c r="BC54" s="48"/>
      <c r="BE54" s="48"/>
      <c r="BG54" s="48"/>
      <c r="BI54" s="48"/>
      <c r="BK54" s="48"/>
      <c r="BM54" s="48"/>
      <c r="BO54" s="48"/>
      <c r="BQ54" s="48"/>
      <c r="BS54" s="48"/>
      <c r="BU54" s="48"/>
      <c r="BW54" s="48"/>
      <c r="BY54" s="48"/>
      <c r="CA54" s="48"/>
      <c r="CC54" s="35"/>
      <c r="CD54" s="35"/>
    </row>
    <row r="55" spans="4:82" s="45" customFormat="1" ht="15" x14ac:dyDescent="0.2">
      <c r="D55" s="25"/>
      <c r="E55" s="50"/>
      <c r="F55" s="51"/>
      <c r="G55" s="28"/>
      <c r="H55" s="29"/>
      <c r="I55" s="29"/>
      <c r="J55" s="24"/>
      <c r="K55" s="30"/>
      <c r="L55" s="24"/>
      <c r="M55" s="31"/>
      <c r="N55" s="32"/>
      <c r="O55" s="33"/>
      <c r="P55" s="31"/>
      <c r="Q55" s="34"/>
      <c r="S55" s="48"/>
      <c r="U55" s="48"/>
      <c r="W55" s="48"/>
      <c r="Y55" s="48"/>
      <c r="AA55" s="48"/>
      <c r="AC55" s="48"/>
      <c r="AE55" s="48"/>
      <c r="AG55" s="48"/>
      <c r="AI55" s="48"/>
      <c r="AK55" s="48"/>
      <c r="AM55" s="48"/>
      <c r="AO55" s="48"/>
      <c r="AQ55" s="48"/>
      <c r="AS55" s="48"/>
      <c r="AU55" s="48"/>
      <c r="AW55" s="48"/>
      <c r="AY55" s="48"/>
      <c r="BA55" s="48"/>
      <c r="BC55" s="48"/>
      <c r="BE55" s="48"/>
      <c r="BG55" s="48"/>
      <c r="BI55" s="48"/>
      <c r="BK55" s="48"/>
      <c r="BM55" s="48"/>
      <c r="BO55" s="48"/>
      <c r="BQ55" s="48"/>
      <c r="BS55" s="48"/>
      <c r="BU55" s="48"/>
      <c r="BW55" s="48"/>
      <c r="BY55" s="48"/>
      <c r="CA55" s="48"/>
      <c r="CC55" s="35"/>
      <c r="CD55" s="35"/>
    </row>
    <row r="56" spans="4:82" s="45" customFormat="1" ht="15" x14ac:dyDescent="0.2">
      <c r="D56" s="25"/>
      <c r="E56" s="50"/>
      <c r="F56" s="51"/>
      <c r="G56" s="28"/>
      <c r="H56" s="29"/>
      <c r="I56" s="29"/>
      <c r="J56" s="24"/>
      <c r="K56" s="30"/>
      <c r="L56" s="24"/>
      <c r="M56" s="31"/>
      <c r="N56" s="32"/>
      <c r="O56" s="33"/>
      <c r="P56" s="31"/>
      <c r="Q56" s="34"/>
      <c r="S56" s="48"/>
      <c r="U56" s="48"/>
      <c r="W56" s="48"/>
      <c r="Y56" s="48"/>
      <c r="AA56" s="48"/>
      <c r="AC56" s="48"/>
      <c r="AE56" s="48"/>
      <c r="AG56" s="48"/>
      <c r="AI56" s="48"/>
      <c r="AK56" s="48"/>
      <c r="AM56" s="48"/>
      <c r="AO56" s="48"/>
      <c r="AQ56" s="48"/>
      <c r="AS56" s="48"/>
      <c r="AU56" s="48"/>
      <c r="AW56" s="48"/>
      <c r="AY56" s="48"/>
      <c r="BA56" s="48"/>
      <c r="BC56" s="48"/>
      <c r="BE56" s="48"/>
      <c r="BG56" s="48"/>
      <c r="BI56" s="48"/>
      <c r="BK56" s="48"/>
      <c r="BM56" s="48"/>
      <c r="BO56" s="48"/>
      <c r="BQ56" s="48"/>
      <c r="BS56" s="48"/>
      <c r="BU56" s="48"/>
      <c r="BW56" s="48"/>
      <c r="BY56" s="48"/>
      <c r="CA56" s="48"/>
      <c r="CC56" s="35"/>
      <c r="CD56" s="35"/>
    </row>
    <row r="57" spans="4:82" s="45" customFormat="1" ht="15" x14ac:dyDescent="0.2">
      <c r="D57" s="25"/>
      <c r="E57" s="50"/>
      <c r="F57" s="51"/>
      <c r="G57" s="28"/>
      <c r="H57" s="29"/>
      <c r="I57" s="29"/>
      <c r="J57" s="24"/>
      <c r="K57" s="30"/>
      <c r="L57" s="24"/>
      <c r="M57" s="31"/>
      <c r="N57" s="32"/>
      <c r="O57" s="33"/>
      <c r="P57" s="31"/>
      <c r="Q57" s="34"/>
      <c r="S57" s="48"/>
      <c r="U57" s="48"/>
      <c r="W57" s="48"/>
      <c r="Y57" s="48"/>
      <c r="AA57" s="48"/>
      <c r="AC57" s="48"/>
      <c r="AE57" s="48"/>
      <c r="AG57" s="48"/>
      <c r="AI57" s="48"/>
      <c r="AK57" s="48"/>
      <c r="AM57" s="48"/>
      <c r="AO57" s="48"/>
      <c r="AQ57" s="48"/>
      <c r="AS57" s="48"/>
      <c r="AU57" s="48"/>
      <c r="AW57" s="48"/>
      <c r="AY57" s="48"/>
      <c r="BA57" s="48"/>
      <c r="BC57" s="48"/>
      <c r="BE57" s="48"/>
      <c r="BG57" s="48"/>
      <c r="BI57" s="48"/>
      <c r="BK57" s="48"/>
      <c r="BM57" s="48"/>
      <c r="BO57" s="48"/>
      <c r="BQ57" s="48"/>
      <c r="BS57" s="48"/>
      <c r="BU57" s="48"/>
      <c r="BW57" s="48"/>
      <c r="BY57" s="48"/>
      <c r="CA57" s="48"/>
      <c r="CC57" s="35"/>
      <c r="CD57" s="35"/>
    </row>
    <row r="58" spans="4:82" s="45" customFormat="1" ht="15" x14ac:dyDescent="0.2">
      <c r="D58" s="25"/>
      <c r="E58" s="50"/>
      <c r="F58" s="51"/>
      <c r="G58" s="28"/>
      <c r="H58" s="29"/>
      <c r="I58" s="29"/>
      <c r="J58" s="24"/>
      <c r="K58" s="30"/>
      <c r="L58" s="24"/>
      <c r="M58" s="31"/>
      <c r="N58" s="32"/>
      <c r="O58" s="33"/>
      <c r="P58" s="31"/>
      <c r="Q58" s="34"/>
      <c r="S58" s="48"/>
      <c r="U58" s="48"/>
      <c r="W58" s="48"/>
      <c r="Y58" s="48"/>
      <c r="AA58" s="48"/>
      <c r="AC58" s="48"/>
      <c r="AE58" s="48"/>
      <c r="AG58" s="48"/>
      <c r="AI58" s="48"/>
      <c r="AK58" s="48"/>
      <c r="AM58" s="48"/>
      <c r="AO58" s="48"/>
      <c r="AQ58" s="48"/>
      <c r="AS58" s="48"/>
      <c r="AU58" s="48"/>
      <c r="AW58" s="48"/>
      <c r="AY58" s="48"/>
      <c r="BA58" s="48"/>
      <c r="BC58" s="48"/>
      <c r="BE58" s="48"/>
      <c r="BG58" s="48"/>
      <c r="BI58" s="48"/>
      <c r="BK58" s="48"/>
      <c r="BM58" s="48"/>
      <c r="BO58" s="48"/>
      <c r="BQ58" s="48"/>
      <c r="BS58" s="48"/>
      <c r="BU58" s="48"/>
      <c r="BW58" s="48"/>
      <c r="BY58" s="48"/>
      <c r="CA58" s="48"/>
      <c r="CC58" s="35"/>
      <c r="CD58" s="35"/>
    </row>
    <row r="59" spans="4:82" s="45" customFormat="1" ht="15" x14ac:dyDescent="0.2">
      <c r="D59" s="25"/>
      <c r="E59" s="50"/>
      <c r="F59" s="51"/>
      <c r="G59" s="28"/>
      <c r="H59" s="29"/>
      <c r="I59" s="29"/>
      <c r="J59" s="24"/>
      <c r="K59" s="30"/>
      <c r="L59" s="24"/>
      <c r="M59" s="31"/>
      <c r="N59" s="32"/>
      <c r="O59" s="33"/>
      <c r="P59" s="31"/>
      <c r="Q59" s="34"/>
      <c r="S59" s="48"/>
      <c r="U59" s="48"/>
      <c r="W59" s="48"/>
      <c r="Y59" s="48"/>
      <c r="AA59" s="48"/>
      <c r="AC59" s="48"/>
      <c r="AE59" s="48"/>
      <c r="AG59" s="48"/>
      <c r="AI59" s="48"/>
      <c r="AK59" s="48"/>
      <c r="AM59" s="48"/>
      <c r="AO59" s="48"/>
      <c r="AQ59" s="48"/>
      <c r="AS59" s="48"/>
      <c r="AU59" s="48"/>
      <c r="AW59" s="48"/>
      <c r="AY59" s="48"/>
      <c r="BA59" s="48"/>
      <c r="BC59" s="48"/>
      <c r="BE59" s="48"/>
      <c r="BG59" s="48"/>
      <c r="BI59" s="48"/>
      <c r="BK59" s="48"/>
      <c r="BM59" s="48"/>
      <c r="BO59" s="48"/>
      <c r="BQ59" s="48"/>
      <c r="BS59" s="48"/>
      <c r="BU59" s="48"/>
      <c r="BW59" s="48"/>
      <c r="BY59" s="48"/>
      <c r="CA59" s="48"/>
      <c r="CC59" s="35"/>
      <c r="CD59" s="35"/>
    </row>
    <row r="60" spans="4:82" s="45" customFormat="1" ht="15" x14ac:dyDescent="0.2">
      <c r="D60" s="25"/>
      <c r="E60" s="50"/>
      <c r="F60" s="51"/>
      <c r="G60" s="28"/>
      <c r="H60" s="29"/>
      <c r="I60" s="29"/>
      <c r="J60" s="24"/>
      <c r="K60" s="30"/>
      <c r="L60" s="24"/>
      <c r="M60" s="31"/>
      <c r="N60" s="32"/>
      <c r="O60" s="33"/>
      <c r="P60" s="31"/>
      <c r="Q60" s="34"/>
      <c r="S60" s="48"/>
      <c r="U60" s="48"/>
      <c r="W60" s="48"/>
      <c r="Y60" s="48"/>
      <c r="AA60" s="48"/>
      <c r="AC60" s="48"/>
      <c r="AE60" s="48"/>
      <c r="AG60" s="48"/>
      <c r="AI60" s="48"/>
      <c r="AK60" s="48"/>
      <c r="AM60" s="48"/>
      <c r="AO60" s="48"/>
      <c r="AQ60" s="48"/>
      <c r="AS60" s="48"/>
      <c r="AU60" s="48"/>
      <c r="AW60" s="48"/>
      <c r="AY60" s="48"/>
      <c r="BA60" s="48"/>
      <c r="BC60" s="48"/>
      <c r="BE60" s="48"/>
      <c r="BG60" s="48"/>
      <c r="BI60" s="48"/>
      <c r="BK60" s="48"/>
      <c r="BM60" s="48"/>
      <c r="BO60" s="48"/>
      <c r="BQ60" s="48"/>
      <c r="BS60" s="48"/>
      <c r="BU60" s="48"/>
      <c r="BW60" s="48"/>
      <c r="BY60" s="48"/>
      <c r="CA60" s="48"/>
      <c r="CC60" s="35"/>
      <c r="CD60" s="35"/>
    </row>
    <row r="61" spans="4:82" s="45" customFormat="1" ht="15" x14ac:dyDescent="0.2">
      <c r="D61" s="25"/>
      <c r="E61" s="50"/>
      <c r="F61" s="51"/>
      <c r="G61" s="28"/>
      <c r="H61" s="29"/>
      <c r="I61" s="29"/>
      <c r="J61" s="24"/>
      <c r="K61" s="30"/>
      <c r="L61" s="24"/>
      <c r="M61" s="31"/>
      <c r="N61" s="32"/>
      <c r="O61" s="33"/>
      <c r="P61" s="31"/>
      <c r="Q61" s="34"/>
      <c r="S61" s="48"/>
      <c r="U61" s="48"/>
      <c r="W61" s="48"/>
      <c r="Y61" s="48"/>
      <c r="AA61" s="48"/>
      <c r="AC61" s="48"/>
      <c r="AE61" s="48"/>
      <c r="AG61" s="48"/>
      <c r="AI61" s="48"/>
      <c r="AK61" s="48"/>
      <c r="AM61" s="48"/>
      <c r="AO61" s="48"/>
      <c r="AQ61" s="48"/>
      <c r="AS61" s="48"/>
      <c r="AU61" s="48"/>
      <c r="AW61" s="48"/>
      <c r="AY61" s="48"/>
      <c r="BA61" s="48"/>
      <c r="BC61" s="48"/>
      <c r="BE61" s="48"/>
      <c r="BG61" s="48"/>
      <c r="BI61" s="48"/>
      <c r="BK61" s="48"/>
      <c r="BM61" s="48"/>
      <c r="BO61" s="48"/>
      <c r="BQ61" s="48"/>
      <c r="BS61" s="48"/>
      <c r="BU61" s="48"/>
      <c r="BW61" s="48"/>
      <c r="BY61" s="48"/>
      <c r="CA61" s="48"/>
      <c r="CC61" s="35"/>
      <c r="CD61" s="35"/>
    </row>
    <row r="62" spans="4:82" s="45" customFormat="1" ht="15" x14ac:dyDescent="0.2">
      <c r="D62" s="25"/>
      <c r="E62" s="50"/>
      <c r="F62" s="51"/>
      <c r="G62" s="28"/>
      <c r="H62" s="29"/>
      <c r="I62" s="29"/>
      <c r="J62" s="24"/>
      <c r="K62" s="30"/>
      <c r="L62" s="24"/>
      <c r="M62" s="31"/>
      <c r="N62" s="32"/>
      <c r="O62" s="33"/>
      <c r="P62" s="31"/>
      <c r="Q62" s="34"/>
      <c r="S62" s="48"/>
      <c r="U62" s="48"/>
      <c r="W62" s="48"/>
      <c r="Y62" s="48"/>
      <c r="AA62" s="48"/>
      <c r="AC62" s="48"/>
      <c r="AE62" s="48"/>
      <c r="AG62" s="48"/>
      <c r="AI62" s="48"/>
      <c r="AK62" s="48"/>
      <c r="AM62" s="48"/>
      <c r="AO62" s="48"/>
      <c r="AQ62" s="48"/>
      <c r="AS62" s="48"/>
      <c r="AU62" s="48"/>
      <c r="AW62" s="48"/>
      <c r="AY62" s="48"/>
      <c r="BA62" s="48"/>
      <c r="BC62" s="48"/>
      <c r="BE62" s="48"/>
      <c r="BG62" s="48"/>
      <c r="BI62" s="48"/>
      <c r="BK62" s="48"/>
      <c r="BM62" s="48"/>
      <c r="BO62" s="48"/>
      <c r="BQ62" s="48"/>
      <c r="BS62" s="48"/>
      <c r="BU62" s="48"/>
      <c r="BW62" s="48"/>
      <c r="BY62" s="48"/>
      <c r="CA62" s="48"/>
      <c r="CC62" s="35"/>
      <c r="CD62" s="35"/>
    </row>
    <row r="63" spans="4:82" s="45" customFormat="1" ht="15" x14ac:dyDescent="0.2">
      <c r="D63" s="25"/>
      <c r="E63" s="50"/>
      <c r="F63" s="51"/>
      <c r="G63" s="28"/>
      <c r="H63" s="29"/>
      <c r="I63" s="29"/>
      <c r="J63" s="24"/>
      <c r="K63" s="30"/>
      <c r="L63" s="24"/>
      <c r="M63" s="31"/>
      <c r="N63" s="32"/>
      <c r="O63" s="33"/>
      <c r="P63" s="31"/>
      <c r="Q63" s="34"/>
      <c r="S63" s="48"/>
      <c r="U63" s="48"/>
      <c r="W63" s="48"/>
      <c r="Y63" s="48"/>
      <c r="AA63" s="48"/>
      <c r="AC63" s="48"/>
      <c r="AE63" s="48"/>
      <c r="AG63" s="48"/>
      <c r="AI63" s="48"/>
      <c r="AK63" s="48"/>
      <c r="AM63" s="48"/>
      <c r="AO63" s="48"/>
      <c r="AQ63" s="48"/>
      <c r="AS63" s="48"/>
      <c r="AU63" s="48"/>
      <c r="AW63" s="48"/>
      <c r="AY63" s="48"/>
      <c r="BA63" s="48"/>
      <c r="BC63" s="48"/>
      <c r="BE63" s="48"/>
      <c r="BG63" s="48"/>
      <c r="BI63" s="48"/>
      <c r="BK63" s="48"/>
      <c r="BM63" s="48"/>
      <c r="BO63" s="48"/>
      <c r="BQ63" s="48"/>
      <c r="BS63" s="48"/>
      <c r="BU63" s="48"/>
      <c r="BW63" s="48"/>
      <c r="BY63" s="48"/>
      <c r="CA63" s="48"/>
      <c r="CC63" s="35"/>
      <c r="CD63" s="35"/>
    </row>
    <row r="64" spans="4:82" s="45" customFormat="1" ht="15" x14ac:dyDescent="0.2">
      <c r="D64" s="25"/>
      <c r="E64" s="50"/>
      <c r="F64" s="51"/>
      <c r="G64" s="28"/>
      <c r="H64" s="29"/>
      <c r="I64" s="29"/>
      <c r="J64" s="24"/>
      <c r="K64" s="30"/>
      <c r="L64" s="24"/>
      <c r="M64" s="31"/>
      <c r="N64" s="32"/>
      <c r="O64" s="33"/>
      <c r="P64" s="31"/>
      <c r="Q64" s="34"/>
      <c r="S64" s="48"/>
      <c r="U64" s="48"/>
      <c r="W64" s="48"/>
      <c r="Y64" s="48"/>
      <c r="AA64" s="48"/>
      <c r="AC64" s="48"/>
      <c r="AE64" s="48"/>
      <c r="AG64" s="48"/>
      <c r="AI64" s="48"/>
      <c r="AK64" s="48"/>
      <c r="AM64" s="48"/>
      <c r="AO64" s="48"/>
      <c r="AQ64" s="48"/>
      <c r="AS64" s="48"/>
      <c r="AU64" s="48"/>
      <c r="AW64" s="48"/>
      <c r="AY64" s="48"/>
      <c r="BA64" s="48"/>
      <c r="BC64" s="48"/>
      <c r="BE64" s="48"/>
      <c r="BG64" s="48"/>
      <c r="BI64" s="48"/>
      <c r="BK64" s="48"/>
      <c r="BM64" s="48"/>
      <c r="BO64" s="48"/>
      <c r="BQ64" s="48"/>
      <c r="BS64" s="48"/>
      <c r="BU64" s="48"/>
      <c r="BW64" s="48"/>
      <c r="BY64" s="48"/>
      <c r="CA64" s="48"/>
      <c r="CC64" s="35"/>
      <c r="CD64" s="35"/>
    </row>
    <row r="65" spans="4:82" s="45" customFormat="1" ht="15" x14ac:dyDescent="0.2">
      <c r="D65" s="25"/>
      <c r="E65" s="50"/>
      <c r="F65" s="51"/>
      <c r="G65" s="28"/>
      <c r="H65" s="29"/>
      <c r="I65" s="29"/>
      <c r="J65" s="24"/>
      <c r="K65" s="30"/>
      <c r="L65" s="24"/>
      <c r="M65" s="31"/>
      <c r="N65" s="32"/>
      <c r="O65" s="33"/>
      <c r="P65" s="31"/>
      <c r="Q65" s="34"/>
      <c r="S65" s="48"/>
      <c r="U65" s="48"/>
      <c r="W65" s="48"/>
      <c r="Y65" s="48"/>
      <c r="AA65" s="48"/>
      <c r="AC65" s="48"/>
      <c r="AE65" s="48"/>
      <c r="AG65" s="48"/>
      <c r="AI65" s="48"/>
      <c r="AK65" s="48"/>
      <c r="AM65" s="48"/>
      <c r="AO65" s="48"/>
      <c r="AQ65" s="48"/>
      <c r="AS65" s="48"/>
      <c r="AU65" s="48"/>
      <c r="AW65" s="48"/>
      <c r="AY65" s="48"/>
      <c r="BA65" s="48"/>
      <c r="BC65" s="48"/>
      <c r="BE65" s="48"/>
      <c r="BG65" s="48"/>
      <c r="BI65" s="48"/>
      <c r="BK65" s="48"/>
      <c r="BM65" s="48"/>
      <c r="BO65" s="48"/>
      <c r="BQ65" s="48"/>
      <c r="BS65" s="48"/>
      <c r="BU65" s="48"/>
      <c r="BW65" s="48"/>
      <c r="BY65" s="48"/>
      <c r="CA65" s="48"/>
      <c r="CC65" s="35"/>
      <c r="CD65" s="35"/>
    </row>
    <row r="66" spans="4:82" s="45" customFormat="1" ht="15" x14ac:dyDescent="0.2">
      <c r="D66" s="25"/>
      <c r="E66" s="50"/>
      <c r="F66" s="51"/>
      <c r="G66" s="28"/>
      <c r="H66" s="29"/>
      <c r="I66" s="29"/>
      <c r="J66" s="24"/>
      <c r="K66" s="30"/>
      <c r="L66" s="24"/>
      <c r="M66" s="31"/>
      <c r="N66" s="32"/>
      <c r="O66" s="33"/>
      <c r="P66" s="31"/>
      <c r="Q66" s="34"/>
      <c r="S66" s="48"/>
      <c r="U66" s="48"/>
      <c r="W66" s="48"/>
      <c r="Y66" s="48"/>
      <c r="AA66" s="48"/>
      <c r="AC66" s="48"/>
      <c r="AE66" s="48"/>
      <c r="AG66" s="48"/>
      <c r="AI66" s="48"/>
      <c r="AK66" s="48"/>
      <c r="AM66" s="48"/>
      <c r="AO66" s="48"/>
      <c r="AQ66" s="48"/>
      <c r="AS66" s="48"/>
      <c r="AU66" s="48"/>
      <c r="AW66" s="48"/>
      <c r="AY66" s="48"/>
      <c r="BA66" s="48"/>
      <c r="BC66" s="48"/>
      <c r="BE66" s="48"/>
      <c r="BG66" s="48"/>
      <c r="BI66" s="48"/>
      <c r="BK66" s="48"/>
      <c r="BM66" s="48"/>
      <c r="BO66" s="48"/>
      <c r="BQ66" s="48"/>
      <c r="BS66" s="48"/>
      <c r="BU66" s="48"/>
      <c r="BW66" s="48"/>
      <c r="BY66" s="48"/>
      <c r="CA66" s="48"/>
      <c r="CC66" s="35"/>
      <c r="CD66" s="35"/>
    </row>
    <row r="67" spans="4:82" s="45" customFormat="1" ht="15" x14ac:dyDescent="0.2">
      <c r="D67" s="25"/>
      <c r="E67" s="50"/>
      <c r="F67" s="51"/>
      <c r="G67" s="28"/>
      <c r="H67" s="29"/>
      <c r="I67" s="29"/>
      <c r="J67" s="24"/>
      <c r="K67" s="30"/>
      <c r="L67" s="24"/>
      <c r="M67" s="31"/>
      <c r="N67" s="32"/>
      <c r="O67" s="33"/>
      <c r="P67" s="31"/>
      <c r="Q67" s="34"/>
      <c r="S67" s="48"/>
      <c r="U67" s="48"/>
      <c r="W67" s="48"/>
      <c r="Y67" s="48"/>
      <c r="AA67" s="48"/>
      <c r="AC67" s="48"/>
      <c r="AE67" s="48"/>
      <c r="AG67" s="48"/>
      <c r="AI67" s="48"/>
      <c r="AK67" s="48"/>
      <c r="AM67" s="48"/>
      <c r="AO67" s="48"/>
      <c r="AQ67" s="48"/>
      <c r="AS67" s="48"/>
      <c r="AU67" s="48"/>
      <c r="AW67" s="48"/>
      <c r="AY67" s="48"/>
      <c r="BA67" s="48"/>
      <c r="BC67" s="48"/>
      <c r="BE67" s="48"/>
      <c r="BG67" s="48"/>
      <c r="BI67" s="48"/>
      <c r="BK67" s="48"/>
      <c r="BM67" s="48"/>
      <c r="BO67" s="48"/>
      <c r="BQ67" s="48"/>
      <c r="BS67" s="48"/>
      <c r="BU67" s="48"/>
      <c r="BW67" s="48"/>
      <c r="BY67" s="48"/>
      <c r="CA67" s="48"/>
      <c r="CC67" s="35"/>
      <c r="CD67" s="35"/>
    </row>
    <row r="68" spans="4:82" s="45" customFormat="1" ht="15" x14ac:dyDescent="0.2">
      <c r="D68" s="25"/>
      <c r="E68" s="50"/>
      <c r="F68" s="51"/>
      <c r="G68" s="28"/>
      <c r="H68" s="29"/>
      <c r="I68" s="29"/>
      <c r="J68" s="24"/>
      <c r="K68" s="30"/>
      <c r="L68" s="24"/>
      <c r="M68" s="31"/>
      <c r="N68" s="32"/>
      <c r="O68" s="33"/>
      <c r="P68" s="31"/>
      <c r="Q68" s="34"/>
      <c r="S68" s="48"/>
      <c r="U68" s="48"/>
      <c r="W68" s="48"/>
      <c r="Y68" s="48"/>
      <c r="AA68" s="48"/>
      <c r="AC68" s="48"/>
      <c r="AE68" s="48"/>
      <c r="AG68" s="48"/>
      <c r="AI68" s="48"/>
      <c r="AK68" s="48"/>
      <c r="AM68" s="48"/>
      <c r="AO68" s="48"/>
      <c r="AQ68" s="48"/>
      <c r="AS68" s="48"/>
      <c r="AU68" s="48"/>
      <c r="AW68" s="48"/>
      <c r="AY68" s="48"/>
      <c r="BA68" s="48"/>
      <c r="BC68" s="48"/>
      <c r="BE68" s="48"/>
      <c r="BG68" s="48"/>
      <c r="BI68" s="48"/>
      <c r="BK68" s="48"/>
      <c r="BM68" s="48"/>
      <c r="BO68" s="48"/>
      <c r="BQ68" s="48"/>
      <c r="BS68" s="48"/>
      <c r="BU68" s="48"/>
      <c r="BW68" s="48"/>
      <c r="BY68" s="48"/>
      <c r="CA68" s="48"/>
      <c r="CC68" s="35"/>
      <c r="CD68" s="35"/>
    </row>
    <row r="69" spans="4:82" s="45" customFormat="1" ht="15" x14ac:dyDescent="0.2">
      <c r="D69" s="25"/>
      <c r="E69" s="50"/>
      <c r="F69" s="51"/>
      <c r="G69" s="28"/>
      <c r="H69" s="29"/>
      <c r="I69" s="29"/>
      <c r="J69" s="24"/>
      <c r="K69" s="30"/>
      <c r="L69" s="24"/>
      <c r="M69" s="31"/>
      <c r="N69" s="32"/>
      <c r="O69" s="33"/>
      <c r="P69" s="31"/>
      <c r="Q69" s="34"/>
      <c r="S69" s="48"/>
      <c r="U69" s="48"/>
      <c r="W69" s="48"/>
      <c r="Y69" s="48"/>
      <c r="AA69" s="48"/>
      <c r="AC69" s="48"/>
      <c r="AE69" s="48"/>
      <c r="AG69" s="48"/>
      <c r="AI69" s="48"/>
      <c r="AK69" s="48"/>
      <c r="AM69" s="48"/>
      <c r="AO69" s="48"/>
      <c r="AQ69" s="48"/>
      <c r="AS69" s="48"/>
      <c r="AU69" s="48"/>
      <c r="AW69" s="48"/>
      <c r="AY69" s="48"/>
      <c r="BA69" s="48"/>
      <c r="BC69" s="48"/>
      <c r="BE69" s="48"/>
      <c r="BG69" s="48"/>
      <c r="BI69" s="48"/>
      <c r="BK69" s="48"/>
      <c r="BM69" s="48"/>
      <c r="BO69" s="48"/>
      <c r="BQ69" s="48"/>
      <c r="BS69" s="48"/>
      <c r="BU69" s="48"/>
      <c r="BW69" s="48"/>
      <c r="BY69" s="48"/>
      <c r="CA69" s="48"/>
      <c r="CC69" s="35"/>
      <c r="CD69" s="35"/>
    </row>
    <row r="70" spans="4:82" s="45" customFormat="1" ht="15" x14ac:dyDescent="0.2">
      <c r="D70" s="25"/>
      <c r="E70" s="50"/>
      <c r="F70" s="51"/>
      <c r="G70" s="28"/>
      <c r="H70" s="29"/>
      <c r="I70" s="29"/>
      <c r="J70" s="24"/>
      <c r="K70" s="30"/>
      <c r="L70" s="24"/>
      <c r="M70" s="31"/>
      <c r="N70" s="32"/>
      <c r="O70" s="33"/>
      <c r="P70" s="31"/>
      <c r="Q70" s="34"/>
      <c r="S70" s="48"/>
      <c r="U70" s="48"/>
      <c r="W70" s="48"/>
      <c r="Y70" s="48"/>
      <c r="AA70" s="48"/>
      <c r="AC70" s="48"/>
      <c r="AE70" s="48"/>
      <c r="AG70" s="48"/>
      <c r="AI70" s="48"/>
      <c r="AK70" s="48"/>
      <c r="AM70" s="48"/>
      <c r="AO70" s="48"/>
      <c r="AQ70" s="48"/>
      <c r="AS70" s="48"/>
      <c r="AU70" s="48"/>
      <c r="AW70" s="48"/>
      <c r="AY70" s="48"/>
      <c r="BA70" s="48"/>
      <c r="BC70" s="48"/>
      <c r="BE70" s="48"/>
      <c r="BG70" s="48"/>
      <c r="BI70" s="48"/>
      <c r="BK70" s="48"/>
      <c r="BM70" s="48"/>
      <c r="BO70" s="48"/>
      <c r="BQ70" s="48"/>
      <c r="BS70" s="48"/>
      <c r="BU70" s="48"/>
      <c r="BW70" s="48"/>
      <c r="BY70" s="48"/>
      <c r="CA70" s="48"/>
      <c r="CC70" s="35"/>
      <c r="CD70" s="35"/>
    </row>
    <row r="71" spans="4:82" s="45" customFormat="1" ht="15" x14ac:dyDescent="0.2">
      <c r="D71" s="25"/>
      <c r="E71" s="50"/>
      <c r="F71" s="51"/>
      <c r="G71" s="28"/>
      <c r="H71" s="29"/>
      <c r="I71" s="29"/>
      <c r="J71" s="24"/>
      <c r="K71" s="30"/>
      <c r="L71" s="24"/>
      <c r="M71" s="31"/>
      <c r="N71" s="32"/>
      <c r="O71" s="33"/>
      <c r="P71" s="31"/>
      <c r="Q71" s="34"/>
      <c r="S71" s="48"/>
      <c r="U71" s="48"/>
      <c r="W71" s="48"/>
      <c r="Y71" s="48"/>
      <c r="AA71" s="48"/>
      <c r="AC71" s="48"/>
      <c r="AE71" s="48"/>
      <c r="AG71" s="48"/>
      <c r="AI71" s="48"/>
      <c r="AK71" s="48"/>
      <c r="AM71" s="48"/>
      <c r="AO71" s="48"/>
      <c r="AQ71" s="48"/>
      <c r="AS71" s="48"/>
      <c r="AU71" s="48"/>
      <c r="AW71" s="48"/>
      <c r="AY71" s="48"/>
      <c r="BA71" s="48"/>
      <c r="BC71" s="48"/>
      <c r="BE71" s="48"/>
      <c r="BG71" s="48"/>
      <c r="BI71" s="48"/>
      <c r="BK71" s="48"/>
      <c r="BM71" s="48"/>
      <c r="BO71" s="48"/>
      <c r="BQ71" s="48"/>
      <c r="BS71" s="48"/>
      <c r="BU71" s="48"/>
      <c r="BW71" s="48"/>
      <c r="BY71" s="48"/>
      <c r="CA71" s="48"/>
      <c r="CC71" s="35"/>
      <c r="CD71" s="35"/>
    </row>
    <row r="72" spans="4:82" s="45" customFormat="1" ht="15" x14ac:dyDescent="0.2">
      <c r="D72" s="25"/>
      <c r="E72" s="50"/>
      <c r="F72" s="51"/>
      <c r="G72" s="28"/>
      <c r="H72" s="29"/>
      <c r="I72" s="29"/>
      <c r="J72" s="24"/>
      <c r="K72" s="30"/>
      <c r="L72" s="24"/>
      <c r="M72" s="31"/>
      <c r="N72" s="32"/>
      <c r="O72" s="33"/>
      <c r="P72" s="31"/>
      <c r="Q72" s="34"/>
      <c r="S72" s="48"/>
      <c r="U72" s="48"/>
      <c r="W72" s="48"/>
      <c r="Y72" s="48"/>
      <c r="AA72" s="48"/>
      <c r="AC72" s="48"/>
      <c r="AE72" s="48"/>
      <c r="AG72" s="48"/>
      <c r="AI72" s="48"/>
      <c r="AK72" s="48"/>
      <c r="AM72" s="48"/>
      <c r="AO72" s="48"/>
      <c r="AQ72" s="48"/>
      <c r="AS72" s="48"/>
      <c r="AU72" s="48"/>
      <c r="AW72" s="48"/>
      <c r="AY72" s="48"/>
      <c r="BA72" s="48"/>
      <c r="BC72" s="48"/>
      <c r="BE72" s="48"/>
      <c r="BG72" s="48"/>
      <c r="BI72" s="48"/>
      <c r="BK72" s="48"/>
      <c r="BM72" s="48"/>
      <c r="BO72" s="48"/>
      <c r="BQ72" s="48"/>
      <c r="BS72" s="48"/>
      <c r="BU72" s="48"/>
      <c r="BW72" s="48"/>
      <c r="BY72" s="48"/>
      <c r="CA72" s="48"/>
      <c r="CC72" s="35"/>
      <c r="CD72" s="35"/>
    </row>
    <row r="73" spans="4:82" s="45" customFormat="1" ht="15" x14ac:dyDescent="0.2">
      <c r="D73" s="25"/>
      <c r="E73" s="50"/>
      <c r="F73" s="51"/>
      <c r="G73" s="28"/>
      <c r="H73" s="29"/>
      <c r="I73" s="29"/>
      <c r="J73" s="24"/>
      <c r="K73" s="30"/>
      <c r="L73" s="24"/>
      <c r="M73" s="31"/>
      <c r="N73" s="32"/>
      <c r="O73" s="33"/>
      <c r="P73" s="31"/>
      <c r="Q73" s="34"/>
      <c r="S73" s="48"/>
      <c r="U73" s="48"/>
      <c r="W73" s="48"/>
      <c r="Y73" s="48"/>
      <c r="AA73" s="48"/>
      <c r="AC73" s="48"/>
      <c r="AE73" s="48"/>
      <c r="AG73" s="48"/>
      <c r="AI73" s="48"/>
      <c r="AK73" s="48"/>
      <c r="AM73" s="48"/>
      <c r="AO73" s="48"/>
      <c r="AQ73" s="48"/>
      <c r="AS73" s="48"/>
      <c r="AU73" s="48"/>
      <c r="AW73" s="48"/>
      <c r="AY73" s="48"/>
      <c r="BA73" s="48"/>
      <c r="BC73" s="48"/>
      <c r="BE73" s="48"/>
      <c r="BG73" s="48"/>
      <c r="BI73" s="48"/>
      <c r="BK73" s="48"/>
      <c r="BM73" s="48"/>
      <c r="BO73" s="48"/>
      <c r="BQ73" s="48"/>
      <c r="BS73" s="48"/>
      <c r="BU73" s="48"/>
      <c r="BW73" s="48"/>
      <c r="BY73" s="48"/>
      <c r="CA73" s="48"/>
      <c r="CC73" s="35"/>
      <c r="CD73" s="35"/>
    </row>
    <row r="74" spans="4:82" s="45" customFormat="1" ht="15" x14ac:dyDescent="0.2">
      <c r="D74" s="25"/>
      <c r="E74" s="50"/>
      <c r="F74" s="51"/>
      <c r="G74" s="28"/>
      <c r="H74" s="29"/>
      <c r="I74" s="29"/>
      <c r="J74" s="24"/>
      <c r="K74" s="30"/>
      <c r="L74" s="24"/>
      <c r="M74" s="31"/>
      <c r="N74" s="32"/>
      <c r="O74" s="33"/>
      <c r="P74" s="31"/>
      <c r="Q74" s="34"/>
      <c r="S74" s="48"/>
      <c r="U74" s="48"/>
      <c r="W74" s="48"/>
      <c r="Y74" s="48"/>
      <c r="AA74" s="48"/>
      <c r="AC74" s="48"/>
      <c r="AE74" s="48"/>
      <c r="AG74" s="48"/>
      <c r="AI74" s="48"/>
      <c r="AK74" s="48"/>
      <c r="AM74" s="48"/>
      <c r="AO74" s="48"/>
      <c r="AQ74" s="48"/>
      <c r="AS74" s="48"/>
      <c r="AU74" s="48"/>
      <c r="AW74" s="48"/>
      <c r="AY74" s="48"/>
      <c r="BA74" s="48"/>
      <c r="BC74" s="48"/>
      <c r="BE74" s="48"/>
      <c r="BG74" s="48"/>
      <c r="BI74" s="48"/>
      <c r="BK74" s="48"/>
      <c r="BM74" s="48"/>
      <c r="BO74" s="48"/>
      <c r="BQ74" s="48"/>
      <c r="BS74" s="48"/>
      <c r="BU74" s="48"/>
      <c r="BW74" s="48"/>
      <c r="BY74" s="48"/>
      <c r="CA74" s="48"/>
      <c r="CC74" s="35"/>
      <c r="CD74" s="35"/>
    </row>
  </sheetData>
  <mergeCells count="128">
    <mergeCell ref="BU1:CA1"/>
    <mergeCell ref="A3:B3"/>
    <mergeCell ref="C3:G3"/>
    <mergeCell ref="I3:K3"/>
    <mergeCell ref="N3:Q3"/>
    <mergeCell ref="BQ3:BT3"/>
    <mergeCell ref="BU3:CA3"/>
    <mergeCell ref="AT5:AU5"/>
    <mergeCell ref="AV5:AW5"/>
    <mergeCell ref="AX5:AY5"/>
    <mergeCell ref="AZ5:BA5"/>
    <mergeCell ref="AD5:AE5"/>
    <mergeCell ref="AF5:AG5"/>
    <mergeCell ref="AH5:AI5"/>
    <mergeCell ref="AJ5:AK5"/>
    <mergeCell ref="AL5:AM5"/>
    <mergeCell ref="AN5:AO5"/>
    <mergeCell ref="BZ5:CA5"/>
    <mergeCell ref="BX5:BY5"/>
    <mergeCell ref="BB5:BC5"/>
    <mergeCell ref="BD5:BE5"/>
    <mergeCell ref="BF5:BG5"/>
    <mergeCell ref="BH5:BI5"/>
    <mergeCell ref="BJ5:BK5"/>
    <mergeCell ref="Z5:AA5"/>
    <mergeCell ref="AB5:AC5"/>
    <mergeCell ref="J6:J7"/>
    <mergeCell ref="K6:K7"/>
    <mergeCell ref="L6:L7"/>
    <mergeCell ref="M6:M7"/>
    <mergeCell ref="N6:N7"/>
    <mergeCell ref="O6:O7"/>
    <mergeCell ref="AP6:AQ6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BN5:BO5"/>
    <mergeCell ref="BV6:BW6"/>
    <mergeCell ref="AP5:AQ5"/>
    <mergeCell ref="AR5:AS5"/>
    <mergeCell ref="P6:P7"/>
    <mergeCell ref="Q6:Q7"/>
    <mergeCell ref="R6:S6"/>
    <mergeCell ref="T6:U6"/>
    <mergeCell ref="V6:W6"/>
    <mergeCell ref="X6:Y6"/>
    <mergeCell ref="BP5:BQ5"/>
    <mergeCell ref="BR5:BS5"/>
    <mergeCell ref="BT5:BU5"/>
    <mergeCell ref="BV5:BW5"/>
    <mergeCell ref="BD6:BE6"/>
    <mergeCell ref="BF6:BG6"/>
    <mergeCell ref="BH6:BI6"/>
    <mergeCell ref="AL6:AM6"/>
    <mergeCell ref="AN6:AO6"/>
    <mergeCell ref="BL5:BM5"/>
    <mergeCell ref="R5:S5"/>
    <mergeCell ref="T5:U5"/>
    <mergeCell ref="V5:W5"/>
    <mergeCell ref="X5:Y5"/>
    <mergeCell ref="AT6:AU6"/>
    <mergeCell ref="AV6:AW6"/>
    <mergeCell ref="Z6:AA6"/>
    <mergeCell ref="AB6:AC6"/>
    <mergeCell ref="AD6:AE6"/>
    <mergeCell ref="AF6:AG6"/>
    <mergeCell ref="AH6:AI6"/>
    <mergeCell ref="AJ6:AK6"/>
    <mergeCell ref="AR6:AS6"/>
    <mergeCell ref="BX6:BY6"/>
    <mergeCell ref="BZ6:CA6"/>
    <mergeCell ref="BJ6:BK6"/>
    <mergeCell ref="BL6:BM6"/>
    <mergeCell ref="BN6:BO6"/>
    <mergeCell ref="BP6:BQ6"/>
    <mergeCell ref="BR6:BS6"/>
    <mergeCell ref="BT6:BU6"/>
    <mergeCell ref="AX6:AY6"/>
    <mergeCell ref="AZ6:BA6"/>
    <mergeCell ref="BB6:BC6"/>
    <mergeCell ref="A28:B28"/>
    <mergeCell ref="D28:E28"/>
    <mergeCell ref="S29:W30"/>
    <mergeCell ref="Y29:Z30"/>
    <mergeCell ref="AB29:AD30"/>
    <mergeCell ref="AG29:AK30"/>
    <mergeCell ref="AM29:AN30"/>
    <mergeCell ref="AP29:AR30"/>
    <mergeCell ref="A31:B31"/>
    <mergeCell ref="D31:E31"/>
    <mergeCell ref="S31:W31"/>
    <mergeCell ref="Y31:Z31"/>
    <mergeCell ref="AB31:AD31"/>
    <mergeCell ref="AG31:AK31"/>
    <mergeCell ref="AM31:AN31"/>
    <mergeCell ref="AP31:AR31"/>
    <mergeCell ref="AP35:AR35"/>
    <mergeCell ref="AB37:AD37"/>
    <mergeCell ref="AE37:AF37"/>
    <mergeCell ref="AG37:AK37"/>
    <mergeCell ref="AM37:AN37"/>
    <mergeCell ref="AP37:AR37"/>
    <mergeCell ref="A37:B37"/>
    <mergeCell ref="D37:E37"/>
    <mergeCell ref="A33:B33"/>
    <mergeCell ref="D33:E33"/>
    <mergeCell ref="J33:L33"/>
    <mergeCell ref="S33:W33"/>
    <mergeCell ref="Y33:Z33"/>
    <mergeCell ref="AB33:AD33"/>
    <mergeCell ref="AG33:AK33"/>
    <mergeCell ref="AM33:AN33"/>
    <mergeCell ref="AP33:AR33"/>
    <mergeCell ref="A39:B39"/>
    <mergeCell ref="D39:E39"/>
    <mergeCell ref="A35:B35"/>
    <mergeCell ref="D35:E35"/>
    <mergeCell ref="S35:W35"/>
    <mergeCell ref="Y35:Z35"/>
    <mergeCell ref="AB35:AD35"/>
    <mergeCell ref="AG35:AK35"/>
    <mergeCell ref="AM35:AN35"/>
  </mergeCells>
  <conditionalFormatting sqref="K9 K13 K15:K16 K19:K26">
    <cfRule type="cellIs" dxfId="368" priority="28" operator="equal">
      <formula>0</formula>
    </cfRule>
  </conditionalFormatting>
  <conditionalFormatting sqref="K9">
    <cfRule type="cellIs" dxfId="367" priority="27" operator="equal">
      <formula>0</formula>
    </cfRule>
  </conditionalFormatting>
  <conditionalFormatting sqref="K9 K13 K15:K16 K19:K26">
    <cfRule type="cellIs" dxfId="366" priority="26" operator="equal">
      <formula>0</formula>
    </cfRule>
  </conditionalFormatting>
  <conditionalFormatting sqref="K9">
    <cfRule type="cellIs" dxfId="365" priority="25" operator="equal">
      <formula>0</formula>
    </cfRule>
  </conditionalFormatting>
  <conditionalFormatting sqref="K10">
    <cfRule type="cellIs" dxfId="364" priority="24" operator="equal">
      <formula>0</formula>
    </cfRule>
  </conditionalFormatting>
  <conditionalFormatting sqref="K10">
    <cfRule type="cellIs" dxfId="363" priority="23" operator="equal">
      <formula>0</formula>
    </cfRule>
  </conditionalFormatting>
  <conditionalFormatting sqref="K10">
    <cfRule type="cellIs" dxfId="362" priority="22" operator="equal">
      <formula>0</formula>
    </cfRule>
  </conditionalFormatting>
  <conditionalFormatting sqref="K10">
    <cfRule type="cellIs" dxfId="361" priority="21" operator="equal">
      <formula>0</formula>
    </cfRule>
  </conditionalFormatting>
  <conditionalFormatting sqref="K11">
    <cfRule type="cellIs" dxfId="360" priority="20" operator="equal">
      <formula>0</formula>
    </cfRule>
  </conditionalFormatting>
  <conditionalFormatting sqref="K11">
    <cfRule type="cellIs" dxfId="359" priority="19" operator="equal">
      <formula>0</formula>
    </cfRule>
  </conditionalFormatting>
  <conditionalFormatting sqref="K11">
    <cfRule type="cellIs" dxfId="358" priority="18" operator="equal">
      <formula>0</formula>
    </cfRule>
  </conditionalFormatting>
  <conditionalFormatting sqref="K11">
    <cfRule type="cellIs" dxfId="357" priority="17" operator="equal">
      <formula>0</formula>
    </cfRule>
  </conditionalFormatting>
  <conditionalFormatting sqref="K12">
    <cfRule type="cellIs" dxfId="356" priority="16" operator="equal">
      <formula>0</formula>
    </cfRule>
  </conditionalFormatting>
  <conditionalFormatting sqref="K12">
    <cfRule type="cellIs" dxfId="355" priority="15" operator="equal">
      <formula>0</formula>
    </cfRule>
  </conditionalFormatting>
  <conditionalFormatting sqref="K12">
    <cfRule type="cellIs" dxfId="354" priority="14" operator="equal">
      <formula>0</formula>
    </cfRule>
  </conditionalFormatting>
  <conditionalFormatting sqref="K12">
    <cfRule type="cellIs" dxfId="353" priority="13" operator="equal">
      <formula>0</formula>
    </cfRule>
  </conditionalFormatting>
  <conditionalFormatting sqref="K14">
    <cfRule type="cellIs" dxfId="352" priority="12" operator="equal">
      <formula>0</formula>
    </cfRule>
  </conditionalFormatting>
  <conditionalFormatting sqref="K14">
    <cfRule type="cellIs" dxfId="351" priority="11" operator="equal">
      <formula>0</formula>
    </cfRule>
  </conditionalFormatting>
  <conditionalFormatting sqref="K18">
    <cfRule type="cellIs" dxfId="350" priority="8" operator="equal">
      <formula>0</formula>
    </cfRule>
  </conditionalFormatting>
  <conditionalFormatting sqref="K18">
    <cfRule type="cellIs" dxfId="349" priority="7" operator="equal">
      <formula>0</formula>
    </cfRule>
  </conditionalFormatting>
  <conditionalFormatting sqref="K17">
    <cfRule type="cellIs" dxfId="348" priority="2" operator="equal">
      <formula>0</formula>
    </cfRule>
  </conditionalFormatting>
  <conditionalFormatting sqref="K17">
    <cfRule type="cellIs" dxfId="347" priority="1" operator="equal">
      <formula>0</formula>
    </cfRule>
  </conditionalFormatting>
  <pageMargins left="0.19685039370078741" right="0.19685039370078741" top="0.23622047244094491" bottom="0.23622047244094491" header="0.31496062992125984" footer="0.31496062992125984"/>
  <pageSetup paperSize="9" scale="47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H75"/>
  <sheetViews>
    <sheetView showGridLines="0" zoomScale="110" zoomScaleNormal="110" workbookViewId="0">
      <pane xSplit="17" ySplit="7" topLeftCell="R8" activePane="bottomRight" state="frozen"/>
      <selection activeCell="H12" sqref="H12"/>
      <selection pane="topRight" activeCell="H12" sqref="H12"/>
      <selection pane="bottomLeft" activeCell="H12" sqref="H12"/>
      <selection pane="bottomRight" activeCell="G11" sqref="G11"/>
    </sheetView>
  </sheetViews>
  <sheetFormatPr defaultColWidth="9.125" defaultRowHeight="14.25" x14ac:dyDescent="0.2"/>
  <cols>
    <col min="1" max="1" width="3.25" style="24" customWidth="1"/>
    <col min="2" max="2" width="12.25" style="24" customWidth="1"/>
    <col min="3" max="3" width="17.625" style="24" customWidth="1"/>
    <col min="4" max="4" width="5.375" style="25" customWidth="1"/>
    <col min="5" max="5" width="6.875" style="26" customWidth="1"/>
    <col min="6" max="6" width="7.875" style="27" customWidth="1"/>
    <col min="7" max="7" width="5.875" style="28" customWidth="1"/>
    <col min="8" max="9" width="9" style="29" customWidth="1"/>
    <col min="10" max="10" width="4.25" style="24" customWidth="1"/>
    <col min="11" max="11" width="4.25" style="30" customWidth="1"/>
    <col min="12" max="12" width="4.25" style="24" customWidth="1"/>
    <col min="13" max="13" width="6.625" style="31" customWidth="1"/>
    <col min="14" max="14" width="6.625" style="32" customWidth="1"/>
    <col min="15" max="15" width="4.25" style="33" customWidth="1"/>
    <col min="16" max="16" width="7.375" style="31" customWidth="1"/>
    <col min="17" max="17" width="6.625" style="34" customWidth="1"/>
    <col min="18" max="18" width="2.75" style="24" customWidth="1"/>
    <col min="19" max="19" width="2.75" style="30" customWidth="1"/>
    <col min="20" max="20" width="2.75" style="24" customWidth="1"/>
    <col min="21" max="21" width="2.75" style="30" customWidth="1"/>
    <col min="22" max="22" width="2.75" style="24" customWidth="1"/>
    <col min="23" max="23" width="2.75" style="30" customWidth="1"/>
    <col min="24" max="24" width="2.75" style="24" customWidth="1"/>
    <col min="25" max="25" width="2.75" style="30" customWidth="1"/>
    <col min="26" max="26" width="2.75" style="24" customWidth="1"/>
    <col min="27" max="27" width="2.75" style="30" customWidth="1"/>
    <col min="28" max="28" width="2.75" style="24" customWidth="1"/>
    <col min="29" max="29" width="2.75" style="30" customWidth="1"/>
    <col min="30" max="30" width="2.75" style="24" customWidth="1"/>
    <col min="31" max="31" width="2.75" style="30" customWidth="1"/>
    <col min="32" max="32" width="2.75" style="24" customWidth="1"/>
    <col min="33" max="33" width="2.75" style="30" customWidth="1"/>
    <col min="34" max="34" width="2.75" style="24" customWidth="1"/>
    <col min="35" max="35" width="2.75" style="30" customWidth="1"/>
    <col min="36" max="36" width="2.75" style="24" customWidth="1"/>
    <col min="37" max="37" width="2.75" style="30" customWidth="1"/>
    <col min="38" max="38" width="2.75" style="24" customWidth="1"/>
    <col min="39" max="39" width="2.75" style="30" customWidth="1"/>
    <col min="40" max="40" width="2.75" style="24" customWidth="1"/>
    <col min="41" max="41" width="2.75" style="30" customWidth="1"/>
    <col min="42" max="42" width="2.75" style="24" customWidth="1"/>
    <col min="43" max="43" width="2.75" style="30" customWidth="1"/>
    <col min="44" max="44" width="2.75" style="24" customWidth="1"/>
    <col min="45" max="45" width="2.75" style="30" customWidth="1"/>
    <col min="46" max="46" width="2.75" style="24" customWidth="1"/>
    <col min="47" max="47" width="2.75" style="30" customWidth="1"/>
    <col min="48" max="48" width="2.75" style="24" customWidth="1"/>
    <col min="49" max="49" width="2.75" style="30" customWidth="1"/>
    <col min="50" max="50" width="2.75" style="24" customWidth="1"/>
    <col min="51" max="51" width="2.75" style="30" customWidth="1"/>
    <col min="52" max="52" width="2.75" style="24" customWidth="1"/>
    <col min="53" max="53" width="2.75" style="30" customWidth="1"/>
    <col min="54" max="54" width="2.75" style="24" customWidth="1"/>
    <col min="55" max="55" width="2.75" style="30" customWidth="1"/>
    <col min="56" max="56" width="2.75" style="24" customWidth="1"/>
    <col min="57" max="57" width="2.75" style="30" customWidth="1"/>
    <col min="58" max="58" width="2.75" style="24" customWidth="1"/>
    <col min="59" max="59" width="2.75" style="30" customWidth="1"/>
    <col min="60" max="60" width="2.75" style="24" customWidth="1"/>
    <col min="61" max="61" width="2.75" style="30" customWidth="1"/>
    <col min="62" max="62" width="2.75" style="24" customWidth="1"/>
    <col min="63" max="63" width="2.75" style="30" customWidth="1"/>
    <col min="64" max="64" width="2.75" style="24" customWidth="1"/>
    <col min="65" max="65" width="2.75" style="30" customWidth="1"/>
    <col min="66" max="66" width="2.75" style="24" customWidth="1"/>
    <col min="67" max="67" width="2.75" style="30" customWidth="1"/>
    <col min="68" max="68" width="2.75" style="24" customWidth="1"/>
    <col min="69" max="69" width="2.75" style="30" customWidth="1"/>
    <col min="70" max="70" width="2.75" style="24" customWidth="1"/>
    <col min="71" max="71" width="2.75" style="30" customWidth="1"/>
    <col min="72" max="72" width="2.75" style="24" customWidth="1"/>
    <col min="73" max="73" width="2.75" style="30" customWidth="1"/>
    <col min="74" max="74" width="2.75" style="24" customWidth="1"/>
    <col min="75" max="75" width="2.75" style="30" customWidth="1"/>
    <col min="76" max="76" width="2.75" style="24" customWidth="1"/>
    <col min="77" max="77" width="2.75" style="30" customWidth="1"/>
    <col min="78" max="78" width="2.75" style="24" customWidth="1"/>
    <col min="79" max="79" width="2.75" style="30" customWidth="1"/>
    <col min="80" max="80" width="9.125" style="24"/>
    <col min="81" max="81" width="11.75" style="35" bestFit="1" customWidth="1"/>
    <col min="82" max="82" width="9.25" style="35" bestFit="1" customWidth="1"/>
    <col min="83" max="16384" width="9.125" style="24"/>
  </cols>
  <sheetData>
    <row r="1" spans="1:85" ht="31.5" customHeight="1" x14ac:dyDescent="0.2">
      <c r="A1" s="54" t="s">
        <v>125</v>
      </c>
      <c r="BU1" s="674"/>
      <c r="BV1" s="674"/>
      <c r="BW1" s="674"/>
      <c r="BX1" s="674"/>
      <c r="BY1" s="674"/>
      <c r="BZ1" s="674"/>
      <c r="CA1" s="674"/>
    </row>
    <row r="2" spans="1:85" ht="6" customHeight="1" thickBot="1" x14ac:dyDescent="0.25">
      <c r="A2" s="36"/>
    </row>
    <row r="3" spans="1:85" s="37" customFormat="1" ht="27" customHeight="1" thickBot="1" x14ac:dyDescent="0.25">
      <c r="A3" s="675" t="s">
        <v>12</v>
      </c>
      <c r="B3" s="675"/>
      <c r="C3" s="676" t="s">
        <v>105</v>
      </c>
      <c r="D3" s="677"/>
      <c r="E3" s="677"/>
      <c r="F3" s="677"/>
      <c r="G3" s="678"/>
      <c r="H3" s="57" t="s">
        <v>53</v>
      </c>
      <c r="I3" s="679" t="s">
        <v>106</v>
      </c>
      <c r="J3" s="680"/>
      <c r="K3" s="681"/>
      <c r="L3" s="58" t="s">
        <v>38</v>
      </c>
      <c r="M3" s="59"/>
      <c r="N3" s="682" t="s">
        <v>111</v>
      </c>
      <c r="O3" s="683"/>
      <c r="P3" s="683"/>
      <c r="Q3" s="684"/>
      <c r="S3" s="38"/>
      <c r="U3" s="38"/>
      <c r="W3" s="38"/>
      <c r="Y3" s="38"/>
      <c r="AA3" s="38"/>
      <c r="AC3" s="38"/>
      <c r="AE3" s="38"/>
      <c r="AG3" s="38"/>
      <c r="AI3" s="38"/>
      <c r="AK3" s="38"/>
      <c r="AM3" s="38"/>
      <c r="AO3" s="38"/>
      <c r="AQ3" s="38"/>
      <c r="AS3" s="38"/>
      <c r="AU3" s="38"/>
      <c r="AW3" s="38"/>
      <c r="AY3" s="38"/>
      <c r="BA3" s="38"/>
      <c r="BC3" s="38"/>
      <c r="BE3" s="38"/>
      <c r="BG3" s="38"/>
      <c r="BI3" s="38"/>
      <c r="BK3" s="38"/>
      <c r="BM3" s="38"/>
      <c r="BO3" s="38"/>
      <c r="BQ3" s="685" t="s">
        <v>50</v>
      </c>
      <c r="BR3" s="685"/>
      <c r="BS3" s="685"/>
      <c r="BT3" s="686"/>
      <c r="BU3" s="687">
        <v>41306</v>
      </c>
      <c r="BV3" s="688"/>
      <c r="BW3" s="688"/>
      <c r="BX3" s="688"/>
      <c r="BY3" s="688"/>
      <c r="BZ3" s="688"/>
      <c r="CA3" s="689"/>
      <c r="CC3" s="60"/>
      <c r="CD3" s="60"/>
    </row>
    <row r="4" spans="1:85" s="37" customFormat="1" ht="6" customHeight="1" thickBot="1" x14ac:dyDescent="0.25">
      <c r="A4" s="39"/>
      <c r="B4" s="39"/>
      <c r="C4" s="40"/>
      <c r="D4" s="41"/>
      <c r="E4" s="42"/>
      <c r="F4" s="43"/>
      <c r="G4" s="28"/>
      <c r="H4" s="44"/>
      <c r="I4" s="44"/>
      <c r="J4" s="24"/>
      <c r="K4" s="30"/>
      <c r="L4" s="24"/>
      <c r="M4" s="31"/>
      <c r="N4" s="32"/>
      <c r="O4" s="33"/>
      <c r="P4" s="31"/>
      <c r="Q4" s="34"/>
      <c r="S4" s="38"/>
      <c r="U4" s="38"/>
      <c r="W4" s="38"/>
      <c r="Y4" s="38"/>
      <c r="AA4" s="38"/>
      <c r="AC4" s="38"/>
      <c r="AE4" s="38"/>
      <c r="AG4" s="38"/>
      <c r="AI4" s="38"/>
      <c r="AK4" s="38"/>
      <c r="AM4" s="38"/>
      <c r="AO4" s="38"/>
      <c r="AQ4" s="38"/>
      <c r="AS4" s="38"/>
      <c r="AU4" s="38"/>
      <c r="AW4" s="38"/>
      <c r="AY4" s="38"/>
      <c r="BA4" s="38"/>
      <c r="BC4" s="38"/>
      <c r="BE4" s="38"/>
      <c r="BG4" s="38"/>
      <c r="BI4" s="38"/>
      <c r="BK4" s="38"/>
      <c r="BM4" s="38"/>
      <c r="BO4" s="38"/>
      <c r="BQ4" s="38"/>
      <c r="BS4" s="38"/>
      <c r="BU4" s="38"/>
      <c r="BW4" s="38"/>
      <c r="BY4" s="38"/>
      <c r="CA4" s="38"/>
      <c r="CC4" s="35"/>
      <c r="CD4" s="35"/>
    </row>
    <row r="5" spans="1:85" ht="18.75" customHeight="1" thickBot="1" x14ac:dyDescent="0.25">
      <c r="R5" s="651" t="s">
        <v>25</v>
      </c>
      <c r="S5" s="645"/>
      <c r="T5" s="645" t="s">
        <v>26</v>
      </c>
      <c r="U5" s="645"/>
      <c r="V5" s="645" t="s">
        <v>27</v>
      </c>
      <c r="W5" s="645"/>
      <c r="X5" s="645" t="s">
        <v>28</v>
      </c>
      <c r="Y5" s="645"/>
      <c r="Z5" s="645" t="s">
        <v>29</v>
      </c>
      <c r="AA5" s="645"/>
      <c r="AB5" s="645" t="s">
        <v>30</v>
      </c>
      <c r="AC5" s="645"/>
      <c r="AD5" s="645" t="s">
        <v>24</v>
      </c>
      <c r="AE5" s="645"/>
      <c r="AF5" s="651" t="s">
        <v>25</v>
      </c>
      <c r="AG5" s="645"/>
      <c r="AH5" s="645" t="s">
        <v>26</v>
      </c>
      <c r="AI5" s="645"/>
      <c r="AJ5" s="645" t="s">
        <v>27</v>
      </c>
      <c r="AK5" s="645"/>
      <c r="AL5" s="645" t="s">
        <v>28</v>
      </c>
      <c r="AM5" s="645"/>
      <c r="AN5" s="645" t="s">
        <v>29</v>
      </c>
      <c r="AO5" s="645"/>
      <c r="AP5" s="645" t="s">
        <v>30</v>
      </c>
      <c r="AQ5" s="645"/>
      <c r="AR5" s="645" t="s">
        <v>24</v>
      </c>
      <c r="AS5" s="645"/>
      <c r="AT5" s="651" t="s">
        <v>25</v>
      </c>
      <c r="AU5" s="645"/>
      <c r="AV5" s="645" t="s">
        <v>26</v>
      </c>
      <c r="AW5" s="645"/>
      <c r="AX5" s="645" t="s">
        <v>27</v>
      </c>
      <c r="AY5" s="645"/>
      <c r="AZ5" s="645" t="s">
        <v>28</v>
      </c>
      <c r="BA5" s="645"/>
      <c r="BB5" s="645" t="s">
        <v>29</v>
      </c>
      <c r="BC5" s="645"/>
      <c r="BD5" s="645" t="s">
        <v>30</v>
      </c>
      <c r="BE5" s="645"/>
      <c r="BF5" s="645" t="s">
        <v>24</v>
      </c>
      <c r="BG5" s="645"/>
      <c r="BH5" s="651" t="s">
        <v>25</v>
      </c>
      <c r="BI5" s="645"/>
      <c r="BJ5" s="645" t="s">
        <v>26</v>
      </c>
      <c r="BK5" s="645"/>
      <c r="BL5" s="645" t="s">
        <v>27</v>
      </c>
      <c r="BM5" s="645"/>
      <c r="BN5" s="645" t="s">
        <v>28</v>
      </c>
      <c r="BO5" s="645"/>
      <c r="BP5" s="645" t="s">
        <v>29</v>
      </c>
      <c r="BQ5" s="645"/>
      <c r="BR5" s="645" t="s">
        <v>30</v>
      </c>
      <c r="BS5" s="645"/>
      <c r="BT5" s="645" t="s">
        <v>24</v>
      </c>
      <c r="BU5" s="645"/>
      <c r="BV5" s="645" t="s">
        <v>25</v>
      </c>
      <c r="BW5" s="645"/>
      <c r="BX5" s="645" t="s">
        <v>26</v>
      </c>
      <c r="BY5" s="645"/>
      <c r="BZ5" s="645" t="s">
        <v>27</v>
      </c>
      <c r="CA5" s="690"/>
    </row>
    <row r="6" spans="1:85" s="115" customFormat="1" ht="18.75" customHeight="1" x14ac:dyDescent="0.2">
      <c r="A6" s="652" t="s">
        <v>0</v>
      </c>
      <c r="B6" s="654" t="s">
        <v>34</v>
      </c>
      <c r="C6" s="654" t="s">
        <v>13</v>
      </c>
      <c r="D6" s="656" t="s">
        <v>92</v>
      </c>
      <c r="E6" s="658" t="s">
        <v>17</v>
      </c>
      <c r="F6" s="660" t="s">
        <v>93</v>
      </c>
      <c r="G6" s="658" t="s">
        <v>18</v>
      </c>
      <c r="H6" s="662" t="s">
        <v>15</v>
      </c>
      <c r="I6" s="662" t="s">
        <v>16</v>
      </c>
      <c r="J6" s="664" t="s">
        <v>40</v>
      </c>
      <c r="K6" s="666" t="s">
        <v>41</v>
      </c>
      <c r="L6" s="668" t="s">
        <v>19</v>
      </c>
      <c r="M6" s="646" t="s">
        <v>17</v>
      </c>
      <c r="N6" s="670" t="s">
        <v>96</v>
      </c>
      <c r="O6" s="672" t="s">
        <v>39</v>
      </c>
      <c r="P6" s="646" t="s">
        <v>17</v>
      </c>
      <c r="Q6" s="648" t="s">
        <v>183</v>
      </c>
      <c r="R6" s="650">
        <v>1</v>
      </c>
      <c r="S6" s="642"/>
      <c r="T6" s="642">
        <v>2</v>
      </c>
      <c r="U6" s="642"/>
      <c r="V6" s="642">
        <v>3</v>
      </c>
      <c r="W6" s="642"/>
      <c r="X6" s="642">
        <v>4</v>
      </c>
      <c r="Y6" s="642"/>
      <c r="Z6" s="642">
        <v>5</v>
      </c>
      <c r="AA6" s="642"/>
      <c r="AB6" s="642">
        <v>6</v>
      </c>
      <c r="AC6" s="642"/>
      <c r="AD6" s="642">
        <v>7</v>
      </c>
      <c r="AE6" s="642"/>
      <c r="AF6" s="642">
        <v>8</v>
      </c>
      <c r="AG6" s="642"/>
      <c r="AH6" s="642">
        <v>9</v>
      </c>
      <c r="AI6" s="642"/>
      <c r="AJ6" s="642">
        <v>10</v>
      </c>
      <c r="AK6" s="642"/>
      <c r="AL6" s="642">
        <v>11</v>
      </c>
      <c r="AM6" s="642"/>
      <c r="AN6" s="642">
        <v>12</v>
      </c>
      <c r="AO6" s="642"/>
      <c r="AP6" s="642">
        <v>13</v>
      </c>
      <c r="AQ6" s="642"/>
      <c r="AR6" s="642">
        <v>14</v>
      </c>
      <c r="AS6" s="642"/>
      <c r="AT6" s="642">
        <v>15</v>
      </c>
      <c r="AU6" s="642"/>
      <c r="AV6" s="642">
        <v>16</v>
      </c>
      <c r="AW6" s="642"/>
      <c r="AX6" s="642">
        <v>17</v>
      </c>
      <c r="AY6" s="642"/>
      <c r="AZ6" s="642">
        <v>18</v>
      </c>
      <c r="BA6" s="642"/>
      <c r="BB6" s="642">
        <v>19</v>
      </c>
      <c r="BC6" s="642"/>
      <c r="BD6" s="642">
        <v>20</v>
      </c>
      <c r="BE6" s="642"/>
      <c r="BF6" s="642">
        <v>21</v>
      </c>
      <c r="BG6" s="642"/>
      <c r="BH6" s="642">
        <v>22</v>
      </c>
      <c r="BI6" s="642"/>
      <c r="BJ6" s="642">
        <v>23</v>
      </c>
      <c r="BK6" s="642"/>
      <c r="BL6" s="642">
        <v>24</v>
      </c>
      <c r="BM6" s="642"/>
      <c r="BN6" s="642">
        <v>25</v>
      </c>
      <c r="BO6" s="642"/>
      <c r="BP6" s="642">
        <v>26</v>
      </c>
      <c r="BQ6" s="642"/>
      <c r="BR6" s="642">
        <v>27</v>
      </c>
      <c r="BS6" s="642"/>
      <c r="BT6" s="642">
        <v>28</v>
      </c>
      <c r="BU6" s="642"/>
      <c r="BV6" s="642">
        <v>29</v>
      </c>
      <c r="BW6" s="642"/>
      <c r="BX6" s="642">
        <v>30</v>
      </c>
      <c r="BY6" s="642"/>
      <c r="BZ6" s="642">
        <v>31</v>
      </c>
      <c r="CA6" s="643"/>
      <c r="CC6" s="116"/>
      <c r="CD6" s="116"/>
    </row>
    <row r="7" spans="1:85" s="115" customFormat="1" ht="30.75" customHeight="1" thickBot="1" x14ac:dyDescent="0.25">
      <c r="A7" s="653"/>
      <c r="B7" s="655"/>
      <c r="C7" s="655"/>
      <c r="D7" s="657"/>
      <c r="E7" s="659"/>
      <c r="F7" s="661"/>
      <c r="G7" s="659"/>
      <c r="H7" s="663"/>
      <c r="I7" s="663"/>
      <c r="J7" s="665"/>
      <c r="K7" s="667"/>
      <c r="L7" s="669"/>
      <c r="M7" s="647"/>
      <c r="N7" s="671"/>
      <c r="O7" s="673"/>
      <c r="P7" s="647"/>
      <c r="Q7" s="649"/>
      <c r="R7" s="117" t="s">
        <v>22</v>
      </c>
      <c r="S7" s="118" t="s">
        <v>23</v>
      </c>
      <c r="T7" s="119" t="s">
        <v>22</v>
      </c>
      <c r="U7" s="118" t="s">
        <v>23</v>
      </c>
      <c r="V7" s="119" t="s">
        <v>22</v>
      </c>
      <c r="W7" s="118" t="s">
        <v>23</v>
      </c>
      <c r="X7" s="119" t="s">
        <v>22</v>
      </c>
      <c r="Y7" s="118" t="s">
        <v>23</v>
      </c>
      <c r="Z7" s="119" t="s">
        <v>22</v>
      </c>
      <c r="AA7" s="118" t="s">
        <v>23</v>
      </c>
      <c r="AB7" s="119" t="s">
        <v>22</v>
      </c>
      <c r="AC7" s="118" t="s">
        <v>23</v>
      </c>
      <c r="AD7" s="119" t="s">
        <v>22</v>
      </c>
      <c r="AE7" s="118" t="s">
        <v>23</v>
      </c>
      <c r="AF7" s="119" t="s">
        <v>22</v>
      </c>
      <c r="AG7" s="118" t="s">
        <v>23</v>
      </c>
      <c r="AH7" s="119" t="s">
        <v>22</v>
      </c>
      <c r="AI7" s="118" t="s">
        <v>23</v>
      </c>
      <c r="AJ7" s="119" t="s">
        <v>22</v>
      </c>
      <c r="AK7" s="118" t="s">
        <v>23</v>
      </c>
      <c r="AL7" s="119" t="s">
        <v>22</v>
      </c>
      <c r="AM7" s="118" t="s">
        <v>23</v>
      </c>
      <c r="AN7" s="119" t="s">
        <v>22</v>
      </c>
      <c r="AO7" s="118" t="s">
        <v>23</v>
      </c>
      <c r="AP7" s="119" t="s">
        <v>22</v>
      </c>
      <c r="AQ7" s="118" t="s">
        <v>23</v>
      </c>
      <c r="AR7" s="119" t="s">
        <v>22</v>
      </c>
      <c r="AS7" s="118" t="s">
        <v>23</v>
      </c>
      <c r="AT7" s="119" t="s">
        <v>22</v>
      </c>
      <c r="AU7" s="118" t="s">
        <v>23</v>
      </c>
      <c r="AV7" s="119" t="s">
        <v>22</v>
      </c>
      <c r="AW7" s="118" t="s">
        <v>23</v>
      </c>
      <c r="AX7" s="119" t="s">
        <v>22</v>
      </c>
      <c r="AY7" s="118" t="s">
        <v>23</v>
      </c>
      <c r="AZ7" s="119" t="s">
        <v>22</v>
      </c>
      <c r="BA7" s="118" t="s">
        <v>23</v>
      </c>
      <c r="BB7" s="119" t="s">
        <v>22</v>
      </c>
      <c r="BC7" s="118" t="s">
        <v>23</v>
      </c>
      <c r="BD7" s="119" t="s">
        <v>22</v>
      </c>
      <c r="BE7" s="118" t="s">
        <v>23</v>
      </c>
      <c r="BF7" s="119" t="s">
        <v>22</v>
      </c>
      <c r="BG7" s="118" t="s">
        <v>23</v>
      </c>
      <c r="BH7" s="119" t="s">
        <v>22</v>
      </c>
      <c r="BI7" s="118" t="s">
        <v>23</v>
      </c>
      <c r="BJ7" s="119" t="s">
        <v>22</v>
      </c>
      <c r="BK7" s="118" t="s">
        <v>23</v>
      </c>
      <c r="BL7" s="119" t="s">
        <v>22</v>
      </c>
      <c r="BM7" s="118" t="s">
        <v>23</v>
      </c>
      <c r="BN7" s="119" t="s">
        <v>22</v>
      </c>
      <c r="BO7" s="118" t="s">
        <v>23</v>
      </c>
      <c r="BP7" s="119" t="s">
        <v>22</v>
      </c>
      <c r="BQ7" s="118" t="s">
        <v>23</v>
      </c>
      <c r="BR7" s="119" t="s">
        <v>22</v>
      </c>
      <c r="BS7" s="118" t="s">
        <v>23</v>
      </c>
      <c r="BT7" s="119" t="s">
        <v>22</v>
      </c>
      <c r="BU7" s="118" t="s">
        <v>23</v>
      </c>
      <c r="BV7" s="119" t="s">
        <v>22</v>
      </c>
      <c r="BW7" s="118" t="s">
        <v>23</v>
      </c>
      <c r="BX7" s="119" t="s">
        <v>22</v>
      </c>
      <c r="BY7" s="118" t="s">
        <v>23</v>
      </c>
      <c r="BZ7" s="119" t="s">
        <v>22</v>
      </c>
      <c r="CA7" s="120" t="s">
        <v>23</v>
      </c>
      <c r="CB7" s="115" t="s">
        <v>63</v>
      </c>
      <c r="CC7" s="116" t="s">
        <v>17</v>
      </c>
      <c r="CD7" s="116" t="s">
        <v>64</v>
      </c>
      <c r="CE7" s="211" t="s">
        <v>93</v>
      </c>
      <c r="CF7" s="211" t="s">
        <v>94</v>
      </c>
      <c r="CG7" s="211" t="s">
        <v>54</v>
      </c>
    </row>
    <row r="8" spans="1:85" s="74" customFormat="1" ht="6" customHeight="1" thickBot="1" x14ac:dyDescent="0.25">
      <c r="A8" s="61"/>
      <c r="B8" s="61"/>
      <c r="C8" s="61"/>
      <c r="D8" s="62"/>
      <c r="E8" s="63"/>
      <c r="F8" s="64"/>
      <c r="G8" s="63"/>
      <c r="H8" s="65"/>
      <c r="I8" s="65"/>
      <c r="J8" s="66"/>
      <c r="K8" s="67"/>
      <c r="L8" s="68"/>
      <c r="M8" s="69"/>
      <c r="N8" s="70"/>
      <c r="O8" s="71"/>
      <c r="P8" s="69"/>
      <c r="Q8" s="72"/>
      <c r="R8" s="61"/>
      <c r="S8" s="73"/>
      <c r="T8" s="61"/>
      <c r="U8" s="73"/>
      <c r="V8" s="61"/>
      <c r="W8" s="73"/>
      <c r="X8" s="61"/>
      <c r="Y8" s="73"/>
      <c r="Z8" s="61"/>
      <c r="AA8" s="73"/>
      <c r="AB8" s="61"/>
      <c r="AC8" s="73"/>
      <c r="AD8" s="61"/>
      <c r="AE8" s="73"/>
      <c r="AF8" s="61"/>
      <c r="AG8" s="73"/>
      <c r="AH8" s="61"/>
      <c r="AI8" s="73"/>
      <c r="AJ8" s="61"/>
      <c r="AK8" s="73"/>
      <c r="AL8" s="61"/>
      <c r="AM8" s="73"/>
      <c r="AN8" s="61"/>
      <c r="AO8" s="73"/>
      <c r="AP8" s="61"/>
      <c r="AQ8" s="73"/>
      <c r="AR8" s="61"/>
      <c r="AS8" s="73"/>
      <c r="AT8" s="61"/>
      <c r="AU8" s="73"/>
      <c r="AV8" s="61"/>
      <c r="AW8" s="73"/>
      <c r="AX8" s="61"/>
      <c r="AY8" s="73"/>
      <c r="AZ8" s="61"/>
      <c r="BA8" s="73"/>
      <c r="BB8" s="61"/>
      <c r="BC8" s="73"/>
      <c r="BD8" s="61"/>
      <c r="BE8" s="73"/>
      <c r="BF8" s="61"/>
      <c r="BG8" s="73"/>
      <c r="BH8" s="61"/>
      <c r="BI8" s="73"/>
      <c r="BJ8" s="61"/>
      <c r="BK8" s="73"/>
      <c r="BL8" s="61"/>
      <c r="BM8" s="73"/>
      <c r="BN8" s="61"/>
      <c r="BO8" s="73"/>
      <c r="BP8" s="61"/>
      <c r="BQ8" s="73"/>
      <c r="BR8" s="61"/>
      <c r="BS8" s="73"/>
      <c r="BT8" s="61"/>
      <c r="BU8" s="73"/>
      <c r="BV8" s="61"/>
      <c r="BW8" s="73"/>
      <c r="BX8" s="61"/>
      <c r="BY8" s="73"/>
      <c r="BZ8" s="61"/>
      <c r="CA8" s="73"/>
      <c r="CC8" s="75"/>
      <c r="CD8" s="75"/>
      <c r="CE8" s="212"/>
      <c r="CF8" s="212"/>
      <c r="CG8" s="212"/>
    </row>
    <row r="9" spans="1:85" s="47" customFormat="1" ht="33.75" customHeight="1" thickBot="1" x14ac:dyDescent="0.25">
      <c r="A9" s="76"/>
      <c r="B9" s="46"/>
      <c r="C9" s="155"/>
      <c r="D9" s="77"/>
      <c r="E9" s="252"/>
      <c r="F9" s="251"/>
      <c r="G9" s="252"/>
      <c r="H9" s="80"/>
      <c r="I9" s="80"/>
      <c r="J9" s="81"/>
      <c r="K9" s="82">
        <f>J9-L9-O9</f>
        <v>0</v>
      </c>
      <c r="L9" s="83">
        <f t="shared" ref="L9:L22" si="0">S9+U9+W9+Y9+AA9+AC9+AE9+AG9+AI9+AK9+AM9+AO9+AQ9+AS9+AU9+AW9+AY9+BA9+BC9+BE9+BG9+BI9+BK9+BM9+BO9+BQ9+BS9+BU9+BW9+BY9+CA9</f>
        <v>0</v>
      </c>
      <c r="M9" s="84">
        <f>L9*F9</f>
        <v>0</v>
      </c>
      <c r="N9" s="85">
        <f>L9*G9</f>
        <v>0</v>
      </c>
      <c r="O9" s="83"/>
      <c r="P9" s="86">
        <f>O9*F9</f>
        <v>0</v>
      </c>
      <c r="Q9" s="87">
        <f>((O9*G9)/2)</f>
        <v>0</v>
      </c>
      <c r="R9" s="76"/>
      <c r="S9" s="88"/>
      <c r="T9" s="46"/>
      <c r="U9" s="88"/>
      <c r="V9" s="46"/>
      <c r="W9" s="88"/>
      <c r="X9" s="46"/>
      <c r="Y9" s="88"/>
      <c r="Z9" s="46"/>
      <c r="AA9" s="88"/>
      <c r="AB9" s="46"/>
      <c r="AC9" s="88"/>
      <c r="AD9" s="46"/>
      <c r="AE9" s="88"/>
      <c r="AF9" s="46"/>
      <c r="AG9" s="88"/>
      <c r="AH9" s="46"/>
      <c r="AI9" s="88"/>
      <c r="AJ9" s="46"/>
      <c r="AK9" s="88"/>
      <c r="AL9" s="46"/>
      <c r="AM9" s="88"/>
      <c r="AN9" s="46"/>
      <c r="AO9" s="88"/>
      <c r="AP9" s="46"/>
      <c r="AQ9" s="88"/>
      <c r="AR9" s="46"/>
      <c r="AS9" s="88"/>
      <c r="AT9" s="46"/>
      <c r="AU9" s="88"/>
      <c r="AV9" s="46"/>
      <c r="AW9" s="88"/>
      <c r="AX9" s="46"/>
      <c r="AY9" s="88"/>
      <c r="AZ9" s="46"/>
      <c r="BA9" s="88"/>
      <c r="BB9" s="46"/>
      <c r="BC9" s="88"/>
      <c r="BD9" s="46"/>
      <c r="BE9" s="88"/>
      <c r="BF9" s="46"/>
      <c r="BG9" s="88"/>
      <c r="BH9" s="46"/>
      <c r="BI9" s="88"/>
      <c r="BJ9" s="46"/>
      <c r="BK9" s="88"/>
      <c r="BL9" s="46"/>
      <c r="BM9" s="88"/>
      <c r="BN9" s="46"/>
      <c r="BO9" s="88"/>
      <c r="BP9" s="46"/>
      <c r="BQ9" s="88"/>
      <c r="BR9" s="46"/>
      <c r="BS9" s="88"/>
      <c r="BT9" s="46"/>
      <c r="BU9" s="88"/>
      <c r="BV9" s="46"/>
      <c r="BW9" s="88"/>
      <c r="BX9" s="46"/>
      <c r="BY9" s="88"/>
      <c r="BZ9" s="46"/>
      <c r="CA9" s="89"/>
      <c r="CB9" s="47">
        <f t="shared" ref="CB9:CB22" si="1">K9</f>
        <v>0</v>
      </c>
      <c r="CC9" s="56">
        <f t="shared" ref="CC9:CC22" si="2">CB9*(E9/50)</f>
        <v>0</v>
      </c>
      <c r="CD9" s="56">
        <f>CB9*G9</f>
        <v>0</v>
      </c>
      <c r="CE9" s="213">
        <f>F9</f>
        <v>0</v>
      </c>
      <c r="CF9" s="214">
        <f>SUM(R9:CA9)</f>
        <v>0</v>
      </c>
      <c r="CG9" s="215">
        <f>N9</f>
        <v>0</v>
      </c>
    </row>
    <row r="10" spans="1:85" s="47" customFormat="1" ht="33.75" customHeight="1" thickBot="1" x14ac:dyDescent="0.25">
      <c r="A10" s="76"/>
      <c r="B10" s="46"/>
      <c r="C10" s="156"/>
      <c r="D10" s="100"/>
      <c r="E10" s="250"/>
      <c r="F10" s="251"/>
      <c r="G10" s="252"/>
      <c r="H10" s="80"/>
      <c r="I10" s="80"/>
      <c r="J10" s="81"/>
      <c r="K10" s="82">
        <f>J10-L10-O10</f>
        <v>0</v>
      </c>
      <c r="L10" s="83">
        <f t="shared" si="0"/>
        <v>0</v>
      </c>
      <c r="M10" s="84">
        <f>IF(L10=0,0,L10*F10)</f>
        <v>0</v>
      </c>
      <c r="N10" s="85">
        <f>IF(L10=0,0,L10*G10)</f>
        <v>0</v>
      </c>
      <c r="O10" s="83"/>
      <c r="P10" s="86">
        <f>O10*F10</f>
        <v>0</v>
      </c>
      <c r="Q10" s="87">
        <f>IF(O10=0,0,((O10*G10)/2))</f>
        <v>0</v>
      </c>
      <c r="R10" s="76"/>
      <c r="S10" s="88"/>
      <c r="T10" s="46"/>
      <c r="U10" s="88"/>
      <c r="V10" s="46"/>
      <c r="W10" s="88"/>
      <c r="X10" s="46"/>
      <c r="Y10" s="88"/>
      <c r="Z10" s="46"/>
      <c r="AA10" s="88"/>
      <c r="AB10" s="46"/>
      <c r="AC10" s="88"/>
      <c r="AD10" s="46"/>
      <c r="AE10" s="88"/>
      <c r="AF10" s="46"/>
      <c r="AG10" s="88"/>
      <c r="AH10" s="46"/>
      <c r="AI10" s="88"/>
      <c r="AJ10" s="46"/>
      <c r="AK10" s="88"/>
      <c r="AL10" s="46"/>
      <c r="AM10" s="88"/>
      <c r="AN10" s="46"/>
      <c r="AO10" s="88"/>
      <c r="AP10" s="46"/>
      <c r="AQ10" s="88"/>
      <c r="AR10" s="46"/>
      <c r="AS10" s="88"/>
      <c r="AT10" s="46"/>
      <c r="AU10" s="88"/>
      <c r="AV10" s="46"/>
      <c r="AW10" s="88"/>
      <c r="AX10" s="46"/>
      <c r="AY10" s="88"/>
      <c r="AZ10" s="46"/>
      <c r="BA10" s="88"/>
      <c r="BB10" s="46"/>
      <c r="BC10" s="88"/>
      <c r="BD10" s="46"/>
      <c r="BE10" s="88"/>
      <c r="BF10" s="46"/>
      <c r="BG10" s="88"/>
      <c r="BH10" s="46"/>
      <c r="BI10" s="88"/>
      <c r="BJ10" s="46"/>
      <c r="BK10" s="88"/>
      <c r="BL10" s="46"/>
      <c r="BM10" s="88"/>
      <c r="BN10" s="46"/>
      <c r="BO10" s="88"/>
      <c r="BP10" s="46"/>
      <c r="BQ10" s="88"/>
      <c r="BR10" s="46"/>
      <c r="BS10" s="88"/>
      <c r="BT10" s="46"/>
      <c r="BU10" s="88"/>
      <c r="BV10" s="46"/>
      <c r="BW10" s="88"/>
      <c r="BX10" s="46"/>
      <c r="BY10" s="88"/>
      <c r="BZ10" s="46"/>
      <c r="CA10" s="89"/>
      <c r="CB10" s="47">
        <f t="shared" si="1"/>
        <v>0</v>
      </c>
      <c r="CC10" s="56">
        <f t="shared" si="2"/>
        <v>0</v>
      </c>
      <c r="CD10" s="56">
        <f>CB10*G10</f>
        <v>0</v>
      </c>
      <c r="CE10" s="213">
        <f>F10</f>
        <v>0</v>
      </c>
      <c r="CF10" s="214">
        <f>SUM(R10:CA10)</f>
        <v>0</v>
      </c>
      <c r="CG10" s="215">
        <f t="shared" ref="CG10:CG22" si="3">N10</f>
        <v>0</v>
      </c>
    </row>
    <row r="11" spans="1:85" s="47" customFormat="1" ht="33.75" customHeight="1" thickBot="1" x14ac:dyDescent="0.25">
      <c r="A11" s="76"/>
      <c r="B11" s="46"/>
      <c r="C11" s="156"/>
      <c r="D11" s="100"/>
      <c r="E11" s="250"/>
      <c r="F11" s="251"/>
      <c r="G11" s="252" t="str">
        <f t="shared" ref="G11:G15" si="4">IF(D11=0,"",(E11/D11)*0.33)</f>
        <v/>
      </c>
      <c r="H11" s="80"/>
      <c r="I11" s="80"/>
      <c r="J11" s="81"/>
      <c r="K11" s="82">
        <f t="shared" ref="K11:K22" si="5">J11-L11-O11</f>
        <v>0</v>
      </c>
      <c r="L11" s="83">
        <f t="shared" si="0"/>
        <v>0</v>
      </c>
      <c r="M11" s="84">
        <f t="shared" ref="M11:M22" si="6">IF(L11=0,0,L11*F11)</f>
        <v>0</v>
      </c>
      <c r="N11" s="85">
        <f t="shared" ref="N11:N22" si="7">IF(L11=0,0,L11*G11)</f>
        <v>0</v>
      </c>
      <c r="O11" s="83"/>
      <c r="P11" s="86" t="str">
        <f>IF(O11=0," ",((O11*G11)))</f>
        <v xml:space="preserve"> </v>
      </c>
      <c r="Q11" s="87">
        <f>IF(O11=0,0,((O11*G11)/2))</f>
        <v>0</v>
      </c>
      <c r="R11" s="76"/>
      <c r="S11" s="88"/>
      <c r="T11" s="46"/>
      <c r="U11" s="88"/>
      <c r="V11" s="46"/>
      <c r="W11" s="88"/>
      <c r="X11" s="46"/>
      <c r="Y11" s="88"/>
      <c r="Z11" s="46"/>
      <c r="AA11" s="88"/>
      <c r="AB11" s="46"/>
      <c r="AC11" s="88"/>
      <c r="AD11" s="46"/>
      <c r="AE11" s="88"/>
      <c r="AF11" s="46"/>
      <c r="AG11" s="88"/>
      <c r="AH11" s="46"/>
      <c r="AI11" s="88"/>
      <c r="AJ11" s="46"/>
      <c r="AK11" s="88"/>
      <c r="AL11" s="46"/>
      <c r="AM11" s="88"/>
      <c r="AN11" s="46"/>
      <c r="AO11" s="88"/>
      <c r="AP11" s="46"/>
      <c r="AQ11" s="88"/>
      <c r="AR11" s="46"/>
      <c r="AS11" s="88"/>
      <c r="AT11" s="46"/>
      <c r="AU11" s="88"/>
      <c r="AV11" s="46"/>
      <c r="AW11" s="88"/>
      <c r="AX11" s="46"/>
      <c r="AY11" s="88"/>
      <c r="AZ11" s="46"/>
      <c r="BA11" s="88"/>
      <c r="BB11" s="46"/>
      <c r="BC11" s="88"/>
      <c r="BD11" s="46"/>
      <c r="BE11" s="88"/>
      <c r="BF11" s="46"/>
      <c r="BG11" s="88"/>
      <c r="BH11" s="46"/>
      <c r="BI11" s="88"/>
      <c r="BJ11" s="46"/>
      <c r="BK11" s="88"/>
      <c r="BL11" s="46"/>
      <c r="BM11" s="88"/>
      <c r="BN11" s="46"/>
      <c r="BO11" s="88"/>
      <c r="BP11" s="46"/>
      <c r="BQ11" s="88"/>
      <c r="BR11" s="46"/>
      <c r="BS11" s="88"/>
      <c r="BT11" s="46"/>
      <c r="BU11" s="88"/>
      <c r="BV11" s="46"/>
      <c r="BW11" s="88"/>
      <c r="BX11" s="46"/>
      <c r="BY11" s="88"/>
      <c r="BZ11" s="46"/>
      <c r="CA11" s="89"/>
      <c r="CB11" s="47">
        <f t="shared" si="1"/>
        <v>0</v>
      </c>
      <c r="CC11" s="56">
        <f t="shared" si="2"/>
        <v>0</v>
      </c>
      <c r="CD11" s="56" t="str">
        <f>IF(CC11=0," ",((CB11*G11)))</f>
        <v xml:space="preserve"> </v>
      </c>
      <c r="CE11" s="213">
        <f>F11</f>
        <v>0</v>
      </c>
      <c r="CF11" s="214">
        <f>SUM(R11:CA11)</f>
        <v>0</v>
      </c>
      <c r="CG11" s="215">
        <f t="shared" si="3"/>
        <v>0</v>
      </c>
    </row>
    <row r="12" spans="1:85" s="47" customFormat="1" ht="33.75" customHeight="1" thickBot="1" x14ac:dyDescent="0.25">
      <c r="A12" s="99"/>
      <c r="B12" s="49"/>
      <c r="C12" s="156"/>
      <c r="D12" s="100"/>
      <c r="E12" s="250"/>
      <c r="F12" s="251"/>
      <c r="G12" s="252" t="str">
        <f t="shared" si="4"/>
        <v/>
      </c>
      <c r="H12" s="103"/>
      <c r="I12" s="103"/>
      <c r="J12" s="104">
        <v>0</v>
      </c>
      <c r="K12" s="82">
        <f t="shared" si="5"/>
        <v>0</v>
      </c>
      <c r="L12" s="83">
        <f t="shared" si="0"/>
        <v>0</v>
      </c>
      <c r="M12" s="84">
        <f t="shared" si="6"/>
        <v>0</v>
      </c>
      <c r="N12" s="85">
        <f t="shared" si="7"/>
        <v>0</v>
      </c>
      <c r="O12" s="83">
        <v>0</v>
      </c>
      <c r="P12" s="86">
        <f t="shared" ref="P12:P22" si="8">O12*F12</f>
        <v>0</v>
      </c>
      <c r="Q12" s="87">
        <f t="shared" ref="Q12:Q22" si="9">IF(O12=0,0,((O12*G12)/2))</f>
        <v>0</v>
      </c>
      <c r="R12" s="99"/>
      <c r="S12" s="108"/>
      <c r="T12" s="49"/>
      <c r="U12" s="108"/>
      <c r="V12" s="49"/>
      <c r="W12" s="108"/>
      <c r="X12" s="49"/>
      <c r="Y12" s="108"/>
      <c r="Z12" s="49"/>
      <c r="AA12" s="108"/>
      <c r="AB12" s="49"/>
      <c r="AC12" s="108"/>
      <c r="AD12" s="49"/>
      <c r="AE12" s="108"/>
      <c r="AF12" s="49"/>
      <c r="AG12" s="108"/>
      <c r="AH12" s="49"/>
      <c r="AI12" s="108"/>
      <c r="AJ12" s="49"/>
      <c r="AK12" s="108"/>
      <c r="AL12" s="49"/>
      <c r="AM12" s="108"/>
      <c r="AN12" s="49"/>
      <c r="AO12" s="108"/>
      <c r="AP12" s="49"/>
      <c r="AQ12" s="108"/>
      <c r="AR12" s="49"/>
      <c r="AS12" s="108"/>
      <c r="AT12" s="49"/>
      <c r="AU12" s="108"/>
      <c r="AV12" s="49"/>
      <c r="AW12" s="108"/>
      <c r="AX12" s="49"/>
      <c r="AY12" s="108"/>
      <c r="AZ12" s="49"/>
      <c r="BA12" s="108"/>
      <c r="BB12" s="49"/>
      <c r="BC12" s="108"/>
      <c r="BD12" s="49"/>
      <c r="BE12" s="108"/>
      <c r="BF12" s="49"/>
      <c r="BG12" s="108"/>
      <c r="BH12" s="49"/>
      <c r="BI12" s="108"/>
      <c r="BJ12" s="49"/>
      <c r="BK12" s="108"/>
      <c r="BL12" s="49"/>
      <c r="BM12" s="108"/>
      <c r="BN12" s="49"/>
      <c r="BO12" s="108"/>
      <c r="BP12" s="49"/>
      <c r="BQ12" s="108"/>
      <c r="BR12" s="49"/>
      <c r="BS12" s="108"/>
      <c r="BT12" s="49"/>
      <c r="BU12" s="108"/>
      <c r="BV12" s="49"/>
      <c r="BW12" s="108"/>
      <c r="BX12" s="49"/>
      <c r="BY12" s="108"/>
      <c r="BZ12" s="49"/>
      <c r="CA12" s="109"/>
      <c r="CB12" s="47">
        <f t="shared" si="1"/>
        <v>0</v>
      </c>
      <c r="CC12" s="56">
        <f t="shared" si="2"/>
        <v>0</v>
      </c>
      <c r="CD12" s="56"/>
      <c r="CE12" s="213">
        <f>F12</f>
        <v>0</v>
      </c>
      <c r="CF12" s="214">
        <f>SUM(R12:CA12)</f>
        <v>0</v>
      </c>
      <c r="CG12" s="215">
        <f t="shared" si="3"/>
        <v>0</v>
      </c>
    </row>
    <row r="13" spans="1:85" s="47" customFormat="1" ht="33.75" customHeight="1" thickBot="1" x14ac:dyDescent="0.25">
      <c r="A13" s="99"/>
      <c r="B13" s="49"/>
      <c r="C13" s="156"/>
      <c r="D13" s="100"/>
      <c r="E13" s="250"/>
      <c r="F13" s="395"/>
      <c r="G13" s="252" t="str">
        <f t="shared" si="4"/>
        <v/>
      </c>
      <c r="H13" s="103"/>
      <c r="I13" s="103"/>
      <c r="J13" s="104">
        <v>0</v>
      </c>
      <c r="K13" s="82">
        <f>J13-L13-O13</f>
        <v>0</v>
      </c>
      <c r="L13" s="83">
        <f t="shared" si="0"/>
        <v>0</v>
      </c>
      <c r="M13" s="84">
        <f t="shared" si="6"/>
        <v>0</v>
      </c>
      <c r="N13" s="85">
        <f t="shared" si="7"/>
        <v>0</v>
      </c>
      <c r="O13" s="83">
        <v>0</v>
      </c>
      <c r="P13" s="86">
        <f t="shared" si="8"/>
        <v>0</v>
      </c>
      <c r="Q13" s="87">
        <f t="shared" si="9"/>
        <v>0</v>
      </c>
      <c r="R13" s="99"/>
      <c r="S13" s="108"/>
      <c r="T13" s="49"/>
      <c r="U13" s="108"/>
      <c r="V13" s="49"/>
      <c r="W13" s="108"/>
      <c r="X13" s="49"/>
      <c r="Y13" s="108"/>
      <c r="Z13" s="49"/>
      <c r="AA13" s="108"/>
      <c r="AB13" s="49"/>
      <c r="AC13" s="108"/>
      <c r="AD13" s="49"/>
      <c r="AE13" s="108"/>
      <c r="AF13" s="49"/>
      <c r="AG13" s="108"/>
      <c r="AH13" s="49"/>
      <c r="AI13" s="108"/>
      <c r="AJ13" s="49"/>
      <c r="AK13" s="108"/>
      <c r="AL13" s="49"/>
      <c r="AM13" s="108"/>
      <c r="AN13" s="49"/>
      <c r="AO13" s="108"/>
      <c r="AP13" s="49"/>
      <c r="AQ13" s="108"/>
      <c r="AR13" s="49"/>
      <c r="AS13" s="108"/>
      <c r="AT13" s="49"/>
      <c r="AU13" s="108"/>
      <c r="AV13" s="49"/>
      <c r="AW13" s="108"/>
      <c r="AX13" s="49"/>
      <c r="AY13" s="108"/>
      <c r="AZ13" s="49"/>
      <c r="BA13" s="108"/>
      <c r="BB13" s="49"/>
      <c r="BC13" s="108"/>
      <c r="BD13" s="49"/>
      <c r="BE13" s="108"/>
      <c r="BF13" s="49"/>
      <c r="BG13" s="108"/>
      <c r="BH13" s="49"/>
      <c r="BI13" s="108"/>
      <c r="BJ13" s="49"/>
      <c r="BK13" s="108"/>
      <c r="BL13" s="49"/>
      <c r="BM13" s="108"/>
      <c r="BN13" s="49"/>
      <c r="BO13" s="108"/>
      <c r="BP13" s="49"/>
      <c r="BQ13" s="108"/>
      <c r="BR13" s="49"/>
      <c r="BS13" s="108"/>
      <c r="BT13" s="49"/>
      <c r="BU13" s="108"/>
      <c r="BV13" s="49"/>
      <c r="BW13" s="108"/>
      <c r="BX13" s="49"/>
      <c r="BY13" s="108"/>
      <c r="BZ13" s="49"/>
      <c r="CA13" s="109"/>
      <c r="CB13" s="47">
        <f t="shared" si="1"/>
        <v>0</v>
      </c>
      <c r="CC13" s="56">
        <f t="shared" si="2"/>
        <v>0</v>
      </c>
      <c r="CD13" s="56"/>
      <c r="CE13" s="213">
        <f t="shared" ref="CE13:CE22" si="10">F13</f>
        <v>0</v>
      </c>
      <c r="CF13" s="214">
        <f t="shared" ref="CF13:CF22" si="11">SUM(R13:CA13)</f>
        <v>0</v>
      </c>
      <c r="CG13" s="215">
        <f t="shared" si="3"/>
        <v>0</v>
      </c>
    </row>
    <row r="14" spans="1:85" s="47" customFormat="1" ht="33.75" customHeight="1" thickBot="1" x14ac:dyDescent="0.25">
      <c r="A14" s="99"/>
      <c r="B14" s="49"/>
      <c r="C14" s="156"/>
      <c r="D14" s="100"/>
      <c r="E14" s="250"/>
      <c r="F14" s="251"/>
      <c r="G14" s="252" t="str">
        <f t="shared" si="4"/>
        <v/>
      </c>
      <c r="H14" s="103"/>
      <c r="I14" s="103"/>
      <c r="J14" s="104">
        <v>0</v>
      </c>
      <c r="K14" s="82">
        <f>J14-L14-O14</f>
        <v>0</v>
      </c>
      <c r="L14" s="83">
        <f t="shared" si="0"/>
        <v>0</v>
      </c>
      <c r="M14" s="84">
        <f t="shared" ref="M14" si="12">IF(L14=0,0,L14*F14)</f>
        <v>0</v>
      </c>
      <c r="N14" s="85">
        <f>IF(L14=0,0,L14*G14)</f>
        <v>0</v>
      </c>
      <c r="O14" s="83">
        <v>0</v>
      </c>
      <c r="P14" s="86">
        <f t="shared" si="8"/>
        <v>0</v>
      </c>
      <c r="Q14" s="87">
        <f t="shared" si="9"/>
        <v>0</v>
      </c>
      <c r="R14" s="99"/>
      <c r="S14" s="108"/>
      <c r="T14" s="49"/>
      <c r="U14" s="108"/>
      <c r="V14" s="49"/>
      <c r="W14" s="108"/>
      <c r="X14" s="49"/>
      <c r="Y14" s="108"/>
      <c r="Z14" s="49"/>
      <c r="AA14" s="108"/>
      <c r="AB14" s="49"/>
      <c r="AC14" s="108"/>
      <c r="AD14" s="49"/>
      <c r="AE14" s="108"/>
      <c r="AF14" s="49"/>
      <c r="AG14" s="108"/>
      <c r="AH14" s="49"/>
      <c r="AI14" s="108"/>
      <c r="AJ14" s="49"/>
      <c r="AK14" s="108"/>
      <c r="AL14" s="49"/>
      <c r="AM14" s="108"/>
      <c r="AN14" s="49"/>
      <c r="AO14" s="108"/>
      <c r="AP14" s="49"/>
      <c r="AQ14" s="108"/>
      <c r="AR14" s="49"/>
      <c r="AS14" s="108"/>
      <c r="AT14" s="49"/>
      <c r="AU14" s="108"/>
      <c r="AV14" s="49"/>
      <c r="AW14" s="108"/>
      <c r="AX14" s="49"/>
      <c r="AY14" s="108"/>
      <c r="AZ14" s="49"/>
      <c r="BA14" s="108"/>
      <c r="BB14" s="49"/>
      <c r="BC14" s="108"/>
      <c r="BD14" s="49"/>
      <c r="BE14" s="108"/>
      <c r="BF14" s="49"/>
      <c r="BG14" s="108"/>
      <c r="BH14" s="49"/>
      <c r="BI14" s="108"/>
      <c r="BJ14" s="49"/>
      <c r="BK14" s="108"/>
      <c r="BL14" s="49"/>
      <c r="BM14" s="108"/>
      <c r="BN14" s="49"/>
      <c r="BO14" s="108"/>
      <c r="BP14" s="49"/>
      <c r="BQ14" s="108"/>
      <c r="BR14" s="49"/>
      <c r="BS14" s="108"/>
      <c r="BT14" s="49"/>
      <c r="BU14" s="108"/>
      <c r="BV14" s="49"/>
      <c r="BW14" s="108"/>
      <c r="BX14" s="49"/>
      <c r="BY14" s="108"/>
      <c r="BZ14" s="49"/>
      <c r="CA14" s="109"/>
      <c r="CB14" s="47">
        <f t="shared" si="1"/>
        <v>0</v>
      </c>
      <c r="CC14" s="56">
        <f t="shared" si="2"/>
        <v>0</v>
      </c>
      <c r="CD14" s="56"/>
      <c r="CE14" s="213">
        <f t="shared" si="10"/>
        <v>0</v>
      </c>
      <c r="CF14" s="214">
        <f t="shared" si="11"/>
        <v>0</v>
      </c>
      <c r="CG14" s="215">
        <f t="shared" si="3"/>
        <v>0</v>
      </c>
    </row>
    <row r="15" spans="1:85" s="47" customFormat="1" ht="33.75" customHeight="1" thickBot="1" x14ac:dyDescent="0.25">
      <c r="A15" s="76"/>
      <c r="B15" s="49"/>
      <c r="C15" s="156"/>
      <c r="D15" s="100"/>
      <c r="E15" s="250"/>
      <c r="F15" s="251"/>
      <c r="G15" s="252" t="str">
        <f t="shared" si="4"/>
        <v/>
      </c>
      <c r="H15" s="80"/>
      <c r="I15" s="103"/>
      <c r="J15" s="104">
        <v>0</v>
      </c>
      <c r="K15" s="82">
        <f t="shared" si="5"/>
        <v>0</v>
      </c>
      <c r="L15" s="83">
        <f t="shared" si="0"/>
        <v>0</v>
      </c>
      <c r="M15" s="84">
        <f t="shared" si="6"/>
        <v>0</v>
      </c>
      <c r="N15" s="85">
        <f t="shared" si="7"/>
        <v>0</v>
      </c>
      <c r="O15" s="83"/>
      <c r="P15" s="86">
        <f t="shared" si="8"/>
        <v>0</v>
      </c>
      <c r="Q15" s="87">
        <f t="shared" si="9"/>
        <v>0</v>
      </c>
      <c r="R15" s="99"/>
      <c r="S15" s="108"/>
      <c r="T15" s="49"/>
      <c r="U15" s="108"/>
      <c r="V15" s="49"/>
      <c r="W15" s="108"/>
      <c r="X15" s="49"/>
      <c r="Y15" s="108"/>
      <c r="Z15" s="49"/>
      <c r="AA15" s="108"/>
      <c r="AB15" s="49"/>
      <c r="AC15" s="108"/>
      <c r="AD15" s="49"/>
      <c r="AE15" s="108"/>
      <c r="AF15" s="49"/>
      <c r="AG15" s="108"/>
      <c r="AH15" s="49"/>
      <c r="AI15" s="108"/>
      <c r="AJ15" s="49"/>
      <c r="AK15" s="108"/>
      <c r="AL15" s="49"/>
      <c r="AM15" s="108"/>
      <c r="AN15" s="49"/>
      <c r="AO15" s="108"/>
      <c r="AP15" s="49"/>
      <c r="AQ15" s="108"/>
      <c r="AR15" s="49"/>
      <c r="AS15" s="108"/>
      <c r="AT15" s="49"/>
      <c r="AU15" s="108"/>
      <c r="AV15" s="49"/>
      <c r="AW15" s="108"/>
      <c r="AX15" s="49"/>
      <c r="AY15" s="108"/>
      <c r="AZ15" s="49"/>
      <c r="BA15" s="108"/>
      <c r="BB15" s="49"/>
      <c r="BC15" s="108"/>
      <c r="BD15" s="49"/>
      <c r="BE15" s="108"/>
      <c r="BF15" s="49"/>
      <c r="BG15" s="108"/>
      <c r="BH15" s="49"/>
      <c r="BI15" s="108"/>
      <c r="BJ15" s="49"/>
      <c r="BK15" s="108"/>
      <c r="BL15" s="49"/>
      <c r="BM15" s="108"/>
      <c r="BN15" s="49"/>
      <c r="BO15" s="108"/>
      <c r="BP15" s="49"/>
      <c r="BQ15" s="108"/>
      <c r="BR15" s="49"/>
      <c r="BS15" s="108"/>
      <c r="BT15" s="49"/>
      <c r="BU15" s="108"/>
      <c r="BV15" s="49"/>
      <c r="BW15" s="108"/>
      <c r="BX15" s="49"/>
      <c r="BY15" s="108"/>
      <c r="BZ15" s="49"/>
      <c r="CA15" s="109"/>
      <c r="CB15" s="47">
        <f t="shared" si="1"/>
        <v>0</v>
      </c>
      <c r="CC15" s="56">
        <f t="shared" si="2"/>
        <v>0</v>
      </c>
      <c r="CD15" s="56" t="str">
        <f>IF(CC15=0," ",(CB15*G15))</f>
        <v xml:space="preserve"> </v>
      </c>
      <c r="CE15" s="213">
        <f t="shared" si="10"/>
        <v>0</v>
      </c>
      <c r="CF15" s="214">
        <f t="shared" si="11"/>
        <v>0</v>
      </c>
      <c r="CG15" s="215">
        <f t="shared" si="3"/>
        <v>0</v>
      </c>
    </row>
    <row r="16" spans="1:85" s="47" customFormat="1" ht="33.75" customHeight="1" thickBot="1" x14ac:dyDescent="0.25">
      <c r="A16" s="99"/>
      <c r="B16" s="368"/>
      <c r="C16" s="371"/>
      <c r="D16" s="372"/>
      <c r="E16" s="394"/>
      <c r="F16" s="374"/>
      <c r="G16" s="375" t="str">
        <f>IF(D16=0,"",(E16/D16)*0.4)</f>
        <v/>
      </c>
      <c r="H16" s="376"/>
      <c r="I16" s="376"/>
      <c r="J16" s="377">
        <v>0</v>
      </c>
      <c r="K16" s="378">
        <f t="shared" si="5"/>
        <v>0</v>
      </c>
      <c r="L16" s="83">
        <f t="shared" si="0"/>
        <v>0</v>
      </c>
      <c r="M16" s="84">
        <f>IF(L16=0,0,L16*G16)</f>
        <v>0</v>
      </c>
      <c r="N16" s="85">
        <f t="shared" si="7"/>
        <v>0</v>
      </c>
      <c r="O16" s="83">
        <v>0</v>
      </c>
      <c r="P16" s="86">
        <f t="shared" si="8"/>
        <v>0</v>
      </c>
      <c r="Q16" s="87">
        <f t="shared" si="9"/>
        <v>0</v>
      </c>
      <c r="R16" s="99"/>
      <c r="S16" s="108"/>
      <c r="T16" s="49"/>
      <c r="U16" s="108"/>
      <c r="V16" s="49"/>
      <c r="W16" s="108"/>
      <c r="X16" s="49"/>
      <c r="Y16" s="108"/>
      <c r="Z16" s="49"/>
      <c r="AA16" s="108"/>
      <c r="AB16" s="49"/>
      <c r="AC16" s="108"/>
      <c r="AD16" s="49"/>
      <c r="AE16" s="108"/>
      <c r="AF16" s="49"/>
      <c r="AG16" s="108"/>
      <c r="AH16" s="49"/>
      <c r="AI16" s="108"/>
      <c r="AJ16" s="49"/>
      <c r="AK16" s="108"/>
      <c r="AL16" s="49"/>
      <c r="AM16" s="108"/>
      <c r="AN16" s="49"/>
      <c r="AO16" s="108"/>
      <c r="AP16" s="49"/>
      <c r="AQ16" s="108"/>
      <c r="AR16" s="49"/>
      <c r="AS16" s="108"/>
      <c r="AT16" s="49"/>
      <c r="AU16" s="108"/>
      <c r="AV16" s="49"/>
      <c r="AW16" s="108"/>
      <c r="AX16" s="49"/>
      <c r="AY16" s="108"/>
      <c r="AZ16" s="49"/>
      <c r="BA16" s="108"/>
      <c r="BB16" s="49"/>
      <c r="BC16" s="108"/>
      <c r="BD16" s="49"/>
      <c r="BE16" s="108"/>
      <c r="BF16" s="49"/>
      <c r="BG16" s="108"/>
      <c r="BH16" s="49"/>
      <c r="BI16" s="108"/>
      <c r="BJ16" s="49"/>
      <c r="BK16" s="108"/>
      <c r="BL16" s="49"/>
      <c r="BM16" s="108"/>
      <c r="BN16" s="49"/>
      <c r="BO16" s="108"/>
      <c r="BP16" s="49"/>
      <c r="BQ16" s="108"/>
      <c r="BR16" s="49"/>
      <c r="BS16" s="108"/>
      <c r="BT16" s="49"/>
      <c r="BU16" s="108"/>
      <c r="BV16" s="49"/>
      <c r="BW16" s="108"/>
      <c r="BX16" s="49"/>
      <c r="BY16" s="108"/>
      <c r="BZ16" s="49"/>
      <c r="CA16" s="109"/>
      <c r="CB16" s="47">
        <f t="shared" si="1"/>
        <v>0</v>
      </c>
      <c r="CC16" s="56">
        <f t="shared" si="2"/>
        <v>0</v>
      </c>
      <c r="CD16" s="56"/>
      <c r="CE16" s="213">
        <f t="shared" si="10"/>
        <v>0</v>
      </c>
      <c r="CF16" s="214">
        <f t="shared" si="11"/>
        <v>0</v>
      </c>
      <c r="CG16" s="215">
        <f t="shared" si="3"/>
        <v>0</v>
      </c>
    </row>
    <row r="17" spans="1:86" s="47" customFormat="1" ht="33.75" customHeight="1" thickBot="1" x14ac:dyDescent="0.25">
      <c r="A17" s="99"/>
      <c r="B17" s="49"/>
      <c r="C17" s="156"/>
      <c r="D17" s="100"/>
      <c r="E17" s="250"/>
      <c r="F17" s="251"/>
      <c r="G17" s="252" t="str">
        <f t="shared" ref="G17:G22" si="13">IF(D17=0,"",(E17/D17)*0.33)</f>
        <v/>
      </c>
      <c r="H17" s="103"/>
      <c r="I17" s="103"/>
      <c r="J17" s="104"/>
      <c r="K17" s="82">
        <f t="shared" si="5"/>
        <v>0</v>
      </c>
      <c r="L17" s="83">
        <f t="shared" si="0"/>
        <v>0</v>
      </c>
      <c r="M17" s="84">
        <f t="shared" si="6"/>
        <v>0</v>
      </c>
      <c r="N17" s="85">
        <f t="shared" si="7"/>
        <v>0</v>
      </c>
      <c r="O17" s="83"/>
      <c r="P17" s="86">
        <f t="shared" si="8"/>
        <v>0</v>
      </c>
      <c r="Q17" s="87">
        <f t="shared" si="9"/>
        <v>0</v>
      </c>
      <c r="R17" s="99"/>
      <c r="S17" s="108"/>
      <c r="T17" s="49"/>
      <c r="U17" s="108"/>
      <c r="V17" s="49"/>
      <c r="W17" s="108"/>
      <c r="X17" s="49"/>
      <c r="Y17" s="108"/>
      <c r="Z17" s="49"/>
      <c r="AA17" s="108"/>
      <c r="AB17" s="49"/>
      <c r="AC17" s="108"/>
      <c r="AD17" s="49"/>
      <c r="AE17" s="108"/>
      <c r="AF17" s="49"/>
      <c r="AG17" s="108"/>
      <c r="AH17" s="49"/>
      <c r="AI17" s="108"/>
      <c r="AJ17" s="49"/>
      <c r="AK17" s="108"/>
      <c r="AL17" s="49"/>
      <c r="AM17" s="108"/>
      <c r="AN17" s="49"/>
      <c r="AO17" s="108"/>
      <c r="AP17" s="49"/>
      <c r="AQ17" s="108"/>
      <c r="AR17" s="49"/>
      <c r="AS17" s="108"/>
      <c r="AT17" s="49"/>
      <c r="AU17" s="108"/>
      <c r="AV17" s="49"/>
      <c r="AW17" s="108"/>
      <c r="AX17" s="49"/>
      <c r="AY17" s="108"/>
      <c r="AZ17" s="49"/>
      <c r="BA17" s="108"/>
      <c r="BB17" s="49"/>
      <c r="BC17" s="108"/>
      <c r="BD17" s="49"/>
      <c r="BE17" s="108"/>
      <c r="BF17" s="49"/>
      <c r="BG17" s="108"/>
      <c r="BH17" s="49"/>
      <c r="BI17" s="108"/>
      <c r="BJ17" s="49"/>
      <c r="BK17" s="108"/>
      <c r="BL17" s="49"/>
      <c r="BM17" s="108"/>
      <c r="BN17" s="49"/>
      <c r="BO17" s="108"/>
      <c r="BP17" s="49"/>
      <c r="BQ17" s="108"/>
      <c r="BR17" s="49"/>
      <c r="BS17" s="108"/>
      <c r="BT17" s="49"/>
      <c r="BU17" s="108"/>
      <c r="BV17" s="49"/>
      <c r="BW17" s="108"/>
      <c r="BX17" s="49"/>
      <c r="BY17" s="108"/>
      <c r="BZ17" s="49"/>
      <c r="CA17" s="109"/>
      <c r="CB17" s="47">
        <f t="shared" si="1"/>
        <v>0</v>
      </c>
      <c r="CC17" s="56">
        <f t="shared" si="2"/>
        <v>0</v>
      </c>
      <c r="CD17" s="56"/>
      <c r="CE17" s="213">
        <f t="shared" si="10"/>
        <v>0</v>
      </c>
      <c r="CF17" s="214">
        <f t="shared" si="11"/>
        <v>0</v>
      </c>
      <c r="CG17" s="215">
        <f t="shared" si="3"/>
        <v>0</v>
      </c>
    </row>
    <row r="18" spans="1:86" s="47" customFormat="1" ht="33.75" customHeight="1" thickBot="1" x14ac:dyDescent="0.25">
      <c r="A18" s="99"/>
      <c r="B18" s="446"/>
      <c r="C18" s="392"/>
      <c r="D18" s="393"/>
      <c r="E18" s="394"/>
      <c r="F18" s="395"/>
      <c r="G18" s="447" t="str">
        <f>IF(D18=0,"",(E18/D18)*0.33)</f>
        <v/>
      </c>
      <c r="H18" s="448"/>
      <c r="I18" s="448"/>
      <c r="J18" s="449"/>
      <c r="K18" s="82">
        <f t="shared" si="5"/>
        <v>0</v>
      </c>
      <c r="L18" s="83">
        <f t="shared" si="0"/>
        <v>0</v>
      </c>
      <c r="M18" s="84">
        <f t="shared" si="6"/>
        <v>0</v>
      </c>
      <c r="N18" s="85">
        <f t="shared" si="7"/>
        <v>0</v>
      </c>
      <c r="O18" s="83"/>
      <c r="P18" s="86">
        <f t="shared" si="8"/>
        <v>0</v>
      </c>
      <c r="Q18" s="87">
        <f t="shared" si="9"/>
        <v>0</v>
      </c>
      <c r="R18" s="99"/>
      <c r="S18" s="108"/>
      <c r="T18" s="49"/>
      <c r="U18" s="108"/>
      <c r="V18" s="49"/>
      <c r="W18" s="108"/>
      <c r="X18" s="49"/>
      <c r="Y18" s="108"/>
      <c r="Z18" s="49"/>
      <c r="AA18" s="108"/>
      <c r="AB18" s="49"/>
      <c r="AC18" s="108"/>
      <c r="AD18" s="49"/>
      <c r="AE18" s="108"/>
      <c r="AF18" s="49"/>
      <c r="AG18" s="108"/>
      <c r="AH18" s="49"/>
      <c r="AI18" s="108"/>
      <c r="AJ18" s="49"/>
      <c r="AK18" s="108"/>
      <c r="AL18" s="49"/>
      <c r="AM18" s="108"/>
      <c r="AN18" s="49"/>
      <c r="AO18" s="108"/>
      <c r="AP18" s="49"/>
      <c r="AQ18" s="108"/>
      <c r="AR18" s="49"/>
      <c r="AS18" s="108"/>
      <c r="AT18" s="49"/>
      <c r="AU18" s="108"/>
      <c r="AV18" s="49"/>
      <c r="AW18" s="108"/>
      <c r="AX18" s="49"/>
      <c r="AY18" s="108"/>
      <c r="AZ18" s="49"/>
      <c r="BA18" s="108"/>
      <c r="BB18" s="49"/>
      <c r="BC18" s="108"/>
      <c r="BD18" s="49"/>
      <c r="BE18" s="108"/>
      <c r="BF18" s="49"/>
      <c r="BG18" s="108"/>
      <c r="BH18" s="49"/>
      <c r="BI18" s="108"/>
      <c r="BJ18" s="49"/>
      <c r="BK18" s="108"/>
      <c r="BL18" s="49"/>
      <c r="BM18" s="108"/>
      <c r="BN18" s="49"/>
      <c r="BO18" s="108"/>
      <c r="BP18" s="49"/>
      <c r="BQ18" s="108"/>
      <c r="BR18" s="49"/>
      <c r="BS18" s="108"/>
      <c r="BT18" s="49"/>
      <c r="BU18" s="108"/>
      <c r="BV18" s="49"/>
      <c r="BW18" s="108"/>
      <c r="BX18" s="49"/>
      <c r="BY18" s="108"/>
      <c r="BZ18" s="49"/>
      <c r="CA18" s="109"/>
      <c r="CB18" s="47">
        <f t="shared" si="1"/>
        <v>0</v>
      </c>
      <c r="CC18" s="56">
        <f t="shared" si="2"/>
        <v>0</v>
      </c>
      <c r="CD18" s="56"/>
      <c r="CE18" s="213">
        <f t="shared" si="10"/>
        <v>0</v>
      </c>
      <c r="CF18" s="214">
        <f t="shared" si="11"/>
        <v>0</v>
      </c>
      <c r="CG18" s="215">
        <f t="shared" si="3"/>
        <v>0</v>
      </c>
    </row>
    <row r="19" spans="1:86" s="47" customFormat="1" ht="33.75" customHeight="1" thickBot="1" x14ac:dyDescent="0.25">
      <c r="A19" s="99"/>
      <c r="B19" s="49"/>
      <c r="C19" s="156"/>
      <c r="D19" s="100"/>
      <c r="E19" s="250"/>
      <c r="F19" s="251"/>
      <c r="G19" s="252" t="str">
        <f t="shared" si="13"/>
        <v/>
      </c>
      <c r="H19" s="103"/>
      <c r="I19" s="103"/>
      <c r="J19" s="104"/>
      <c r="K19" s="82"/>
      <c r="L19" s="83">
        <f t="shared" si="0"/>
        <v>0</v>
      </c>
      <c r="M19" s="84">
        <f t="shared" si="6"/>
        <v>0</v>
      </c>
      <c r="N19" s="85">
        <f t="shared" si="7"/>
        <v>0</v>
      </c>
      <c r="O19" s="83"/>
      <c r="P19" s="86">
        <f t="shared" si="8"/>
        <v>0</v>
      </c>
      <c r="Q19" s="87">
        <f t="shared" si="9"/>
        <v>0</v>
      </c>
      <c r="R19" s="99"/>
      <c r="S19" s="108"/>
      <c r="T19" s="49"/>
      <c r="U19" s="108"/>
      <c r="V19" s="49"/>
      <c r="W19" s="108"/>
      <c r="X19" s="49"/>
      <c r="Y19" s="108"/>
      <c r="Z19" s="49"/>
      <c r="AA19" s="108"/>
      <c r="AB19" s="49"/>
      <c r="AC19" s="108"/>
      <c r="AD19" s="49"/>
      <c r="AE19" s="108"/>
      <c r="AF19" s="49"/>
      <c r="AG19" s="108"/>
      <c r="AH19" s="49"/>
      <c r="AI19" s="108"/>
      <c r="AJ19" s="49"/>
      <c r="AK19" s="108"/>
      <c r="AL19" s="49"/>
      <c r="AM19" s="108"/>
      <c r="AN19" s="49"/>
      <c r="AO19" s="108"/>
      <c r="AP19" s="49"/>
      <c r="AQ19" s="108"/>
      <c r="AR19" s="49"/>
      <c r="AS19" s="108"/>
      <c r="AT19" s="49"/>
      <c r="AU19" s="108"/>
      <c r="AV19" s="49"/>
      <c r="AW19" s="108"/>
      <c r="AX19" s="49"/>
      <c r="AY19" s="108"/>
      <c r="AZ19" s="49"/>
      <c r="BA19" s="108"/>
      <c r="BB19" s="49"/>
      <c r="BC19" s="108"/>
      <c r="BD19" s="49"/>
      <c r="BE19" s="108"/>
      <c r="BF19" s="49"/>
      <c r="BG19" s="108"/>
      <c r="BH19" s="49"/>
      <c r="BI19" s="108"/>
      <c r="BJ19" s="49"/>
      <c r="BK19" s="108"/>
      <c r="BL19" s="49"/>
      <c r="BM19" s="108"/>
      <c r="BN19" s="49"/>
      <c r="BO19" s="108"/>
      <c r="BP19" s="49"/>
      <c r="BQ19" s="108"/>
      <c r="BR19" s="49"/>
      <c r="BS19" s="108"/>
      <c r="BT19" s="49"/>
      <c r="BU19" s="108"/>
      <c r="BV19" s="49"/>
      <c r="BW19" s="108"/>
      <c r="BX19" s="49"/>
      <c r="BY19" s="108"/>
      <c r="BZ19" s="49"/>
      <c r="CA19" s="109"/>
      <c r="CB19" s="47">
        <f t="shared" si="1"/>
        <v>0</v>
      </c>
      <c r="CC19" s="56">
        <f t="shared" si="2"/>
        <v>0</v>
      </c>
      <c r="CD19" s="56"/>
      <c r="CE19" s="213">
        <f t="shared" si="10"/>
        <v>0</v>
      </c>
      <c r="CF19" s="214">
        <f t="shared" si="11"/>
        <v>0</v>
      </c>
      <c r="CG19" s="215">
        <f t="shared" si="3"/>
        <v>0</v>
      </c>
    </row>
    <row r="20" spans="1:86" s="47" customFormat="1" ht="33.75" customHeight="1" thickBot="1" x14ac:dyDescent="0.25">
      <c r="A20" s="99"/>
      <c r="B20" s="49"/>
      <c r="C20" s="156"/>
      <c r="D20" s="100"/>
      <c r="E20" s="250"/>
      <c r="F20" s="253"/>
      <c r="G20" s="252" t="str">
        <f t="shared" si="13"/>
        <v/>
      </c>
      <c r="H20" s="103"/>
      <c r="I20" s="103"/>
      <c r="J20" s="104"/>
      <c r="K20" s="82">
        <f t="shared" si="5"/>
        <v>0</v>
      </c>
      <c r="L20" s="83">
        <f t="shared" si="0"/>
        <v>0</v>
      </c>
      <c r="M20" s="84">
        <f t="shared" si="6"/>
        <v>0</v>
      </c>
      <c r="N20" s="85">
        <f t="shared" si="7"/>
        <v>0</v>
      </c>
      <c r="O20" s="83"/>
      <c r="P20" s="86">
        <f t="shared" si="8"/>
        <v>0</v>
      </c>
      <c r="Q20" s="87">
        <f t="shared" si="9"/>
        <v>0</v>
      </c>
      <c r="R20" s="99"/>
      <c r="S20" s="108"/>
      <c r="T20" s="49"/>
      <c r="U20" s="108"/>
      <c r="V20" s="49"/>
      <c r="W20" s="108"/>
      <c r="X20" s="49"/>
      <c r="Y20" s="108"/>
      <c r="Z20" s="49"/>
      <c r="AA20" s="108"/>
      <c r="AB20" s="49"/>
      <c r="AC20" s="108"/>
      <c r="AD20" s="49"/>
      <c r="AE20" s="108"/>
      <c r="AF20" s="49"/>
      <c r="AG20" s="108"/>
      <c r="AH20" s="49"/>
      <c r="AI20" s="108"/>
      <c r="AJ20" s="49"/>
      <c r="AK20" s="108"/>
      <c r="AL20" s="49"/>
      <c r="AM20" s="108"/>
      <c r="AN20" s="49"/>
      <c r="AO20" s="108"/>
      <c r="AP20" s="49"/>
      <c r="AQ20" s="108"/>
      <c r="AR20" s="49"/>
      <c r="AS20" s="108"/>
      <c r="AT20" s="49"/>
      <c r="AU20" s="108"/>
      <c r="AV20" s="49"/>
      <c r="AW20" s="108"/>
      <c r="AX20" s="49"/>
      <c r="AY20" s="108"/>
      <c r="AZ20" s="49"/>
      <c r="BA20" s="108"/>
      <c r="BB20" s="49"/>
      <c r="BC20" s="108"/>
      <c r="BD20" s="49"/>
      <c r="BE20" s="108"/>
      <c r="BF20" s="49"/>
      <c r="BG20" s="108"/>
      <c r="BH20" s="49"/>
      <c r="BI20" s="108"/>
      <c r="BJ20" s="49"/>
      <c r="BK20" s="108"/>
      <c r="BL20" s="49"/>
      <c r="BM20" s="108"/>
      <c r="BN20" s="49"/>
      <c r="BO20" s="108"/>
      <c r="BP20" s="49"/>
      <c r="BQ20" s="108"/>
      <c r="BR20" s="49"/>
      <c r="BS20" s="108"/>
      <c r="BT20" s="49"/>
      <c r="BU20" s="108"/>
      <c r="BV20" s="49"/>
      <c r="BW20" s="108"/>
      <c r="BX20" s="49"/>
      <c r="BY20" s="108"/>
      <c r="BZ20" s="49"/>
      <c r="CA20" s="109"/>
      <c r="CB20" s="47">
        <f t="shared" si="1"/>
        <v>0</v>
      </c>
      <c r="CC20" s="56">
        <f t="shared" si="2"/>
        <v>0</v>
      </c>
      <c r="CD20" s="56"/>
      <c r="CE20" s="213">
        <f t="shared" si="10"/>
        <v>0</v>
      </c>
      <c r="CF20" s="214">
        <f t="shared" si="11"/>
        <v>0</v>
      </c>
      <c r="CG20" s="215">
        <f t="shared" si="3"/>
        <v>0</v>
      </c>
    </row>
    <row r="21" spans="1:86" s="47" customFormat="1" ht="28.5" customHeight="1" thickBot="1" x14ac:dyDescent="0.25">
      <c r="A21" s="99"/>
      <c r="B21" s="49"/>
      <c r="C21" s="156"/>
      <c r="D21" s="100"/>
      <c r="E21" s="250"/>
      <c r="F21" s="253"/>
      <c r="G21" s="252" t="str">
        <f t="shared" si="13"/>
        <v/>
      </c>
      <c r="H21" s="103"/>
      <c r="I21" s="103"/>
      <c r="J21" s="104"/>
      <c r="K21" s="82">
        <f t="shared" si="5"/>
        <v>0</v>
      </c>
      <c r="L21" s="83">
        <f t="shared" si="0"/>
        <v>0</v>
      </c>
      <c r="M21" s="84">
        <f t="shared" si="6"/>
        <v>0</v>
      </c>
      <c r="N21" s="85">
        <f t="shared" si="7"/>
        <v>0</v>
      </c>
      <c r="O21" s="83"/>
      <c r="P21" s="86">
        <f t="shared" si="8"/>
        <v>0</v>
      </c>
      <c r="Q21" s="87">
        <f t="shared" si="9"/>
        <v>0</v>
      </c>
      <c r="R21" s="99"/>
      <c r="S21" s="108"/>
      <c r="T21" s="49"/>
      <c r="U21" s="108"/>
      <c r="V21" s="49"/>
      <c r="W21" s="108"/>
      <c r="X21" s="49"/>
      <c r="Y21" s="108"/>
      <c r="Z21" s="49"/>
      <c r="AA21" s="108"/>
      <c r="AB21" s="49"/>
      <c r="AC21" s="108"/>
      <c r="AD21" s="49"/>
      <c r="AE21" s="108"/>
      <c r="AF21" s="49"/>
      <c r="AG21" s="108"/>
      <c r="AH21" s="49"/>
      <c r="AI21" s="108"/>
      <c r="AJ21" s="49"/>
      <c r="AK21" s="108"/>
      <c r="AL21" s="49"/>
      <c r="AM21" s="108"/>
      <c r="AN21" s="49"/>
      <c r="AO21" s="108"/>
      <c r="AP21" s="49"/>
      <c r="AQ21" s="108"/>
      <c r="AR21" s="49"/>
      <c r="AS21" s="108"/>
      <c r="AT21" s="49"/>
      <c r="AU21" s="108"/>
      <c r="AV21" s="49"/>
      <c r="AW21" s="108"/>
      <c r="AX21" s="49"/>
      <c r="AY21" s="108"/>
      <c r="AZ21" s="49"/>
      <c r="BA21" s="108"/>
      <c r="BB21" s="49"/>
      <c r="BC21" s="108"/>
      <c r="BD21" s="49"/>
      <c r="BE21" s="108"/>
      <c r="BF21" s="49"/>
      <c r="BG21" s="108"/>
      <c r="BH21" s="49"/>
      <c r="BI21" s="108"/>
      <c r="BJ21" s="49"/>
      <c r="BK21" s="108"/>
      <c r="BL21" s="49"/>
      <c r="BM21" s="108"/>
      <c r="BN21" s="49"/>
      <c r="BO21" s="108"/>
      <c r="BP21" s="49"/>
      <c r="BQ21" s="108"/>
      <c r="BR21" s="49"/>
      <c r="BS21" s="108"/>
      <c r="BT21" s="49"/>
      <c r="BU21" s="108"/>
      <c r="BV21" s="49"/>
      <c r="BW21" s="108"/>
      <c r="BX21" s="49"/>
      <c r="BY21" s="108"/>
      <c r="BZ21" s="49"/>
      <c r="CA21" s="109"/>
      <c r="CB21" s="47">
        <f t="shared" si="1"/>
        <v>0</v>
      </c>
      <c r="CC21" s="56">
        <f t="shared" si="2"/>
        <v>0</v>
      </c>
      <c r="CD21" s="56"/>
      <c r="CE21" s="213">
        <f t="shared" si="10"/>
        <v>0</v>
      </c>
      <c r="CF21" s="214">
        <f t="shared" si="11"/>
        <v>0</v>
      </c>
      <c r="CG21" s="215">
        <f t="shared" si="3"/>
        <v>0</v>
      </c>
    </row>
    <row r="22" spans="1:86" s="47" customFormat="1" ht="33.75" customHeight="1" thickBot="1" x14ac:dyDescent="0.25">
      <c r="A22" s="99"/>
      <c r="B22" s="49"/>
      <c r="C22" s="156"/>
      <c r="D22" s="100"/>
      <c r="E22" s="250"/>
      <c r="F22" s="253"/>
      <c r="G22" s="252" t="str">
        <f t="shared" si="13"/>
        <v/>
      </c>
      <c r="H22" s="103"/>
      <c r="I22" s="103"/>
      <c r="J22" s="104"/>
      <c r="K22" s="82">
        <f t="shared" si="5"/>
        <v>0</v>
      </c>
      <c r="L22" s="83">
        <f t="shared" si="0"/>
        <v>0</v>
      </c>
      <c r="M22" s="84">
        <f t="shared" si="6"/>
        <v>0</v>
      </c>
      <c r="N22" s="85">
        <f t="shared" si="7"/>
        <v>0</v>
      </c>
      <c r="O22" s="83"/>
      <c r="P22" s="86">
        <f t="shared" si="8"/>
        <v>0</v>
      </c>
      <c r="Q22" s="87">
        <f t="shared" si="9"/>
        <v>0</v>
      </c>
      <c r="R22" s="99"/>
      <c r="S22" s="108"/>
      <c r="T22" s="49"/>
      <c r="U22" s="108"/>
      <c r="V22" s="49"/>
      <c r="W22" s="108"/>
      <c r="X22" s="49"/>
      <c r="Y22" s="108"/>
      <c r="Z22" s="49"/>
      <c r="AA22" s="108"/>
      <c r="AB22" s="49"/>
      <c r="AC22" s="108"/>
      <c r="AD22" s="49"/>
      <c r="AE22" s="108"/>
      <c r="AF22" s="49"/>
      <c r="AG22" s="108"/>
      <c r="AH22" s="49"/>
      <c r="AI22" s="108"/>
      <c r="AJ22" s="49"/>
      <c r="AK22" s="108"/>
      <c r="AL22" s="49"/>
      <c r="AM22" s="108"/>
      <c r="AN22" s="49"/>
      <c r="AO22" s="108"/>
      <c r="AP22" s="49"/>
      <c r="AQ22" s="108"/>
      <c r="AR22" s="49"/>
      <c r="AS22" s="108"/>
      <c r="AT22" s="49"/>
      <c r="AU22" s="108"/>
      <c r="AV22" s="49"/>
      <c r="AW22" s="108"/>
      <c r="AX22" s="49"/>
      <c r="AY22" s="108"/>
      <c r="AZ22" s="49"/>
      <c r="BA22" s="108"/>
      <c r="BB22" s="49"/>
      <c r="BC22" s="108"/>
      <c r="BD22" s="49"/>
      <c r="BE22" s="108"/>
      <c r="BF22" s="49"/>
      <c r="BG22" s="108"/>
      <c r="BH22" s="49"/>
      <c r="BI22" s="108"/>
      <c r="BJ22" s="49"/>
      <c r="BK22" s="108"/>
      <c r="BL22" s="49"/>
      <c r="BM22" s="108"/>
      <c r="BN22" s="49"/>
      <c r="BO22" s="108"/>
      <c r="BP22" s="49"/>
      <c r="BQ22" s="108"/>
      <c r="BR22" s="49"/>
      <c r="BS22" s="108"/>
      <c r="BT22" s="49"/>
      <c r="BU22" s="108"/>
      <c r="BV22" s="49"/>
      <c r="BW22" s="108"/>
      <c r="BX22" s="49"/>
      <c r="BY22" s="108"/>
      <c r="BZ22" s="49"/>
      <c r="CA22" s="109"/>
      <c r="CB22" s="47">
        <f t="shared" si="1"/>
        <v>0</v>
      </c>
      <c r="CC22" s="56">
        <f t="shared" si="2"/>
        <v>0</v>
      </c>
      <c r="CD22" s="56"/>
      <c r="CE22" s="213">
        <f t="shared" si="10"/>
        <v>0</v>
      </c>
      <c r="CF22" s="214">
        <f t="shared" si="11"/>
        <v>0</v>
      </c>
      <c r="CG22" s="215">
        <f t="shared" si="3"/>
        <v>0</v>
      </c>
    </row>
    <row r="23" spans="1:86" s="206" customFormat="1" ht="22.5" customHeight="1" thickBot="1" x14ac:dyDescent="0.25">
      <c r="D23" s="207"/>
      <c r="E23" s="208"/>
      <c r="F23" s="112">
        <f>SUM(F8:F22)</f>
        <v>0</v>
      </c>
      <c r="G23" s="208"/>
      <c r="H23" s="122"/>
      <c r="I23" s="122"/>
      <c r="J23" s="123">
        <f>SUM(J8:J22)</f>
        <v>0</v>
      </c>
      <c r="K23" s="124">
        <f>SUM(K8:K22)</f>
        <v>0</v>
      </c>
      <c r="L23" s="123">
        <f>SUM(L8:L22)</f>
        <v>0</v>
      </c>
      <c r="M23" s="112">
        <f>SUM(M8:M22)</f>
        <v>0</v>
      </c>
      <c r="N23" s="113">
        <f>SUM(N9:N22)</f>
        <v>0</v>
      </c>
      <c r="O23" s="123">
        <f>SUM(O8:O22)</f>
        <v>0</v>
      </c>
      <c r="P23" s="125">
        <f>SUM(P8:P22)</f>
        <v>0</v>
      </c>
      <c r="Q23" s="114">
        <f>SUM(Q8:Q22)</f>
        <v>0</v>
      </c>
      <c r="S23" s="38">
        <f>SUM(S8:S22)</f>
        <v>0</v>
      </c>
      <c r="U23" s="38">
        <f>SUM(U8:U22)</f>
        <v>0</v>
      </c>
      <c r="W23" s="38">
        <f>SUM(W8:W22)</f>
        <v>0</v>
      </c>
      <c r="Y23" s="38">
        <f>SUM(Y8:Y22)</f>
        <v>0</v>
      </c>
      <c r="AA23" s="38">
        <f>SUM(AA8:AA22)</f>
        <v>0</v>
      </c>
      <c r="AC23" s="38">
        <f>SUM(AC8:AC22)</f>
        <v>0</v>
      </c>
      <c r="AE23" s="38">
        <f>SUM(AE8:AE22)</f>
        <v>0</v>
      </c>
      <c r="AG23" s="38">
        <f>SUM(AG8:AG22)</f>
        <v>0</v>
      </c>
      <c r="AI23" s="38">
        <f>SUM(AI8:AI22)</f>
        <v>0</v>
      </c>
      <c r="AK23" s="38">
        <f>SUM(AK8:AK22)</f>
        <v>0</v>
      </c>
      <c r="AM23" s="38">
        <f>SUM(AM8:AM22)</f>
        <v>0</v>
      </c>
      <c r="AO23" s="38">
        <f>SUM(AO8:AO22)</f>
        <v>0</v>
      </c>
      <c r="AQ23" s="38">
        <f>SUM(AQ8:AQ22)</f>
        <v>0</v>
      </c>
      <c r="AS23" s="38">
        <f>SUM(AS8:AS22)</f>
        <v>0</v>
      </c>
      <c r="AU23" s="38">
        <f>SUM(AU8:AU22)</f>
        <v>0</v>
      </c>
      <c r="AW23" s="38">
        <f>SUM(AW8:AW22)</f>
        <v>0</v>
      </c>
      <c r="AY23" s="38">
        <f>SUM(AY8:AY22)</f>
        <v>0</v>
      </c>
      <c r="BA23" s="38">
        <f>SUM(BA8:BA22)</f>
        <v>0</v>
      </c>
      <c r="BC23" s="38">
        <f>SUM(BC8:BC22)</f>
        <v>0</v>
      </c>
      <c r="BE23" s="38">
        <f>SUM(BE8:BE22)</f>
        <v>0</v>
      </c>
      <c r="BG23" s="38">
        <f>SUM(BG8:BG22)</f>
        <v>0</v>
      </c>
      <c r="BI23" s="38">
        <f>SUM(BI8:BI22)</f>
        <v>0</v>
      </c>
      <c r="BK23" s="38">
        <f>SUM(BK8:BK22)</f>
        <v>0</v>
      </c>
      <c r="BM23" s="38">
        <f>SUM(BM8:BM22)</f>
        <v>0</v>
      </c>
      <c r="BO23" s="38">
        <f>SUM(BO8:BO22)</f>
        <v>0</v>
      </c>
      <c r="BQ23" s="38">
        <f>SUM(BQ8:BQ22)</f>
        <v>0</v>
      </c>
      <c r="BS23" s="38">
        <f>SUM(BS8:BS22)</f>
        <v>0</v>
      </c>
      <c r="BU23" s="38">
        <f>SUM(BU8:BU22)</f>
        <v>0</v>
      </c>
      <c r="BW23" s="38">
        <f>SUM(BW8:BW22)</f>
        <v>0</v>
      </c>
      <c r="BY23" s="38">
        <f>SUM(BY8:BY22)</f>
        <v>0</v>
      </c>
      <c r="CA23" s="38">
        <f t="shared" ref="CA23:CG23" si="14">SUM(CA8:CA22)</f>
        <v>0</v>
      </c>
      <c r="CB23" s="127">
        <f t="shared" si="14"/>
        <v>0</v>
      </c>
      <c r="CC23" s="128">
        <f t="shared" si="14"/>
        <v>0</v>
      </c>
      <c r="CD23" s="128">
        <f t="shared" si="14"/>
        <v>0</v>
      </c>
      <c r="CE23" s="128">
        <f t="shared" si="14"/>
        <v>0</v>
      </c>
      <c r="CF23" s="128">
        <f t="shared" si="14"/>
        <v>0</v>
      </c>
      <c r="CG23" s="128">
        <f t="shared" si="14"/>
        <v>0</v>
      </c>
      <c r="CH23" s="210">
        <f>Q23+CE23+CG23</f>
        <v>0</v>
      </c>
    </row>
    <row r="24" spans="1:86" s="206" customFormat="1" ht="25.5" customHeight="1" thickTop="1" thickBot="1" x14ac:dyDescent="0.25">
      <c r="A24" s="634" t="s">
        <v>43</v>
      </c>
      <c r="B24" s="634"/>
      <c r="C24" s="150">
        <f>(A9+A10+A11+A12+A13+A14+A15+A16+A17+A18+A19+A20+A21+A22)-C27</f>
        <v>0</v>
      </c>
      <c r="D24" s="635" t="s">
        <v>45</v>
      </c>
      <c r="E24" s="636"/>
      <c r="F24" s="132"/>
      <c r="G24" s="208"/>
      <c r="H24" s="122"/>
      <c r="I24" s="122"/>
      <c r="K24" s="38"/>
      <c r="M24" s="129"/>
      <c r="N24" s="130"/>
      <c r="O24" s="115"/>
      <c r="P24" s="489"/>
      <c r="Q24" s="133" t="s">
        <v>49</v>
      </c>
      <c r="R24" s="134" t="s">
        <v>57</v>
      </c>
      <c r="S24" s="135"/>
      <c r="T24" s="136"/>
      <c r="U24" s="135"/>
      <c r="V24" s="136"/>
      <c r="W24" s="135"/>
      <c r="X24" s="136"/>
      <c r="Y24" s="135"/>
      <c r="Z24" s="136"/>
      <c r="AA24" s="135"/>
      <c r="AB24" s="136"/>
      <c r="AC24" s="135"/>
      <c r="AD24" s="136"/>
      <c r="AE24" s="135"/>
      <c r="AF24" s="136"/>
      <c r="AG24" s="135"/>
      <c r="AH24" s="136"/>
      <c r="AI24" s="135"/>
      <c r="AJ24" s="136"/>
      <c r="AK24" s="135"/>
      <c r="AL24" s="136"/>
      <c r="AM24" s="135"/>
      <c r="AN24" s="136"/>
      <c r="AO24" s="135"/>
      <c r="AP24" s="136"/>
      <c r="AQ24" s="135"/>
      <c r="AR24" s="136"/>
      <c r="AS24" s="135"/>
      <c r="AT24" s="136"/>
      <c r="AU24" s="135"/>
      <c r="AV24" s="136"/>
      <c r="AW24" s="135"/>
      <c r="AX24" s="136"/>
      <c r="AY24" s="135"/>
      <c r="AZ24" s="136"/>
      <c r="BA24" s="135"/>
      <c r="BB24" s="136"/>
      <c r="BC24" s="135"/>
      <c r="BD24" s="136"/>
      <c r="BE24" s="135"/>
      <c r="BF24" s="136"/>
      <c r="BG24" s="135"/>
      <c r="BH24" s="136"/>
      <c r="BI24" s="135"/>
      <c r="BJ24" s="136"/>
      <c r="BK24" s="135"/>
      <c r="BL24" s="136"/>
      <c r="BM24" s="135"/>
      <c r="BN24" s="136"/>
      <c r="BO24" s="135"/>
      <c r="BP24" s="136"/>
      <c r="BQ24" s="135"/>
      <c r="BR24" s="136"/>
      <c r="BS24" s="135"/>
      <c r="BT24" s="136"/>
      <c r="BU24" s="135"/>
      <c r="BV24" s="136"/>
      <c r="BW24" s="135"/>
      <c r="BX24" s="136"/>
      <c r="BY24" s="135"/>
      <c r="BZ24" s="136"/>
      <c r="CA24" s="137"/>
      <c r="CC24" s="60"/>
      <c r="CD24" s="60"/>
    </row>
    <row r="25" spans="1:86" s="206" customFormat="1" ht="8.25" customHeight="1" x14ac:dyDescent="0.2">
      <c r="C25" s="151"/>
      <c r="D25" s="207"/>
      <c r="E25" s="208"/>
      <c r="F25" s="43"/>
      <c r="G25" s="208"/>
      <c r="H25" s="122"/>
      <c r="I25" s="122"/>
      <c r="K25" s="38"/>
      <c r="M25" s="129"/>
      <c r="N25" s="130"/>
      <c r="O25" s="115"/>
      <c r="P25" s="129"/>
      <c r="Q25" s="131"/>
      <c r="R25" s="138"/>
      <c r="S25" s="644" t="s">
        <v>59</v>
      </c>
      <c r="T25" s="644"/>
      <c r="U25" s="644"/>
      <c r="V25" s="644"/>
      <c r="W25" s="644"/>
      <c r="X25" s="139"/>
      <c r="Y25" s="711" t="s">
        <v>182</v>
      </c>
      <c r="Z25" s="711"/>
      <c r="AA25" s="209"/>
      <c r="AB25" s="644" t="s">
        <v>17</v>
      </c>
      <c r="AC25" s="644"/>
      <c r="AD25" s="644"/>
      <c r="AE25" s="209"/>
      <c r="AF25" s="139"/>
      <c r="AG25" s="644" t="s">
        <v>59</v>
      </c>
      <c r="AH25" s="644"/>
      <c r="AI25" s="644"/>
      <c r="AJ25" s="644"/>
      <c r="AK25" s="644"/>
      <c r="AL25" s="139"/>
      <c r="AM25" s="644" t="s">
        <v>60</v>
      </c>
      <c r="AN25" s="644"/>
      <c r="AO25" s="209"/>
      <c r="AP25" s="644" t="s">
        <v>17</v>
      </c>
      <c r="AQ25" s="644"/>
      <c r="AR25" s="644"/>
      <c r="AS25" s="209"/>
      <c r="AT25" s="139"/>
      <c r="AU25" s="209"/>
      <c r="AV25" s="139"/>
      <c r="AW25" s="209"/>
      <c r="AX25" s="139"/>
      <c r="AY25" s="209"/>
      <c r="AZ25" s="139"/>
      <c r="BA25" s="209"/>
      <c r="BB25" s="139"/>
      <c r="BC25" s="209"/>
      <c r="BD25" s="139"/>
      <c r="BE25" s="209"/>
      <c r="BF25" s="139"/>
      <c r="BG25" s="209"/>
      <c r="BH25" s="139"/>
      <c r="BI25" s="209"/>
      <c r="BJ25" s="139"/>
      <c r="BK25" s="209"/>
      <c r="BL25" s="139"/>
      <c r="BM25" s="209"/>
      <c r="BN25" s="139"/>
      <c r="BO25" s="209"/>
      <c r="BP25" s="139"/>
      <c r="BQ25" s="209"/>
      <c r="BR25" s="139"/>
      <c r="BS25" s="209"/>
      <c r="BT25" s="139"/>
      <c r="BU25" s="209"/>
      <c r="BV25" s="139"/>
      <c r="BW25" s="209"/>
      <c r="BX25" s="139"/>
      <c r="BY25" s="209"/>
      <c r="BZ25" s="139"/>
      <c r="CA25" s="141"/>
      <c r="CC25" s="60"/>
      <c r="CD25" s="60"/>
    </row>
    <row r="26" spans="1:86" s="206" customFormat="1" ht="8.25" customHeight="1" thickBot="1" x14ac:dyDescent="0.25">
      <c r="C26" s="151"/>
      <c r="D26" s="207"/>
      <c r="E26" s="208"/>
      <c r="F26" s="43"/>
      <c r="G26" s="208"/>
      <c r="H26" s="122"/>
      <c r="I26" s="122"/>
      <c r="K26" s="38"/>
      <c r="M26" s="129"/>
      <c r="N26" s="130"/>
      <c r="O26" s="115"/>
      <c r="P26" s="129"/>
      <c r="Q26" s="131"/>
      <c r="R26" s="138"/>
      <c r="S26" s="644"/>
      <c r="T26" s="644"/>
      <c r="U26" s="644"/>
      <c r="V26" s="644"/>
      <c r="W26" s="644"/>
      <c r="X26" s="139"/>
      <c r="Y26" s="711"/>
      <c r="Z26" s="711"/>
      <c r="AA26" s="209"/>
      <c r="AB26" s="644"/>
      <c r="AC26" s="644"/>
      <c r="AD26" s="644"/>
      <c r="AE26" s="209"/>
      <c r="AF26" s="139"/>
      <c r="AG26" s="644"/>
      <c r="AH26" s="644"/>
      <c r="AI26" s="644"/>
      <c r="AJ26" s="644"/>
      <c r="AK26" s="644"/>
      <c r="AL26" s="139"/>
      <c r="AM26" s="644"/>
      <c r="AN26" s="644"/>
      <c r="AO26" s="209"/>
      <c r="AP26" s="644"/>
      <c r="AQ26" s="644"/>
      <c r="AR26" s="644"/>
      <c r="AS26" s="209"/>
      <c r="AT26" s="139"/>
      <c r="AU26" s="209"/>
      <c r="AV26" s="139"/>
      <c r="AW26" s="209"/>
      <c r="AX26" s="139"/>
      <c r="AY26" s="209"/>
      <c r="AZ26" s="139"/>
      <c r="BA26" s="209"/>
      <c r="BB26" s="139"/>
      <c r="BC26" s="209"/>
      <c r="BD26" s="139"/>
      <c r="BE26" s="209"/>
      <c r="BF26" s="139"/>
      <c r="BG26" s="209"/>
      <c r="BH26" s="139"/>
      <c r="BI26" s="209"/>
      <c r="BJ26" s="139"/>
      <c r="BK26" s="209"/>
      <c r="BL26" s="139"/>
      <c r="BM26" s="209"/>
      <c r="BN26" s="139"/>
      <c r="BO26" s="209"/>
      <c r="BP26" s="139"/>
      <c r="BQ26" s="209"/>
      <c r="BR26" s="139"/>
      <c r="BS26" s="209"/>
      <c r="BT26" s="139"/>
      <c r="BU26" s="209"/>
      <c r="BV26" s="139"/>
      <c r="BW26" s="209"/>
      <c r="BX26" s="139"/>
      <c r="BY26" s="209"/>
      <c r="BZ26" s="139"/>
      <c r="CA26" s="141"/>
      <c r="CC26" s="60"/>
      <c r="CD26" s="60"/>
    </row>
    <row r="27" spans="1:86" s="206" customFormat="1" ht="25.5" customHeight="1" thickBot="1" x14ac:dyDescent="0.25">
      <c r="A27" s="634" t="s">
        <v>44</v>
      </c>
      <c r="B27" s="634"/>
      <c r="C27" s="152"/>
      <c r="D27" s="635" t="s">
        <v>45</v>
      </c>
      <c r="E27" s="636"/>
      <c r="F27" s="132"/>
      <c r="G27" s="208"/>
      <c r="H27" s="122"/>
      <c r="I27" s="122"/>
      <c r="K27" s="38"/>
      <c r="M27" s="129"/>
      <c r="N27" s="130"/>
      <c r="O27" s="115"/>
      <c r="P27" s="129"/>
      <c r="Q27" s="131"/>
      <c r="R27" s="138">
        <v>1</v>
      </c>
      <c r="S27" s="632"/>
      <c r="T27" s="632"/>
      <c r="U27" s="632"/>
      <c r="V27" s="632"/>
      <c r="W27" s="632"/>
      <c r="X27" s="139"/>
      <c r="Y27" s="632"/>
      <c r="Z27" s="632"/>
      <c r="AA27" s="209"/>
      <c r="AB27" s="633"/>
      <c r="AC27" s="633"/>
      <c r="AD27" s="633"/>
      <c r="AE27" s="209"/>
      <c r="AF27" s="139">
        <v>4</v>
      </c>
      <c r="AG27" s="631"/>
      <c r="AH27" s="631"/>
      <c r="AI27" s="631"/>
      <c r="AJ27" s="631"/>
      <c r="AK27" s="631"/>
      <c r="AL27" s="139"/>
      <c r="AM27" s="632"/>
      <c r="AN27" s="632"/>
      <c r="AO27" s="209"/>
      <c r="AP27" s="633"/>
      <c r="AQ27" s="633"/>
      <c r="AR27" s="633"/>
      <c r="AS27" s="209"/>
      <c r="AT27" s="139"/>
      <c r="AU27" s="209"/>
      <c r="AV27" s="139"/>
      <c r="AW27" s="209"/>
      <c r="AX27" s="139"/>
      <c r="AY27" s="209"/>
      <c r="AZ27" s="139"/>
      <c r="BA27" s="209"/>
      <c r="BB27" s="139"/>
      <c r="BC27" s="209"/>
      <c r="BD27" s="139"/>
      <c r="BE27" s="209"/>
      <c r="BF27" s="139"/>
      <c r="BG27" s="209"/>
      <c r="BH27" s="139"/>
      <c r="BI27" s="209"/>
      <c r="BJ27" s="139"/>
      <c r="BK27" s="209"/>
      <c r="BL27" s="139"/>
      <c r="BM27" s="209"/>
      <c r="BN27" s="139"/>
      <c r="BO27" s="209"/>
      <c r="BP27" s="139"/>
      <c r="BQ27" s="209"/>
      <c r="BR27" s="139"/>
      <c r="BS27" s="209"/>
      <c r="BT27" s="139"/>
      <c r="BU27" s="209"/>
      <c r="BV27" s="139"/>
      <c r="BW27" s="209"/>
      <c r="BX27" s="139"/>
      <c r="BY27" s="209"/>
      <c r="BZ27" s="139"/>
      <c r="CA27" s="141"/>
      <c r="CC27" s="60"/>
      <c r="CD27" s="60"/>
    </row>
    <row r="28" spans="1:86" s="206" customFormat="1" ht="9.75" customHeight="1" thickBot="1" x14ac:dyDescent="0.25">
      <c r="C28" s="151"/>
      <c r="D28" s="207"/>
      <c r="E28" s="208"/>
      <c r="F28" s="43"/>
      <c r="G28" s="208"/>
      <c r="H28" s="122"/>
      <c r="I28" s="122"/>
      <c r="K28" s="38"/>
      <c r="M28" s="129"/>
      <c r="N28" s="130"/>
      <c r="O28" s="115"/>
      <c r="P28" s="129"/>
      <c r="Q28" s="131"/>
      <c r="R28" s="138"/>
      <c r="S28" s="209"/>
      <c r="T28" s="139"/>
      <c r="U28" s="209"/>
      <c r="V28" s="139"/>
      <c r="W28" s="209"/>
      <c r="X28" s="139"/>
      <c r="Y28" s="142"/>
      <c r="Z28" s="142"/>
      <c r="AA28" s="209"/>
      <c r="AB28" s="143"/>
      <c r="AC28" s="144"/>
      <c r="AD28" s="143"/>
      <c r="AE28" s="209"/>
      <c r="AF28" s="139"/>
      <c r="AG28" s="209"/>
      <c r="AH28" s="139"/>
      <c r="AI28" s="209"/>
      <c r="AJ28" s="139"/>
      <c r="AK28" s="209"/>
      <c r="AL28" s="139"/>
      <c r="AM28" s="142"/>
      <c r="AN28" s="142"/>
      <c r="AO28" s="209"/>
      <c r="AP28" s="143"/>
      <c r="AQ28" s="144"/>
      <c r="AR28" s="143"/>
      <c r="AS28" s="209"/>
      <c r="AT28" s="139"/>
      <c r="AU28" s="209"/>
      <c r="AV28" s="139"/>
      <c r="AW28" s="209"/>
      <c r="AX28" s="139"/>
      <c r="AY28" s="209"/>
      <c r="AZ28" s="139"/>
      <c r="BA28" s="209"/>
      <c r="BB28" s="139"/>
      <c r="BC28" s="209"/>
      <c r="BD28" s="139"/>
      <c r="BE28" s="209"/>
      <c r="BF28" s="139"/>
      <c r="BG28" s="209"/>
      <c r="BH28" s="139"/>
      <c r="BI28" s="209"/>
      <c r="BJ28" s="139"/>
      <c r="BK28" s="209"/>
      <c r="BL28" s="139"/>
      <c r="BM28" s="209"/>
      <c r="BN28" s="139"/>
      <c r="BO28" s="209"/>
      <c r="BP28" s="139"/>
      <c r="BQ28" s="209"/>
      <c r="BR28" s="139"/>
      <c r="BS28" s="209"/>
      <c r="BT28" s="139"/>
      <c r="BU28" s="209"/>
      <c r="BV28" s="139"/>
      <c r="BW28" s="209"/>
      <c r="BX28" s="139"/>
      <c r="BY28" s="209"/>
      <c r="BZ28" s="139"/>
      <c r="CA28" s="141"/>
      <c r="CC28" s="60"/>
      <c r="CD28" s="60"/>
    </row>
    <row r="29" spans="1:86" s="206" customFormat="1" ht="25.5" customHeight="1" thickBot="1" x14ac:dyDescent="0.25">
      <c r="A29" s="634" t="s">
        <v>46</v>
      </c>
      <c r="B29" s="634"/>
      <c r="C29" s="150">
        <f>L23+O23</f>
        <v>0</v>
      </c>
      <c r="D29" s="638" t="s">
        <v>47</v>
      </c>
      <c r="E29" s="637"/>
      <c r="F29" s="43"/>
      <c r="G29" s="208" t="s">
        <v>16</v>
      </c>
      <c r="H29" s="154">
        <f>O23</f>
        <v>0</v>
      </c>
      <c r="I29" s="145" t="s">
        <v>47</v>
      </c>
      <c r="J29" s="639">
        <f>Q23</f>
        <v>0</v>
      </c>
      <c r="K29" s="640"/>
      <c r="L29" s="641"/>
      <c r="M29" s="129" t="s">
        <v>48</v>
      </c>
      <c r="N29" s="130"/>
      <c r="O29" s="115"/>
      <c r="P29" s="129"/>
      <c r="Q29" s="131"/>
      <c r="R29" s="138">
        <v>2</v>
      </c>
      <c r="S29" s="631"/>
      <c r="T29" s="631"/>
      <c r="U29" s="631"/>
      <c r="V29" s="631"/>
      <c r="W29" s="631"/>
      <c r="X29" s="139"/>
      <c r="Y29" s="632"/>
      <c r="Z29" s="632"/>
      <c r="AA29" s="209"/>
      <c r="AB29" s="633"/>
      <c r="AC29" s="633"/>
      <c r="AD29" s="633"/>
      <c r="AE29" s="209"/>
      <c r="AF29" s="139">
        <v>5</v>
      </c>
      <c r="AG29" s="631"/>
      <c r="AH29" s="631"/>
      <c r="AI29" s="631"/>
      <c r="AJ29" s="631"/>
      <c r="AK29" s="631"/>
      <c r="AL29" s="139"/>
      <c r="AM29" s="632"/>
      <c r="AN29" s="632"/>
      <c r="AO29" s="209"/>
      <c r="AP29" s="633"/>
      <c r="AQ29" s="633"/>
      <c r="AR29" s="633"/>
      <c r="AS29" s="209"/>
      <c r="AT29" s="139"/>
      <c r="AU29" s="209"/>
      <c r="AV29" s="139"/>
      <c r="AW29" s="209"/>
      <c r="AX29" s="139"/>
      <c r="AY29" s="209"/>
      <c r="AZ29" s="139"/>
      <c r="BA29" s="209"/>
      <c r="BB29" s="139"/>
      <c r="BC29" s="209"/>
      <c r="BD29" s="139"/>
      <c r="BE29" s="209"/>
      <c r="BF29" s="139"/>
      <c r="BG29" s="209"/>
      <c r="BH29" s="139"/>
      <c r="BI29" s="209"/>
      <c r="BJ29" s="139"/>
      <c r="BK29" s="209"/>
      <c r="BL29" s="139"/>
      <c r="BM29" s="209"/>
      <c r="BN29" s="139"/>
      <c r="BO29" s="209"/>
      <c r="BP29" s="139"/>
      <c r="BQ29" s="209"/>
      <c r="BR29" s="139"/>
      <c r="BS29" s="209"/>
      <c r="BT29" s="139"/>
      <c r="BU29" s="209"/>
      <c r="BV29" s="139"/>
      <c r="BW29" s="209"/>
      <c r="BX29" s="139"/>
      <c r="BY29" s="209"/>
      <c r="BZ29" s="139"/>
      <c r="CA29" s="141"/>
      <c r="CC29" s="60"/>
      <c r="CD29" s="60"/>
    </row>
    <row r="30" spans="1:86" s="206" customFormat="1" ht="9.75" customHeight="1" thickBot="1" x14ac:dyDescent="0.25">
      <c r="C30" s="151"/>
      <c r="D30" s="207"/>
      <c r="E30" s="208"/>
      <c r="F30" s="43"/>
      <c r="G30" s="208"/>
      <c r="H30" s="122"/>
      <c r="I30" s="122"/>
      <c r="K30" s="38"/>
      <c r="M30" s="129"/>
      <c r="N30" s="130"/>
      <c r="O30" s="115"/>
      <c r="P30" s="129"/>
      <c r="Q30" s="131"/>
      <c r="R30" s="138"/>
      <c r="S30" s="209"/>
      <c r="T30" s="139"/>
      <c r="U30" s="209"/>
      <c r="V30" s="139"/>
      <c r="W30" s="209"/>
      <c r="X30" s="139"/>
      <c r="Y30" s="142"/>
      <c r="Z30" s="142"/>
      <c r="AA30" s="209"/>
      <c r="AB30" s="143"/>
      <c r="AC30" s="144"/>
      <c r="AD30" s="143"/>
      <c r="AE30" s="209"/>
      <c r="AF30" s="139"/>
      <c r="AG30" s="209"/>
      <c r="AH30" s="139"/>
      <c r="AI30" s="209"/>
      <c r="AJ30" s="139"/>
      <c r="AK30" s="209"/>
      <c r="AL30" s="139"/>
      <c r="AM30" s="142"/>
      <c r="AN30" s="142"/>
      <c r="AO30" s="209"/>
      <c r="AP30" s="143"/>
      <c r="AQ30" s="144"/>
      <c r="AR30" s="143"/>
      <c r="AS30" s="209"/>
      <c r="AT30" s="139"/>
      <c r="AU30" s="209"/>
      <c r="AV30" s="139"/>
      <c r="AW30" s="209"/>
      <c r="AX30" s="139"/>
      <c r="AY30" s="209"/>
      <c r="AZ30" s="139"/>
      <c r="BA30" s="209"/>
      <c r="BB30" s="139"/>
      <c r="BC30" s="209"/>
      <c r="BD30" s="139"/>
      <c r="BE30" s="209"/>
      <c r="BF30" s="139"/>
      <c r="BG30" s="209"/>
      <c r="BH30" s="139"/>
      <c r="BI30" s="209"/>
      <c r="BJ30" s="139"/>
      <c r="BK30" s="209"/>
      <c r="BL30" s="139"/>
      <c r="BM30" s="209"/>
      <c r="BN30" s="139"/>
      <c r="BO30" s="209"/>
      <c r="BP30" s="139"/>
      <c r="BQ30" s="209"/>
      <c r="BR30" s="139"/>
      <c r="BS30" s="209"/>
      <c r="BT30" s="139"/>
      <c r="BU30" s="209"/>
      <c r="BV30" s="139"/>
      <c r="BW30" s="209"/>
      <c r="BX30" s="139"/>
      <c r="BY30" s="209"/>
      <c r="BZ30" s="139"/>
      <c r="CA30" s="141"/>
      <c r="CC30" s="60"/>
      <c r="CD30" s="60"/>
    </row>
    <row r="31" spans="1:86" s="206" customFormat="1" ht="25.5" customHeight="1" thickBot="1" x14ac:dyDescent="0.25">
      <c r="A31" s="634" t="s">
        <v>46</v>
      </c>
      <c r="B31" s="634"/>
      <c r="C31" s="153">
        <f>N23+Q23</f>
        <v>0</v>
      </c>
      <c r="D31" s="637" t="s">
        <v>48</v>
      </c>
      <c r="E31" s="637"/>
      <c r="F31" s="43"/>
      <c r="G31" s="208"/>
      <c r="H31" s="122"/>
      <c r="I31" s="122"/>
      <c r="K31" s="38"/>
      <c r="M31" s="129"/>
      <c r="N31" s="130"/>
      <c r="O31" s="115"/>
      <c r="P31" s="129"/>
      <c r="Q31" s="131"/>
      <c r="R31" s="138">
        <v>3</v>
      </c>
      <c r="S31" s="631"/>
      <c r="T31" s="631"/>
      <c r="U31" s="631"/>
      <c r="V31" s="631"/>
      <c r="W31" s="631"/>
      <c r="X31" s="139"/>
      <c r="Y31" s="632"/>
      <c r="Z31" s="632"/>
      <c r="AA31" s="209"/>
      <c r="AB31" s="633"/>
      <c r="AC31" s="633"/>
      <c r="AD31" s="633"/>
      <c r="AE31" s="209"/>
      <c r="AF31" s="139">
        <v>6</v>
      </c>
      <c r="AG31" s="631"/>
      <c r="AH31" s="631"/>
      <c r="AI31" s="631"/>
      <c r="AJ31" s="631"/>
      <c r="AK31" s="631"/>
      <c r="AL31" s="139"/>
      <c r="AM31" s="632"/>
      <c r="AN31" s="632"/>
      <c r="AO31" s="209"/>
      <c r="AP31" s="633"/>
      <c r="AQ31" s="633"/>
      <c r="AR31" s="633"/>
      <c r="AS31" s="209"/>
      <c r="AT31" s="139"/>
      <c r="AU31" s="209"/>
      <c r="AV31" s="139"/>
      <c r="AW31" s="209"/>
      <c r="AX31" s="139"/>
      <c r="AY31" s="209"/>
      <c r="AZ31" s="139"/>
      <c r="BA31" s="209"/>
      <c r="BB31" s="139"/>
      <c r="BC31" s="209"/>
      <c r="BD31" s="139"/>
      <c r="BE31" s="209"/>
      <c r="BF31" s="139"/>
      <c r="BG31" s="209"/>
      <c r="BH31" s="139"/>
      <c r="BI31" s="209"/>
      <c r="BJ31" s="139"/>
      <c r="BK31" s="209"/>
      <c r="BL31" s="139"/>
      <c r="BM31" s="209"/>
      <c r="BN31" s="139"/>
      <c r="BO31" s="209"/>
      <c r="BP31" s="139"/>
      <c r="BQ31" s="209"/>
      <c r="BR31" s="139"/>
      <c r="BS31" s="209"/>
      <c r="BT31" s="139"/>
      <c r="BU31" s="209"/>
      <c r="BV31" s="139"/>
      <c r="BW31" s="209"/>
      <c r="BX31" s="139"/>
      <c r="BY31" s="209"/>
      <c r="BZ31" s="139"/>
      <c r="CA31" s="141"/>
      <c r="CC31" s="60"/>
      <c r="CD31" s="60"/>
    </row>
    <row r="32" spans="1:86" s="206" customFormat="1" ht="6" customHeight="1" thickBot="1" x14ac:dyDescent="0.25">
      <c r="C32" s="53"/>
      <c r="D32" s="208"/>
      <c r="E32" s="208"/>
      <c r="F32" s="43"/>
      <c r="G32" s="208"/>
      <c r="H32" s="122"/>
      <c r="I32" s="122"/>
      <c r="K32" s="38"/>
      <c r="M32" s="129"/>
      <c r="N32" s="130"/>
      <c r="O32" s="115"/>
      <c r="P32" s="129"/>
      <c r="Q32" s="131"/>
      <c r="R32" s="138"/>
      <c r="S32" s="209"/>
      <c r="T32" s="209"/>
      <c r="U32" s="209"/>
      <c r="V32" s="209"/>
      <c r="W32" s="209"/>
      <c r="X32" s="139"/>
      <c r="Y32" s="209"/>
      <c r="Z32" s="209"/>
      <c r="AA32" s="209"/>
      <c r="AB32" s="139"/>
      <c r="AC32" s="139"/>
      <c r="AD32" s="139"/>
      <c r="AE32" s="209"/>
      <c r="AF32" s="139"/>
      <c r="AG32" s="209"/>
      <c r="AH32" s="209"/>
      <c r="AI32" s="209"/>
      <c r="AJ32" s="209"/>
      <c r="AK32" s="209"/>
      <c r="AL32" s="139"/>
      <c r="AM32" s="209"/>
      <c r="AN32" s="209"/>
      <c r="AO32" s="209"/>
      <c r="AP32" s="139"/>
      <c r="AQ32" s="139"/>
      <c r="AR32" s="139"/>
      <c r="AS32" s="209"/>
      <c r="AT32" s="139"/>
      <c r="AU32" s="209"/>
      <c r="AV32" s="139"/>
      <c r="AW32" s="209"/>
      <c r="AX32" s="139"/>
      <c r="AY32" s="209"/>
      <c r="AZ32" s="139"/>
      <c r="BA32" s="209"/>
      <c r="BB32" s="139"/>
      <c r="BC32" s="209"/>
      <c r="BD32" s="139"/>
      <c r="BE32" s="209"/>
      <c r="BF32" s="139"/>
      <c r="BG32" s="209"/>
      <c r="BH32" s="139"/>
      <c r="BI32" s="209"/>
      <c r="BJ32" s="139"/>
      <c r="BK32" s="209"/>
      <c r="BL32" s="139"/>
      <c r="BM32" s="209"/>
      <c r="BN32" s="139"/>
      <c r="BO32" s="209"/>
      <c r="BP32" s="139"/>
      <c r="BQ32" s="209"/>
      <c r="BR32" s="139"/>
      <c r="BS32" s="209"/>
      <c r="BT32" s="139"/>
      <c r="BU32" s="209"/>
      <c r="BV32" s="139"/>
      <c r="BW32" s="209"/>
      <c r="BX32" s="139"/>
      <c r="BY32" s="209"/>
      <c r="BZ32" s="139"/>
      <c r="CA32" s="141"/>
      <c r="CC32" s="60"/>
      <c r="CD32" s="60"/>
    </row>
    <row r="33" spans="1:82" s="206" customFormat="1" ht="20.25" customHeight="1" thickBot="1" x14ac:dyDescent="0.25">
      <c r="A33" s="634" t="s">
        <v>93</v>
      </c>
      <c r="B33" s="634"/>
      <c r="C33" s="265">
        <f>CE23</f>
        <v>0</v>
      </c>
      <c r="D33" s="637" t="s">
        <v>48</v>
      </c>
      <c r="E33" s="637"/>
      <c r="F33" s="43"/>
      <c r="G33" s="208"/>
      <c r="H33" s="122"/>
      <c r="I33" s="122"/>
      <c r="K33" s="38"/>
      <c r="M33" s="129"/>
      <c r="N33" s="130"/>
      <c r="O33" s="115"/>
      <c r="P33" s="129"/>
      <c r="Q33" s="131"/>
      <c r="R33" s="146"/>
      <c r="S33" s="644" t="s">
        <v>59</v>
      </c>
      <c r="T33" s="644"/>
      <c r="U33" s="644"/>
      <c r="V33" s="644"/>
      <c r="W33" s="644"/>
      <c r="X33" s="205"/>
      <c r="Y33" s="644" t="s">
        <v>60</v>
      </c>
      <c r="Z33" s="644"/>
      <c r="AA33" s="204" t="s">
        <v>47</v>
      </c>
      <c r="AB33" s="627">
        <f>Y27+Y29+Y31+AM27+AM29+AM31</f>
        <v>0</v>
      </c>
      <c r="AC33" s="627"/>
      <c r="AD33" s="627"/>
      <c r="AE33" s="628" t="s">
        <v>17</v>
      </c>
      <c r="AF33" s="628"/>
      <c r="AG33" s="629">
        <f>AB27+AB29+AB31+AP27+AP29+AP31</f>
        <v>0</v>
      </c>
      <c r="AH33" s="629"/>
      <c r="AI33" s="629"/>
      <c r="AJ33" s="629"/>
      <c r="AK33" s="629"/>
      <c r="AL33" s="205"/>
      <c r="AM33" s="644" t="s">
        <v>60</v>
      </c>
      <c r="AN33" s="644"/>
      <c r="AO33" s="204"/>
      <c r="AP33" s="644" t="s">
        <v>17</v>
      </c>
      <c r="AQ33" s="644"/>
      <c r="AR33" s="644"/>
      <c r="AS33" s="204"/>
      <c r="AT33" s="205"/>
      <c r="AU33" s="204"/>
      <c r="AV33" s="205"/>
      <c r="AW33" s="204"/>
      <c r="AX33" s="205"/>
      <c r="AY33" s="204"/>
      <c r="AZ33" s="205"/>
      <c r="BA33" s="204"/>
      <c r="BB33" s="205"/>
      <c r="BC33" s="204"/>
      <c r="BD33" s="205"/>
      <c r="BE33" s="204"/>
      <c r="BF33" s="205"/>
      <c r="BG33" s="204"/>
      <c r="BH33" s="205"/>
      <c r="BI33" s="204"/>
      <c r="BJ33" s="205"/>
      <c r="BK33" s="204"/>
      <c r="BL33" s="205"/>
      <c r="BM33" s="204"/>
      <c r="BN33" s="205"/>
      <c r="BO33" s="204"/>
      <c r="BP33" s="205"/>
      <c r="BQ33" s="204"/>
      <c r="BR33" s="205"/>
      <c r="BS33" s="204"/>
      <c r="BT33" s="205"/>
      <c r="BU33" s="204"/>
      <c r="BV33" s="205"/>
      <c r="BW33" s="204"/>
      <c r="BX33" s="205"/>
      <c r="BY33" s="204"/>
      <c r="BZ33" s="205"/>
      <c r="CA33" s="149"/>
      <c r="CC33" s="60"/>
      <c r="CD33" s="60"/>
    </row>
    <row r="34" spans="1:82" s="45" customFormat="1" ht="9" customHeight="1" thickBot="1" x14ac:dyDescent="0.25">
      <c r="D34" s="25"/>
      <c r="E34" s="50"/>
      <c r="F34" s="51"/>
      <c r="G34" s="28"/>
      <c r="H34" s="29"/>
      <c r="I34" s="29"/>
      <c r="J34" s="24"/>
      <c r="K34" s="30"/>
      <c r="L34" s="24"/>
      <c r="M34" s="31"/>
      <c r="N34" s="32"/>
      <c r="O34" s="33"/>
      <c r="P34" s="31"/>
      <c r="Q34" s="34"/>
      <c r="S34" s="48"/>
      <c r="U34" s="48"/>
      <c r="W34" s="48"/>
      <c r="Y34" s="48"/>
      <c r="AA34" s="48"/>
      <c r="AC34" s="48"/>
      <c r="AE34" s="48"/>
      <c r="AG34" s="48"/>
      <c r="AI34" s="48"/>
      <c r="AK34" s="48"/>
      <c r="AM34" s="48"/>
      <c r="AO34" s="48"/>
      <c r="AQ34" s="48"/>
      <c r="AS34" s="48"/>
      <c r="AU34" s="48"/>
      <c r="AW34" s="48"/>
      <c r="AY34" s="48"/>
      <c r="BA34" s="48"/>
      <c r="BC34" s="48"/>
      <c r="BE34" s="48"/>
      <c r="BG34" s="48"/>
      <c r="BI34" s="48"/>
      <c r="BK34" s="48"/>
      <c r="BM34" s="48"/>
      <c r="BO34" s="48"/>
      <c r="BQ34" s="48"/>
      <c r="BS34" s="48"/>
      <c r="BU34" s="48"/>
      <c r="BW34" s="48"/>
      <c r="BY34" s="48"/>
      <c r="CA34" s="48"/>
      <c r="CC34" s="35"/>
      <c r="CD34" s="35"/>
    </row>
    <row r="35" spans="1:82" s="45" customFormat="1" ht="19.5" customHeight="1" thickBot="1" x14ac:dyDescent="0.25">
      <c r="A35" s="634" t="s">
        <v>65</v>
      </c>
      <c r="B35" s="634"/>
      <c r="C35" s="265">
        <f>C31+C33</f>
        <v>0</v>
      </c>
      <c r="D35" s="637" t="s">
        <v>48</v>
      </c>
      <c r="E35" s="637"/>
      <c r="F35" s="51"/>
      <c r="G35" s="28"/>
      <c r="H35" s="29"/>
      <c r="I35" s="29"/>
      <c r="J35" s="24"/>
      <c r="K35" s="30"/>
      <c r="L35" s="24"/>
      <c r="M35" s="31"/>
      <c r="N35" s="32"/>
      <c r="O35" s="33"/>
      <c r="P35" s="31"/>
      <c r="Q35" s="34"/>
      <c r="S35" s="48"/>
      <c r="U35" s="48"/>
      <c r="W35" s="48"/>
      <c r="Y35" s="48"/>
      <c r="AA35" s="48"/>
      <c r="AC35" s="48"/>
      <c r="AE35" s="48"/>
      <c r="AG35" s="48"/>
      <c r="AI35" s="48"/>
      <c r="AK35" s="48"/>
      <c r="AM35" s="48"/>
      <c r="AO35" s="48"/>
      <c r="AQ35" s="48"/>
      <c r="AS35" s="48"/>
      <c r="AU35" s="48"/>
      <c r="AW35" s="48"/>
      <c r="AY35" s="48"/>
      <c r="BA35" s="48"/>
      <c r="BC35" s="48"/>
      <c r="BE35" s="48"/>
      <c r="BG35" s="48"/>
      <c r="BI35" s="48"/>
      <c r="BK35" s="48"/>
      <c r="BM35" s="48"/>
      <c r="BO35" s="48"/>
      <c r="BQ35" s="48"/>
      <c r="BS35" s="48"/>
      <c r="BU35" s="48"/>
      <c r="BW35" s="48"/>
      <c r="BY35" s="48"/>
      <c r="CA35" s="48"/>
      <c r="CC35" s="35"/>
      <c r="CD35" s="35"/>
    </row>
    <row r="36" spans="1:82" s="45" customFormat="1" ht="15" x14ac:dyDescent="0.2">
      <c r="D36" s="25"/>
      <c r="E36" s="50"/>
      <c r="F36" s="51"/>
      <c r="G36" s="28"/>
      <c r="H36" s="29"/>
      <c r="I36" s="29"/>
      <c r="J36" s="24"/>
      <c r="K36" s="30"/>
      <c r="L36" s="24"/>
      <c r="M36" s="31"/>
      <c r="N36" s="32"/>
      <c r="O36" s="33"/>
      <c r="P36" s="31"/>
      <c r="Q36" s="34"/>
      <c r="S36" s="48"/>
      <c r="U36" s="48"/>
      <c r="W36" s="48"/>
      <c r="Y36" s="48"/>
      <c r="AA36" s="48"/>
      <c r="AC36" s="48"/>
      <c r="AE36" s="48"/>
      <c r="AG36" s="48"/>
      <c r="AI36" s="48"/>
      <c r="AK36" s="48"/>
      <c r="AM36" s="48"/>
      <c r="AO36" s="48"/>
      <c r="AQ36" s="48"/>
      <c r="AS36" s="48"/>
      <c r="AU36" s="48"/>
      <c r="AW36" s="48"/>
      <c r="AY36" s="48"/>
      <c r="BA36" s="48"/>
      <c r="BC36" s="48"/>
      <c r="BE36" s="48"/>
      <c r="BG36" s="48"/>
      <c r="BI36" s="48"/>
      <c r="BK36" s="48"/>
      <c r="BM36" s="48"/>
      <c r="BO36" s="48"/>
      <c r="BQ36" s="48"/>
      <c r="BS36" s="48"/>
      <c r="BU36" s="48"/>
      <c r="BW36" s="48"/>
      <c r="BY36" s="48"/>
      <c r="CA36" s="48"/>
      <c r="CC36" s="35"/>
      <c r="CD36" s="35"/>
    </row>
    <row r="37" spans="1:82" s="45" customFormat="1" ht="15" x14ac:dyDescent="0.2">
      <c r="D37" s="25"/>
      <c r="E37" s="50"/>
      <c r="F37" s="51"/>
      <c r="G37" s="28"/>
      <c r="H37" s="29"/>
      <c r="I37" s="29"/>
      <c r="J37" s="24"/>
      <c r="K37" s="30"/>
      <c r="L37" s="24"/>
      <c r="M37" s="31"/>
      <c r="N37" s="32"/>
      <c r="O37" s="33"/>
      <c r="P37" s="31"/>
      <c r="Q37" s="34"/>
      <c r="S37" s="48"/>
      <c r="U37" s="48"/>
      <c r="W37" s="48"/>
      <c r="Y37" s="48"/>
      <c r="AA37" s="48"/>
      <c r="AC37" s="48"/>
      <c r="AE37" s="48"/>
      <c r="AG37" s="48"/>
      <c r="AI37" s="48"/>
      <c r="AK37" s="48"/>
      <c r="AM37" s="48"/>
      <c r="AO37" s="48"/>
      <c r="AQ37" s="48"/>
      <c r="AS37" s="48"/>
      <c r="AU37" s="48"/>
      <c r="AW37" s="48"/>
      <c r="AY37" s="48"/>
      <c r="BA37" s="48"/>
      <c r="BC37" s="48"/>
      <c r="BE37" s="48"/>
      <c r="BG37" s="48"/>
      <c r="BI37" s="48"/>
      <c r="BK37" s="48"/>
      <c r="BM37" s="48"/>
      <c r="BO37" s="48"/>
      <c r="BQ37" s="48"/>
      <c r="BS37" s="48"/>
      <c r="BU37" s="48"/>
      <c r="BW37" s="48"/>
      <c r="BY37" s="48"/>
      <c r="CA37" s="48"/>
      <c r="CC37" s="35"/>
      <c r="CD37" s="35"/>
    </row>
    <row r="38" spans="1:82" s="45" customFormat="1" ht="15" x14ac:dyDescent="0.2">
      <c r="D38" s="25"/>
      <c r="E38" s="50"/>
      <c r="F38" s="51"/>
      <c r="G38" s="28"/>
      <c r="H38" s="29"/>
      <c r="I38" s="29"/>
      <c r="J38" s="24"/>
      <c r="K38" s="30"/>
      <c r="L38" s="24"/>
      <c r="M38" s="31"/>
      <c r="N38" s="32"/>
      <c r="O38" s="33"/>
      <c r="P38" s="31"/>
      <c r="Q38" s="34"/>
      <c r="S38" s="48"/>
      <c r="U38" s="48"/>
      <c r="W38" s="48"/>
      <c r="Y38" s="48"/>
      <c r="AA38" s="48"/>
      <c r="AC38" s="48"/>
      <c r="AE38" s="48"/>
      <c r="AG38" s="48"/>
      <c r="AI38" s="48"/>
      <c r="AK38" s="48"/>
      <c r="AM38" s="48"/>
      <c r="AO38" s="48"/>
      <c r="AQ38" s="48"/>
      <c r="AS38" s="48"/>
      <c r="AU38" s="48"/>
      <c r="AW38" s="48"/>
      <c r="AY38" s="48"/>
      <c r="BA38" s="48"/>
      <c r="BC38" s="48"/>
      <c r="BE38" s="48"/>
      <c r="BG38" s="48"/>
      <c r="BI38" s="48"/>
      <c r="BK38" s="48"/>
      <c r="BM38" s="48"/>
      <c r="BO38" s="48"/>
      <c r="BQ38" s="48"/>
      <c r="BS38" s="48"/>
      <c r="BU38" s="48"/>
      <c r="BW38" s="48"/>
      <c r="BY38" s="48"/>
      <c r="CA38" s="48"/>
      <c r="CC38" s="35"/>
      <c r="CD38" s="35"/>
    </row>
    <row r="39" spans="1:82" s="45" customFormat="1" ht="15" x14ac:dyDescent="0.2">
      <c r="D39" s="25"/>
      <c r="E39" s="50"/>
      <c r="F39" s="51"/>
      <c r="G39" s="28"/>
      <c r="H39" s="29"/>
      <c r="I39" s="29"/>
      <c r="J39" s="24"/>
      <c r="K39" s="30"/>
      <c r="L39" s="24"/>
      <c r="M39" s="31"/>
      <c r="N39" s="32"/>
      <c r="O39" s="33"/>
      <c r="P39" s="31"/>
      <c r="Q39" s="34"/>
      <c r="S39" s="48"/>
      <c r="U39" s="48"/>
      <c r="W39" s="48"/>
      <c r="Y39" s="48"/>
      <c r="AA39" s="48"/>
      <c r="AC39" s="48"/>
      <c r="AE39" s="48"/>
      <c r="AG39" s="48"/>
      <c r="AI39" s="48"/>
      <c r="AK39" s="48"/>
      <c r="AM39" s="48"/>
      <c r="AO39" s="48"/>
      <c r="AQ39" s="48"/>
      <c r="AS39" s="48"/>
      <c r="AU39" s="48"/>
      <c r="AW39" s="48"/>
      <c r="AY39" s="48"/>
      <c r="BA39" s="48"/>
      <c r="BC39" s="48"/>
      <c r="BE39" s="48"/>
      <c r="BG39" s="48"/>
      <c r="BI39" s="48"/>
      <c r="BK39" s="48"/>
      <c r="BM39" s="48"/>
      <c r="BO39" s="48"/>
      <c r="BQ39" s="48"/>
      <c r="BS39" s="48"/>
      <c r="BU39" s="48"/>
      <c r="BW39" s="48"/>
      <c r="BY39" s="48"/>
      <c r="CA39" s="48"/>
      <c r="CC39" s="35"/>
      <c r="CD39" s="35"/>
    </row>
    <row r="40" spans="1:82" s="45" customFormat="1" ht="15" x14ac:dyDescent="0.2">
      <c r="D40" s="25"/>
      <c r="E40" s="50"/>
      <c r="F40" s="51"/>
      <c r="G40" s="28"/>
      <c r="H40" s="29"/>
      <c r="I40" s="29"/>
      <c r="J40" s="24"/>
      <c r="K40" s="30"/>
      <c r="L40" s="24"/>
      <c r="M40" s="31"/>
      <c r="N40" s="32"/>
      <c r="O40" s="33"/>
      <c r="P40" s="31"/>
      <c r="Q40" s="34"/>
      <c r="S40" s="48"/>
      <c r="U40" s="48"/>
      <c r="W40" s="48"/>
      <c r="Y40" s="48"/>
      <c r="AA40" s="48"/>
      <c r="AC40" s="48"/>
      <c r="AE40" s="48"/>
      <c r="AG40" s="48"/>
      <c r="AI40" s="48"/>
      <c r="AK40" s="48"/>
      <c r="AM40" s="48"/>
      <c r="AO40" s="48"/>
      <c r="AQ40" s="48"/>
      <c r="AS40" s="48"/>
      <c r="AU40" s="48"/>
      <c r="AW40" s="48"/>
      <c r="AY40" s="48"/>
      <c r="BA40" s="48"/>
      <c r="BC40" s="48"/>
      <c r="BE40" s="48"/>
      <c r="BG40" s="48"/>
      <c r="BI40" s="48"/>
      <c r="BK40" s="48"/>
      <c r="BM40" s="48"/>
      <c r="BO40" s="48"/>
      <c r="BQ40" s="48"/>
      <c r="BS40" s="48"/>
      <c r="BU40" s="48"/>
      <c r="BW40" s="48"/>
      <c r="BY40" s="48"/>
      <c r="CA40" s="48"/>
      <c r="CC40" s="35"/>
      <c r="CD40" s="35"/>
    </row>
    <row r="41" spans="1:82" s="45" customFormat="1" ht="15" x14ac:dyDescent="0.2">
      <c r="D41" s="25"/>
      <c r="E41" s="50"/>
      <c r="F41" s="51"/>
      <c r="G41" s="28"/>
      <c r="H41" s="29"/>
      <c r="I41" s="29"/>
      <c r="J41" s="24"/>
      <c r="K41" s="30"/>
      <c r="L41" s="24"/>
      <c r="M41" s="31"/>
      <c r="N41" s="32"/>
      <c r="O41" s="33"/>
      <c r="P41" s="31"/>
      <c r="Q41" s="34"/>
      <c r="S41" s="48"/>
      <c r="U41" s="48"/>
      <c r="W41" s="48"/>
      <c r="Y41" s="48"/>
      <c r="AA41" s="48"/>
      <c r="AC41" s="48"/>
      <c r="AE41" s="48"/>
      <c r="AG41" s="48"/>
      <c r="AI41" s="48"/>
      <c r="AK41" s="48"/>
      <c r="AM41" s="48"/>
      <c r="AO41" s="48"/>
      <c r="AQ41" s="48"/>
      <c r="AS41" s="48"/>
      <c r="AU41" s="48"/>
      <c r="AW41" s="48"/>
      <c r="AY41" s="48"/>
      <c r="BA41" s="48"/>
      <c r="BC41" s="48"/>
      <c r="BE41" s="48"/>
      <c r="BG41" s="48"/>
      <c r="BI41" s="48"/>
      <c r="BK41" s="48"/>
      <c r="BM41" s="48"/>
      <c r="BO41" s="48"/>
      <c r="BQ41" s="48"/>
      <c r="BS41" s="48"/>
      <c r="BU41" s="48"/>
      <c r="BW41" s="48"/>
      <c r="BY41" s="48"/>
      <c r="CA41" s="48"/>
      <c r="CC41" s="35"/>
      <c r="CD41" s="35"/>
    </row>
    <row r="42" spans="1:82" s="45" customFormat="1" ht="15" x14ac:dyDescent="0.2">
      <c r="D42" s="25"/>
      <c r="E42" s="50"/>
      <c r="F42" s="51"/>
      <c r="G42" s="28"/>
      <c r="H42" s="29"/>
      <c r="I42" s="29"/>
      <c r="J42" s="24"/>
      <c r="K42" s="30"/>
      <c r="L42" s="24"/>
      <c r="M42" s="31"/>
      <c r="N42" s="32"/>
      <c r="O42" s="33"/>
      <c r="P42" s="31"/>
      <c r="Q42" s="34"/>
      <c r="S42" s="48"/>
      <c r="U42" s="48"/>
      <c r="W42" s="48"/>
      <c r="Y42" s="48"/>
      <c r="AA42" s="48"/>
      <c r="AC42" s="48"/>
      <c r="AE42" s="48"/>
      <c r="AG42" s="48"/>
      <c r="AI42" s="48"/>
      <c r="AK42" s="48"/>
      <c r="AM42" s="48"/>
      <c r="AO42" s="48"/>
      <c r="AQ42" s="48"/>
      <c r="AS42" s="48"/>
      <c r="AU42" s="48"/>
      <c r="AW42" s="48"/>
      <c r="AY42" s="48"/>
      <c r="BA42" s="48"/>
      <c r="BC42" s="48"/>
      <c r="BE42" s="48"/>
      <c r="BG42" s="48"/>
      <c r="BI42" s="48"/>
      <c r="BK42" s="48"/>
      <c r="BM42" s="48"/>
      <c r="BO42" s="48"/>
      <c r="BQ42" s="48"/>
      <c r="BS42" s="48"/>
      <c r="BU42" s="48"/>
      <c r="BW42" s="48"/>
      <c r="BY42" s="48"/>
      <c r="CA42" s="48"/>
      <c r="CC42" s="35"/>
      <c r="CD42" s="35"/>
    </row>
    <row r="43" spans="1:82" s="45" customFormat="1" ht="15" x14ac:dyDescent="0.2">
      <c r="D43" s="25"/>
      <c r="E43" s="50"/>
      <c r="F43" s="51"/>
      <c r="G43" s="28"/>
      <c r="H43" s="29"/>
      <c r="I43" s="29"/>
      <c r="J43" s="24"/>
      <c r="K43" s="30"/>
      <c r="L43" s="24"/>
      <c r="M43" s="31"/>
      <c r="N43" s="32"/>
      <c r="O43" s="33"/>
      <c r="P43" s="31"/>
      <c r="Q43" s="34"/>
      <c r="S43" s="48"/>
      <c r="U43" s="48"/>
      <c r="W43" s="48"/>
      <c r="Y43" s="48"/>
      <c r="AA43" s="48"/>
      <c r="AC43" s="48"/>
      <c r="AE43" s="48"/>
      <c r="AG43" s="48"/>
      <c r="AI43" s="48"/>
      <c r="AK43" s="48"/>
      <c r="AM43" s="48"/>
      <c r="AO43" s="48"/>
      <c r="AQ43" s="48"/>
      <c r="AS43" s="48"/>
      <c r="AU43" s="48"/>
      <c r="AW43" s="48"/>
      <c r="AY43" s="48"/>
      <c r="BA43" s="48"/>
      <c r="BC43" s="48"/>
      <c r="BE43" s="48"/>
      <c r="BG43" s="48"/>
      <c r="BI43" s="48"/>
      <c r="BK43" s="48"/>
      <c r="BM43" s="48"/>
      <c r="BO43" s="48"/>
      <c r="BQ43" s="48"/>
      <c r="BS43" s="48"/>
      <c r="BU43" s="48"/>
      <c r="BW43" s="48"/>
      <c r="BY43" s="48"/>
      <c r="CA43" s="48"/>
      <c r="CC43" s="35"/>
      <c r="CD43" s="35"/>
    </row>
    <row r="44" spans="1:82" s="45" customFormat="1" ht="15" x14ac:dyDescent="0.2">
      <c r="D44" s="25"/>
      <c r="E44" s="50"/>
      <c r="F44" s="51"/>
      <c r="G44" s="28"/>
      <c r="H44" s="29"/>
      <c r="I44" s="29"/>
      <c r="J44" s="24"/>
      <c r="K44" s="30"/>
      <c r="L44" s="24"/>
      <c r="M44" s="31"/>
      <c r="N44" s="32"/>
      <c r="O44" s="33"/>
      <c r="P44" s="31"/>
      <c r="Q44" s="34"/>
      <c r="S44" s="48"/>
      <c r="U44" s="48"/>
      <c r="W44" s="48"/>
      <c r="Y44" s="48"/>
      <c r="AA44" s="48"/>
      <c r="AC44" s="48"/>
      <c r="AE44" s="48"/>
      <c r="AG44" s="48"/>
      <c r="AI44" s="48"/>
      <c r="AK44" s="48"/>
      <c r="AM44" s="48"/>
      <c r="AO44" s="48"/>
      <c r="AQ44" s="48"/>
      <c r="AS44" s="48"/>
      <c r="AU44" s="48"/>
      <c r="AW44" s="48"/>
      <c r="AY44" s="48"/>
      <c r="BA44" s="48"/>
      <c r="BC44" s="48"/>
      <c r="BE44" s="48"/>
      <c r="BG44" s="48"/>
      <c r="BI44" s="48"/>
      <c r="BK44" s="48"/>
      <c r="BM44" s="48"/>
      <c r="BO44" s="48"/>
      <c r="BQ44" s="48"/>
      <c r="BS44" s="48"/>
      <c r="BU44" s="48"/>
      <c r="BW44" s="48"/>
      <c r="BY44" s="48"/>
      <c r="CA44" s="48"/>
      <c r="CC44" s="35"/>
      <c r="CD44" s="35"/>
    </row>
    <row r="45" spans="1:82" s="45" customFormat="1" ht="15" x14ac:dyDescent="0.2">
      <c r="D45" s="25"/>
      <c r="E45" s="50"/>
      <c r="F45" s="51"/>
      <c r="G45" s="28"/>
      <c r="H45" s="29"/>
      <c r="I45" s="29"/>
      <c r="J45" s="24"/>
      <c r="K45" s="30"/>
      <c r="L45" s="24"/>
      <c r="M45" s="31"/>
      <c r="N45" s="32"/>
      <c r="O45" s="33"/>
      <c r="P45" s="31"/>
      <c r="Q45" s="34"/>
      <c r="S45" s="48"/>
      <c r="U45" s="48"/>
      <c r="W45" s="48"/>
      <c r="Y45" s="48"/>
      <c r="AA45" s="48"/>
      <c r="AC45" s="48"/>
      <c r="AE45" s="48"/>
      <c r="AG45" s="48"/>
      <c r="AI45" s="48"/>
      <c r="AK45" s="48"/>
      <c r="AM45" s="48"/>
      <c r="AO45" s="48"/>
      <c r="AQ45" s="48"/>
      <c r="AS45" s="48"/>
      <c r="AU45" s="48"/>
      <c r="AW45" s="48"/>
      <c r="AY45" s="48"/>
      <c r="BA45" s="48"/>
      <c r="BC45" s="48"/>
      <c r="BE45" s="48"/>
      <c r="BG45" s="48"/>
      <c r="BI45" s="48"/>
      <c r="BK45" s="48"/>
      <c r="BM45" s="48"/>
      <c r="BO45" s="48"/>
      <c r="BQ45" s="48"/>
      <c r="BS45" s="48"/>
      <c r="BU45" s="48"/>
      <c r="BW45" s="48"/>
      <c r="BY45" s="48"/>
      <c r="CA45" s="48"/>
      <c r="CC45" s="35"/>
      <c r="CD45" s="35"/>
    </row>
    <row r="46" spans="1:82" s="45" customFormat="1" ht="15" x14ac:dyDescent="0.2">
      <c r="D46" s="25"/>
      <c r="E46" s="50"/>
      <c r="F46" s="51"/>
      <c r="G46" s="28"/>
      <c r="H46" s="29"/>
      <c r="I46" s="29"/>
      <c r="J46" s="24"/>
      <c r="K46" s="30"/>
      <c r="L46" s="24"/>
      <c r="M46" s="31"/>
      <c r="N46" s="32"/>
      <c r="O46" s="33"/>
      <c r="P46" s="31"/>
      <c r="Q46" s="34"/>
      <c r="S46" s="48"/>
      <c r="U46" s="48"/>
      <c r="W46" s="48"/>
      <c r="Y46" s="48"/>
      <c r="AA46" s="48"/>
      <c r="AC46" s="48"/>
      <c r="AE46" s="48"/>
      <c r="AG46" s="48"/>
      <c r="AI46" s="48"/>
      <c r="AK46" s="48"/>
      <c r="AM46" s="48"/>
      <c r="AO46" s="48"/>
      <c r="AQ46" s="48"/>
      <c r="AS46" s="48"/>
      <c r="AU46" s="48"/>
      <c r="AW46" s="48"/>
      <c r="AY46" s="48"/>
      <c r="BA46" s="48"/>
      <c r="BC46" s="48"/>
      <c r="BE46" s="48"/>
      <c r="BG46" s="48"/>
      <c r="BI46" s="48"/>
      <c r="BK46" s="48"/>
      <c r="BM46" s="48"/>
      <c r="BO46" s="48"/>
      <c r="BQ46" s="48"/>
      <c r="BS46" s="48"/>
      <c r="BU46" s="48"/>
      <c r="BW46" s="48"/>
      <c r="BY46" s="48"/>
      <c r="CA46" s="48"/>
      <c r="CC46" s="35"/>
      <c r="CD46" s="35"/>
    </row>
    <row r="47" spans="1:82" s="45" customFormat="1" ht="15" x14ac:dyDescent="0.2">
      <c r="D47" s="25"/>
      <c r="E47" s="50"/>
      <c r="F47" s="51"/>
      <c r="G47" s="28"/>
      <c r="H47" s="29"/>
      <c r="I47" s="29"/>
      <c r="J47" s="24"/>
      <c r="K47" s="30"/>
      <c r="L47" s="24"/>
      <c r="M47" s="31"/>
      <c r="N47" s="32"/>
      <c r="O47" s="33"/>
      <c r="P47" s="31"/>
      <c r="Q47" s="34"/>
      <c r="S47" s="48"/>
      <c r="U47" s="48"/>
      <c r="W47" s="48"/>
      <c r="Y47" s="48"/>
      <c r="AA47" s="48"/>
      <c r="AC47" s="48"/>
      <c r="AE47" s="48"/>
      <c r="AG47" s="48"/>
      <c r="AI47" s="48"/>
      <c r="AK47" s="48"/>
      <c r="AM47" s="48"/>
      <c r="AO47" s="48"/>
      <c r="AQ47" s="48"/>
      <c r="AS47" s="48"/>
      <c r="AU47" s="48"/>
      <c r="AW47" s="48"/>
      <c r="AY47" s="48"/>
      <c r="BA47" s="48"/>
      <c r="BC47" s="48"/>
      <c r="BE47" s="48"/>
      <c r="BG47" s="48"/>
      <c r="BI47" s="48"/>
      <c r="BK47" s="48"/>
      <c r="BM47" s="48"/>
      <c r="BO47" s="48"/>
      <c r="BQ47" s="48"/>
      <c r="BS47" s="48"/>
      <c r="BU47" s="48"/>
      <c r="BW47" s="48"/>
      <c r="BY47" s="48"/>
      <c r="CA47" s="48"/>
      <c r="CC47" s="35"/>
      <c r="CD47" s="35"/>
    </row>
    <row r="48" spans="1:82" s="45" customFormat="1" ht="15" x14ac:dyDescent="0.2">
      <c r="D48" s="25"/>
      <c r="E48" s="50"/>
      <c r="F48" s="51"/>
      <c r="G48" s="28"/>
      <c r="H48" s="29"/>
      <c r="I48" s="29"/>
      <c r="J48" s="24"/>
      <c r="K48" s="30"/>
      <c r="L48" s="24"/>
      <c r="M48" s="31"/>
      <c r="N48" s="32"/>
      <c r="O48" s="33"/>
      <c r="P48" s="31"/>
      <c r="Q48" s="34"/>
      <c r="S48" s="48"/>
      <c r="U48" s="48"/>
      <c r="W48" s="48"/>
      <c r="Y48" s="48"/>
      <c r="AA48" s="48"/>
      <c r="AC48" s="48"/>
      <c r="AE48" s="48"/>
      <c r="AG48" s="48"/>
      <c r="AI48" s="48"/>
      <c r="AK48" s="48"/>
      <c r="AM48" s="48"/>
      <c r="AO48" s="48"/>
      <c r="AQ48" s="48"/>
      <c r="AS48" s="48"/>
      <c r="AU48" s="48"/>
      <c r="AW48" s="48"/>
      <c r="AY48" s="48"/>
      <c r="BA48" s="48"/>
      <c r="BC48" s="48"/>
      <c r="BE48" s="48"/>
      <c r="BG48" s="48"/>
      <c r="BI48" s="48"/>
      <c r="BK48" s="48"/>
      <c r="BM48" s="48"/>
      <c r="BO48" s="48"/>
      <c r="BQ48" s="48"/>
      <c r="BS48" s="48"/>
      <c r="BU48" s="48"/>
      <c r="BW48" s="48"/>
      <c r="BY48" s="48"/>
      <c r="CA48" s="48"/>
      <c r="CC48" s="35"/>
      <c r="CD48" s="35"/>
    </row>
    <row r="49" spans="4:82" s="45" customFormat="1" ht="15" x14ac:dyDescent="0.2">
      <c r="D49" s="25"/>
      <c r="E49" s="50"/>
      <c r="F49" s="51"/>
      <c r="G49" s="28"/>
      <c r="H49" s="29"/>
      <c r="I49" s="29"/>
      <c r="J49" s="24"/>
      <c r="K49" s="30"/>
      <c r="L49" s="24"/>
      <c r="M49" s="31"/>
      <c r="N49" s="32"/>
      <c r="O49" s="33"/>
      <c r="P49" s="31"/>
      <c r="Q49" s="34"/>
      <c r="S49" s="48"/>
      <c r="U49" s="48"/>
      <c r="W49" s="48"/>
      <c r="Y49" s="48"/>
      <c r="AA49" s="48"/>
      <c r="AC49" s="48"/>
      <c r="AE49" s="48"/>
      <c r="AG49" s="48"/>
      <c r="AI49" s="48"/>
      <c r="AK49" s="48"/>
      <c r="AM49" s="48"/>
      <c r="AO49" s="48"/>
      <c r="AQ49" s="48"/>
      <c r="AS49" s="48"/>
      <c r="AU49" s="48"/>
      <c r="AW49" s="48"/>
      <c r="AY49" s="48"/>
      <c r="BA49" s="48"/>
      <c r="BC49" s="48"/>
      <c r="BE49" s="48"/>
      <c r="BG49" s="48"/>
      <c r="BI49" s="48"/>
      <c r="BK49" s="48"/>
      <c r="BM49" s="48"/>
      <c r="BO49" s="48"/>
      <c r="BQ49" s="48"/>
      <c r="BS49" s="48"/>
      <c r="BU49" s="48"/>
      <c r="BW49" s="48"/>
      <c r="BY49" s="48"/>
      <c r="CA49" s="48"/>
      <c r="CC49" s="35"/>
      <c r="CD49" s="35"/>
    </row>
    <row r="50" spans="4:82" s="45" customFormat="1" ht="15" x14ac:dyDescent="0.2">
      <c r="D50" s="25"/>
      <c r="E50" s="50"/>
      <c r="F50" s="51"/>
      <c r="G50" s="28"/>
      <c r="H50" s="29"/>
      <c r="I50" s="29"/>
      <c r="J50" s="24"/>
      <c r="K50" s="30"/>
      <c r="L50" s="24"/>
      <c r="M50" s="31"/>
      <c r="N50" s="32"/>
      <c r="O50" s="33"/>
      <c r="P50" s="31"/>
      <c r="Q50" s="34"/>
      <c r="S50" s="48"/>
      <c r="U50" s="48"/>
      <c r="W50" s="48"/>
      <c r="Y50" s="48"/>
      <c r="AA50" s="48"/>
      <c r="AC50" s="48"/>
      <c r="AE50" s="48"/>
      <c r="AG50" s="48"/>
      <c r="AI50" s="48"/>
      <c r="AK50" s="48"/>
      <c r="AM50" s="48"/>
      <c r="AO50" s="48"/>
      <c r="AQ50" s="48"/>
      <c r="AS50" s="48"/>
      <c r="AU50" s="48"/>
      <c r="AW50" s="48"/>
      <c r="AY50" s="48"/>
      <c r="BA50" s="48"/>
      <c r="BC50" s="48"/>
      <c r="BE50" s="48"/>
      <c r="BG50" s="48"/>
      <c r="BI50" s="48"/>
      <c r="BK50" s="48"/>
      <c r="BM50" s="48"/>
      <c r="BO50" s="48"/>
      <c r="BQ50" s="48"/>
      <c r="BS50" s="48"/>
      <c r="BU50" s="48"/>
      <c r="BW50" s="48"/>
      <c r="BY50" s="48"/>
      <c r="CA50" s="48"/>
      <c r="CC50" s="35"/>
      <c r="CD50" s="35"/>
    </row>
    <row r="51" spans="4:82" s="45" customFormat="1" ht="15" x14ac:dyDescent="0.2">
      <c r="D51" s="25"/>
      <c r="E51" s="50"/>
      <c r="F51" s="51"/>
      <c r="G51" s="28"/>
      <c r="H51" s="29"/>
      <c r="I51" s="29"/>
      <c r="J51" s="24"/>
      <c r="K51" s="30"/>
      <c r="L51" s="24"/>
      <c r="M51" s="31"/>
      <c r="N51" s="32"/>
      <c r="O51" s="33"/>
      <c r="P51" s="31"/>
      <c r="Q51" s="34"/>
      <c r="S51" s="48"/>
      <c r="U51" s="48"/>
      <c r="W51" s="48"/>
      <c r="Y51" s="48"/>
      <c r="AA51" s="48"/>
      <c r="AC51" s="48"/>
      <c r="AE51" s="48"/>
      <c r="AG51" s="48"/>
      <c r="AI51" s="48"/>
      <c r="AK51" s="48"/>
      <c r="AM51" s="48"/>
      <c r="AO51" s="48"/>
      <c r="AQ51" s="48"/>
      <c r="AS51" s="48"/>
      <c r="AU51" s="48"/>
      <c r="AW51" s="48"/>
      <c r="AY51" s="48"/>
      <c r="BA51" s="48"/>
      <c r="BC51" s="48"/>
      <c r="BE51" s="48"/>
      <c r="BG51" s="48"/>
      <c r="BI51" s="48"/>
      <c r="BK51" s="48"/>
      <c r="BM51" s="48"/>
      <c r="BO51" s="48"/>
      <c r="BQ51" s="48"/>
      <c r="BS51" s="48"/>
      <c r="BU51" s="48"/>
      <c r="BW51" s="48"/>
      <c r="BY51" s="48"/>
      <c r="CA51" s="48"/>
      <c r="CC51" s="35"/>
      <c r="CD51" s="35"/>
    </row>
    <row r="52" spans="4:82" s="45" customFormat="1" ht="15" x14ac:dyDescent="0.2">
      <c r="D52" s="25"/>
      <c r="E52" s="50"/>
      <c r="F52" s="51"/>
      <c r="G52" s="28"/>
      <c r="H52" s="29"/>
      <c r="I52" s="29"/>
      <c r="J52" s="24"/>
      <c r="K52" s="30"/>
      <c r="L52" s="24"/>
      <c r="M52" s="31"/>
      <c r="N52" s="32"/>
      <c r="O52" s="33"/>
      <c r="P52" s="31"/>
      <c r="Q52" s="34"/>
      <c r="S52" s="48"/>
      <c r="U52" s="48"/>
      <c r="W52" s="48"/>
      <c r="Y52" s="48"/>
      <c r="AA52" s="48"/>
      <c r="AC52" s="48"/>
      <c r="AE52" s="48"/>
      <c r="AG52" s="48"/>
      <c r="AI52" s="48"/>
      <c r="AK52" s="48"/>
      <c r="AM52" s="48"/>
      <c r="AO52" s="48"/>
      <c r="AQ52" s="48"/>
      <c r="AS52" s="48"/>
      <c r="AU52" s="48"/>
      <c r="AW52" s="48"/>
      <c r="AY52" s="48"/>
      <c r="BA52" s="48"/>
      <c r="BC52" s="48"/>
      <c r="BE52" s="48"/>
      <c r="BG52" s="48"/>
      <c r="BI52" s="48"/>
      <c r="BK52" s="48"/>
      <c r="BM52" s="48"/>
      <c r="BO52" s="48"/>
      <c r="BQ52" s="48"/>
      <c r="BS52" s="48"/>
      <c r="BU52" s="48"/>
      <c r="BW52" s="48"/>
      <c r="BY52" s="48"/>
      <c r="CA52" s="48"/>
      <c r="CC52" s="35"/>
      <c r="CD52" s="35"/>
    </row>
    <row r="53" spans="4:82" s="45" customFormat="1" ht="15" x14ac:dyDescent="0.2">
      <c r="D53" s="25"/>
      <c r="E53" s="50"/>
      <c r="F53" s="51"/>
      <c r="G53" s="28"/>
      <c r="H53" s="29"/>
      <c r="I53" s="29"/>
      <c r="J53" s="24"/>
      <c r="K53" s="30"/>
      <c r="L53" s="24"/>
      <c r="M53" s="31"/>
      <c r="N53" s="32"/>
      <c r="O53" s="33"/>
      <c r="P53" s="31"/>
      <c r="Q53" s="34"/>
      <c r="S53" s="48"/>
      <c r="U53" s="48"/>
      <c r="W53" s="48"/>
      <c r="Y53" s="48"/>
      <c r="AA53" s="48"/>
      <c r="AC53" s="48"/>
      <c r="AE53" s="48"/>
      <c r="AG53" s="48"/>
      <c r="AI53" s="48"/>
      <c r="AK53" s="48"/>
      <c r="AM53" s="48"/>
      <c r="AO53" s="48"/>
      <c r="AQ53" s="48"/>
      <c r="AS53" s="48"/>
      <c r="AU53" s="48"/>
      <c r="AW53" s="48"/>
      <c r="AY53" s="48"/>
      <c r="BA53" s="48"/>
      <c r="BC53" s="48"/>
      <c r="BE53" s="48"/>
      <c r="BG53" s="48"/>
      <c r="BI53" s="48"/>
      <c r="BK53" s="48"/>
      <c r="BM53" s="48"/>
      <c r="BO53" s="48"/>
      <c r="BQ53" s="48"/>
      <c r="BS53" s="48"/>
      <c r="BU53" s="48"/>
      <c r="BW53" s="48"/>
      <c r="BY53" s="48"/>
      <c r="CA53" s="48"/>
      <c r="CC53" s="35"/>
      <c r="CD53" s="35"/>
    </row>
    <row r="54" spans="4:82" s="45" customFormat="1" ht="15" x14ac:dyDescent="0.2">
      <c r="D54" s="25"/>
      <c r="E54" s="50"/>
      <c r="F54" s="51"/>
      <c r="G54" s="28"/>
      <c r="H54" s="29"/>
      <c r="I54" s="29"/>
      <c r="J54" s="24"/>
      <c r="K54" s="30"/>
      <c r="L54" s="24"/>
      <c r="M54" s="31"/>
      <c r="N54" s="32"/>
      <c r="O54" s="33"/>
      <c r="P54" s="31"/>
      <c r="Q54" s="34"/>
      <c r="S54" s="48"/>
      <c r="U54" s="48"/>
      <c r="W54" s="48"/>
      <c r="Y54" s="48"/>
      <c r="AA54" s="48"/>
      <c r="AC54" s="48"/>
      <c r="AE54" s="48"/>
      <c r="AG54" s="48"/>
      <c r="AI54" s="48"/>
      <c r="AK54" s="48"/>
      <c r="AM54" s="48"/>
      <c r="AO54" s="48"/>
      <c r="AQ54" s="48"/>
      <c r="AS54" s="48"/>
      <c r="AU54" s="48"/>
      <c r="AW54" s="48"/>
      <c r="AY54" s="48"/>
      <c r="BA54" s="48"/>
      <c r="BC54" s="48"/>
      <c r="BE54" s="48"/>
      <c r="BG54" s="48"/>
      <c r="BI54" s="48"/>
      <c r="BK54" s="48"/>
      <c r="BM54" s="48"/>
      <c r="BO54" s="48"/>
      <c r="BQ54" s="48"/>
      <c r="BS54" s="48"/>
      <c r="BU54" s="48"/>
      <c r="BW54" s="48"/>
      <c r="BY54" s="48"/>
      <c r="CA54" s="48"/>
      <c r="CC54" s="35"/>
      <c r="CD54" s="35"/>
    </row>
    <row r="55" spans="4:82" s="45" customFormat="1" ht="15" x14ac:dyDescent="0.2">
      <c r="D55" s="25"/>
      <c r="E55" s="50"/>
      <c r="F55" s="51"/>
      <c r="G55" s="28"/>
      <c r="H55" s="29"/>
      <c r="I55" s="29"/>
      <c r="J55" s="24"/>
      <c r="K55" s="30"/>
      <c r="L55" s="24"/>
      <c r="M55" s="31"/>
      <c r="N55" s="32"/>
      <c r="O55" s="33"/>
      <c r="P55" s="31"/>
      <c r="Q55" s="34"/>
      <c r="S55" s="48"/>
      <c r="U55" s="48"/>
      <c r="W55" s="48"/>
      <c r="Y55" s="48"/>
      <c r="AA55" s="48"/>
      <c r="AC55" s="48"/>
      <c r="AE55" s="48"/>
      <c r="AG55" s="48"/>
      <c r="AI55" s="48"/>
      <c r="AK55" s="48"/>
      <c r="AM55" s="48"/>
      <c r="AO55" s="48"/>
      <c r="AQ55" s="48"/>
      <c r="AS55" s="48"/>
      <c r="AU55" s="48"/>
      <c r="AW55" s="48"/>
      <c r="AY55" s="48"/>
      <c r="BA55" s="48"/>
      <c r="BC55" s="48"/>
      <c r="BE55" s="48"/>
      <c r="BG55" s="48"/>
      <c r="BI55" s="48"/>
      <c r="BK55" s="48"/>
      <c r="BM55" s="48"/>
      <c r="BO55" s="48"/>
      <c r="BQ55" s="48"/>
      <c r="BS55" s="48"/>
      <c r="BU55" s="48"/>
      <c r="BW55" s="48"/>
      <c r="BY55" s="48"/>
      <c r="CA55" s="48"/>
      <c r="CC55" s="35"/>
      <c r="CD55" s="35"/>
    </row>
    <row r="56" spans="4:82" s="45" customFormat="1" ht="15" x14ac:dyDescent="0.2">
      <c r="D56" s="25"/>
      <c r="E56" s="50"/>
      <c r="F56" s="51"/>
      <c r="G56" s="28"/>
      <c r="H56" s="29"/>
      <c r="I56" s="29"/>
      <c r="J56" s="24"/>
      <c r="K56" s="30"/>
      <c r="L56" s="24"/>
      <c r="M56" s="31"/>
      <c r="N56" s="32"/>
      <c r="O56" s="33"/>
      <c r="P56" s="31"/>
      <c r="Q56" s="34"/>
      <c r="S56" s="48"/>
      <c r="U56" s="48"/>
      <c r="W56" s="48"/>
      <c r="Y56" s="48"/>
      <c r="AA56" s="48"/>
      <c r="AC56" s="48"/>
      <c r="AE56" s="48"/>
      <c r="AG56" s="48"/>
      <c r="AI56" s="48"/>
      <c r="AK56" s="48"/>
      <c r="AM56" s="48"/>
      <c r="AO56" s="48"/>
      <c r="AQ56" s="48"/>
      <c r="AS56" s="48"/>
      <c r="AU56" s="48"/>
      <c r="AW56" s="48"/>
      <c r="AY56" s="48"/>
      <c r="BA56" s="48"/>
      <c r="BC56" s="48"/>
      <c r="BE56" s="48"/>
      <c r="BG56" s="48"/>
      <c r="BI56" s="48"/>
      <c r="BK56" s="48"/>
      <c r="BM56" s="48"/>
      <c r="BO56" s="48"/>
      <c r="BQ56" s="48"/>
      <c r="BS56" s="48"/>
      <c r="BU56" s="48"/>
      <c r="BW56" s="48"/>
      <c r="BY56" s="48"/>
      <c r="CA56" s="48"/>
      <c r="CC56" s="35"/>
      <c r="CD56" s="35"/>
    </row>
    <row r="57" spans="4:82" s="45" customFormat="1" ht="15" x14ac:dyDescent="0.2">
      <c r="D57" s="25"/>
      <c r="E57" s="50"/>
      <c r="F57" s="51"/>
      <c r="G57" s="28"/>
      <c r="H57" s="29"/>
      <c r="I57" s="29"/>
      <c r="J57" s="24"/>
      <c r="K57" s="30"/>
      <c r="L57" s="24"/>
      <c r="M57" s="31"/>
      <c r="N57" s="32"/>
      <c r="O57" s="33"/>
      <c r="P57" s="31"/>
      <c r="Q57" s="34"/>
      <c r="S57" s="48"/>
      <c r="U57" s="48"/>
      <c r="W57" s="48"/>
      <c r="Y57" s="48"/>
      <c r="AA57" s="48"/>
      <c r="AC57" s="48"/>
      <c r="AE57" s="48"/>
      <c r="AG57" s="48"/>
      <c r="AI57" s="48"/>
      <c r="AK57" s="48"/>
      <c r="AM57" s="48"/>
      <c r="AO57" s="48"/>
      <c r="AQ57" s="48"/>
      <c r="AS57" s="48"/>
      <c r="AU57" s="48"/>
      <c r="AW57" s="48"/>
      <c r="AY57" s="48"/>
      <c r="BA57" s="48"/>
      <c r="BC57" s="48"/>
      <c r="BE57" s="48"/>
      <c r="BG57" s="48"/>
      <c r="BI57" s="48"/>
      <c r="BK57" s="48"/>
      <c r="BM57" s="48"/>
      <c r="BO57" s="48"/>
      <c r="BQ57" s="48"/>
      <c r="BS57" s="48"/>
      <c r="BU57" s="48"/>
      <c r="BW57" s="48"/>
      <c r="BY57" s="48"/>
      <c r="CA57" s="48"/>
      <c r="CC57" s="35"/>
      <c r="CD57" s="35"/>
    </row>
    <row r="58" spans="4:82" s="45" customFormat="1" ht="15" x14ac:dyDescent="0.2">
      <c r="D58" s="25"/>
      <c r="E58" s="50"/>
      <c r="F58" s="51"/>
      <c r="G58" s="28"/>
      <c r="H58" s="29"/>
      <c r="I58" s="29"/>
      <c r="J58" s="24"/>
      <c r="K58" s="30"/>
      <c r="L58" s="24"/>
      <c r="M58" s="31"/>
      <c r="N58" s="32"/>
      <c r="O58" s="33"/>
      <c r="P58" s="31"/>
      <c r="Q58" s="34"/>
      <c r="S58" s="48"/>
      <c r="U58" s="48"/>
      <c r="W58" s="48"/>
      <c r="Y58" s="48"/>
      <c r="AA58" s="48"/>
      <c r="AC58" s="48"/>
      <c r="AE58" s="48"/>
      <c r="AG58" s="48"/>
      <c r="AI58" s="48"/>
      <c r="AK58" s="48"/>
      <c r="AM58" s="48"/>
      <c r="AO58" s="48"/>
      <c r="AQ58" s="48"/>
      <c r="AS58" s="48"/>
      <c r="AU58" s="48"/>
      <c r="AW58" s="48"/>
      <c r="AY58" s="48"/>
      <c r="BA58" s="48"/>
      <c r="BC58" s="48"/>
      <c r="BE58" s="48"/>
      <c r="BG58" s="48"/>
      <c r="BI58" s="48"/>
      <c r="BK58" s="48"/>
      <c r="BM58" s="48"/>
      <c r="BO58" s="48"/>
      <c r="BQ58" s="48"/>
      <c r="BS58" s="48"/>
      <c r="BU58" s="48"/>
      <c r="BW58" s="48"/>
      <c r="BY58" s="48"/>
      <c r="CA58" s="48"/>
      <c r="CC58" s="35"/>
      <c r="CD58" s="35"/>
    </row>
    <row r="59" spans="4:82" s="45" customFormat="1" ht="15" x14ac:dyDescent="0.2">
      <c r="D59" s="25"/>
      <c r="E59" s="50"/>
      <c r="F59" s="51"/>
      <c r="G59" s="28"/>
      <c r="H59" s="29"/>
      <c r="I59" s="29"/>
      <c r="J59" s="24"/>
      <c r="K59" s="30"/>
      <c r="L59" s="24"/>
      <c r="M59" s="31"/>
      <c r="N59" s="32"/>
      <c r="O59" s="33"/>
      <c r="P59" s="31"/>
      <c r="Q59" s="34"/>
      <c r="S59" s="48"/>
      <c r="U59" s="48"/>
      <c r="W59" s="48"/>
      <c r="Y59" s="48"/>
      <c r="AA59" s="48"/>
      <c r="AC59" s="48"/>
      <c r="AE59" s="48"/>
      <c r="AG59" s="48"/>
      <c r="AI59" s="48"/>
      <c r="AK59" s="48"/>
      <c r="AM59" s="48"/>
      <c r="AO59" s="48"/>
      <c r="AQ59" s="48"/>
      <c r="AS59" s="48"/>
      <c r="AU59" s="48"/>
      <c r="AW59" s="48"/>
      <c r="AY59" s="48"/>
      <c r="BA59" s="48"/>
      <c r="BC59" s="48"/>
      <c r="BE59" s="48"/>
      <c r="BG59" s="48"/>
      <c r="BI59" s="48"/>
      <c r="BK59" s="48"/>
      <c r="BM59" s="48"/>
      <c r="BO59" s="48"/>
      <c r="BQ59" s="48"/>
      <c r="BS59" s="48"/>
      <c r="BU59" s="48"/>
      <c r="BW59" s="48"/>
      <c r="BY59" s="48"/>
      <c r="CA59" s="48"/>
      <c r="CC59" s="35"/>
      <c r="CD59" s="35"/>
    </row>
    <row r="60" spans="4:82" s="45" customFormat="1" ht="15" x14ac:dyDescent="0.2">
      <c r="D60" s="25"/>
      <c r="E60" s="50"/>
      <c r="F60" s="51"/>
      <c r="G60" s="28"/>
      <c r="H60" s="29"/>
      <c r="I60" s="29"/>
      <c r="J60" s="24"/>
      <c r="K60" s="30"/>
      <c r="L60" s="24"/>
      <c r="M60" s="31"/>
      <c r="N60" s="32"/>
      <c r="O60" s="33"/>
      <c r="P60" s="31"/>
      <c r="Q60" s="34"/>
      <c r="S60" s="48"/>
      <c r="U60" s="48"/>
      <c r="W60" s="48"/>
      <c r="Y60" s="48"/>
      <c r="AA60" s="48"/>
      <c r="AC60" s="48"/>
      <c r="AE60" s="48"/>
      <c r="AG60" s="48"/>
      <c r="AI60" s="48"/>
      <c r="AK60" s="48"/>
      <c r="AM60" s="48"/>
      <c r="AO60" s="48"/>
      <c r="AQ60" s="48"/>
      <c r="AS60" s="48"/>
      <c r="AU60" s="48"/>
      <c r="AW60" s="48"/>
      <c r="AY60" s="48"/>
      <c r="BA60" s="48"/>
      <c r="BC60" s="48"/>
      <c r="BE60" s="48"/>
      <c r="BG60" s="48"/>
      <c r="BI60" s="48"/>
      <c r="BK60" s="48"/>
      <c r="BM60" s="48"/>
      <c r="BO60" s="48"/>
      <c r="BQ60" s="48"/>
      <c r="BS60" s="48"/>
      <c r="BU60" s="48"/>
      <c r="BW60" s="48"/>
      <c r="BY60" s="48"/>
      <c r="CA60" s="48"/>
      <c r="CC60" s="35"/>
      <c r="CD60" s="35"/>
    </row>
    <row r="61" spans="4:82" s="45" customFormat="1" ht="15" x14ac:dyDescent="0.2">
      <c r="D61" s="25"/>
      <c r="E61" s="50"/>
      <c r="F61" s="51"/>
      <c r="G61" s="28"/>
      <c r="H61" s="29"/>
      <c r="I61" s="29"/>
      <c r="J61" s="24"/>
      <c r="K61" s="30"/>
      <c r="L61" s="24"/>
      <c r="M61" s="31"/>
      <c r="N61" s="32"/>
      <c r="O61" s="33"/>
      <c r="P61" s="31"/>
      <c r="Q61" s="34"/>
      <c r="S61" s="48"/>
      <c r="U61" s="48"/>
      <c r="W61" s="48"/>
      <c r="Y61" s="48"/>
      <c r="AA61" s="48"/>
      <c r="AC61" s="48"/>
      <c r="AE61" s="48"/>
      <c r="AG61" s="48"/>
      <c r="AI61" s="48"/>
      <c r="AK61" s="48"/>
      <c r="AM61" s="48"/>
      <c r="AO61" s="48"/>
      <c r="AQ61" s="48"/>
      <c r="AS61" s="48"/>
      <c r="AU61" s="48"/>
      <c r="AW61" s="48"/>
      <c r="AY61" s="48"/>
      <c r="BA61" s="48"/>
      <c r="BC61" s="48"/>
      <c r="BE61" s="48"/>
      <c r="BG61" s="48"/>
      <c r="BI61" s="48"/>
      <c r="BK61" s="48"/>
      <c r="BM61" s="48"/>
      <c r="BO61" s="48"/>
      <c r="BQ61" s="48"/>
      <c r="BS61" s="48"/>
      <c r="BU61" s="48"/>
      <c r="BW61" s="48"/>
      <c r="BY61" s="48"/>
      <c r="CA61" s="48"/>
      <c r="CC61" s="35"/>
      <c r="CD61" s="35"/>
    </row>
    <row r="62" spans="4:82" s="45" customFormat="1" ht="15" x14ac:dyDescent="0.2">
      <c r="D62" s="25"/>
      <c r="E62" s="50"/>
      <c r="F62" s="51"/>
      <c r="G62" s="28"/>
      <c r="H62" s="29"/>
      <c r="I62" s="29"/>
      <c r="J62" s="24"/>
      <c r="K62" s="30"/>
      <c r="L62" s="24"/>
      <c r="M62" s="31"/>
      <c r="N62" s="32"/>
      <c r="O62" s="33"/>
      <c r="P62" s="31"/>
      <c r="Q62" s="34"/>
      <c r="S62" s="48"/>
      <c r="U62" s="48"/>
      <c r="W62" s="48"/>
      <c r="Y62" s="48"/>
      <c r="AA62" s="48"/>
      <c r="AC62" s="48"/>
      <c r="AE62" s="48"/>
      <c r="AG62" s="48"/>
      <c r="AI62" s="48"/>
      <c r="AK62" s="48"/>
      <c r="AM62" s="48"/>
      <c r="AO62" s="48"/>
      <c r="AQ62" s="48"/>
      <c r="AS62" s="48"/>
      <c r="AU62" s="48"/>
      <c r="AW62" s="48"/>
      <c r="AY62" s="48"/>
      <c r="BA62" s="48"/>
      <c r="BC62" s="48"/>
      <c r="BE62" s="48"/>
      <c r="BG62" s="48"/>
      <c r="BI62" s="48"/>
      <c r="BK62" s="48"/>
      <c r="BM62" s="48"/>
      <c r="BO62" s="48"/>
      <c r="BQ62" s="48"/>
      <c r="BS62" s="48"/>
      <c r="BU62" s="48"/>
      <c r="BW62" s="48"/>
      <c r="BY62" s="48"/>
      <c r="CA62" s="48"/>
      <c r="CC62" s="35"/>
      <c r="CD62" s="35"/>
    </row>
    <row r="63" spans="4:82" s="45" customFormat="1" ht="15" x14ac:dyDescent="0.2">
      <c r="D63" s="25"/>
      <c r="E63" s="50"/>
      <c r="F63" s="51"/>
      <c r="G63" s="28"/>
      <c r="H63" s="29"/>
      <c r="I63" s="29"/>
      <c r="J63" s="24"/>
      <c r="K63" s="30"/>
      <c r="L63" s="24"/>
      <c r="M63" s="31"/>
      <c r="N63" s="32"/>
      <c r="O63" s="33"/>
      <c r="P63" s="31"/>
      <c r="Q63" s="34"/>
      <c r="S63" s="48"/>
      <c r="U63" s="48"/>
      <c r="W63" s="48"/>
      <c r="Y63" s="48"/>
      <c r="AA63" s="48"/>
      <c r="AC63" s="48"/>
      <c r="AE63" s="48"/>
      <c r="AG63" s="48"/>
      <c r="AI63" s="48"/>
      <c r="AK63" s="48"/>
      <c r="AM63" s="48"/>
      <c r="AO63" s="48"/>
      <c r="AQ63" s="48"/>
      <c r="AS63" s="48"/>
      <c r="AU63" s="48"/>
      <c r="AW63" s="48"/>
      <c r="AY63" s="48"/>
      <c r="BA63" s="48"/>
      <c r="BC63" s="48"/>
      <c r="BE63" s="48"/>
      <c r="BG63" s="48"/>
      <c r="BI63" s="48"/>
      <c r="BK63" s="48"/>
      <c r="BM63" s="48"/>
      <c r="BO63" s="48"/>
      <c r="BQ63" s="48"/>
      <c r="BS63" s="48"/>
      <c r="BU63" s="48"/>
      <c r="BW63" s="48"/>
      <c r="BY63" s="48"/>
      <c r="CA63" s="48"/>
      <c r="CC63" s="35"/>
      <c r="CD63" s="35"/>
    </row>
    <row r="64" spans="4:82" s="45" customFormat="1" ht="15" x14ac:dyDescent="0.2">
      <c r="D64" s="25"/>
      <c r="E64" s="50"/>
      <c r="F64" s="51"/>
      <c r="G64" s="28"/>
      <c r="H64" s="29"/>
      <c r="I64" s="29"/>
      <c r="J64" s="24"/>
      <c r="K64" s="30"/>
      <c r="L64" s="24"/>
      <c r="M64" s="31"/>
      <c r="N64" s="32"/>
      <c r="O64" s="33"/>
      <c r="P64" s="31"/>
      <c r="Q64" s="34"/>
      <c r="S64" s="48"/>
      <c r="U64" s="48"/>
      <c r="W64" s="48"/>
      <c r="Y64" s="48"/>
      <c r="AA64" s="48"/>
      <c r="AC64" s="48"/>
      <c r="AE64" s="48"/>
      <c r="AG64" s="48"/>
      <c r="AI64" s="48"/>
      <c r="AK64" s="48"/>
      <c r="AM64" s="48"/>
      <c r="AO64" s="48"/>
      <c r="AQ64" s="48"/>
      <c r="AS64" s="48"/>
      <c r="AU64" s="48"/>
      <c r="AW64" s="48"/>
      <c r="AY64" s="48"/>
      <c r="BA64" s="48"/>
      <c r="BC64" s="48"/>
      <c r="BE64" s="48"/>
      <c r="BG64" s="48"/>
      <c r="BI64" s="48"/>
      <c r="BK64" s="48"/>
      <c r="BM64" s="48"/>
      <c r="BO64" s="48"/>
      <c r="BQ64" s="48"/>
      <c r="BS64" s="48"/>
      <c r="BU64" s="48"/>
      <c r="BW64" s="48"/>
      <c r="BY64" s="48"/>
      <c r="CA64" s="48"/>
      <c r="CC64" s="35"/>
      <c r="CD64" s="35"/>
    </row>
    <row r="65" spans="4:82" s="45" customFormat="1" ht="15" x14ac:dyDescent="0.2">
      <c r="D65" s="25"/>
      <c r="E65" s="50"/>
      <c r="F65" s="51"/>
      <c r="G65" s="28"/>
      <c r="H65" s="29"/>
      <c r="I65" s="29"/>
      <c r="J65" s="24"/>
      <c r="K65" s="30"/>
      <c r="L65" s="24"/>
      <c r="M65" s="31"/>
      <c r="N65" s="32"/>
      <c r="O65" s="33"/>
      <c r="P65" s="31"/>
      <c r="Q65" s="34"/>
      <c r="S65" s="48"/>
      <c r="U65" s="48"/>
      <c r="W65" s="48"/>
      <c r="Y65" s="48"/>
      <c r="AA65" s="48"/>
      <c r="AC65" s="48"/>
      <c r="AE65" s="48"/>
      <c r="AG65" s="48"/>
      <c r="AI65" s="48"/>
      <c r="AK65" s="48"/>
      <c r="AM65" s="48"/>
      <c r="AO65" s="48"/>
      <c r="AQ65" s="48"/>
      <c r="AS65" s="48"/>
      <c r="AU65" s="48"/>
      <c r="AW65" s="48"/>
      <c r="AY65" s="48"/>
      <c r="BA65" s="48"/>
      <c r="BC65" s="48"/>
      <c r="BE65" s="48"/>
      <c r="BG65" s="48"/>
      <c r="BI65" s="48"/>
      <c r="BK65" s="48"/>
      <c r="BM65" s="48"/>
      <c r="BO65" s="48"/>
      <c r="BQ65" s="48"/>
      <c r="BS65" s="48"/>
      <c r="BU65" s="48"/>
      <c r="BW65" s="48"/>
      <c r="BY65" s="48"/>
      <c r="CA65" s="48"/>
      <c r="CC65" s="35"/>
      <c r="CD65" s="35"/>
    </row>
    <row r="66" spans="4:82" s="45" customFormat="1" ht="15" x14ac:dyDescent="0.2">
      <c r="D66" s="25"/>
      <c r="E66" s="50"/>
      <c r="F66" s="51"/>
      <c r="G66" s="28"/>
      <c r="H66" s="29"/>
      <c r="I66" s="29"/>
      <c r="J66" s="24"/>
      <c r="K66" s="30"/>
      <c r="L66" s="24"/>
      <c r="M66" s="31"/>
      <c r="N66" s="32"/>
      <c r="O66" s="33"/>
      <c r="P66" s="31"/>
      <c r="Q66" s="34"/>
      <c r="S66" s="48"/>
      <c r="U66" s="48"/>
      <c r="W66" s="48"/>
      <c r="Y66" s="48"/>
      <c r="AA66" s="48"/>
      <c r="AC66" s="48"/>
      <c r="AE66" s="48"/>
      <c r="AG66" s="48"/>
      <c r="AI66" s="48"/>
      <c r="AK66" s="48"/>
      <c r="AM66" s="48"/>
      <c r="AO66" s="48"/>
      <c r="AQ66" s="48"/>
      <c r="AS66" s="48"/>
      <c r="AU66" s="48"/>
      <c r="AW66" s="48"/>
      <c r="AY66" s="48"/>
      <c r="BA66" s="48"/>
      <c r="BC66" s="48"/>
      <c r="BE66" s="48"/>
      <c r="BG66" s="48"/>
      <c r="BI66" s="48"/>
      <c r="BK66" s="48"/>
      <c r="BM66" s="48"/>
      <c r="BO66" s="48"/>
      <c r="BQ66" s="48"/>
      <c r="BS66" s="48"/>
      <c r="BU66" s="48"/>
      <c r="BW66" s="48"/>
      <c r="BY66" s="48"/>
      <c r="CA66" s="48"/>
      <c r="CC66" s="35"/>
      <c r="CD66" s="35"/>
    </row>
    <row r="67" spans="4:82" s="45" customFormat="1" ht="15" x14ac:dyDescent="0.2">
      <c r="D67" s="25"/>
      <c r="E67" s="50"/>
      <c r="F67" s="51"/>
      <c r="G67" s="28"/>
      <c r="H67" s="29"/>
      <c r="I67" s="29"/>
      <c r="J67" s="24"/>
      <c r="K67" s="30"/>
      <c r="L67" s="24"/>
      <c r="M67" s="31"/>
      <c r="N67" s="32"/>
      <c r="O67" s="33"/>
      <c r="P67" s="31"/>
      <c r="Q67" s="34"/>
      <c r="S67" s="48"/>
      <c r="U67" s="48"/>
      <c r="W67" s="48"/>
      <c r="Y67" s="48"/>
      <c r="AA67" s="48"/>
      <c r="AC67" s="48"/>
      <c r="AE67" s="48"/>
      <c r="AG67" s="48"/>
      <c r="AI67" s="48"/>
      <c r="AK67" s="48"/>
      <c r="AM67" s="48"/>
      <c r="AO67" s="48"/>
      <c r="AQ67" s="48"/>
      <c r="AS67" s="48"/>
      <c r="AU67" s="48"/>
      <c r="AW67" s="48"/>
      <c r="AY67" s="48"/>
      <c r="BA67" s="48"/>
      <c r="BC67" s="48"/>
      <c r="BE67" s="48"/>
      <c r="BG67" s="48"/>
      <c r="BI67" s="48"/>
      <c r="BK67" s="48"/>
      <c r="BM67" s="48"/>
      <c r="BO67" s="48"/>
      <c r="BQ67" s="48"/>
      <c r="BS67" s="48"/>
      <c r="BU67" s="48"/>
      <c r="BW67" s="48"/>
      <c r="BY67" s="48"/>
      <c r="CA67" s="48"/>
      <c r="CC67" s="35"/>
      <c r="CD67" s="35"/>
    </row>
    <row r="68" spans="4:82" s="45" customFormat="1" ht="15" x14ac:dyDescent="0.2">
      <c r="D68" s="25"/>
      <c r="E68" s="50"/>
      <c r="F68" s="51"/>
      <c r="G68" s="28"/>
      <c r="H68" s="29"/>
      <c r="I68" s="29"/>
      <c r="J68" s="24"/>
      <c r="K68" s="30"/>
      <c r="L68" s="24"/>
      <c r="M68" s="31"/>
      <c r="N68" s="32"/>
      <c r="O68" s="33"/>
      <c r="P68" s="31"/>
      <c r="Q68" s="34"/>
      <c r="S68" s="48"/>
      <c r="U68" s="48"/>
      <c r="W68" s="48"/>
      <c r="Y68" s="48"/>
      <c r="AA68" s="48"/>
      <c r="AC68" s="48"/>
      <c r="AE68" s="48"/>
      <c r="AG68" s="48"/>
      <c r="AI68" s="48"/>
      <c r="AK68" s="48"/>
      <c r="AM68" s="48"/>
      <c r="AO68" s="48"/>
      <c r="AQ68" s="48"/>
      <c r="AS68" s="48"/>
      <c r="AU68" s="48"/>
      <c r="AW68" s="48"/>
      <c r="AY68" s="48"/>
      <c r="BA68" s="48"/>
      <c r="BC68" s="48"/>
      <c r="BE68" s="48"/>
      <c r="BG68" s="48"/>
      <c r="BI68" s="48"/>
      <c r="BK68" s="48"/>
      <c r="BM68" s="48"/>
      <c r="BO68" s="48"/>
      <c r="BQ68" s="48"/>
      <c r="BS68" s="48"/>
      <c r="BU68" s="48"/>
      <c r="BW68" s="48"/>
      <c r="BY68" s="48"/>
      <c r="CA68" s="48"/>
      <c r="CC68" s="35"/>
      <c r="CD68" s="35"/>
    </row>
    <row r="69" spans="4:82" s="45" customFormat="1" ht="15" x14ac:dyDescent="0.2">
      <c r="D69" s="25"/>
      <c r="E69" s="50"/>
      <c r="F69" s="51"/>
      <c r="G69" s="28"/>
      <c r="H69" s="29"/>
      <c r="I69" s="29"/>
      <c r="J69" s="24"/>
      <c r="K69" s="30"/>
      <c r="L69" s="24"/>
      <c r="M69" s="31"/>
      <c r="N69" s="32"/>
      <c r="O69" s="33"/>
      <c r="P69" s="31"/>
      <c r="Q69" s="34"/>
      <c r="S69" s="48"/>
      <c r="U69" s="48"/>
      <c r="W69" s="48"/>
      <c r="Y69" s="48"/>
      <c r="AA69" s="48"/>
      <c r="AC69" s="48"/>
      <c r="AE69" s="48"/>
      <c r="AG69" s="48"/>
      <c r="AI69" s="48"/>
      <c r="AK69" s="48"/>
      <c r="AM69" s="48"/>
      <c r="AO69" s="48"/>
      <c r="AQ69" s="48"/>
      <c r="AS69" s="48"/>
      <c r="AU69" s="48"/>
      <c r="AW69" s="48"/>
      <c r="AY69" s="48"/>
      <c r="BA69" s="48"/>
      <c r="BC69" s="48"/>
      <c r="BE69" s="48"/>
      <c r="BG69" s="48"/>
      <c r="BI69" s="48"/>
      <c r="BK69" s="48"/>
      <c r="BM69" s="48"/>
      <c r="BO69" s="48"/>
      <c r="BQ69" s="48"/>
      <c r="BS69" s="48"/>
      <c r="BU69" s="48"/>
      <c r="BW69" s="48"/>
      <c r="BY69" s="48"/>
      <c r="CA69" s="48"/>
      <c r="CC69" s="35"/>
      <c r="CD69" s="35"/>
    </row>
    <row r="70" spans="4:82" s="45" customFormat="1" ht="15" x14ac:dyDescent="0.2">
      <c r="D70" s="25"/>
      <c r="E70" s="50"/>
      <c r="F70" s="51"/>
      <c r="G70" s="28"/>
      <c r="H70" s="29"/>
      <c r="I70" s="29"/>
      <c r="J70" s="24"/>
      <c r="K70" s="30"/>
      <c r="L70" s="24"/>
      <c r="M70" s="31"/>
      <c r="N70" s="32"/>
      <c r="O70" s="33"/>
      <c r="P70" s="31"/>
      <c r="Q70" s="34"/>
      <c r="S70" s="48"/>
      <c r="U70" s="48"/>
      <c r="W70" s="48"/>
      <c r="Y70" s="48"/>
      <c r="AA70" s="48"/>
      <c r="AC70" s="48"/>
      <c r="AE70" s="48"/>
      <c r="AG70" s="48"/>
      <c r="AI70" s="48"/>
      <c r="AK70" s="48"/>
      <c r="AM70" s="48"/>
      <c r="AO70" s="48"/>
      <c r="AQ70" s="48"/>
      <c r="AS70" s="48"/>
      <c r="AU70" s="48"/>
      <c r="AW70" s="48"/>
      <c r="AY70" s="48"/>
      <c r="BA70" s="48"/>
      <c r="BC70" s="48"/>
      <c r="BE70" s="48"/>
      <c r="BG70" s="48"/>
      <c r="BI70" s="48"/>
      <c r="BK70" s="48"/>
      <c r="BM70" s="48"/>
      <c r="BO70" s="48"/>
      <c r="BQ70" s="48"/>
      <c r="BS70" s="48"/>
      <c r="BU70" s="48"/>
      <c r="BW70" s="48"/>
      <c r="BY70" s="48"/>
      <c r="CA70" s="48"/>
      <c r="CC70" s="35"/>
      <c r="CD70" s="35"/>
    </row>
    <row r="71" spans="4:82" s="45" customFormat="1" ht="15" x14ac:dyDescent="0.2">
      <c r="D71" s="25"/>
      <c r="E71" s="50"/>
      <c r="F71" s="51"/>
      <c r="G71" s="28"/>
      <c r="H71" s="29"/>
      <c r="I71" s="29"/>
      <c r="J71" s="24"/>
      <c r="K71" s="30"/>
      <c r="L71" s="24"/>
      <c r="M71" s="31"/>
      <c r="N71" s="32"/>
      <c r="O71" s="33"/>
      <c r="P71" s="31"/>
      <c r="Q71" s="34"/>
      <c r="S71" s="48"/>
      <c r="U71" s="48"/>
      <c r="W71" s="48"/>
      <c r="Y71" s="48"/>
      <c r="AA71" s="48"/>
      <c r="AC71" s="48"/>
      <c r="AE71" s="48"/>
      <c r="AG71" s="48"/>
      <c r="AI71" s="48"/>
      <c r="AK71" s="48"/>
      <c r="AM71" s="48"/>
      <c r="AO71" s="48"/>
      <c r="AQ71" s="48"/>
      <c r="AS71" s="48"/>
      <c r="AU71" s="48"/>
      <c r="AW71" s="48"/>
      <c r="AY71" s="48"/>
      <c r="BA71" s="48"/>
      <c r="BC71" s="48"/>
      <c r="BE71" s="48"/>
      <c r="BG71" s="48"/>
      <c r="BI71" s="48"/>
      <c r="BK71" s="48"/>
      <c r="BM71" s="48"/>
      <c r="BO71" s="48"/>
      <c r="BQ71" s="48"/>
      <c r="BS71" s="48"/>
      <c r="BU71" s="48"/>
      <c r="BW71" s="48"/>
      <c r="BY71" s="48"/>
      <c r="CA71" s="48"/>
      <c r="CC71" s="35"/>
      <c r="CD71" s="35"/>
    </row>
    <row r="72" spans="4:82" s="45" customFormat="1" ht="15" x14ac:dyDescent="0.2">
      <c r="D72" s="25"/>
      <c r="E72" s="50"/>
      <c r="F72" s="51"/>
      <c r="G72" s="28"/>
      <c r="H72" s="29"/>
      <c r="I72" s="29"/>
      <c r="J72" s="24"/>
      <c r="K72" s="30"/>
      <c r="L72" s="24"/>
      <c r="M72" s="31"/>
      <c r="N72" s="32"/>
      <c r="O72" s="33"/>
      <c r="P72" s="31"/>
      <c r="Q72" s="34"/>
      <c r="S72" s="48"/>
      <c r="U72" s="48"/>
      <c r="W72" s="48"/>
      <c r="Y72" s="48"/>
      <c r="AA72" s="48"/>
      <c r="AC72" s="48"/>
      <c r="AE72" s="48"/>
      <c r="AG72" s="48"/>
      <c r="AI72" s="48"/>
      <c r="AK72" s="48"/>
      <c r="AM72" s="48"/>
      <c r="AO72" s="48"/>
      <c r="AQ72" s="48"/>
      <c r="AS72" s="48"/>
      <c r="AU72" s="48"/>
      <c r="AW72" s="48"/>
      <c r="AY72" s="48"/>
      <c r="BA72" s="48"/>
      <c r="BC72" s="48"/>
      <c r="BE72" s="48"/>
      <c r="BG72" s="48"/>
      <c r="BI72" s="48"/>
      <c r="BK72" s="48"/>
      <c r="BM72" s="48"/>
      <c r="BO72" s="48"/>
      <c r="BQ72" s="48"/>
      <c r="BS72" s="48"/>
      <c r="BU72" s="48"/>
      <c r="BW72" s="48"/>
      <c r="BY72" s="48"/>
      <c r="CA72" s="48"/>
      <c r="CC72" s="35"/>
      <c r="CD72" s="35"/>
    </row>
    <row r="73" spans="4:82" s="45" customFormat="1" ht="15" x14ac:dyDescent="0.2">
      <c r="D73" s="25"/>
      <c r="E73" s="50"/>
      <c r="F73" s="51"/>
      <c r="G73" s="28"/>
      <c r="H73" s="29"/>
      <c r="I73" s="29"/>
      <c r="J73" s="24"/>
      <c r="K73" s="30"/>
      <c r="L73" s="24"/>
      <c r="M73" s="31"/>
      <c r="N73" s="32"/>
      <c r="O73" s="33"/>
      <c r="P73" s="31"/>
      <c r="Q73" s="34"/>
      <c r="S73" s="48"/>
      <c r="U73" s="48"/>
      <c r="W73" s="48"/>
      <c r="Y73" s="48"/>
      <c r="AA73" s="48"/>
      <c r="AC73" s="48"/>
      <c r="AE73" s="48"/>
      <c r="AG73" s="48"/>
      <c r="AI73" s="48"/>
      <c r="AK73" s="48"/>
      <c r="AM73" s="48"/>
      <c r="AO73" s="48"/>
      <c r="AQ73" s="48"/>
      <c r="AS73" s="48"/>
      <c r="AU73" s="48"/>
      <c r="AW73" s="48"/>
      <c r="AY73" s="48"/>
      <c r="BA73" s="48"/>
      <c r="BC73" s="48"/>
      <c r="BE73" s="48"/>
      <c r="BG73" s="48"/>
      <c r="BI73" s="48"/>
      <c r="BK73" s="48"/>
      <c r="BM73" s="48"/>
      <c r="BO73" s="48"/>
      <c r="BQ73" s="48"/>
      <c r="BS73" s="48"/>
      <c r="BU73" s="48"/>
      <c r="BW73" s="48"/>
      <c r="BY73" s="48"/>
      <c r="CA73" s="48"/>
      <c r="CC73" s="35"/>
      <c r="CD73" s="35"/>
    </row>
    <row r="74" spans="4:82" s="45" customFormat="1" ht="15" x14ac:dyDescent="0.2">
      <c r="D74" s="25"/>
      <c r="E74" s="50"/>
      <c r="F74" s="51"/>
      <c r="G74" s="28"/>
      <c r="H74" s="29"/>
      <c r="I74" s="29"/>
      <c r="J74" s="24"/>
      <c r="K74" s="30"/>
      <c r="L74" s="24"/>
      <c r="M74" s="31"/>
      <c r="N74" s="32"/>
      <c r="O74" s="33"/>
      <c r="P74" s="31"/>
      <c r="Q74" s="34"/>
      <c r="S74" s="48"/>
      <c r="U74" s="48"/>
      <c r="W74" s="48"/>
      <c r="Y74" s="48"/>
      <c r="AA74" s="48"/>
      <c r="AC74" s="48"/>
      <c r="AE74" s="48"/>
      <c r="AG74" s="48"/>
      <c r="AI74" s="48"/>
      <c r="AK74" s="48"/>
      <c r="AM74" s="48"/>
      <c r="AO74" s="48"/>
      <c r="AQ74" s="48"/>
      <c r="AS74" s="48"/>
      <c r="AU74" s="48"/>
      <c r="AW74" s="48"/>
      <c r="AY74" s="48"/>
      <c r="BA74" s="48"/>
      <c r="BC74" s="48"/>
      <c r="BE74" s="48"/>
      <c r="BG74" s="48"/>
      <c r="BI74" s="48"/>
      <c r="BK74" s="48"/>
      <c r="BM74" s="48"/>
      <c r="BO74" s="48"/>
      <c r="BQ74" s="48"/>
      <c r="BS74" s="48"/>
      <c r="BU74" s="48"/>
      <c r="BW74" s="48"/>
      <c r="BY74" s="48"/>
      <c r="CA74" s="48"/>
      <c r="CC74" s="35"/>
      <c r="CD74" s="35"/>
    </row>
    <row r="75" spans="4:82" s="45" customFormat="1" ht="15" x14ac:dyDescent="0.2">
      <c r="D75" s="25"/>
      <c r="E75" s="50"/>
      <c r="F75" s="51"/>
      <c r="G75" s="28"/>
      <c r="H75" s="29"/>
      <c r="I75" s="29"/>
      <c r="J75" s="24"/>
      <c r="K75" s="30"/>
      <c r="L75" s="24"/>
      <c r="M75" s="31"/>
      <c r="N75" s="32"/>
      <c r="O75" s="33"/>
      <c r="P75" s="31"/>
      <c r="Q75" s="34"/>
      <c r="S75" s="48"/>
      <c r="U75" s="48"/>
      <c r="W75" s="48"/>
      <c r="Y75" s="48"/>
      <c r="AA75" s="48"/>
      <c r="AC75" s="48"/>
      <c r="AE75" s="48"/>
      <c r="AG75" s="48"/>
      <c r="AI75" s="48"/>
      <c r="AK75" s="48"/>
      <c r="AM75" s="48"/>
      <c r="AO75" s="48"/>
      <c r="AQ75" s="48"/>
      <c r="AS75" s="48"/>
      <c r="AU75" s="48"/>
      <c r="AW75" s="48"/>
      <c r="AY75" s="48"/>
      <c r="BA75" s="48"/>
      <c r="BC75" s="48"/>
      <c r="BE75" s="48"/>
      <c r="BG75" s="48"/>
      <c r="BI75" s="48"/>
      <c r="BK75" s="48"/>
      <c r="BM75" s="48"/>
      <c r="BO75" s="48"/>
      <c r="BQ75" s="48"/>
      <c r="BS75" s="48"/>
      <c r="BU75" s="48"/>
      <c r="BW75" s="48"/>
      <c r="BY75" s="48"/>
      <c r="CA75" s="48"/>
      <c r="CC75" s="35"/>
      <c r="CD75" s="35"/>
    </row>
  </sheetData>
  <mergeCells count="130">
    <mergeCell ref="BV5:BW5"/>
    <mergeCell ref="BZ5:CA5"/>
    <mergeCell ref="BX5:BY5"/>
    <mergeCell ref="BT6:BU6"/>
    <mergeCell ref="AX6:AY6"/>
    <mergeCell ref="AZ6:BA6"/>
    <mergeCell ref="A3:B3"/>
    <mergeCell ref="C3:G3"/>
    <mergeCell ref="I3:K3"/>
    <mergeCell ref="N3:Q3"/>
    <mergeCell ref="BQ3:BT3"/>
    <mergeCell ref="BU3:CA3"/>
    <mergeCell ref="AT5:AU5"/>
    <mergeCell ref="AV5:AW5"/>
    <mergeCell ref="AX5:AY5"/>
    <mergeCell ref="AZ5:BA5"/>
    <mergeCell ref="AD5:AE5"/>
    <mergeCell ref="AF5:AG5"/>
    <mergeCell ref="AH5:AI5"/>
    <mergeCell ref="AJ5:AK5"/>
    <mergeCell ref="AL5:AM5"/>
    <mergeCell ref="AN5:AO5"/>
    <mergeCell ref="AP5:AQ5"/>
    <mergeCell ref="AR5:AS5"/>
    <mergeCell ref="BP5:BQ5"/>
    <mergeCell ref="BR5:BS5"/>
    <mergeCell ref="BT5:BU5"/>
    <mergeCell ref="Z6:AA6"/>
    <mergeCell ref="AB6:AC6"/>
    <mergeCell ref="AD6:AE6"/>
    <mergeCell ref="BU1:CA1"/>
    <mergeCell ref="BB5:BC5"/>
    <mergeCell ref="BD5:BE5"/>
    <mergeCell ref="BF5:BG5"/>
    <mergeCell ref="BH5:BI5"/>
    <mergeCell ref="BJ5:BK5"/>
    <mergeCell ref="AB5:AC5"/>
    <mergeCell ref="BX6:BY6"/>
    <mergeCell ref="BZ6:CA6"/>
    <mergeCell ref="AP6:AQ6"/>
    <mergeCell ref="BV6:BW6"/>
    <mergeCell ref="BD6:BE6"/>
    <mergeCell ref="BF6:BG6"/>
    <mergeCell ref="AT6:AU6"/>
    <mergeCell ref="AJ6:AK6"/>
    <mergeCell ref="AR6:AS6"/>
    <mergeCell ref="BJ6:BK6"/>
    <mergeCell ref="BL6:BM6"/>
    <mergeCell ref="BN6:BO6"/>
    <mergeCell ref="BP6:BQ6"/>
    <mergeCell ref="BR6:BS6"/>
    <mergeCell ref="T6:U6"/>
    <mergeCell ref="V6:W6"/>
    <mergeCell ref="X6:Y6"/>
    <mergeCell ref="BN5:BO5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AL6:AM6"/>
    <mergeCell ref="AN6:AO6"/>
    <mergeCell ref="BL5:BM5"/>
    <mergeCell ref="R5:S5"/>
    <mergeCell ref="T5:U5"/>
    <mergeCell ref="V5:W5"/>
    <mergeCell ref="X5:Y5"/>
    <mergeCell ref="Z5:AA5"/>
    <mergeCell ref="BH6:BI6"/>
    <mergeCell ref="AB33:AD33"/>
    <mergeCell ref="AF6:AG6"/>
    <mergeCell ref="AH6:AI6"/>
    <mergeCell ref="A24:B24"/>
    <mergeCell ref="D24:E24"/>
    <mergeCell ref="S25:W26"/>
    <mergeCell ref="Y25:Z26"/>
    <mergeCell ref="AB25:AD26"/>
    <mergeCell ref="AG25:AK26"/>
    <mergeCell ref="AM25:AN26"/>
    <mergeCell ref="AP25:AR26"/>
    <mergeCell ref="A27:B27"/>
    <mergeCell ref="D27:E27"/>
    <mergeCell ref="S27:W27"/>
    <mergeCell ref="Y27:Z27"/>
    <mergeCell ref="AB27:AD27"/>
    <mergeCell ref="AG27:AK27"/>
    <mergeCell ref="AM27:AN27"/>
    <mergeCell ref="AP27:AR27"/>
    <mergeCell ref="A29:B29"/>
    <mergeCell ref="D29:E29"/>
    <mergeCell ref="J29:L29"/>
    <mergeCell ref="AV6:AW6"/>
    <mergeCell ref="BB6:BC6"/>
    <mergeCell ref="J6:J7"/>
    <mergeCell ref="K6:K7"/>
    <mergeCell ref="L6:L7"/>
    <mergeCell ref="M6:M7"/>
    <mergeCell ref="N6:N7"/>
    <mergeCell ref="O6:O7"/>
    <mergeCell ref="P6:P7"/>
    <mergeCell ref="Q6:Q7"/>
    <mergeCell ref="R6:S6"/>
    <mergeCell ref="S29:W29"/>
    <mergeCell ref="Y29:Z29"/>
    <mergeCell ref="AB29:AD29"/>
    <mergeCell ref="AG29:AK29"/>
    <mergeCell ref="AM29:AN29"/>
    <mergeCell ref="AP29:AR29"/>
    <mergeCell ref="A31:B31"/>
    <mergeCell ref="D31:E31"/>
    <mergeCell ref="S31:W31"/>
    <mergeCell ref="Y31:Z31"/>
    <mergeCell ref="AB31:AD31"/>
    <mergeCell ref="AG31:AK31"/>
    <mergeCell ref="AM31:AN31"/>
    <mergeCell ref="AP31:AR31"/>
    <mergeCell ref="A33:B33"/>
    <mergeCell ref="D33:E33"/>
    <mergeCell ref="A35:B35"/>
    <mergeCell ref="D35:E35"/>
    <mergeCell ref="AE33:AF33"/>
    <mergeCell ref="AG33:AK33"/>
    <mergeCell ref="Y33:Z33"/>
    <mergeCell ref="AM33:AN33"/>
    <mergeCell ref="AP33:AR33"/>
    <mergeCell ref="S33:W33"/>
  </mergeCells>
  <conditionalFormatting sqref="K9 K13 K15:K16 K20:K22">
    <cfRule type="cellIs" dxfId="346" priority="30" operator="equal">
      <formula>0</formula>
    </cfRule>
  </conditionalFormatting>
  <conditionalFormatting sqref="K9">
    <cfRule type="cellIs" dxfId="345" priority="29" operator="equal">
      <formula>0</formula>
    </cfRule>
  </conditionalFormatting>
  <conditionalFormatting sqref="K9 K13 K15:K16 K20:K22">
    <cfRule type="cellIs" dxfId="344" priority="28" operator="equal">
      <formula>0</formula>
    </cfRule>
  </conditionalFormatting>
  <conditionalFormatting sqref="K9">
    <cfRule type="cellIs" dxfId="343" priority="27" operator="equal">
      <formula>0</formula>
    </cfRule>
  </conditionalFormatting>
  <conditionalFormatting sqref="K10">
    <cfRule type="cellIs" dxfId="342" priority="26" operator="equal">
      <formula>0</formula>
    </cfRule>
  </conditionalFormatting>
  <conditionalFormatting sqref="K10">
    <cfRule type="cellIs" dxfId="341" priority="25" operator="equal">
      <formula>0</formula>
    </cfRule>
  </conditionalFormatting>
  <conditionalFormatting sqref="K10">
    <cfRule type="cellIs" dxfId="340" priority="24" operator="equal">
      <formula>0</formula>
    </cfRule>
  </conditionalFormatting>
  <conditionalFormatting sqref="K10">
    <cfRule type="cellIs" dxfId="339" priority="23" operator="equal">
      <formula>0</formula>
    </cfRule>
  </conditionalFormatting>
  <conditionalFormatting sqref="K11">
    <cfRule type="cellIs" dxfId="338" priority="22" operator="equal">
      <formula>0</formula>
    </cfRule>
  </conditionalFormatting>
  <conditionalFormatting sqref="K11">
    <cfRule type="cellIs" dxfId="337" priority="21" operator="equal">
      <formula>0</formula>
    </cfRule>
  </conditionalFormatting>
  <conditionalFormatting sqref="K11">
    <cfRule type="cellIs" dxfId="336" priority="20" operator="equal">
      <formula>0</formula>
    </cfRule>
  </conditionalFormatting>
  <conditionalFormatting sqref="K11">
    <cfRule type="cellIs" dxfId="335" priority="19" operator="equal">
      <formula>0</formula>
    </cfRule>
  </conditionalFormatting>
  <conditionalFormatting sqref="K12">
    <cfRule type="cellIs" dxfId="334" priority="18" operator="equal">
      <formula>0</formula>
    </cfRule>
  </conditionalFormatting>
  <conditionalFormatting sqref="K12">
    <cfRule type="cellIs" dxfId="333" priority="17" operator="equal">
      <formula>0</formula>
    </cfRule>
  </conditionalFormatting>
  <conditionalFormatting sqref="K12">
    <cfRule type="cellIs" dxfId="332" priority="16" operator="equal">
      <formula>0</formula>
    </cfRule>
  </conditionalFormatting>
  <conditionalFormatting sqref="K12">
    <cfRule type="cellIs" dxfId="331" priority="15" operator="equal">
      <formula>0</formula>
    </cfRule>
  </conditionalFormatting>
  <conditionalFormatting sqref="K17">
    <cfRule type="cellIs" dxfId="330" priority="12" operator="equal">
      <formula>0</formula>
    </cfRule>
  </conditionalFormatting>
  <conditionalFormatting sqref="K17">
    <cfRule type="cellIs" dxfId="329" priority="11" operator="equal">
      <formula>0</formula>
    </cfRule>
  </conditionalFormatting>
  <conditionalFormatting sqref="K19">
    <cfRule type="cellIs" dxfId="328" priority="10" operator="equal">
      <formula>0</formula>
    </cfRule>
  </conditionalFormatting>
  <conditionalFormatting sqref="K19">
    <cfRule type="cellIs" dxfId="327" priority="9" operator="equal">
      <formula>0</formula>
    </cfRule>
  </conditionalFormatting>
  <conditionalFormatting sqref="K18">
    <cfRule type="cellIs" dxfId="326" priority="8" operator="equal">
      <formula>0</formula>
    </cfRule>
  </conditionalFormatting>
  <conditionalFormatting sqref="K18">
    <cfRule type="cellIs" dxfId="325" priority="7" operator="equal">
      <formula>0</formula>
    </cfRule>
  </conditionalFormatting>
  <conditionalFormatting sqref="K14">
    <cfRule type="cellIs" dxfId="324" priority="2" operator="equal">
      <formula>0</formula>
    </cfRule>
  </conditionalFormatting>
  <conditionalFormatting sqref="K14">
    <cfRule type="cellIs" dxfId="323" priority="1" operator="equal">
      <formula>0</formula>
    </cfRule>
  </conditionalFormatting>
  <pageMargins left="0.19685039370078741" right="0.19685039370078741" top="0.23622047244094491" bottom="0.23622047244094491" header="0.31496062992125984" footer="0.31496062992125984"/>
  <pageSetup paperSize="9" scale="47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97"/>
  <sheetViews>
    <sheetView showGridLines="0" workbookViewId="0">
      <pane xSplit="17" ySplit="7" topLeftCell="CB8" activePane="bottomRight" state="frozen"/>
      <selection activeCell="H12" sqref="H12"/>
      <selection pane="topRight" activeCell="H12" sqref="H12"/>
      <selection pane="bottomLeft" activeCell="H12" sqref="H12"/>
      <selection pane="bottomRight" activeCell="CC23" sqref="CC23"/>
    </sheetView>
  </sheetViews>
  <sheetFormatPr defaultColWidth="9.125" defaultRowHeight="14.25" x14ac:dyDescent="0.2"/>
  <cols>
    <col min="1" max="1" width="3.25" style="24" customWidth="1"/>
    <col min="2" max="2" width="12.25" style="24" customWidth="1"/>
    <col min="3" max="3" width="17.625" style="24" customWidth="1"/>
    <col min="4" max="4" width="5.375" style="25" customWidth="1"/>
    <col min="5" max="5" width="7.375" style="26" customWidth="1"/>
    <col min="6" max="6" width="6.125" style="27" customWidth="1"/>
    <col min="7" max="7" width="6.625" style="28" customWidth="1"/>
    <col min="8" max="9" width="9" style="29" customWidth="1"/>
    <col min="10" max="10" width="5.875" style="24" customWidth="1"/>
    <col min="11" max="11" width="6.375" style="30" customWidth="1"/>
    <col min="12" max="12" width="4.25" style="24" customWidth="1"/>
    <col min="13" max="13" width="6.625" style="31" customWidth="1"/>
    <col min="14" max="14" width="6.625" style="32" customWidth="1"/>
    <col min="15" max="15" width="4.25" style="33" customWidth="1"/>
    <col min="16" max="16" width="7.375" style="31" customWidth="1"/>
    <col min="17" max="17" width="6.625" style="34" customWidth="1"/>
    <col min="18" max="18" width="2.75" style="24" customWidth="1"/>
    <col min="19" max="19" width="2.75" style="30" customWidth="1"/>
    <col min="20" max="20" width="2.75" style="24" customWidth="1"/>
    <col min="21" max="21" width="2.75" style="30" customWidth="1"/>
    <col min="22" max="22" width="2.75" style="24" customWidth="1"/>
    <col min="23" max="23" width="2.75" style="30" customWidth="1"/>
    <col min="24" max="24" width="2.75" style="24" customWidth="1"/>
    <col min="25" max="25" width="2.75" style="30" customWidth="1"/>
    <col min="26" max="26" width="2.75" style="24" customWidth="1"/>
    <col min="27" max="27" width="2.75" style="30" customWidth="1"/>
    <col min="28" max="28" width="2.75" style="24" customWidth="1"/>
    <col min="29" max="29" width="2.75" style="30" customWidth="1"/>
    <col min="30" max="30" width="2.75" style="24" customWidth="1"/>
    <col min="31" max="31" width="2.75" style="30" customWidth="1"/>
    <col min="32" max="32" width="2.75" style="24" customWidth="1"/>
    <col min="33" max="33" width="2.75" style="30" customWidth="1"/>
    <col min="34" max="34" width="2.75" style="24" customWidth="1"/>
    <col min="35" max="35" width="2.75" style="30" customWidth="1"/>
    <col min="36" max="36" width="2.75" style="24" customWidth="1"/>
    <col min="37" max="37" width="2.75" style="30" customWidth="1"/>
    <col min="38" max="38" width="2.75" style="24" customWidth="1"/>
    <col min="39" max="39" width="2.75" style="30" customWidth="1"/>
    <col min="40" max="40" width="2.75" style="24" customWidth="1"/>
    <col min="41" max="41" width="2.75" style="30" customWidth="1"/>
    <col min="42" max="42" width="2.75" style="24" customWidth="1"/>
    <col min="43" max="43" width="2.75" style="30" customWidth="1"/>
    <col min="44" max="44" width="2.75" style="24" customWidth="1"/>
    <col min="45" max="45" width="2.75" style="30" customWidth="1"/>
    <col min="46" max="46" width="2.75" style="24" customWidth="1"/>
    <col min="47" max="47" width="2.75" style="30" customWidth="1"/>
    <col min="48" max="48" width="2.75" style="24" customWidth="1"/>
    <col min="49" max="49" width="2.75" style="30" customWidth="1"/>
    <col min="50" max="50" width="2.75" style="24" customWidth="1"/>
    <col min="51" max="51" width="2.75" style="30" customWidth="1"/>
    <col min="52" max="52" width="2.75" style="24" customWidth="1"/>
    <col min="53" max="53" width="2.75" style="30" customWidth="1"/>
    <col min="54" max="54" width="2.75" style="24" customWidth="1"/>
    <col min="55" max="55" width="2.75" style="30" customWidth="1"/>
    <col min="56" max="56" width="2.75" style="24" customWidth="1"/>
    <col min="57" max="57" width="2.75" style="30" customWidth="1"/>
    <col min="58" max="58" width="2.75" style="24" customWidth="1"/>
    <col min="59" max="59" width="2.75" style="30" customWidth="1"/>
    <col min="60" max="60" width="2.75" style="24" customWidth="1"/>
    <col min="61" max="61" width="2.75" style="30" customWidth="1"/>
    <col min="62" max="62" width="2.75" style="24" customWidth="1"/>
    <col min="63" max="63" width="2.75" style="30" customWidth="1"/>
    <col min="64" max="64" width="2.75" style="24" customWidth="1"/>
    <col min="65" max="65" width="2.75" style="30" customWidth="1"/>
    <col min="66" max="66" width="2.75" style="24" customWidth="1"/>
    <col min="67" max="67" width="2.75" style="30" customWidth="1"/>
    <col min="68" max="68" width="2.75" style="24" customWidth="1"/>
    <col min="69" max="69" width="2.75" style="30" customWidth="1"/>
    <col min="70" max="70" width="2.75" style="24" customWidth="1"/>
    <col min="71" max="71" width="2.75" style="30" customWidth="1"/>
    <col min="72" max="72" width="2.75" style="24" customWidth="1"/>
    <col min="73" max="73" width="2.75" style="30" customWidth="1"/>
    <col min="74" max="74" width="2.75" style="24" customWidth="1"/>
    <col min="75" max="75" width="2.75" style="30" customWidth="1"/>
    <col min="76" max="76" width="2.75" style="24" customWidth="1"/>
    <col min="77" max="77" width="2.75" style="30" customWidth="1"/>
    <col min="78" max="78" width="2.75" style="24" customWidth="1"/>
    <col min="79" max="79" width="2.75" style="30" customWidth="1"/>
    <col min="80" max="80" width="9.125" style="24"/>
    <col min="81" max="81" width="11.75" style="35" bestFit="1" customWidth="1"/>
    <col min="82" max="82" width="9.25" style="35" bestFit="1" customWidth="1"/>
    <col min="83" max="16384" width="9.125" style="24"/>
  </cols>
  <sheetData>
    <row r="1" spans="1:85" ht="31.5" customHeight="1" x14ac:dyDescent="0.2">
      <c r="A1" s="54" t="s">
        <v>125</v>
      </c>
      <c r="BU1" s="674"/>
      <c r="BV1" s="674"/>
      <c r="BW1" s="674"/>
      <c r="BX1" s="674"/>
      <c r="BY1" s="674"/>
      <c r="BZ1" s="674"/>
      <c r="CA1" s="674"/>
    </row>
    <row r="2" spans="1:85" ht="6" customHeight="1" thickBot="1" x14ac:dyDescent="0.25">
      <c r="A2" s="36"/>
    </row>
    <row r="3" spans="1:85" s="37" customFormat="1" ht="27" customHeight="1" thickBot="1" x14ac:dyDescent="0.25">
      <c r="A3" s="675" t="s">
        <v>12</v>
      </c>
      <c r="B3" s="675"/>
      <c r="C3" s="676" t="s">
        <v>187</v>
      </c>
      <c r="D3" s="677"/>
      <c r="E3" s="677"/>
      <c r="F3" s="677"/>
      <c r="G3" s="678"/>
      <c r="H3" s="57" t="s">
        <v>53</v>
      </c>
      <c r="I3" s="679" t="s">
        <v>188</v>
      </c>
      <c r="J3" s="680"/>
      <c r="K3" s="681"/>
      <c r="L3" s="58" t="s">
        <v>38</v>
      </c>
      <c r="M3" s="59"/>
      <c r="N3" s="682" t="s">
        <v>186</v>
      </c>
      <c r="O3" s="683"/>
      <c r="P3" s="683"/>
      <c r="Q3" s="684"/>
      <c r="S3" s="38"/>
      <c r="U3" s="38"/>
      <c r="W3" s="38"/>
      <c r="Y3" s="38"/>
      <c r="AA3" s="38"/>
      <c r="AC3" s="38"/>
      <c r="AE3" s="38"/>
      <c r="AG3" s="38"/>
      <c r="AI3" s="38"/>
      <c r="AK3" s="38"/>
      <c r="AM3" s="38"/>
      <c r="AO3" s="38"/>
      <c r="AQ3" s="38"/>
      <c r="AS3" s="38"/>
      <c r="AU3" s="38"/>
      <c r="AW3" s="38"/>
      <c r="AY3" s="38"/>
      <c r="BA3" s="38"/>
      <c r="BC3" s="38"/>
      <c r="BE3" s="38"/>
      <c r="BG3" s="38"/>
      <c r="BI3" s="38"/>
      <c r="BK3" s="38"/>
      <c r="BM3" s="38"/>
      <c r="BO3" s="38"/>
      <c r="BQ3" s="685" t="s">
        <v>50</v>
      </c>
      <c r="BR3" s="685"/>
      <c r="BS3" s="685"/>
      <c r="BT3" s="686"/>
      <c r="BU3" s="687">
        <v>41671</v>
      </c>
      <c r="BV3" s="688"/>
      <c r="BW3" s="688"/>
      <c r="BX3" s="688"/>
      <c r="BY3" s="688"/>
      <c r="BZ3" s="688"/>
      <c r="CA3" s="689"/>
      <c r="CC3" s="60"/>
      <c r="CD3" s="60"/>
    </row>
    <row r="4" spans="1:85" s="37" customFormat="1" ht="6" customHeight="1" thickBot="1" x14ac:dyDescent="0.25">
      <c r="A4" s="39"/>
      <c r="B4" s="39"/>
      <c r="C4" s="40"/>
      <c r="D4" s="41"/>
      <c r="E4" s="42"/>
      <c r="F4" s="43"/>
      <c r="G4" s="28"/>
      <c r="H4" s="44"/>
      <c r="I4" s="44"/>
      <c r="J4" s="24"/>
      <c r="K4" s="30"/>
      <c r="L4" s="24"/>
      <c r="M4" s="31"/>
      <c r="N4" s="32"/>
      <c r="O4" s="33"/>
      <c r="P4" s="31"/>
      <c r="Q4" s="34"/>
      <c r="S4" s="38"/>
      <c r="U4" s="38"/>
      <c r="W4" s="38"/>
      <c r="Y4" s="38"/>
      <c r="AA4" s="38"/>
      <c r="AC4" s="38"/>
      <c r="AE4" s="38"/>
      <c r="AG4" s="38"/>
      <c r="AI4" s="38"/>
      <c r="AK4" s="38"/>
      <c r="AM4" s="38"/>
      <c r="AO4" s="38"/>
      <c r="AQ4" s="38"/>
      <c r="AS4" s="38"/>
      <c r="AU4" s="38"/>
      <c r="AW4" s="38"/>
      <c r="AY4" s="38"/>
      <c r="BA4" s="38"/>
      <c r="BC4" s="38"/>
      <c r="BE4" s="38"/>
      <c r="BG4" s="38"/>
      <c r="BI4" s="38"/>
      <c r="BK4" s="38"/>
      <c r="BM4" s="38"/>
      <c r="BO4" s="38"/>
      <c r="BQ4" s="38"/>
      <c r="BS4" s="38"/>
      <c r="BU4" s="38"/>
      <c r="BW4" s="38"/>
      <c r="BY4" s="38"/>
      <c r="CA4" s="38"/>
      <c r="CC4" s="35"/>
      <c r="CD4" s="35"/>
    </row>
    <row r="5" spans="1:85" ht="18.75" customHeight="1" thickBot="1" x14ac:dyDescent="0.25">
      <c r="R5" s="651" t="s">
        <v>25</v>
      </c>
      <c r="S5" s="645"/>
      <c r="T5" s="645" t="s">
        <v>26</v>
      </c>
      <c r="U5" s="645"/>
      <c r="V5" s="645" t="s">
        <v>27</v>
      </c>
      <c r="W5" s="645"/>
      <c r="X5" s="645" t="s">
        <v>28</v>
      </c>
      <c r="Y5" s="645"/>
      <c r="Z5" s="645" t="s">
        <v>29</v>
      </c>
      <c r="AA5" s="645"/>
      <c r="AB5" s="645" t="s">
        <v>30</v>
      </c>
      <c r="AC5" s="645"/>
      <c r="AD5" s="645" t="s">
        <v>24</v>
      </c>
      <c r="AE5" s="645"/>
      <c r="AF5" s="651" t="s">
        <v>25</v>
      </c>
      <c r="AG5" s="645"/>
      <c r="AH5" s="645" t="s">
        <v>26</v>
      </c>
      <c r="AI5" s="645"/>
      <c r="AJ5" s="645" t="s">
        <v>27</v>
      </c>
      <c r="AK5" s="645"/>
      <c r="AL5" s="645" t="s">
        <v>28</v>
      </c>
      <c r="AM5" s="645"/>
      <c r="AN5" s="645" t="s">
        <v>29</v>
      </c>
      <c r="AO5" s="645"/>
      <c r="AP5" s="645" t="s">
        <v>30</v>
      </c>
      <c r="AQ5" s="645"/>
      <c r="AR5" s="645" t="s">
        <v>24</v>
      </c>
      <c r="AS5" s="645"/>
      <c r="AT5" s="651" t="s">
        <v>25</v>
      </c>
      <c r="AU5" s="645"/>
      <c r="AV5" s="645" t="s">
        <v>26</v>
      </c>
      <c r="AW5" s="645"/>
      <c r="AX5" s="645" t="s">
        <v>27</v>
      </c>
      <c r="AY5" s="645"/>
      <c r="AZ5" s="645" t="s">
        <v>28</v>
      </c>
      <c r="BA5" s="645"/>
      <c r="BB5" s="645" t="s">
        <v>29</v>
      </c>
      <c r="BC5" s="645"/>
      <c r="BD5" s="645" t="s">
        <v>30</v>
      </c>
      <c r="BE5" s="645"/>
      <c r="BF5" s="645" t="s">
        <v>24</v>
      </c>
      <c r="BG5" s="645"/>
      <c r="BH5" s="651" t="s">
        <v>25</v>
      </c>
      <c r="BI5" s="645"/>
      <c r="BJ5" s="645" t="s">
        <v>26</v>
      </c>
      <c r="BK5" s="645"/>
      <c r="BL5" s="645" t="s">
        <v>27</v>
      </c>
      <c r="BM5" s="645"/>
      <c r="BN5" s="645" t="s">
        <v>28</v>
      </c>
      <c r="BO5" s="645"/>
      <c r="BP5" s="645" t="s">
        <v>29</v>
      </c>
      <c r="BQ5" s="645"/>
      <c r="BR5" s="645" t="s">
        <v>30</v>
      </c>
      <c r="BS5" s="645"/>
      <c r="BT5" s="645" t="s">
        <v>24</v>
      </c>
      <c r="BU5" s="645"/>
      <c r="BV5" s="645" t="s">
        <v>25</v>
      </c>
      <c r="BW5" s="645"/>
      <c r="BX5" s="645" t="s">
        <v>26</v>
      </c>
      <c r="BY5" s="645"/>
      <c r="BZ5" s="645" t="s">
        <v>27</v>
      </c>
      <c r="CA5" s="690"/>
    </row>
    <row r="6" spans="1:85" s="115" customFormat="1" ht="18.75" customHeight="1" x14ac:dyDescent="0.2">
      <c r="A6" s="652" t="s">
        <v>0</v>
      </c>
      <c r="B6" s="654" t="s">
        <v>34</v>
      </c>
      <c r="C6" s="654" t="s">
        <v>13</v>
      </c>
      <c r="D6" s="656" t="s">
        <v>92</v>
      </c>
      <c r="E6" s="658" t="s">
        <v>17</v>
      </c>
      <c r="F6" s="660" t="s">
        <v>93</v>
      </c>
      <c r="G6" s="658" t="s">
        <v>18</v>
      </c>
      <c r="H6" s="662" t="s">
        <v>15</v>
      </c>
      <c r="I6" s="662" t="s">
        <v>16</v>
      </c>
      <c r="J6" s="664" t="s">
        <v>40</v>
      </c>
      <c r="K6" s="666" t="s">
        <v>41</v>
      </c>
      <c r="L6" s="668" t="s">
        <v>19</v>
      </c>
      <c r="M6" s="646" t="s">
        <v>17</v>
      </c>
      <c r="N6" s="670" t="s">
        <v>72</v>
      </c>
      <c r="O6" s="672" t="s">
        <v>39</v>
      </c>
      <c r="P6" s="646" t="s">
        <v>17</v>
      </c>
      <c r="Q6" s="648" t="s">
        <v>71</v>
      </c>
      <c r="R6" s="650">
        <v>1</v>
      </c>
      <c r="S6" s="642"/>
      <c r="T6" s="642">
        <v>2</v>
      </c>
      <c r="U6" s="642"/>
      <c r="V6" s="642">
        <v>3</v>
      </c>
      <c r="W6" s="642"/>
      <c r="X6" s="642">
        <v>4</v>
      </c>
      <c r="Y6" s="642"/>
      <c r="Z6" s="642">
        <v>5</v>
      </c>
      <c r="AA6" s="642"/>
      <c r="AB6" s="642">
        <v>6</v>
      </c>
      <c r="AC6" s="642"/>
      <c r="AD6" s="642">
        <v>7</v>
      </c>
      <c r="AE6" s="642"/>
      <c r="AF6" s="642">
        <v>8</v>
      </c>
      <c r="AG6" s="642"/>
      <c r="AH6" s="642">
        <v>9</v>
      </c>
      <c r="AI6" s="642"/>
      <c r="AJ6" s="642">
        <v>10</v>
      </c>
      <c r="AK6" s="642"/>
      <c r="AL6" s="642">
        <v>11</v>
      </c>
      <c r="AM6" s="642"/>
      <c r="AN6" s="642">
        <v>12</v>
      </c>
      <c r="AO6" s="642"/>
      <c r="AP6" s="642">
        <v>13</v>
      </c>
      <c r="AQ6" s="642"/>
      <c r="AR6" s="642">
        <v>14</v>
      </c>
      <c r="AS6" s="642"/>
      <c r="AT6" s="642">
        <v>15</v>
      </c>
      <c r="AU6" s="642"/>
      <c r="AV6" s="642">
        <v>16</v>
      </c>
      <c r="AW6" s="642"/>
      <c r="AX6" s="642">
        <v>17</v>
      </c>
      <c r="AY6" s="642"/>
      <c r="AZ6" s="642">
        <v>18</v>
      </c>
      <c r="BA6" s="642"/>
      <c r="BB6" s="642">
        <v>19</v>
      </c>
      <c r="BC6" s="642"/>
      <c r="BD6" s="642">
        <v>20</v>
      </c>
      <c r="BE6" s="642"/>
      <c r="BF6" s="642">
        <v>21</v>
      </c>
      <c r="BG6" s="642"/>
      <c r="BH6" s="642">
        <v>22</v>
      </c>
      <c r="BI6" s="642"/>
      <c r="BJ6" s="642">
        <v>23</v>
      </c>
      <c r="BK6" s="642"/>
      <c r="BL6" s="642">
        <v>24</v>
      </c>
      <c r="BM6" s="642"/>
      <c r="BN6" s="642">
        <v>25</v>
      </c>
      <c r="BO6" s="642"/>
      <c r="BP6" s="642">
        <v>26</v>
      </c>
      <c r="BQ6" s="642"/>
      <c r="BR6" s="642">
        <v>27</v>
      </c>
      <c r="BS6" s="642"/>
      <c r="BT6" s="642">
        <v>28</v>
      </c>
      <c r="BU6" s="642"/>
      <c r="BV6" s="642">
        <v>29</v>
      </c>
      <c r="BW6" s="642"/>
      <c r="BX6" s="642">
        <v>30</v>
      </c>
      <c r="BY6" s="642"/>
      <c r="BZ6" s="642">
        <v>31</v>
      </c>
      <c r="CA6" s="643"/>
      <c r="CC6" s="116"/>
      <c r="CD6" s="116"/>
    </row>
    <row r="7" spans="1:85" s="115" customFormat="1" ht="30.75" customHeight="1" thickBot="1" x14ac:dyDescent="0.25">
      <c r="A7" s="653"/>
      <c r="B7" s="655"/>
      <c r="C7" s="655"/>
      <c r="D7" s="657"/>
      <c r="E7" s="659"/>
      <c r="F7" s="661"/>
      <c r="G7" s="659"/>
      <c r="H7" s="663"/>
      <c r="I7" s="663"/>
      <c r="J7" s="665"/>
      <c r="K7" s="667"/>
      <c r="L7" s="669"/>
      <c r="M7" s="647"/>
      <c r="N7" s="671"/>
      <c r="O7" s="673"/>
      <c r="P7" s="647"/>
      <c r="Q7" s="649"/>
      <c r="R7" s="117" t="s">
        <v>22</v>
      </c>
      <c r="S7" s="118" t="s">
        <v>23</v>
      </c>
      <c r="T7" s="119" t="s">
        <v>22</v>
      </c>
      <c r="U7" s="118" t="s">
        <v>23</v>
      </c>
      <c r="V7" s="119" t="s">
        <v>22</v>
      </c>
      <c r="W7" s="118" t="s">
        <v>23</v>
      </c>
      <c r="X7" s="119" t="s">
        <v>22</v>
      </c>
      <c r="Y7" s="118" t="s">
        <v>23</v>
      </c>
      <c r="Z7" s="119" t="s">
        <v>22</v>
      </c>
      <c r="AA7" s="118" t="s">
        <v>23</v>
      </c>
      <c r="AB7" s="119" t="s">
        <v>22</v>
      </c>
      <c r="AC7" s="118" t="s">
        <v>23</v>
      </c>
      <c r="AD7" s="119" t="s">
        <v>22</v>
      </c>
      <c r="AE7" s="118" t="s">
        <v>23</v>
      </c>
      <c r="AF7" s="119" t="s">
        <v>22</v>
      </c>
      <c r="AG7" s="118" t="s">
        <v>23</v>
      </c>
      <c r="AH7" s="119" t="s">
        <v>22</v>
      </c>
      <c r="AI7" s="118" t="s">
        <v>23</v>
      </c>
      <c r="AJ7" s="119" t="s">
        <v>22</v>
      </c>
      <c r="AK7" s="118" t="s">
        <v>23</v>
      </c>
      <c r="AL7" s="119" t="s">
        <v>22</v>
      </c>
      <c r="AM7" s="118" t="s">
        <v>23</v>
      </c>
      <c r="AN7" s="119" t="s">
        <v>22</v>
      </c>
      <c r="AO7" s="118" t="s">
        <v>23</v>
      </c>
      <c r="AP7" s="119" t="s">
        <v>22</v>
      </c>
      <c r="AQ7" s="118" t="s">
        <v>23</v>
      </c>
      <c r="AR7" s="119" t="s">
        <v>22</v>
      </c>
      <c r="AS7" s="118" t="s">
        <v>23</v>
      </c>
      <c r="AT7" s="119" t="s">
        <v>22</v>
      </c>
      <c r="AU7" s="118" t="s">
        <v>23</v>
      </c>
      <c r="AV7" s="119" t="s">
        <v>22</v>
      </c>
      <c r="AW7" s="118" t="s">
        <v>23</v>
      </c>
      <c r="AX7" s="119" t="s">
        <v>22</v>
      </c>
      <c r="AY7" s="118" t="s">
        <v>23</v>
      </c>
      <c r="AZ7" s="119" t="s">
        <v>22</v>
      </c>
      <c r="BA7" s="118" t="s">
        <v>23</v>
      </c>
      <c r="BB7" s="119" t="s">
        <v>22</v>
      </c>
      <c r="BC7" s="118" t="s">
        <v>23</v>
      </c>
      <c r="BD7" s="119" t="s">
        <v>22</v>
      </c>
      <c r="BE7" s="118" t="s">
        <v>23</v>
      </c>
      <c r="BF7" s="119" t="s">
        <v>22</v>
      </c>
      <c r="BG7" s="118" t="s">
        <v>23</v>
      </c>
      <c r="BH7" s="119" t="s">
        <v>22</v>
      </c>
      <c r="BI7" s="118" t="s">
        <v>23</v>
      </c>
      <c r="BJ7" s="119" t="s">
        <v>22</v>
      </c>
      <c r="BK7" s="118" t="s">
        <v>23</v>
      </c>
      <c r="BL7" s="119" t="s">
        <v>22</v>
      </c>
      <c r="BM7" s="118" t="s">
        <v>23</v>
      </c>
      <c r="BN7" s="119" t="s">
        <v>22</v>
      </c>
      <c r="BO7" s="118" t="s">
        <v>23</v>
      </c>
      <c r="BP7" s="119" t="s">
        <v>22</v>
      </c>
      <c r="BQ7" s="118" t="s">
        <v>23</v>
      </c>
      <c r="BR7" s="119" t="s">
        <v>22</v>
      </c>
      <c r="BS7" s="118" t="s">
        <v>23</v>
      </c>
      <c r="BT7" s="119" t="s">
        <v>22</v>
      </c>
      <c r="BU7" s="118" t="s">
        <v>23</v>
      </c>
      <c r="BV7" s="119" t="s">
        <v>22</v>
      </c>
      <c r="BW7" s="118" t="s">
        <v>23</v>
      </c>
      <c r="BX7" s="119" t="s">
        <v>22</v>
      </c>
      <c r="BY7" s="118" t="s">
        <v>23</v>
      </c>
      <c r="BZ7" s="119" t="s">
        <v>22</v>
      </c>
      <c r="CA7" s="120" t="s">
        <v>23</v>
      </c>
      <c r="CB7" s="115" t="s">
        <v>63</v>
      </c>
      <c r="CC7" s="116" t="s">
        <v>17</v>
      </c>
      <c r="CD7" s="116" t="s">
        <v>64</v>
      </c>
      <c r="CE7" s="211" t="s">
        <v>93</v>
      </c>
      <c r="CF7" s="211" t="s">
        <v>94</v>
      </c>
      <c r="CG7" s="211" t="s">
        <v>54</v>
      </c>
    </row>
    <row r="8" spans="1:85" s="74" customFormat="1" ht="6" customHeight="1" thickBot="1" x14ac:dyDescent="0.25">
      <c r="A8" s="61"/>
      <c r="B8" s="61"/>
      <c r="C8" s="61"/>
      <c r="D8" s="62"/>
      <c r="E8" s="63"/>
      <c r="F8" s="64"/>
      <c r="G8" s="63"/>
      <c r="H8" s="65"/>
      <c r="I8" s="65"/>
      <c r="J8" s="66"/>
      <c r="K8" s="67"/>
      <c r="L8" s="68"/>
      <c r="M8" s="69"/>
      <c r="N8" s="70"/>
      <c r="O8" s="71"/>
      <c r="P8" s="69"/>
      <c r="Q8" s="72"/>
      <c r="R8" s="61"/>
      <c r="S8" s="73"/>
      <c r="T8" s="61"/>
      <c r="U8" s="73"/>
      <c r="V8" s="61"/>
      <c r="W8" s="73"/>
      <c r="X8" s="61"/>
      <c r="Y8" s="73"/>
      <c r="Z8" s="61"/>
      <c r="AA8" s="73"/>
      <c r="AB8" s="61"/>
      <c r="AC8" s="73"/>
      <c r="AD8" s="61"/>
      <c r="AE8" s="73"/>
      <c r="AF8" s="61"/>
      <c r="AG8" s="73"/>
      <c r="AH8" s="61"/>
      <c r="AI8" s="73"/>
      <c r="AJ8" s="61"/>
      <c r="AK8" s="73"/>
      <c r="AL8" s="61"/>
      <c r="AM8" s="73"/>
      <c r="AN8" s="61"/>
      <c r="AO8" s="73"/>
      <c r="AP8" s="61"/>
      <c r="AQ8" s="73"/>
      <c r="AR8" s="61"/>
      <c r="AS8" s="73"/>
      <c r="AT8" s="61"/>
      <c r="AU8" s="73"/>
      <c r="AV8" s="61"/>
      <c r="AW8" s="73"/>
      <c r="AX8" s="61"/>
      <c r="AY8" s="73"/>
      <c r="AZ8" s="61"/>
      <c r="BA8" s="73"/>
      <c r="BB8" s="61"/>
      <c r="BC8" s="73"/>
      <c r="BD8" s="61"/>
      <c r="BE8" s="73"/>
      <c r="BF8" s="61"/>
      <c r="BG8" s="73"/>
      <c r="BH8" s="61"/>
      <c r="BI8" s="73"/>
      <c r="BJ8" s="61"/>
      <c r="BK8" s="73"/>
      <c r="BL8" s="61"/>
      <c r="BM8" s="73"/>
      <c r="BN8" s="61"/>
      <c r="BO8" s="73"/>
      <c r="BP8" s="61"/>
      <c r="BQ8" s="73"/>
      <c r="BR8" s="61"/>
      <c r="BS8" s="73"/>
      <c r="BT8" s="61"/>
      <c r="BU8" s="73"/>
      <c r="BV8" s="61"/>
      <c r="BW8" s="73"/>
      <c r="BX8" s="61"/>
      <c r="BY8" s="73"/>
      <c r="BZ8" s="61"/>
      <c r="CA8" s="73"/>
      <c r="CC8" s="75"/>
      <c r="CD8" s="75"/>
      <c r="CE8" s="212"/>
      <c r="CF8" s="212"/>
      <c r="CG8" s="212"/>
    </row>
    <row r="9" spans="1:85" s="47" customFormat="1" ht="33.75" customHeight="1" thickBot="1" x14ac:dyDescent="0.25">
      <c r="A9" s="99">
        <v>1</v>
      </c>
      <c r="B9" s="49"/>
      <c r="C9" s="392" t="s">
        <v>299</v>
      </c>
      <c r="D9" s="100">
        <v>15</v>
      </c>
      <c r="E9" s="250">
        <v>14018.7</v>
      </c>
      <c r="F9" s="251"/>
      <c r="G9" s="252">
        <f t="shared" ref="G9:G10" si="0">IF(D9=0,"",(E9/D9)*0.33)</f>
        <v>308.41140000000001</v>
      </c>
      <c r="H9" s="103">
        <v>41937</v>
      </c>
      <c r="I9" s="103"/>
      <c r="J9" s="104">
        <v>3</v>
      </c>
      <c r="K9" s="451">
        <f t="shared" ref="K9:K25" si="1">J9-L9-O9</f>
        <v>0</v>
      </c>
      <c r="L9" s="83">
        <f t="shared" ref="L9:L25" si="2">S9+U9+W9+Y9+AA9+AC9+AE9+AG9+AI9+AK9+AM9+AO9+AQ9+AS9+AU9+AW9+AY9+BA9+BC9+BE9+BG9+BI9+BK9+BM9+BO9+BQ9+BS9+BU9+BW9+BY9+CA9</f>
        <v>3</v>
      </c>
      <c r="M9" s="84">
        <f>L9*F9</f>
        <v>0</v>
      </c>
      <c r="N9" s="85">
        <f>IF(L9=0,0,L9*G9)</f>
        <v>925.2342000000001</v>
      </c>
      <c r="O9" s="83"/>
      <c r="P9" s="86">
        <f>O9*F9</f>
        <v>0</v>
      </c>
      <c r="Q9" s="87">
        <f>IF(O9=0,0,((O9*G9)/2))</f>
        <v>0</v>
      </c>
      <c r="R9" s="76"/>
      <c r="S9" s="88"/>
      <c r="T9" s="46"/>
      <c r="U9" s="88"/>
      <c r="V9" s="46"/>
      <c r="W9" s="88">
        <v>1</v>
      </c>
      <c r="X9" s="46"/>
      <c r="Y9" s="88">
        <v>1</v>
      </c>
      <c r="Z9" s="46"/>
      <c r="AA9" s="88">
        <v>1</v>
      </c>
      <c r="AB9" s="46"/>
      <c r="AC9" s="88"/>
      <c r="AD9" s="46"/>
      <c r="AE9" s="88"/>
      <c r="AF9" s="46"/>
      <c r="AG9" s="88"/>
      <c r="AH9" s="46"/>
      <c r="AI9" s="88"/>
      <c r="AJ9" s="46"/>
      <c r="AK9" s="88"/>
      <c r="AL9" s="46"/>
      <c r="AM9" s="88"/>
      <c r="AN9" s="46"/>
      <c r="AO9" s="88"/>
      <c r="AP9" s="46"/>
      <c r="AQ9" s="88"/>
      <c r="AR9" s="46"/>
      <c r="AS9" s="88"/>
      <c r="AT9" s="46"/>
      <c r="AU9" s="88"/>
      <c r="AV9" s="46"/>
      <c r="AW9" s="88"/>
      <c r="AX9" s="46"/>
      <c r="AY9" s="88"/>
      <c r="AZ9" s="46"/>
      <c r="BA9" s="88"/>
      <c r="BB9" s="46"/>
      <c r="BC9" s="88"/>
      <c r="BD9" s="46"/>
      <c r="BE9" s="88"/>
      <c r="BF9" s="46"/>
      <c r="BG9" s="88"/>
      <c r="BH9" s="46"/>
      <c r="BI9" s="88"/>
      <c r="BJ9" s="46"/>
      <c r="BK9" s="88"/>
      <c r="BL9" s="46"/>
      <c r="BM9" s="88"/>
      <c r="BN9" s="46"/>
      <c r="BO9" s="88"/>
      <c r="BP9" s="46"/>
      <c r="BQ9" s="88"/>
      <c r="BR9" s="46"/>
      <c r="BS9" s="88"/>
      <c r="BT9" s="46"/>
      <c r="BU9" s="88"/>
      <c r="BV9" s="46"/>
      <c r="BW9" s="88"/>
      <c r="BX9" s="46"/>
      <c r="BY9" s="88"/>
      <c r="BZ9" s="46"/>
      <c r="CA9" s="89"/>
      <c r="CB9" s="47">
        <f t="shared" ref="CB9:CB25" si="3">K9</f>
        <v>0</v>
      </c>
      <c r="CC9" s="56">
        <f t="shared" ref="CC9:CC15" si="4">CB9*(E9/D9)</f>
        <v>0</v>
      </c>
      <c r="CD9" s="56" t="str">
        <f t="shared" ref="CD9:CD25" si="5">IF(CC9=0," ",(CB9*G9))</f>
        <v xml:space="preserve"> </v>
      </c>
      <c r="CE9" s="213">
        <f>F9</f>
        <v>0</v>
      </c>
      <c r="CF9" s="214">
        <f>SUM(R9:CA9)</f>
        <v>3</v>
      </c>
      <c r="CG9" s="215">
        <f>N9</f>
        <v>925.2342000000001</v>
      </c>
    </row>
    <row r="10" spans="1:85" s="47" customFormat="1" ht="33.75" customHeight="1" thickBot="1" x14ac:dyDescent="0.25">
      <c r="A10" s="99">
        <v>1</v>
      </c>
      <c r="B10" s="446"/>
      <c r="C10" s="392" t="s">
        <v>270</v>
      </c>
      <c r="D10" s="393">
        <v>30</v>
      </c>
      <c r="E10" s="394">
        <v>23832</v>
      </c>
      <c r="F10" s="251"/>
      <c r="G10" s="252">
        <f t="shared" si="0"/>
        <v>262.15199999999999</v>
      </c>
      <c r="H10" s="396">
        <v>41845</v>
      </c>
      <c r="I10" s="80">
        <v>42060</v>
      </c>
      <c r="J10" s="81">
        <v>7</v>
      </c>
      <c r="K10" s="82">
        <f t="shared" si="1"/>
        <v>1</v>
      </c>
      <c r="L10" s="83">
        <f t="shared" si="2"/>
        <v>6</v>
      </c>
      <c r="M10" s="84">
        <f>IF(L10=0,0,L10*F10)</f>
        <v>0</v>
      </c>
      <c r="N10" s="85">
        <f>IF(L10=0,0,L10*G10)</f>
        <v>1572.9119999999998</v>
      </c>
      <c r="O10" s="83"/>
      <c r="P10" s="86">
        <f>O10*F10</f>
        <v>0</v>
      </c>
      <c r="Q10" s="87">
        <f>IF(O10=0,0,((O10*G10)/2))</f>
        <v>0</v>
      </c>
      <c r="R10" s="76"/>
      <c r="S10" s="88"/>
      <c r="T10" s="46"/>
      <c r="U10" s="88"/>
      <c r="V10" s="46"/>
      <c r="W10" s="88">
        <v>1</v>
      </c>
      <c r="X10" s="46"/>
      <c r="Y10" s="88"/>
      <c r="Z10" s="46"/>
      <c r="AA10" s="88"/>
      <c r="AB10" s="46"/>
      <c r="AC10" s="88"/>
      <c r="AD10" s="46"/>
      <c r="AE10" s="88"/>
      <c r="AF10" s="46"/>
      <c r="AG10" s="88">
        <v>1</v>
      </c>
      <c r="AH10" s="46"/>
      <c r="AI10" s="88"/>
      <c r="AJ10" s="46"/>
      <c r="AK10" s="88"/>
      <c r="AL10" s="46"/>
      <c r="AM10" s="88">
        <v>1</v>
      </c>
      <c r="AN10" s="46"/>
      <c r="AO10" s="88"/>
      <c r="AP10" s="46"/>
      <c r="AQ10" s="88"/>
      <c r="AR10" s="46"/>
      <c r="AS10" s="88"/>
      <c r="AT10" s="46"/>
      <c r="AU10" s="88">
        <v>1</v>
      </c>
      <c r="AV10" s="46"/>
      <c r="AW10" s="88"/>
      <c r="AX10" s="46"/>
      <c r="AY10" s="88"/>
      <c r="AZ10" s="46"/>
      <c r="BA10" s="88">
        <v>1</v>
      </c>
      <c r="BB10" s="46"/>
      <c r="BC10" s="88"/>
      <c r="BD10" s="46"/>
      <c r="BE10" s="88"/>
      <c r="BF10" s="46"/>
      <c r="BG10" s="88"/>
      <c r="BH10" s="46"/>
      <c r="BI10" s="88">
        <v>1</v>
      </c>
      <c r="BJ10" s="46"/>
      <c r="BK10" s="88"/>
      <c r="BL10" s="46"/>
      <c r="BM10" s="88"/>
      <c r="BN10" s="46"/>
      <c r="BO10" s="88"/>
      <c r="BP10" s="46"/>
      <c r="BQ10" s="88"/>
      <c r="BR10" s="46"/>
      <c r="BS10" s="88"/>
      <c r="BT10" s="46"/>
      <c r="BU10" s="88"/>
      <c r="BV10" s="46"/>
      <c r="BW10" s="88"/>
      <c r="BX10" s="46"/>
      <c r="BY10" s="88"/>
      <c r="BZ10" s="46"/>
      <c r="CA10" s="89"/>
      <c r="CB10" s="47">
        <f t="shared" si="3"/>
        <v>1</v>
      </c>
      <c r="CC10" s="56">
        <f t="shared" si="4"/>
        <v>794.4</v>
      </c>
      <c r="CD10" s="56">
        <f t="shared" si="5"/>
        <v>262.15199999999999</v>
      </c>
      <c r="CE10" s="213">
        <f>F10</f>
        <v>0</v>
      </c>
      <c r="CF10" s="214">
        <f>SUM(R10:CA10)</f>
        <v>6</v>
      </c>
      <c r="CG10" s="215">
        <f t="shared" ref="CG10:CG25" si="6">N10</f>
        <v>1572.9119999999998</v>
      </c>
    </row>
    <row r="11" spans="1:85" s="47" customFormat="1" ht="33.75" customHeight="1" thickBot="1" x14ac:dyDescent="0.25">
      <c r="A11" s="99">
        <v>1</v>
      </c>
      <c r="B11" s="446">
        <v>1150103</v>
      </c>
      <c r="C11" s="392" t="s">
        <v>276</v>
      </c>
      <c r="D11" s="393">
        <v>30</v>
      </c>
      <c r="E11" s="394">
        <v>23832</v>
      </c>
      <c r="F11" s="251"/>
      <c r="G11" s="252">
        <f t="shared" ref="G11" si="7">IF(D11=0,"",(E11/D11)*0.33)</f>
        <v>262.15199999999999</v>
      </c>
      <c r="H11" s="396">
        <v>41828</v>
      </c>
      <c r="I11" s="80">
        <v>42011</v>
      </c>
      <c r="J11" s="81">
        <v>9</v>
      </c>
      <c r="K11" s="82">
        <f t="shared" si="1"/>
        <v>9</v>
      </c>
      <c r="L11" s="83">
        <f t="shared" si="2"/>
        <v>0</v>
      </c>
      <c r="M11" s="84">
        <f t="shared" ref="M11:M25" si="8">IF(L11=0,0,L11*F11)</f>
        <v>0</v>
      </c>
      <c r="N11" s="85">
        <f t="shared" ref="N11:N25" si="9">IF(L11=0,0,L11*G11)</f>
        <v>0</v>
      </c>
      <c r="O11" s="83"/>
      <c r="P11" s="86">
        <f t="shared" ref="P11:P25" si="10">O11*F11</f>
        <v>0</v>
      </c>
      <c r="Q11" s="87">
        <f t="shared" ref="Q11:Q25" si="11">IF(O11=0,0,((O11*G11)/2))</f>
        <v>0</v>
      </c>
      <c r="R11" s="76"/>
      <c r="S11" s="88"/>
      <c r="T11" s="46"/>
      <c r="U11" s="88"/>
      <c r="V11" s="46"/>
      <c r="W11" s="88"/>
      <c r="X11" s="46"/>
      <c r="Y11" s="88"/>
      <c r="Z11" s="46"/>
      <c r="AA11" s="88"/>
      <c r="AB11" s="46"/>
      <c r="AC11" s="88"/>
      <c r="AD11" s="46"/>
      <c r="AE11" s="88"/>
      <c r="AF11" s="46"/>
      <c r="AG11" s="88"/>
      <c r="AH11" s="46"/>
      <c r="AI11" s="88"/>
      <c r="AJ11" s="46"/>
      <c r="AK11" s="88"/>
      <c r="AL11" s="46"/>
      <c r="AM11" s="88"/>
      <c r="AN11" s="46"/>
      <c r="AO11" s="88"/>
      <c r="AP11" s="46"/>
      <c r="AQ11" s="88"/>
      <c r="AR11" s="46"/>
      <c r="AS11" s="88"/>
      <c r="AT11" s="46"/>
      <c r="AU11" s="88"/>
      <c r="AV11" s="46"/>
      <c r="AW11" s="88"/>
      <c r="AX11" s="46"/>
      <c r="AY11" s="88"/>
      <c r="AZ11" s="46"/>
      <c r="BA11" s="88"/>
      <c r="BB11" s="46"/>
      <c r="BC11" s="88"/>
      <c r="BD11" s="46"/>
      <c r="BE11" s="88"/>
      <c r="BF11" s="46"/>
      <c r="BG11" s="88"/>
      <c r="BH11" s="46"/>
      <c r="BI11" s="88"/>
      <c r="BJ11" s="46"/>
      <c r="BK11" s="88"/>
      <c r="BL11" s="46"/>
      <c r="BM11" s="88"/>
      <c r="BN11" s="46"/>
      <c r="BO11" s="88"/>
      <c r="BP11" s="46"/>
      <c r="BQ11" s="88"/>
      <c r="BR11" s="46"/>
      <c r="BS11" s="88"/>
      <c r="BT11" s="46"/>
      <c r="BU11" s="88"/>
      <c r="BV11" s="46"/>
      <c r="BW11" s="88"/>
      <c r="BX11" s="46"/>
      <c r="BY11" s="88"/>
      <c r="BZ11" s="46"/>
      <c r="CA11" s="89"/>
      <c r="CB11" s="47">
        <f t="shared" si="3"/>
        <v>9</v>
      </c>
      <c r="CC11" s="56">
        <f t="shared" si="4"/>
        <v>7149.5999999999995</v>
      </c>
      <c r="CD11" s="56">
        <f>CB11*G11</f>
        <v>2359.3679999999999</v>
      </c>
      <c r="CE11" s="213">
        <f>F11</f>
        <v>0</v>
      </c>
      <c r="CF11" s="214">
        <f>SUM(R11:CA11)</f>
        <v>0</v>
      </c>
      <c r="CG11" s="215">
        <f t="shared" si="6"/>
        <v>0</v>
      </c>
    </row>
    <row r="12" spans="1:85" s="47" customFormat="1" ht="33.75" customHeight="1" thickBot="1" x14ac:dyDescent="0.25">
      <c r="A12" s="445"/>
      <c r="B12" s="49">
        <v>1110140</v>
      </c>
      <c r="C12" s="392" t="s">
        <v>192</v>
      </c>
      <c r="D12" s="100">
        <v>30</v>
      </c>
      <c r="E12" s="250">
        <v>25233.65</v>
      </c>
      <c r="F12" s="251"/>
      <c r="G12" s="252">
        <f t="shared" ref="G12:G13" si="12">IF(D12=0,"",(E12/D12)*0.33)</f>
        <v>277.57015000000001</v>
      </c>
      <c r="H12" s="80">
        <v>41963</v>
      </c>
      <c r="I12" s="80"/>
      <c r="J12" s="81">
        <v>26</v>
      </c>
      <c r="K12" s="82">
        <f t="shared" ref="K12:K13" si="13">J12-L12-O12</f>
        <v>17</v>
      </c>
      <c r="L12" s="83">
        <f t="shared" si="2"/>
        <v>9</v>
      </c>
      <c r="M12" s="84">
        <f t="shared" si="8"/>
        <v>0</v>
      </c>
      <c r="N12" s="85">
        <f t="shared" si="9"/>
        <v>2498.1313500000001</v>
      </c>
      <c r="O12" s="83"/>
      <c r="P12" s="86">
        <f t="shared" si="10"/>
        <v>0</v>
      </c>
      <c r="Q12" s="87">
        <f t="shared" si="11"/>
        <v>0</v>
      </c>
      <c r="R12" s="99"/>
      <c r="S12" s="108"/>
      <c r="T12" s="49"/>
      <c r="U12" s="108">
        <v>1</v>
      </c>
      <c r="V12" s="49"/>
      <c r="W12" s="108"/>
      <c r="X12" s="49"/>
      <c r="Y12" s="108">
        <v>1</v>
      </c>
      <c r="Z12" s="49"/>
      <c r="AA12" s="108"/>
      <c r="AB12" s="49"/>
      <c r="AC12" s="108">
        <v>1</v>
      </c>
      <c r="AD12" s="49"/>
      <c r="AE12" s="108"/>
      <c r="AF12" s="49"/>
      <c r="AG12" s="108"/>
      <c r="AH12" s="49"/>
      <c r="AI12" s="108">
        <v>1</v>
      </c>
      <c r="AJ12" s="49"/>
      <c r="AK12" s="108"/>
      <c r="AL12" s="49"/>
      <c r="AM12" s="108">
        <v>1</v>
      </c>
      <c r="AN12" s="49"/>
      <c r="AO12" s="108"/>
      <c r="AP12" s="49"/>
      <c r="AQ12" s="108">
        <v>1</v>
      </c>
      <c r="AR12" s="49"/>
      <c r="AS12" s="108"/>
      <c r="AT12" s="49"/>
      <c r="AU12" s="108"/>
      <c r="AV12" s="49"/>
      <c r="AW12" s="108"/>
      <c r="AX12" s="49"/>
      <c r="AY12" s="108"/>
      <c r="AZ12" s="49"/>
      <c r="BA12" s="108"/>
      <c r="BB12" s="49"/>
      <c r="BC12" s="108">
        <v>1</v>
      </c>
      <c r="BD12" s="49"/>
      <c r="BE12" s="108">
        <v>1</v>
      </c>
      <c r="BF12" s="49"/>
      <c r="BG12" s="108"/>
      <c r="BH12" s="49"/>
      <c r="BI12" s="108"/>
      <c r="BJ12" s="49"/>
      <c r="BK12" s="108">
        <v>1</v>
      </c>
      <c r="BL12" s="49"/>
      <c r="BM12" s="108"/>
      <c r="BN12" s="49"/>
      <c r="BO12" s="108"/>
      <c r="BP12" s="49"/>
      <c r="BQ12" s="108"/>
      <c r="BR12" s="49"/>
      <c r="BS12" s="108"/>
      <c r="BT12" s="49"/>
      <c r="BU12" s="108"/>
      <c r="BV12" s="49"/>
      <c r="BW12" s="108"/>
      <c r="BX12" s="49"/>
      <c r="BY12" s="108"/>
      <c r="BZ12" s="49"/>
      <c r="CA12" s="109"/>
      <c r="CB12" s="47">
        <f t="shared" si="3"/>
        <v>17</v>
      </c>
      <c r="CC12" s="56">
        <f t="shared" si="4"/>
        <v>14299.068333333333</v>
      </c>
      <c r="CD12" s="56">
        <f t="shared" si="5"/>
        <v>4718.6925499999998</v>
      </c>
      <c r="CE12" s="213">
        <f t="shared" ref="CE12:CE25" si="14">F12</f>
        <v>0</v>
      </c>
      <c r="CF12" s="214">
        <f t="shared" ref="CF12:CF24" si="15">SUM(R12:CA12)</f>
        <v>9</v>
      </c>
      <c r="CG12" s="215">
        <f t="shared" si="6"/>
        <v>2498.1313500000001</v>
      </c>
    </row>
    <row r="13" spans="1:85" s="47" customFormat="1" ht="33.75" customHeight="1" thickBot="1" x14ac:dyDescent="0.25">
      <c r="A13" s="76">
        <v>1</v>
      </c>
      <c r="B13" s="46">
        <v>1110152</v>
      </c>
      <c r="C13" s="156" t="s">
        <v>281</v>
      </c>
      <c r="D13" s="100">
        <v>30</v>
      </c>
      <c r="E13" s="252">
        <v>23831.78</v>
      </c>
      <c r="F13" s="251"/>
      <c r="G13" s="252">
        <f t="shared" si="12"/>
        <v>262.14958000000001</v>
      </c>
      <c r="H13" s="80">
        <v>41857</v>
      </c>
      <c r="I13" s="80">
        <v>42043</v>
      </c>
      <c r="J13" s="449">
        <v>11</v>
      </c>
      <c r="K13" s="82">
        <f t="shared" si="13"/>
        <v>3</v>
      </c>
      <c r="L13" s="83">
        <f t="shared" si="2"/>
        <v>8</v>
      </c>
      <c r="M13" s="84">
        <f t="shared" si="8"/>
        <v>0</v>
      </c>
      <c r="N13" s="85">
        <f t="shared" si="9"/>
        <v>2097.1966400000001</v>
      </c>
      <c r="O13" s="83"/>
      <c r="P13" s="86">
        <f t="shared" si="10"/>
        <v>0</v>
      </c>
      <c r="Q13" s="87">
        <f t="shared" si="11"/>
        <v>0</v>
      </c>
      <c r="R13" s="99"/>
      <c r="S13" s="108"/>
      <c r="T13" s="49"/>
      <c r="U13" s="108"/>
      <c r="V13" s="49"/>
      <c r="W13" s="108">
        <v>1</v>
      </c>
      <c r="X13" s="49"/>
      <c r="Y13" s="108">
        <v>1</v>
      </c>
      <c r="Z13" s="49"/>
      <c r="AA13" s="108"/>
      <c r="AB13" s="49"/>
      <c r="AC13" s="108"/>
      <c r="AD13" s="49"/>
      <c r="AE13" s="108"/>
      <c r="AF13" s="49"/>
      <c r="AG13" s="108"/>
      <c r="AH13" s="49"/>
      <c r="AI13" s="108">
        <v>1</v>
      </c>
      <c r="AJ13" s="49"/>
      <c r="AK13" s="108">
        <v>1</v>
      </c>
      <c r="AL13" s="49"/>
      <c r="AM13" s="108"/>
      <c r="AN13" s="49"/>
      <c r="AO13" s="108">
        <v>1</v>
      </c>
      <c r="AP13" s="49"/>
      <c r="AQ13" s="108"/>
      <c r="AR13" s="49"/>
      <c r="AS13" s="108"/>
      <c r="AT13" s="49"/>
      <c r="AU13" s="108"/>
      <c r="AV13" s="49"/>
      <c r="AW13" s="108"/>
      <c r="AX13" s="49"/>
      <c r="AY13" s="108"/>
      <c r="AZ13" s="49"/>
      <c r="BA13" s="108">
        <v>1</v>
      </c>
      <c r="BB13" s="49"/>
      <c r="BC13" s="108">
        <v>1</v>
      </c>
      <c r="BD13" s="49"/>
      <c r="BE13" s="108"/>
      <c r="BF13" s="49"/>
      <c r="BG13" s="108"/>
      <c r="BH13" s="49"/>
      <c r="BI13" s="108"/>
      <c r="BJ13" s="49"/>
      <c r="BK13" s="108"/>
      <c r="BL13" s="49"/>
      <c r="BM13" s="108">
        <v>1</v>
      </c>
      <c r="BN13" s="49"/>
      <c r="BO13" s="108"/>
      <c r="BP13" s="49"/>
      <c r="BQ13" s="108"/>
      <c r="BR13" s="49"/>
      <c r="BS13" s="108"/>
      <c r="BT13" s="49"/>
      <c r="BU13" s="108"/>
      <c r="BV13" s="49"/>
      <c r="BW13" s="108"/>
      <c r="BX13" s="49"/>
      <c r="BY13" s="108"/>
      <c r="BZ13" s="49"/>
      <c r="CA13" s="109"/>
      <c r="CB13" s="47">
        <f t="shared" si="3"/>
        <v>3</v>
      </c>
      <c r="CC13" s="56">
        <f t="shared" si="4"/>
        <v>2383.1779999999999</v>
      </c>
      <c r="CD13" s="56">
        <f t="shared" si="5"/>
        <v>786.44874000000004</v>
      </c>
      <c r="CE13" s="213">
        <f t="shared" si="14"/>
        <v>0</v>
      </c>
      <c r="CF13" s="214">
        <f t="shared" si="15"/>
        <v>8</v>
      </c>
      <c r="CG13" s="215">
        <f t="shared" si="6"/>
        <v>2097.1966400000001</v>
      </c>
    </row>
    <row r="14" spans="1:85" s="47" customFormat="1" ht="33.75" customHeight="1" thickBot="1" x14ac:dyDescent="0.25">
      <c r="A14" s="99">
        <v>1</v>
      </c>
      <c r="B14" s="446">
        <v>1150120</v>
      </c>
      <c r="C14" s="392" t="s">
        <v>282</v>
      </c>
      <c r="D14" s="393">
        <v>10</v>
      </c>
      <c r="E14" s="394">
        <v>9345.7999999999993</v>
      </c>
      <c r="F14" s="251"/>
      <c r="G14" s="252">
        <f t="shared" ref="G14" si="16">IF(D14=0,"",(E14/D14)*0.33)</f>
        <v>308.41140000000001</v>
      </c>
      <c r="H14" s="396">
        <v>41855</v>
      </c>
      <c r="I14" s="80">
        <v>41947</v>
      </c>
      <c r="J14" s="81">
        <v>6</v>
      </c>
      <c r="K14" s="82">
        <f t="shared" si="1"/>
        <v>6</v>
      </c>
      <c r="L14" s="83">
        <f t="shared" si="2"/>
        <v>0</v>
      </c>
      <c r="M14" s="84">
        <f t="shared" si="8"/>
        <v>0</v>
      </c>
      <c r="N14" s="85">
        <f t="shared" si="9"/>
        <v>0</v>
      </c>
      <c r="O14" s="83"/>
      <c r="P14" s="86">
        <f t="shared" si="10"/>
        <v>0</v>
      </c>
      <c r="Q14" s="87">
        <f t="shared" si="11"/>
        <v>0</v>
      </c>
      <c r="R14" s="99"/>
      <c r="S14" s="108"/>
      <c r="T14" s="49"/>
      <c r="U14" s="108"/>
      <c r="V14" s="49"/>
      <c r="W14" s="108"/>
      <c r="X14" s="49"/>
      <c r="Y14" s="108"/>
      <c r="Z14" s="49"/>
      <c r="AA14" s="108"/>
      <c r="AB14" s="49"/>
      <c r="AC14" s="108"/>
      <c r="AD14" s="49"/>
      <c r="AE14" s="108"/>
      <c r="AF14" s="49"/>
      <c r="AG14" s="108"/>
      <c r="AH14" s="49"/>
      <c r="AI14" s="108"/>
      <c r="AJ14" s="49"/>
      <c r="AK14" s="108"/>
      <c r="AL14" s="49"/>
      <c r="AM14" s="108"/>
      <c r="AN14" s="49"/>
      <c r="AO14" s="108"/>
      <c r="AP14" s="49"/>
      <c r="AQ14" s="108"/>
      <c r="AR14" s="49"/>
      <c r="AS14" s="108"/>
      <c r="AT14" s="49"/>
      <c r="AU14" s="108"/>
      <c r="AV14" s="49"/>
      <c r="AW14" s="108"/>
      <c r="AX14" s="49"/>
      <c r="AY14" s="108"/>
      <c r="AZ14" s="49"/>
      <c r="BA14" s="108"/>
      <c r="BB14" s="49"/>
      <c r="BC14" s="108"/>
      <c r="BD14" s="49"/>
      <c r="BE14" s="108"/>
      <c r="BF14" s="49"/>
      <c r="BG14" s="108"/>
      <c r="BH14" s="49"/>
      <c r="BI14" s="108"/>
      <c r="BJ14" s="49"/>
      <c r="BK14" s="108"/>
      <c r="BL14" s="49"/>
      <c r="BM14" s="108"/>
      <c r="BN14" s="49"/>
      <c r="BO14" s="108"/>
      <c r="BP14" s="49"/>
      <c r="BQ14" s="108"/>
      <c r="BR14" s="49"/>
      <c r="BS14" s="108"/>
      <c r="BT14" s="49"/>
      <c r="BU14" s="108"/>
      <c r="BV14" s="49"/>
      <c r="BW14" s="108"/>
      <c r="BX14" s="49"/>
      <c r="BY14" s="108"/>
      <c r="BZ14" s="49"/>
      <c r="CA14" s="109"/>
      <c r="CB14" s="47">
        <f t="shared" si="3"/>
        <v>6</v>
      </c>
      <c r="CC14" s="56">
        <f t="shared" si="4"/>
        <v>5607.48</v>
      </c>
      <c r="CD14" s="56">
        <f t="shared" si="5"/>
        <v>1850.4684000000002</v>
      </c>
      <c r="CE14" s="213">
        <f t="shared" si="14"/>
        <v>0</v>
      </c>
      <c r="CF14" s="214">
        <f t="shared" si="15"/>
        <v>0</v>
      </c>
      <c r="CG14" s="215">
        <f t="shared" si="6"/>
        <v>0</v>
      </c>
    </row>
    <row r="15" spans="1:85" s="47" customFormat="1" ht="33.75" customHeight="1" thickBot="1" x14ac:dyDescent="0.25">
      <c r="A15" s="99"/>
      <c r="B15" s="446"/>
      <c r="C15" s="156" t="s">
        <v>256</v>
      </c>
      <c r="D15" s="100">
        <v>20</v>
      </c>
      <c r="E15" s="250">
        <v>16822.43</v>
      </c>
      <c r="F15" s="251"/>
      <c r="G15" s="252">
        <f>IF(D15=0,"",(E15/D15)*0.33)</f>
        <v>277.57009499999998</v>
      </c>
      <c r="H15" s="80">
        <v>41746</v>
      </c>
      <c r="I15" s="80">
        <v>41868</v>
      </c>
      <c r="J15" s="81">
        <v>15</v>
      </c>
      <c r="K15" s="82">
        <f t="shared" si="1"/>
        <v>15</v>
      </c>
      <c r="L15" s="83">
        <f t="shared" ref="L15" si="17">S15+U15+W15+Y15+AA15+AC15+AE15+AG15+AI15+AK15+AM15+AO15+AQ15+AS15+AU15+AW15+AY15+BA15+BC15+BE15+BG15+BI15+BK15+BM15+BO15+BQ15+BS15+BU15+BW15+BY15+CA15</f>
        <v>0</v>
      </c>
      <c r="M15" s="84">
        <f t="shared" ref="M15" si="18">IF(L15=0,0,L15*F15)</f>
        <v>0</v>
      </c>
      <c r="N15" s="85">
        <f t="shared" ref="N15" si="19">IF(L15=0,0,L15*G15)</f>
        <v>0</v>
      </c>
      <c r="O15" s="83"/>
      <c r="P15" s="86">
        <f t="shared" ref="P15" si="20">O15*F15</f>
        <v>0</v>
      </c>
      <c r="Q15" s="87">
        <f t="shared" ref="Q15" si="21">IF(O15=0,0,((O15*G15)/2))</f>
        <v>0</v>
      </c>
      <c r="R15" s="99"/>
      <c r="S15" s="108"/>
      <c r="T15" s="49"/>
      <c r="U15" s="108"/>
      <c r="V15" s="49"/>
      <c r="W15" s="108"/>
      <c r="X15" s="49"/>
      <c r="Y15" s="108"/>
      <c r="Z15" s="49"/>
      <c r="AA15" s="108"/>
      <c r="AB15" s="49"/>
      <c r="AC15" s="108"/>
      <c r="AD15" s="49"/>
      <c r="AE15" s="108"/>
      <c r="AF15" s="49"/>
      <c r="AG15" s="108"/>
      <c r="AH15" s="49"/>
      <c r="AI15" s="108"/>
      <c r="AJ15" s="49"/>
      <c r="AK15" s="108"/>
      <c r="AL15" s="49"/>
      <c r="AM15" s="108"/>
      <c r="AN15" s="49"/>
      <c r="AO15" s="108"/>
      <c r="AP15" s="49"/>
      <c r="AQ15" s="108"/>
      <c r="AR15" s="49"/>
      <c r="AS15" s="108"/>
      <c r="AT15" s="49"/>
      <c r="AU15" s="108"/>
      <c r="AV15" s="49"/>
      <c r="AW15" s="108"/>
      <c r="AX15" s="49"/>
      <c r="AY15" s="108"/>
      <c r="AZ15" s="49"/>
      <c r="BA15" s="108"/>
      <c r="BB15" s="49"/>
      <c r="BC15" s="108"/>
      <c r="BD15" s="49"/>
      <c r="BE15" s="108"/>
      <c r="BF15" s="49"/>
      <c r="BG15" s="108"/>
      <c r="BH15" s="49"/>
      <c r="BI15" s="108"/>
      <c r="BJ15" s="49"/>
      <c r="BK15" s="108"/>
      <c r="BL15" s="49"/>
      <c r="BM15" s="108"/>
      <c r="BN15" s="49"/>
      <c r="BO15" s="108"/>
      <c r="BP15" s="49"/>
      <c r="BQ15" s="108"/>
      <c r="BR15" s="49"/>
      <c r="BS15" s="108"/>
      <c r="BT15" s="49"/>
      <c r="BU15" s="108"/>
      <c r="BV15" s="49"/>
      <c r="BW15" s="108"/>
      <c r="BX15" s="49"/>
      <c r="BY15" s="108"/>
      <c r="BZ15" s="49"/>
      <c r="CA15" s="109"/>
      <c r="CB15" s="47">
        <f t="shared" ref="CB15" si="22">K15</f>
        <v>15</v>
      </c>
      <c r="CC15" s="56">
        <f t="shared" si="4"/>
        <v>12616.8225</v>
      </c>
      <c r="CD15" s="56">
        <f t="shared" ref="CD15" si="23">IF(CC15=0," ",(CB15*G15))</f>
        <v>4163.5514249999997</v>
      </c>
      <c r="CE15" s="213">
        <f t="shared" ref="CE15" si="24">F15</f>
        <v>0</v>
      </c>
      <c r="CF15" s="214">
        <f>SUM(R15:CA15)</f>
        <v>0</v>
      </c>
      <c r="CG15" s="215">
        <f t="shared" ref="CG15" si="25">N15</f>
        <v>0</v>
      </c>
    </row>
    <row r="16" spans="1:85" s="47" customFormat="1" ht="33.75" customHeight="1" thickBot="1" x14ac:dyDescent="0.25">
      <c r="A16" s="99">
        <v>1</v>
      </c>
      <c r="B16" s="49">
        <v>1110140</v>
      </c>
      <c r="C16" s="392" t="s">
        <v>192</v>
      </c>
      <c r="D16" s="100">
        <v>30</v>
      </c>
      <c r="E16" s="250">
        <v>25233.65</v>
      </c>
      <c r="F16" s="251"/>
      <c r="G16" s="252">
        <f t="shared" ref="G16" si="26">IF(D16=0,"",(E16/D16)*0.33)</f>
        <v>277.57015000000001</v>
      </c>
      <c r="H16" s="448">
        <v>41878</v>
      </c>
      <c r="I16" s="448">
        <v>42121</v>
      </c>
      <c r="J16" s="104">
        <v>8</v>
      </c>
      <c r="K16" s="82">
        <f t="shared" si="1"/>
        <v>8</v>
      </c>
      <c r="L16" s="83">
        <f t="shared" si="2"/>
        <v>0</v>
      </c>
      <c r="M16" s="84">
        <f t="shared" si="8"/>
        <v>0</v>
      </c>
      <c r="N16" s="85">
        <f t="shared" si="9"/>
        <v>0</v>
      </c>
      <c r="O16" s="83"/>
      <c r="P16" s="86">
        <f t="shared" si="10"/>
        <v>0</v>
      </c>
      <c r="Q16" s="87">
        <f t="shared" si="11"/>
        <v>0</v>
      </c>
      <c r="R16" s="99"/>
      <c r="S16" s="108"/>
      <c r="T16" s="49"/>
      <c r="U16" s="108"/>
      <c r="V16" s="49"/>
      <c r="W16" s="108"/>
      <c r="X16" s="49"/>
      <c r="Y16" s="108"/>
      <c r="Z16" s="49"/>
      <c r="AA16" s="108"/>
      <c r="AB16" s="49"/>
      <c r="AC16" s="108"/>
      <c r="AD16" s="49"/>
      <c r="AE16" s="108"/>
      <c r="AF16" s="49"/>
      <c r="AG16" s="108"/>
      <c r="AH16" s="49"/>
      <c r="AI16" s="108"/>
      <c r="AJ16" s="49"/>
      <c r="AK16" s="108"/>
      <c r="AL16" s="49"/>
      <c r="AM16" s="108"/>
      <c r="AN16" s="49"/>
      <c r="AO16" s="108"/>
      <c r="AP16" s="49"/>
      <c r="AQ16" s="108"/>
      <c r="AR16" s="49"/>
      <c r="AS16" s="108"/>
      <c r="AT16" s="49"/>
      <c r="AU16" s="108"/>
      <c r="AV16" s="49"/>
      <c r="AW16" s="108"/>
      <c r="AX16" s="49"/>
      <c r="AY16" s="108"/>
      <c r="AZ16" s="49"/>
      <c r="BA16" s="108"/>
      <c r="BB16" s="49"/>
      <c r="BC16" s="108"/>
      <c r="BD16" s="49"/>
      <c r="BE16" s="108"/>
      <c r="BF16" s="49"/>
      <c r="BG16" s="108"/>
      <c r="BH16" s="49"/>
      <c r="BI16" s="108"/>
      <c r="BJ16" s="49"/>
      <c r="BK16" s="108"/>
      <c r="BL16" s="49"/>
      <c r="BM16" s="108"/>
      <c r="BN16" s="49"/>
      <c r="BO16" s="108"/>
      <c r="BP16" s="49"/>
      <c r="BQ16" s="108"/>
      <c r="BR16" s="49"/>
      <c r="BS16" s="108"/>
      <c r="BT16" s="49"/>
      <c r="BU16" s="108"/>
      <c r="BV16" s="49"/>
      <c r="BW16" s="108"/>
      <c r="BX16" s="49"/>
      <c r="BY16" s="108"/>
      <c r="BZ16" s="49"/>
      <c r="CA16" s="109"/>
      <c r="CB16" s="47">
        <f t="shared" si="3"/>
        <v>8</v>
      </c>
      <c r="CC16" s="56">
        <f t="shared" ref="CC16:CC21" si="27">CB16*(E16/D16)</f>
        <v>6728.9733333333334</v>
      </c>
      <c r="CD16" s="56">
        <f t="shared" si="5"/>
        <v>2220.5612000000001</v>
      </c>
      <c r="CE16" s="213">
        <f t="shared" si="14"/>
        <v>0</v>
      </c>
      <c r="CF16" s="214">
        <f t="shared" si="15"/>
        <v>0</v>
      </c>
      <c r="CG16" s="215">
        <f t="shared" si="6"/>
        <v>0</v>
      </c>
    </row>
    <row r="17" spans="1:86" s="47" customFormat="1" ht="33.75" customHeight="1" thickBot="1" x14ac:dyDescent="0.25">
      <c r="A17" s="99">
        <v>1</v>
      </c>
      <c r="B17" s="49">
        <v>1110061</v>
      </c>
      <c r="C17" s="156" t="s">
        <v>290</v>
      </c>
      <c r="D17" s="100">
        <v>50</v>
      </c>
      <c r="E17" s="250">
        <v>37383.18</v>
      </c>
      <c r="F17" s="251"/>
      <c r="G17" s="252">
        <f t="shared" ref="G17:G22" si="28">IF(D17=0,"",(E17/D17)*0.33)</f>
        <v>246.72898800000002</v>
      </c>
      <c r="H17" s="103">
        <v>41878</v>
      </c>
      <c r="I17" s="103">
        <v>42121</v>
      </c>
      <c r="J17" s="104">
        <v>21</v>
      </c>
      <c r="K17" s="82">
        <f t="shared" si="1"/>
        <v>13</v>
      </c>
      <c r="L17" s="83">
        <f t="shared" si="2"/>
        <v>8</v>
      </c>
      <c r="M17" s="84">
        <f t="shared" si="8"/>
        <v>0</v>
      </c>
      <c r="N17" s="85">
        <f t="shared" si="9"/>
        <v>1973.8319040000001</v>
      </c>
      <c r="O17" s="83"/>
      <c r="P17" s="86">
        <f t="shared" si="10"/>
        <v>0</v>
      </c>
      <c r="Q17" s="87">
        <f t="shared" si="11"/>
        <v>0</v>
      </c>
      <c r="R17" s="99"/>
      <c r="S17" s="108">
        <v>1</v>
      </c>
      <c r="T17" s="49"/>
      <c r="U17" s="108"/>
      <c r="V17" s="49"/>
      <c r="W17" s="108">
        <v>1</v>
      </c>
      <c r="X17" s="49"/>
      <c r="Y17" s="108">
        <v>1</v>
      </c>
      <c r="Z17" s="49"/>
      <c r="AA17" s="108"/>
      <c r="AB17" s="49"/>
      <c r="AC17" s="108"/>
      <c r="AD17" s="49"/>
      <c r="AE17" s="108"/>
      <c r="AF17" s="49"/>
      <c r="AG17" s="108">
        <v>1</v>
      </c>
      <c r="AH17" s="49"/>
      <c r="AI17" s="108"/>
      <c r="AJ17" s="49"/>
      <c r="AK17" s="108">
        <v>1</v>
      </c>
      <c r="AL17" s="49"/>
      <c r="AM17" s="108">
        <v>1</v>
      </c>
      <c r="AN17" s="49"/>
      <c r="AO17" s="108"/>
      <c r="AP17" s="49"/>
      <c r="AQ17" s="108"/>
      <c r="AR17" s="49"/>
      <c r="AS17" s="108"/>
      <c r="AT17" s="49"/>
      <c r="AU17" s="108"/>
      <c r="AV17" s="49"/>
      <c r="AW17" s="108"/>
      <c r="AX17" s="49"/>
      <c r="AY17" s="108"/>
      <c r="AZ17" s="49"/>
      <c r="BA17" s="108">
        <v>1</v>
      </c>
      <c r="BB17" s="49"/>
      <c r="BC17" s="108"/>
      <c r="BD17" s="49"/>
      <c r="BE17" s="108"/>
      <c r="BF17" s="49"/>
      <c r="BG17" s="108"/>
      <c r="BH17" s="49"/>
      <c r="BI17" s="108">
        <v>1</v>
      </c>
      <c r="BJ17" s="49"/>
      <c r="BK17" s="108"/>
      <c r="BL17" s="49"/>
      <c r="BM17" s="108"/>
      <c r="BN17" s="49"/>
      <c r="BO17" s="108"/>
      <c r="BP17" s="49"/>
      <c r="BQ17" s="108"/>
      <c r="BR17" s="49"/>
      <c r="BS17" s="108"/>
      <c r="BT17" s="49"/>
      <c r="BU17" s="108"/>
      <c r="BV17" s="49"/>
      <c r="BW17" s="108"/>
      <c r="BX17" s="49"/>
      <c r="BY17" s="108"/>
      <c r="BZ17" s="49"/>
      <c r="CA17" s="109"/>
      <c r="CB17" s="47">
        <f>K17</f>
        <v>13</v>
      </c>
      <c r="CC17" s="56">
        <f t="shared" si="27"/>
        <v>9719.6268</v>
      </c>
      <c r="CD17" s="56">
        <f>IF(CC17=0," ",(CB17*G17))</f>
        <v>3207.4768440000003</v>
      </c>
      <c r="CE17" s="213">
        <f t="shared" si="14"/>
        <v>0</v>
      </c>
      <c r="CF17" s="214">
        <f t="shared" si="15"/>
        <v>8</v>
      </c>
      <c r="CG17" s="215">
        <f t="shared" si="6"/>
        <v>1973.8319040000001</v>
      </c>
    </row>
    <row r="18" spans="1:86" s="47" customFormat="1" ht="33.75" customHeight="1" thickBot="1" x14ac:dyDescent="0.25">
      <c r="A18" s="551">
        <v>1</v>
      </c>
      <c r="B18" s="567"/>
      <c r="C18" s="553" t="s">
        <v>331</v>
      </c>
      <c r="D18" s="554">
        <v>10</v>
      </c>
      <c r="E18" s="556">
        <v>8411.2099999999991</v>
      </c>
      <c r="F18" s="557">
        <f>E18*0.07</f>
        <v>588.78470000000004</v>
      </c>
      <c r="G18" s="558">
        <f t="shared" si="28"/>
        <v>277.56992999999994</v>
      </c>
      <c r="H18" s="559">
        <v>41993</v>
      </c>
      <c r="I18" s="559">
        <v>42055</v>
      </c>
      <c r="J18" s="560">
        <v>10</v>
      </c>
      <c r="K18" s="561">
        <f t="shared" si="1"/>
        <v>10</v>
      </c>
      <c r="L18" s="83">
        <f t="shared" si="2"/>
        <v>0</v>
      </c>
      <c r="M18" s="563">
        <f t="shared" si="8"/>
        <v>0</v>
      </c>
      <c r="N18" s="564">
        <f t="shared" si="9"/>
        <v>0</v>
      </c>
      <c r="O18" s="562"/>
      <c r="P18" s="565">
        <f t="shared" si="10"/>
        <v>0</v>
      </c>
      <c r="Q18" s="566">
        <f t="shared" si="11"/>
        <v>0</v>
      </c>
      <c r="R18" s="99"/>
      <c r="S18" s="108"/>
      <c r="T18" s="49"/>
      <c r="U18" s="108"/>
      <c r="V18" s="49"/>
      <c r="W18" s="108"/>
      <c r="X18" s="49"/>
      <c r="Y18" s="108"/>
      <c r="Z18" s="49"/>
      <c r="AA18" s="108"/>
      <c r="AB18" s="49"/>
      <c r="AC18" s="108"/>
      <c r="AD18" s="49"/>
      <c r="AE18" s="108"/>
      <c r="AF18" s="49"/>
      <c r="AG18" s="108"/>
      <c r="AH18" s="49"/>
      <c r="AI18" s="108"/>
      <c r="AJ18" s="49"/>
      <c r="AK18" s="108"/>
      <c r="AL18" s="49"/>
      <c r="AM18" s="108"/>
      <c r="AN18" s="49"/>
      <c r="AO18" s="108"/>
      <c r="AP18" s="49"/>
      <c r="AQ18" s="108"/>
      <c r="AR18" s="49"/>
      <c r="AS18" s="108"/>
      <c r="AT18" s="49"/>
      <c r="AU18" s="108"/>
      <c r="AV18" s="49"/>
      <c r="AW18" s="108"/>
      <c r="AX18" s="49"/>
      <c r="AY18" s="108"/>
      <c r="AZ18" s="49"/>
      <c r="BA18" s="108"/>
      <c r="BB18" s="49"/>
      <c r="BC18" s="108"/>
      <c r="BD18" s="49"/>
      <c r="BE18" s="108"/>
      <c r="BF18" s="49"/>
      <c r="BG18" s="108"/>
      <c r="BH18" s="49"/>
      <c r="BI18" s="108"/>
      <c r="BJ18" s="49"/>
      <c r="BK18" s="108"/>
      <c r="BL18" s="49"/>
      <c r="BM18" s="108"/>
      <c r="BN18" s="49"/>
      <c r="BO18" s="108"/>
      <c r="BP18" s="49"/>
      <c r="BQ18" s="108"/>
      <c r="BR18" s="49"/>
      <c r="BS18" s="108"/>
      <c r="BT18" s="49"/>
      <c r="BU18" s="108"/>
      <c r="BV18" s="49"/>
      <c r="BW18" s="108"/>
      <c r="BX18" s="49"/>
      <c r="BY18" s="108"/>
      <c r="BZ18" s="49"/>
      <c r="CA18" s="109"/>
      <c r="CB18" s="47">
        <f>K18</f>
        <v>10</v>
      </c>
      <c r="CC18" s="56">
        <f t="shared" si="27"/>
        <v>8411.2099999999991</v>
      </c>
      <c r="CD18" s="56">
        <f>IF(CC18=0," ",(CB18*G18))</f>
        <v>2775.6992999999993</v>
      </c>
      <c r="CE18" s="213">
        <f t="shared" ref="CE18" si="29">F18</f>
        <v>588.78470000000004</v>
      </c>
      <c r="CF18" s="214">
        <f t="shared" ref="CF18" si="30">SUM(R18:CA18)</f>
        <v>0</v>
      </c>
      <c r="CG18" s="215">
        <f t="shared" si="6"/>
        <v>0</v>
      </c>
    </row>
    <row r="19" spans="1:86" s="47" customFormat="1" ht="33.75" customHeight="1" thickBot="1" x14ac:dyDescent="0.25">
      <c r="A19" s="551">
        <v>1</v>
      </c>
      <c r="B19" s="567">
        <v>1110207</v>
      </c>
      <c r="C19" s="553" t="s">
        <v>327</v>
      </c>
      <c r="D19" s="554">
        <v>50</v>
      </c>
      <c r="E19" s="556">
        <v>37383.18</v>
      </c>
      <c r="F19" s="557">
        <f>E19*0.07</f>
        <v>2616.8226000000004</v>
      </c>
      <c r="G19" s="558">
        <f t="shared" si="28"/>
        <v>246.72898800000002</v>
      </c>
      <c r="H19" s="559">
        <v>41992</v>
      </c>
      <c r="I19" s="559">
        <v>42235</v>
      </c>
      <c r="J19" s="560">
        <v>50</v>
      </c>
      <c r="K19" s="561">
        <f t="shared" si="1"/>
        <v>50</v>
      </c>
      <c r="L19" s="83">
        <f t="shared" si="2"/>
        <v>0</v>
      </c>
      <c r="M19" s="563">
        <f t="shared" si="8"/>
        <v>0</v>
      </c>
      <c r="N19" s="564">
        <f t="shared" si="9"/>
        <v>0</v>
      </c>
      <c r="O19" s="562"/>
      <c r="P19" s="565">
        <f t="shared" si="10"/>
        <v>0</v>
      </c>
      <c r="Q19" s="566">
        <f t="shared" si="11"/>
        <v>0</v>
      </c>
      <c r="R19" s="99"/>
      <c r="S19" s="108"/>
      <c r="T19" s="49"/>
      <c r="U19" s="108"/>
      <c r="V19" s="49"/>
      <c r="W19" s="108"/>
      <c r="X19" s="49"/>
      <c r="Y19" s="108"/>
      <c r="Z19" s="49"/>
      <c r="AA19" s="108"/>
      <c r="AB19" s="49"/>
      <c r="AC19" s="108"/>
      <c r="AD19" s="49"/>
      <c r="AE19" s="108"/>
      <c r="AF19" s="49"/>
      <c r="AG19" s="108"/>
      <c r="AH19" s="49"/>
      <c r="AI19" s="108"/>
      <c r="AJ19" s="49"/>
      <c r="AK19" s="108"/>
      <c r="AL19" s="49"/>
      <c r="AM19" s="108"/>
      <c r="AN19" s="49"/>
      <c r="AO19" s="108"/>
      <c r="AP19" s="49"/>
      <c r="AQ19" s="108"/>
      <c r="AR19" s="49"/>
      <c r="AS19" s="108"/>
      <c r="AT19" s="49"/>
      <c r="AU19" s="108"/>
      <c r="AV19" s="49"/>
      <c r="AW19" s="108"/>
      <c r="AX19" s="49"/>
      <c r="AY19" s="108"/>
      <c r="AZ19" s="49"/>
      <c r="BA19" s="108"/>
      <c r="BB19" s="49"/>
      <c r="BC19" s="108"/>
      <c r="BD19" s="49"/>
      <c r="BE19" s="108"/>
      <c r="BF19" s="49"/>
      <c r="BG19" s="108"/>
      <c r="BH19" s="49"/>
      <c r="BI19" s="108"/>
      <c r="BJ19" s="49"/>
      <c r="BK19" s="108"/>
      <c r="BL19" s="49"/>
      <c r="BM19" s="108"/>
      <c r="BN19" s="49"/>
      <c r="BO19" s="108"/>
      <c r="BP19" s="49"/>
      <c r="BQ19" s="108"/>
      <c r="BR19" s="49"/>
      <c r="BS19" s="108"/>
      <c r="BT19" s="49"/>
      <c r="BU19" s="108"/>
      <c r="BV19" s="49"/>
      <c r="BW19" s="108"/>
      <c r="BX19" s="49"/>
      <c r="BY19" s="108"/>
      <c r="BZ19" s="49"/>
      <c r="CA19" s="109"/>
      <c r="CB19" s="47">
        <f t="shared" si="3"/>
        <v>50</v>
      </c>
      <c r="CC19" s="56">
        <f t="shared" si="27"/>
        <v>37383.18</v>
      </c>
      <c r="CD19" s="56">
        <f t="shared" si="5"/>
        <v>12336.449400000001</v>
      </c>
      <c r="CE19" s="213">
        <f t="shared" si="14"/>
        <v>2616.8226000000004</v>
      </c>
      <c r="CF19" s="214">
        <f t="shared" si="15"/>
        <v>0</v>
      </c>
      <c r="CG19" s="215">
        <f t="shared" si="6"/>
        <v>0</v>
      </c>
    </row>
    <row r="20" spans="1:86" s="47" customFormat="1" ht="33.75" customHeight="1" thickBot="1" x14ac:dyDescent="0.25">
      <c r="A20" s="99">
        <v>1</v>
      </c>
      <c r="B20" s="49"/>
      <c r="C20" s="392" t="s">
        <v>287</v>
      </c>
      <c r="D20" s="100">
        <v>10</v>
      </c>
      <c r="E20" s="394">
        <v>9345.7999999999993</v>
      </c>
      <c r="F20" s="251"/>
      <c r="G20" s="252">
        <f t="shared" si="28"/>
        <v>308.41140000000001</v>
      </c>
      <c r="H20" s="103">
        <v>41897</v>
      </c>
      <c r="I20" s="103"/>
      <c r="J20" s="104">
        <v>1</v>
      </c>
      <c r="K20" s="82">
        <f t="shared" si="1"/>
        <v>1</v>
      </c>
      <c r="L20" s="83">
        <f t="shared" si="2"/>
        <v>0</v>
      </c>
      <c r="M20" s="84">
        <f t="shared" si="8"/>
        <v>0</v>
      </c>
      <c r="N20" s="85">
        <f t="shared" si="9"/>
        <v>0</v>
      </c>
      <c r="O20" s="83"/>
      <c r="P20" s="86">
        <f t="shared" si="10"/>
        <v>0</v>
      </c>
      <c r="Q20" s="87">
        <f t="shared" si="11"/>
        <v>0</v>
      </c>
      <c r="R20" s="99"/>
      <c r="S20" s="108"/>
      <c r="T20" s="49"/>
      <c r="U20" s="108"/>
      <c r="V20" s="49"/>
      <c r="W20" s="108"/>
      <c r="X20" s="49"/>
      <c r="Y20" s="108"/>
      <c r="Z20" s="49"/>
      <c r="AA20" s="108"/>
      <c r="AB20" s="49"/>
      <c r="AC20" s="108"/>
      <c r="AD20" s="49"/>
      <c r="AE20" s="108"/>
      <c r="AF20" s="49"/>
      <c r="AG20" s="108"/>
      <c r="AH20" s="49"/>
      <c r="AI20" s="108"/>
      <c r="AJ20" s="49"/>
      <c r="AK20" s="108"/>
      <c r="AL20" s="49"/>
      <c r="AM20" s="108"/>
      <c r="AN20" s="49"/>
      <c r="AO20" s="108"/>
      <c r="AP20" s="49"/>
      <c r="AQ20" s="108"/>
      <c r="AR20" s="49"/>
      <c r="AS20" s="108"/>
      <c r="AT20" s="49"/>
      <c r="AU20" s="108"/>
      <c r="AV20" s="49"/>
      <c r="AW20" s="108"/>
      <c r="AX20" s="49"/>
      <c r="AY20" s="108"/>
      <c r="AZ20" s="49"/>
      <c r="BA20" s="108"/>
      <c r="BB20" s="49"/>
      <c r="BC20" s="108"/>
      <c r="BD20" s="49"/>
      <c r="BE20" s="108"/>
      <c r="BF20" s="49"/>
      <c r="BG20" s="108"/>
      <c r="BH20" s="49"/>
      <c r="BI20" s="108"/>
      <c r="BJ20" s="49"/>
      <c r="BK20" s="108"/>
      <c r="BL20" s="49"/>
      <c r="BM20" s="108"/>
      <c r="BN20" s="49"/>
      <c r="BO20" s="108"/>
      <c r="BP20" s="49"/>
      <c r="BQ20" s="108"/>
      <c r="BR20" s="49"/>
      <c r="BS20" s="108"/>
      <c r="BT20" s="49"/>
      <c r="BU20" s="108"/>
      <c r="BV20" s="49"/>
      <c r="BW20" s="108"/>
      <c r="BX20" s="49"/>
      <c r="BY20" s="108"/>
      <c r="BZ20" s="49"/>
      <c r="CA20" s="109"/>
      <c r="CB20" s="47">
        <f t="shared" si="3"/>
        <v>1</v>
      </c>
      <c r="CC20" s="56">
        <f t="shared" si="27"/>
        <v>934.57999999999993</v>
      </c>
      <c r="CD20" s="56">
        <f t="shared" si="5"/>
        <v>308.41140000000001</v>
      </c>
      <c r="CE20" s="213">
        <f t="shared" si="14"/>
        <v>0</v>
      </c>
      <c r="CF20" s="214">
        <f t="shared" si="15"/>
        <v>0</v>
      </c>
      <c r="CG20" s="215">
        <f t="shared" si="6"/>
        <v>0</v>
      </c>
    </row>
    <row r="21" spans="1:86" s="47" customFormat="1" ht="33.75" customHeight="1" thickBot="1" x14ac:dyDescent="0.25">
      <c r="A21" s="99">
        <v>1</v>
      </c>
      <c r="B21" s="49">
        <v>1140070</v>
      </c>
      <c r="C21" s="156" t="s">
        <v>294</v>
      </c>
      <c r="D21" s="100">
        <v>10</v>
      </c>
      <c r="E21" s="394">
        <v>9345.7999999999993</v>
      </c>
      <c r="F21" s="251"/>
      <c r="G21" s="252">
        <f t="shared" si="28"/>
        <v>308.41140000000001</v>
      </c>
      <c r="H21" s="103"/>
      <c r="I21" s="103"/>
      <c r="J21" s="104">
        <v>10</v>
      </c>
      <c r="K21" s="82">
        <f t="shared" si="1"/>
        <v>10</v>
      </c>
      <c r="L21" s="83">
        <f t="shared" si="2"/>
        <v>0</v>
      </c>
      <c r="M21" s="84">
        <f t="shared" si="8"/>
        <v>0</v>
      </c>
      <c r="N21" s="85">
        <f t="shared" si="9"/>
        <v>0</v>
      </c>
      <c r="O21" s="83"/>
      <c r="P21" s="86">
        <f t="shared" si="10"/>
        <v>0</v>
      </c>
      <c r="Q21" s="87">
        <f t="shared" si="11"/>
        <v>0</v>
      </c>
      <c r="R21" s="99"/>
      <c r="S21" s="108"/>
      <c r="T21" s="49"/>
      <c r="U21" s="108"/>
      <c r="V21" s="49"/>
      <c r="W21" s="108"/>
      <c r="X21" s="49"/>
      <c r="Y21" s="108"/>
      <c r="Z21" s="49"/>
      <c r="AA21" s="108"/>
      <c r="AB21" s="49"/>
      <c r="AC21" s="108"/>
      <c r="AD21" s="49"/>
      <c r="AE21" s="108"/>
      <c r="AF21" s="49"/>
      <c r="AG21" s="108"/>
      <c r="AH21" s="49"/>
      <c r="AI21" s="108"/>
      <c r="AJ21" s="49"/>
      <c r="AK21" s="108"/>
      <c r="AL21" s="49"/>
      <c r="AM21" s="108"/>
      <c r="AN21" s="49"/>
      <c r="AO21" s="108"/>
      <c r="AP21" s="49"/>
      <c r="AQ21" s="108"/>
      <c r="AR21" s="49"/>
      <c r="AS21" s="108"/>
      <c r="AT21" s="49"/>
      <c r="AU21" s="108"/>
      <c r="AV21" s="49"/>
      <c r="AW21" s="108"/>
      <c r="AX21" s="49"/>
      <c r="AY21" s="108"/>
      <c r="AZ21" s="49"/>
      <c r="BA21" s="108"/>
      <c r="BB21" s="49"/>
      <c r="BC21" s="108"/>
      <c r="BD21" s="49"/>
      <c r="BE21" s="108"/>
      <c r="BF21" s="49"/>
      <c r="BG21" s="108"/>
      <c r="BH21" s="49"/>
      <c r="BI21" s="108"/>
      <c r="BJ21" s="49"/>
      <c r="BK21" s="108"/>
      <c r="BL21" s="49"/>
      <c r="BM21" s="108"/>
      <c r="BN21" s="49"/>
      <c r="BO21" s="108"/>
      <c r="BP21" s="49"/>
      <c r="BQ21" s="108"/>
      <c r="BR21" s="49"/>
      <c r="BS21" s="108"/>
      <c r="BT21" s="49"/>
      <c r="BU21" s="108"/>
      <c r="BV21" s="49"/>
      <c r="BW21" s="108"/>
      <c r="BX21" s="49"/>
      <c r="BY21" s="108"/>
      <c r="BZ21" s="49"/>
      <c r="CA21" s="109"/>
      <c r="CB21" s="47">
        <f t="shared" si="3"/>
        <v>10</v>
      </c>
      <c r="CC21" s="56">
        <f t="shared" si="27"/>
        <v>9345.7999999999993</v>
      </c>
      <c r="CD21" s="56">
        <f t="shared" si="5"/>
        <v>3084.114</v>
      </c>
      <c r="CE21" s="213">
        <f t="shared" si="14"/>
        <v>0</v>
      </c>
      <c r="CF21" s="214">
        <f t="shared" si="15"/>
        <v>0</v>
      </c>
      <c r="CG21" s="215">
        <f t="shared" si="6"/>
        <v>0</v>
      </c>
    </row>
    <row r="22" spans="1:86" s="47" customFormat="1" ht="33.75" customHeight="1" thickBot="1" x14ac:dyDescent="0.25">
      <c r="A22" s="99"/>
      <c r="B22" s="49"/>
      <c r="C22" s="553" t="s">
        <v>329</v>
      </c>
      <c r="D22" s="554">
        <v>10</v>
      </c>
      <c r="E22" s="556">
        <v>8411.2099999999991</v>
      </c>
      <c r="F22" s="251">
        <f>E22*0.07</f>
        <v>588.78470000000004</v>
      </c>
      <c r="G22" s="252">
        <f t="shared" si="28"/>
        <v>277.56992999999994</v>
      </c>
      <c r="H22" s="103"/>
      <c r="I22" s="103"/>
      <c r="J22" s="104">
        <v>10</v>
      </c>
      <c r="K22" s="82">
        <f t="shared" si="1"/>
        <v>10</v>
      </c>
      <c r="L22" s="83">
        <f t="shared" si="2"/>
        <v>0</v>
      </c>
      <c r="M22" s="84">
        <f t="shared" si="8"/>
        <v>0</v>
      </c>
      <c r="N22" s="85">
        <f t="shared" si="9"/>
        <v>0</v>
      </c>
      <c r="O22" s="83"/>
      <c r="P22" s="86">
        <f t="shared" si="10"/>
        <v>0</v>
      </c>
      <c r="Q22" s="87">
        <f t="shared" si="11"/>
        <v>0</v>
      </c>
      <c r="R22" s="99"/>
      <c r="S22" s="108"/>
      <c r="T22" s="49"/>
      <c r="U22" s="108"/>
      <c r="V22" s="49"/>
      <c r="W22" s="108"/>
      <c r="X22" s="49"/>
      <c r="Y22" s="108"/>
      <c r="Z22" s="49"/>
      <c r="AA22" s="108"/>
      <c r="AB22" s="49"/>
      <c r="AC22" s="108"/>
      <c r="AD22" s="49"/>
      <c r="AE22" s="108"/>
      <c r="AF22" s="49"/>
      <c r="AG22" s="108"/>
      <c r="AH22" s="49"/>
      <c r="AI22" s="108"/>
      <c r="AJ22" s="49"/>
      <c r="AK22" s="108"/>
      <c r="AL22" s="49"/>
      <c r="AM22" s="108"/>
      <c r="AN22" s="49"/>
      <c r="AO22" s="108"/>
      <c r="AP22" s="49"/>
      <c r="AQ22" s="108"/>
      <c r="AR22" s="49"/>
      <c r="AS22" s="108"/>
      <c r="AT22" s="49"/>
      <c r="AU22" s="108"/>
      <c r="AV22" s="49"/>
      <c r="AW22" s="108"/>
      <c r="AX22" s="49"/>
      <c r="AY22" s="108"/>
      <c r="AZ22" s="49"/>
      <c r="BA22" s="108"/>
      <c r="BB22" s="49"/>
      <c r="BC22" s="108"/>
      <c r="BD22" s="49"/>
      <c r="BE22" s="108"/>
      <c r="BF22" s="49"/>
      <c r="BG22" s="108"/>
      <c r="BH22" s="49"/>
      <c r="BI22" s="108"/>
      <c r="BJ22" s="49"/>
      <c r="BK22" s="108"/>
      <c r="BL22" s="49"/>
      <c r="BM22" s="108"/>
      <c r="BN22" s="49"/>
      <c r="BO22" s="108"/>
      <c r="BP22" s="49"/>
      <c r="BQ22" s="108"/>
      <c r="BR22" s="49"/>
      <c r="BS22" s="108"/>
      <c r="BT22" s="49"/>
      <c r="BU22" s="108"/>
      <c r="BV22" s="49"/>
      <c r="BW22" s="108"/>
      <c r="BX22" s="49"/>
      <c r="BY22" s="108"/>
      <c r="BZ22" s="49"/>
      <c r="CA22" s="109"/>
      <c r="CB22" s="47">
        <f t="shared" si="3"/>
        <v>10</v>
      </c>
      <c r="CC22" s="56">
        <v>0</v>
      </c>
      <c r="CD22" s="56" t="str">
        <f t="shared" si="5"/>
        <v xml:space="preserve"> </v>
      </c>
      <c r="CE22" s="213">
        <f t="shared" si="14"/>
        <v>588.78470000000004</v>
      </c>
      <c r="CF22" s="214">
        <f t="shared" si="15"/>
        <v>0</v>
      </c>
      <c r="CG22" s="215">
        <f t="shared" si="6"/>
        <v>0</v>
      </c>
    </row>
    <row r="23" spans="1:86" s="47" customFormat="1" ht="33.75" customHeight="1" thickBot="1" x14ac:dyDescent="0.25">
      <c r="A23" s="452"/>
      <c r="B23" s="453"/>
      <c r="C23" s="438"/>
      <c r="D23" s="439"/>
      <c r="E23" s="440"/>
      <c r="F23" s="454"/>
      <c r="G23" s="442"/>
      <c r="H23" s="443"/>
      <c r="I23" s="443"/>
      <c r="J23" s="444"/>
      <c r="K23" s="82">
        <f t="shared" ref="K23:K24" si="31">J23-L23-O23</f>
        <v>0</v>
      </c>
      <c r="L23" s="83">
        <f t="shared" ref="L23:L24" si="32">S23+U23+W23+Y23+AA23+AC23+AE23+AG23+AI23+AK23+AM23+AO23+AQ23+AS23+AU23+AW23+AY23+BA23+BC23+BE23+BG23+BI23+BK23+BM23+BO23+BQ23+BS23+BU23+BW23+BY23+CA23</f>
        <v>0</v>
      </c>
      <c r="M23" s="84">
        <f t="shared" ref="M23:M24" si="33">IF(L23=0,0,L23*F23)</f>
        <v>0</v>
      </c>
      <c r="N23" s="85">
        <f t="shared" ref="N23:N24" si="34">IF(L23=0,0,L23*G23)</f>
        <v>0</v>
      </c>
      <c r="O23" s="83"/>
      <c r="P23" s="86">
        <f t="shared" ref="P23:P24" si="35">O23*F23</f>
        <v>0</v>
      </c>
      <c r="Q23" s="87">
        <f t="shared" ref="Q23:Q24" si="36">IF(O23=0,0,((O23*G23)/2))</f>
        <v>0</v>
      </c>
      <c r="R23" s="99"/>
      <c r="S23" s="108"/>
      <c r="T23" s="49"/>
      <c r="U23" s="108"/>
      <c r="V23" s="49"/>
      <c r="W23" s="108"/>
      <c r="X23" s="49"/>
      <c r="Y23" s="108"/>
      <c r="Z23" s="49"/>
      <c r="AA23" s="108"/>
      <c r="AB23" s="49"/>
      <c r="AC23" s="108"/>
      <c r="AD23" s="49"/>
      <c r="AE23" s="108"/>
      <c r="AF23" s="49"/>
      <c r="AG23" s="108"/>
      <c r="AH23" s="49"/>
      <c r="AI23" s="108"/>
      <c r="AJ23" s="49"/>
      <c r="AK23" s="108"/>
      <c r="AL23" s="49"/>
      <c r="AM23" s="108"/>
      <c r="AN23" s="49"/>
      <c r="AO23" s="108"/>
      <c r="AP23" s="49"/>
      <c r="AQ23" s="108"/>
      <c r="AR23" s="49"/>
      <c r="AS23" s="108"/>
      <c r="AT23" s="49"/>
      <c r="AU23" s="108"/>
      <c r="AV23" s="49"/>
      <c r="AW23" s="108"/>
      <c r="AX23" s="49"/>
      <c r="AY23" s="108"/>
      <c r="AZ23" s="49"/>
      <c r="BA23" s="108"/>
      <c r="BB23" s="49"/>
      <c r="BC23" s="108"/>
      <c r="BD23" s="49"/>
      <c r="BE23" s="108"/>
      <c r="BF23" s="49"/>
      <c r="BG23" s="108"/>
      <c r="BH23" s="49"/>
      <c r="BI23" s="108"/>
      <c r="BJ23" s="49"/>
      <c r="BK23" s="108"/>
      <c r="BL23" s="49"/>
      <c r="BM23" s="108"/>
      <c r="BN23" s="49"/>
      <c r="BO23" s="108"/>
      <c r="BP23" s="49"/>
      <c r="BQ23" s="108"/>
      <c r="BR23" s="49"/>
      <c r="BS23" s="108"/>
      <c r="BT23" s="49"/>
      <c r="BU23" s="108"/>
      <c r="BV23" s="49"/>
      <c r="BW23" s="108"/>
      <c r="BX23" s="49"/>
      <c r="BY23" s="108"/>
      <c r="BZ23" s="49"/>
      <c r="CA23" s="109"/>
      <c r="CB23" s="47">
        <f t="shared" ref="CB23:CB24" si="37">K23</f>
        <v>0</v>
      </c>
      <c r="CC23" s="56">
        <v>0</v>
      </c>
      <c r="CD23" s="56" t="str">
        <f t="shared" ref="CD23:CD24" si="38">IF(CC23=0," ",(CB23*G23))</f>
        <v xml:space="preserve"> </v>
      </c>
      <c r="CE23" s="482">
        <f t="shared" ref="CE23:CE24" si="39">F23</f>
        <v>0</v>
      </c>
      <c r="CF23" s="483">
        <f t="shared" si="15"/>
        <v>0</v>
      </c>
      <c r="CG23" s="484">
        <f t="shared" ref="CG23:CG24" si="40">N23</f>
        <v>0</v>
      </c>
    </row>
    <row r="24" spans="1:86" s="47" customFormat="1" ht="33.75" customHeight="1" thickBot="1" x14ac:dyDescent="0.25">
      <c r="A24" s="452"/>
      <c r="B24" s="453"/>
      <c r="C24" s="438"/>
      <c r="D24" s="439"/>
      <c r="E24" s="440"/>
      <c r="F24" s="454"/>
      <c r="G24" s="442"/>
      <c r="H24" s="443"/>
      <c r="I24" s="443"/>
      <c r="J24" s="444"/>
      <c r="K24" s="82">
        <f t="shared" si="31"/>
        <v>0</v>
      </c>
      <c r="L24" s="83">
        <f t="shared" si="32"/>
        <v>0</v>
      </c>
      <c r="M24" s="84">
        <f t="shared" si="33"/>
        <v>0</v>
      </c>
      <c r="N24" s="85">
        <f t="shared" si="34"/>
        <v>0</v>
      </c>
      <c r="O24" s="83"/>
      <c r="P24" s="86">
        <f t="shared" si="35"/>
        <v>0</v>
      </c>
      <c r="Q24" s="87">
        <f t="shared" si="36"/>
        <v>0</v>
      </c>
      <c r="R24" s="99"/>
      <c r="S24" s="108"/>
      <c r="T24" s="49"/>
      <c r="U24" s="108"/>
      <c r="V24" s="49"/>
      <c r="W24" s="108"/>
      <c r="X24" s="49"/>
      <c r="Y24" s="108"/>
      <c r="Z24" s="49"/>
      <c r="AA24" s="108"/>
      <c r="AB24" s="49"/>
      <c r="AC24" s="108"/>
      <c r="AD24" s="49"/>
      <c r="AE24" s="108"/>
      <c r="AF24" s="49"/>
      <c r="AG24" s="108"/>
      <c r="AH24" s="49"/>
      <c r="AI24" s="108"/>
      <c r="AJ24" s="49"/>
      <c r="AK24" s="108"/>
      <c r="AL24" s="49"/>
      <c r="AM24" s="108"/>
      <c r="AN24" s="49"/>
      <c r="AO24" s="108"/>
      <c r="AP24" s="49"/>
      <c r="AQ24" s="108"/>
      <c r="AR24" s="49"/>
      <c r="AS24" s="108"/>
      <c r="AT24" s="49"/>
      <c r="AU24" s="108"/>
      <c r="AV24" s="49"/>
      <c r="AW24" s="108"/>
      <c r="AX24" s="49"/>
      <c r="AY24" s="108"/>
      <c r="AZ24" s="49"/>
      <c r="BA24" s="108"/>
      <c r="BB24" s="49"/>
      <c r="BC24" s="108"/>
      <c r="BD24" s="49"/>
      <c r="BE24" s="108"/>
      <c r="BF24" s="49"/>
      <c r="BG24" s="108"/>
      <c r="BH24" s="49"/>
      <c r="BI24" s="108"/>
      <c r="BJ24" s="49"/>
      <c r="BK24" s="108"/>
      <c r="BL24" s="49"/>
      <c r="BM24" s="108"/>
      <c r="BN24" s="49"/>
      <c r="BO24" s="108"/>
      <c r="BP24" s="49"/>
      <c r="BQ24" s="108"/>
      <c r="BR24" s="49"/>
      <c r="BS24" s="108"/>
      <c r="BT24" s="49"/>
      <c r="BU24" s="108"/>
      <c r="BV24" s="49"/>
      <c r="BW24" s="108"/>
      <c r="BX24" s="49"/>
      <c r="BY24" s="108"/>
      <c r="BZ24" s="49"/>
      <c r="CA24" s="109"/>
      <c r="CB24" s="47">
        <f t="shared" si="37"/>
        <v>0</v>
      </c>
      <c r="CC24" s="56">
        <v>0</v>
      </c>
      <c r="CD24" s="56" t="str">
        <f t="shared" si="38"/>
        <v xml:space="preserve"> </v>
      </c>
      <c r="CE24" s="482">
        <f t="shared" si="39"/>
        <v>0</v>
      </c>
      <c r="CF24" s="483">
        <f t="shared" si="15"/>
        <v>0</v>
      </c>
      <c r="CG24" s="484">
        <f t="shared" si="40"/>
        <v>0</v>
      </c>
    </row>
    <row r="25" spans="1:86" s="47" customFormat="1" ht="33.75" customHeight="1" thickBot="1" x14ac:dyDescent="0.25">
      <c r="A25" s="452"/>
      <c r="B25" s="453"/>
      <c r="C25" s="438"/>
      <c r="D25" s="439"/>
      <c r="E25" s="440"/>
      <c r="F25" s="454"/>
      <c r="G25" s="442"/>
      <c r="H25" s="443"/>
      <c r="I25" s="443"/>
      <c r="J25" s="444"/>
      <c r="K25" s="82">
        <f t="shared" si="1"/>
        <v>0</v>
      </c>
      <c r="L25" s="83">
        <f t="shared" si="2"/>
        <v>0</v>
      </c>
      <c r="M25" s="84">
        <f t="shared" si="8"/>
        <v>0</v>
      </c>
      <c r="N25" s="85">
        <f t="shared" si="9"/>
        <v>0</v>
      </c>
      <c r="O25" s="83"/>
      <c r="P25" s="86">
        <f t="shared" si="10"/>
        <v>0</v>
      </c>
      <c r="Q25" s="87">
        <f t="shared" si="11"/>
        <v>0</v>
      </c>
      <c r="R25" s="99"/>
      <c r="S25" s="108"/>
      <c r="T25" s="49"/>
      <c r="U25" s="108"/>
      <c r="V25" s="49"/>
      <c r="W25" s="108"/>
      <c r="X25" s="49"/>
      <c r="Y25" s="108"/>
      <c r="Z25" s="49"/>
      <c r="AA25" s="108"/>
      <c r="AB25" s="49"/>
      <c r="AC25" s="108"/>
      <c r="AD25" s="49"/>
      <c r="AE25" s="108"/>
      <c r="AF25" s="49"/>
      <c r="AG25" s="108"/>
      <c r="AH25" s="49"/>
      <c r="AI25" s="108"/>
      <c r="AJ25" s="49"/>
      <c r="AK25" s="108"/>
      <c r="AL25" s="49"/>
      <c r="AM25" s="108"/>
      <c r="AN25" s="49"/>
      <c r="AO25" s="108"/>
      <c r="AP25" s="49"/>
      <c r="AQ25" s="108"/>
      <c r="AR25" s="49"/>
      <c r="AS25" s="108"/>
      <c r="AT25" s="49"/>
      <c r="AU25" s="108"/>
      <c r="AV25" s="49"/>
      <c r="AW25" s="108"/>
      <c r="AX25" s="49"/>
      <c r="AY25" s="108"/>
      <c r="AZ25" s="49"/>
      <c r="BA25" s="108"/>
      <c r="BB25" s="49"/>
      <c r="BC25" s="108"/>
      <c r="BD25" s="49"/>
      <c r="BE25" s="108"/>
      <c r="BF25" s="49"/>
      <c r="BG25" s="108"/>
      <c r="BH25" s="49"/>
      <c r="BI25" s="108"/>
      <c r="BJ25" s="49"/>
      <c r="BK25" s="108"/>
      <c r="BL25" s="49"/>
      <c r="BM25" s="108"/>
      <c r="BN25" s="49"/>
      <c r="BO25" s="108"/>
      <c r="BP25" s="49"/>
      <c r="BQ25" s="108"/>
      <c r="BR25" s="49"/>
      <c r="BS25" s="108"/>
      <c r="BT25" s="49"/>
      <c r="BU25" s="108"/>
      <c r="BV25" s="49"/>
      <c r="BW25" s="108"/>
      <c r="BX25" s="49"/>
      <c r="BY25" s="108"/>
      <c r="BZ25" s="49"/>
      <c r="CA25" s="109"/>
      <c r="CB25" s="47">
        <f t="shared" si="3"/>
        <v>0</v>
      </c>
      <c r="CC25" s="56">
        <v>0</v>
      </c>
      <c r="CD25" s="56" t="str">
        <f t="shared" si="5"/>
        <v xml:space="preserve"> </v>
      </c>
      <c r="CE25" s="482">
        <f t="shared" si="14"/>
        <v>0</v>
      </c>
      <c r="CF25" s="483">
        <f t="shared" ref="CF25" si="41">SUM(R25:CA25)</f>
        <v>0</v>
      </c>
      <c r="CG25" s="484">
        <f t="shared" si="6"/>
        <v>0</v>
      </c>
    </row>
    <row r="26" spans="1:86" s="206" customFormat="1" ht="22.5" customHeight="1" thickBot="1" x14ac:dyDescent="0.25">
      <c r="D26" s="207"/>
      <c r="E26" s="208"/>
      <c r="F26" s="112">
        <f>SUM(F8:F25)</f>
        <v>3794.3920000000007</v>
      </c>
      <c r="G26" s="542">
        <f>AVERAGE(G9:G25)</f>
        <v>278.67195792857143</v>
      </c>
      <c r="H26" s="122"/>
      <c r="I26" s="122"/>
      <c r="J26" s="123">
        <f>SUM(J8:J25)</f>
        <v>187</v>
      </c>
      <c r="K26" s="124">
        <f>SUM(K8:K25)</f>
        <v>153</v>
      </c>
      <c r="L26" s="123">
        <f>SUM(L8:L25)</f>
        <v>34</v>
      </c>
      <c r="M26" s="112">
        <f>SUM(M8:M25)</f>
        <v>0</v>
      </c>
      <c r="N26" s="113">
        <f>SUM(N9:N25)</f>
        <v>9067.3060940000014</v>
      </c>
      <c r="O26" s="123">
        <f>SUM(O8:O25)</f>
        <v>0</v>
      </c>
      <c r="P26" s="125">
        <f>SUM(P8:P25)</f>
        <v>0</v>
      </c>
      <c r="Q26" s="114">
        <f>SUM(Q8:Q25)</f>
        <v>0</v>
      </c>
      <c r="S26" s="38">
        <f>SUM(S8:S25)</f>
        <v>1</v>
      </c>
      <c r="U26" s="38">
        <f>SUM(U8:U25)</f>
        <v>1</v>
      </c>
      <c r="W26" s="38">
        <f>SUM(W8:W25)</f>
        <v>4</v>
      </c>
      <c r="Y26" s="38">
        <f>SUM(Y8:Y25)</f>
        <v>4</v>
      </c>
      <c r="AA26" s="38">
        <f>SUM(AA8:AA25)</f>
        <v>1</v>
      </c>
      <c r="AC26" s="38">
        <f>SUM(AC8:AC25)</f>
        <v>1</v>
      </c>
      <c r="AE26" s="38">
        <f>SUM(AE8:AE25)</f>
        <v>0</v>
      </c>
      <c r="AG26" s="38">
        <f>SUM(AG8:AG25)</f>
        <v>2</v>
      </c>
      <c r="AI26" s="38">
        <f>SUM(AI8:AI25)</f>
        <v>2</v>
      </c>
      <c r="AK26" s="38">
        <f>SUM(AK8:AK25)</f>
        <v>2</v>
      </c>
      <c r="AM26" s="38">
        <f>SUM(AM8:AM25)</f>
        <v>3</v>
      </c>
      <c r="AO26" s="38">
        <f>SUM(AO8:AO25)</f>
        <v>1</v>
      </c>
      <c r="AQ26" s="38">
        <f>SUM(AQ8:AQ25)</f>
        <v>1</v>
      </c>
      <c r="AS26" s="38">
        <f>SUM(AS8:AS25)</f>
        <v>0</v>
      </c>
      <c r="AU26" s="38">
        <f>SUM(AU8:AU25)</f>
        <v>1</v>
      </c>
      <c r="AW26" s="38">
        <f>SUM(AW8:AW25)</f>
        <v>0</v>
      </c>
      <c r="AY26" s="38">
        <f>SUM(AY8:AY25)</f>
        <v>0</v>
      </c>
      <c r="BA26" s="38">
        <f>SUM(BA8:BA25)</f>
        <v>3</v>
      </c>
      <c r="BC26" s="38">
        <f>SUM(BC8:BC25)</f>
        <v>2</v>
      </c>
      <c r="BE26" s="38">
        <f>SUM(BE8:BE25)</f>
        <v>1</v>
      </c>
      <c r="BG26" s="38">
        <f>SUM(BG8:BG25)</f>
        <v>0</v>
      </c>
      <c r="BI26" s="38">
        <f>SUM(BI8:BI25)</f>
        <v>2</v>
      </c>
      <c r="BK26" s="38">
        <f>SUM(BK8:BK25)</f>
        <v>1</v>
      </c>
      <c r="BM26" s="38">
        <f>SUM(BM8:BM25)</f>
        <v>1</v>
      </c>
      <c r="BO26" s="38">
        <f>SUM(BO8:BO25)</f>
        <v>0</v>
      </c>
      <c r="BQ26" s="38">
        <f>SUM(BQ8:BQ25)</f>
        <v>0</v>
      </c>
      <c r="BS26" s="38">
        <f>SUM(BS8:BS25)</f>
        <v>0</v>
      </c>
      <c r="BU26" s="38">
        <f>SUM(BU8:BU25)</f>
        <v>0</v>
      </c>
      <c r="BW26" s="38">
        <f>SUM(BW8:BW25)</f>
        <v>0</v>
      </c>
      <c r="BY26" s="38">
        <f>SUM(BY8:BY25)</f>
        <v>0</v>
      </c>
      <c r="CA26" s="38">
        <f t="shared" ref="CA26:CF26" si="42">SUM(CA8:CA25)</f>
        <v>0</v>
      </c>
      <c r="CB26" s="127">
        <f t="shared" si="42"/>
        <v>153</v>
      </c>
      <c r="CC26" s="128">
        <f t="shared" si="42"/>
        <v>115373.91896666668</v>
      </c>
      <c r="CD26" s="128">
        <f t="shared" si="42"/>
        <v>38073.393259000004</v>
      </c>
      <c r="CE26" s="128">
        <f t="shared" si="42"/>
        <v>3794.3920000000007</v>
      </c>
      <c r="CF26" s="128">
        <f t="shared" si="42"/>
        <v>34</v>
      </c>
      <c r="CG26" s="128">
        <f>SUM(CG8:CG25)</f>
        <v>9067.3060940000014</v>
      </c>
      <c r="CH26" s="210">
        <f>CE26+CG26</f>
        <v>12861.698094000003</v>
      </c>
    </row>
    <row r="27" spans="1:86" s="206" customFormat="1" ht="25.5" customHeight="1" thickTop="1" thickBot="1" x14ac:dyDescent="0.25">
      <c r="A27" s="634" t="s">
        <v>43</v>
      </c>
      <c r="B27" s="634"/>
      <c r="C27" s="150">
        <f>(A9+A10+A11+A12+A13+A14+A15+A16+A17+A19+A20+A21+A22)-C30</f>
        <v>10</v>
      </c>
      <c r="D27" s="635" t="s">
        <v>45</v>
      </c>
      <c r="E27" s="636"/>
      <c r="F27" s="132"/>
      <c r="G27" s="208"/>
      <c r="H27" s="122"/>
      <c r="I27" s="122"/>
      <c r="K27" s="38"/>
      <c r="M27" s="129"/>
      <c r="N27" s="130"/>
      <c r="O27" s="115"/>
      <c r="P27" s="129"/>
      <c r="Q27" s="133" t="s">
        <v>49</v>
      </c>
      <c r="R27" s="134" t="s">
        <v>57</v>
      </c>
      <c r="S27" s="135"/>
      <c r="T27" s="136"/>
      <c r="U27" s="135"/>
      <c r="V27" s="136"/>
      <c r="W27" s="135"/>
      <c r="X27" s="136"/>
      <c r="Y27" s="135"/>
      <c r="Z27" s="136"/>
      <c r="AA27" s="135"/>
      <c r="AB27" s="136"/>
      <c r="AC27" s="135"/>
      <c r="AD27" s="136"/>
      <c r="AE27" s="135"/>
      <c r="AF27" s="136"/>
      <c r="AG27" s="135"/>
      <c r="AH27" s="136"/>
      <c r="AI27" s="135"/>
      <c r="AJ27" s="136"/>
      <c r="AK27" s="135"/>
      <c r="AL27" s="136"/>
      <c r="AM27" s="135"/>
      <c r="AN27" s="136"/>
      <c r="AO27" s="135"/>
      <c r="AP27" s="136"/>
      <c r="AQ27" s="135"/>
      <c r="AR27" s="136"/>
      <c r="AS27" s="135"/>
      <c r="AT27" s="136"/>
      <c r="AU27" s="135"/>
      <c r="AV27" s="136"/>
      <c r="AW27" s="135"/>
      <c r="AX27" s="136"/>
      <c r="AY27" s="135"/>
      <c r="AZ27" s="136"/>
      <c r="BA27" s="135"/>
      <c r="BB27" s="136"/>
      <c r="BC27" s="135"/>
      <c r="BD27" s="136"/>
      <c r="BE27" s="135"/>
      <c r="BF27" s="136"/>
      <c r="BG27" s="135"/>
      <c r="BH27" s="136"/>
      <c r="BI27" s="135"/>
      <c r="BJ27" s="136"/>
      <c r="BK27" s="135"/>
      <c r="BL27" s="136"/>
      <c r="BM27" s="135"/>
      <c r="BN27" s="136"/>
      <c r="BO27" s="135"/>
      <c r="BP27" s="136"/>
      <c r="BQ27" s="135"/>
      <c r="BR27" s="136"/>
      <c r="BS27" s="135"/>
      <c r="BT27" s="136"/>
      <c r="BU27" s="135"/>
      <c r="BV27" s="136"/>
      <c r="BW27" s="135"/>
      <c r="BX27" s="136"/>
      <c r="BY27" s="135"/>
      <c r="BZ27" s="136"/>
      <c r="CA27" s="137"/>
      <c r="CC27" s="60"/>
      <c r="CD27" s="60"/>
      <c r="CE27" s="127" t="s">
        <v>244</v>
      </c>
      <c r="CF27" s="484">
        <f>SUM(CF23:CF25)</f>
        <v>0</v>
      </c>
      <c r="CG27" s="484">
        <f>SUM(CG23:CG25)</f>
        <v>0</v>
      </c>
    </row>
    <row r="28" spans="1:86" s="206" customFormat="1" ht="8.25" customHeight="1" x14ac:dyDescent="0.2">
      <c r="C28" s="151"/>
      <c r="D28" s="207"/>
      <c r="E28" s="208"/>
      <c r="F28" s="43"/>
      <c r="G28" s="208"/>
      <c r="H28" s="122"/>
      <c r="I28" s="122"/>
      <c r="K28" s="38"/>
      <c r="M28" s="129"/>
      <c r="N28" s="130"/>
      <c r="O28" s="115"/>
      <c r="P28" s="129"/>
      <c r="Q28" s="131"/>
      <c r="R28" s="138"/>
      <c r="S28" s="644" t="s">
        <v>59</v>
      </c>
      <c r="T28" s="644"/>
      <c r="U28" s="644"/>
      <c r="V28" s="644"/>
      <c r="W28" s="644"/>
      <c r="X28" s="139"/>
      <c r="Y28" s="711" t="s">
        <v>182</v>
      </c>
      <c r="Z28" s="711"/>
      <c r="AA28" s="209"/>
      <c r="AB28" s="644" t="s">
        <v>17</v>
      </c>
      <c r="AC28" s="644"/>
      <c r="AD28" s="644"/>
      <c r="AE28" s="209"/>
      <c r="AF28" s="139"/>
      <c r="AG28" s="644" t="s">
        <v>59</v>
      </c>
      <c r="AH28" s="644"/>
      <c r="AI28" s="644"/>
      <c r="AJ28" s="644"/>
      <c r="AK28" s="644"/>
      <c r="AL28" s="139"/>
      <c r="AM28" s="644" t="s">
        <v>60</v>
      </c>
      <c r="AN28" s="644"/>
      <c r="AO28" s="209"/>
      <c r="AP28" s="644" t="s">
        <v>17</v>
      </c>
      <c r="AQ28" s="644"/>
      <c r="AR28" s="644"/>
      <c r="AS28" s="209"/>
      <c r="AT28" s="139"/>
      <c r="AU28" s="209"/>
      <c r="AV28" s="139"/>
      <c r="AW28" s="209"/>
      <c r="AX28" s="139"/>
      <c r="AY28" s="209"/>
      <c r="AZ28" s="139"/>
      <c r="BA28" s="209"/>
      <c r="BB28" s="139"/>
      <c r="BC28" s="209"/>
      <c r="BD28" s="139"/>
      <c r="BE28" s="209"/>
      <c r="BF28" s="139"/>
      <c r="BG28" s="209"/>
      <c r="BH28" s="139"/>
      <c r="BI28" s="209"/>
      <c r="BJ28" s="139"/>
      <c r="BK28" s="209"/>
      <c r="BL28" s="139"/>
      <c r="BM28" s="209"/>
      <c r="BN28" s="139"/>
      <c r="BO28" s="209"/>
      <c r="BP28" s="139"/>
      <c r="BQ28" s="209"/>
      <c r="BR28" s="139"/>
      <c r="BS28" s="209"/>
      <c r="BT28" s="139"/>
      <c r="BU28" s="209"/>
      <c r="BV28" s="139"/>
      <c r="BW28" s="209"/>
      <c r="BX28" s="139"/>
      <c r="BY28" s="209"/>
      <c r="BZ28" s="139"/>
      <c r="CA28" s="141"/>
      <c r="CC28" s="60"/>
      <c r="CD28" s="60"/>
    </row>
    <row r="29" spans="1:86" s="206" customFormat="1" ht="8.25" customHeight="1" thickBot="1" x14ac:dyDescent="0.25">
      <c r="C29" s="151"/>
      <c r="D29" s="207"/>
      <c r="E29" s="208"/>
      <c r="F29" s="43"/>
      <c r="G29" s="208"/>
      <c r="H29" s="122"/>
      <c r="I29" s="122"/>
      <c r="K29" s="38"/>
      <c r="M29" s="129"/>
      <c r="N29" s="130"/>
      <c r="O29" s="115"/>
      <c r="P29" s="129"/>
      <c r="Q29" s="131"/>
      <c r="R29" s="138"/>
      <c r="S29" s="644"/>
      <c r="T29" s="644"/>
      <c r="U29" s="644"/>
      <c r="V29" s="644"/>
      <c r="W29" s="644"/>
      <c r="X29" s="139"/>
      <c r="Y29" s="711"/>
      <c r="Z29" s="711"/>
      <c r="AA29" s="209"/>
      <c r="AB29" s="644"/>
      <c r="AC29" s="644"/>
      <c r="AD29" s="644"/>
      <c r="AE29" s="209"/>
      <c r="AF29" s="139"/>
      <c r="AG29" s="644"/>
      <c r="AH29" s="644"/>
      <c r="AI29" s="644"/>
      <c r="AJ29" s="644"/>
      <c r="AK29" s="644"/>
      <c r="AL29" s="139"/>
      <c r="AM29" s="644"/>
      <c r="AN29" s="644"/>
      <c r="AO29" s="209"/>
      <c r="AP29" s="644"/>
      <c r="AQ29" s="644"/>
      <c r="AR29" s="644"/>
      <c r="AS29" s="209"/>
      <c r="AT29" s="139"/>
      <c r="AU29" s="209"/>
      <c r="AV29" s="139"/>
      <c r="AW29" s="209"/>
      <c r="AX29" s="139"/>
      <c r="AY29" s="209"/>
      <c r="AZ29" s="139"/>
      <c r="BA29" s="209"/>
      <c r="BB29" s="139"/>
      <c r="BC29" s="209"/>
      <c r="BD29" s="139"/>
      <c r="BE29" s="209"/>
      <c r="BF29" s="139"/>
      <c r="BG29" s="209"/>
      <c r="BH29" s="139"/>
      <c r="BI29" s="209"/>
      <c r="BJ29" s="139"/>
      <c r="BK29" s="209"/>
      <c r="BL29" s="139"/>
      <c r="BM29" s="209"/>
      <c r="BN29" s="139"/>
      <c r="BO29" s="209"/>
      <c r="BP29" s="139"/>
      <c r="BQ29" s="209"/>
      <c r="BR29" s="139"/>
      <c r="BS29" s="209"/>
      <c r="BT29" s="139"/>
      <c r="BU29" s="209"/>
      <c r="BV29" s="139"/>
      <c r="BW29" s="209"/>
      <c r="BX29" s="139"/>
      <c r="BY29" s="209"/>
      <c r="BZ29" s="139"/>
      <c r="CA29" s="141"/>
      <c r="CC29" s="60"/>
      <c r="CD29" s="60"/>
    </row>
    <row r="30" spans="1:86" s="206" customFormat="1" ht="25.5" customHeight="1" thickBot="1" x14ac:dyDescent="0.25">
      <c r="A30" s="634" t="s">
        <v>44</v>
      </c>
      <c r="B30" s="634"/>
      <c r="C30" s="152"/>
      <c r="D30" s="635" t="s">
        <v>45</v>
      </c>
      <c r="E30" s="636"/>
      <c r="F30" s="132"/>
      <c r="G30" s="208"/>
      <c r="H30" s="122"/>
      <c r="I30" s="122"/>
      <c r="K30" s="38"/>
      <c r="M30" s="129"/>
      <c r="N30" s="130"/>
      <c r="O30" s="115"/>
      <c r="P30" s="129"/>
      <c r="Q30" s="131"/>
      <c r="R30" s="138">
        <v>1</v>
      </c>
      <c r="S30" s="632" t="s">
        <v>327</v>
      </c>
      <c r="T30" s="632"/>
      <c r="U30" s="632"/>
      <c r="V30" s="632"/>
      <c r="W30" s="632"/>
      <c r="X30" s="139"/>
      <c r="Y30" s="632">
        <v>50</v>
      </c>
      <c r="Z30" s="632"/>
      <c r="AA30" s="209"/>
      <c r="AB30" s="633">
        <v>37383.17</v>
      </c>
      <c r="AC30" s="633"/>
      <c r="AD30" s="633"/>
      <c r="AE30" s="209"/>
      <c r="AF30" s="139">
        <v>4</v>
      </c>
      <c r="AG30" s="631"/>
      <c r="AH30" s="631"/>
      <c r="AI30" s="631"/>
      <c r="AJ30" s="631"/>
      <c r="AK30" s="631"/>
      <c r="AL30" s="139"/>
      <c r="AM30" s="632"/>
      <c r="AN30" s="632"/>
      <c r="AO30" s="209"/>
      <c r="AP30" s="633"/>
      <c r="AQ30" s="633"/>
      <c r="AR30" s="633"/>
      <c r="AS30" s="209"/>
      <c r="AT30" s="139"/>
      <c r="AU30" s="209"/>
      <c r="AV30" s="139"/>
      <c r="AW30" s="209"/>
      <c r="AX30" s="139"/>
      <c r="AY30" s="209"/>
      <c r="AZ30" s="139"/>
      <c r="BA30" s="209"/>
      <c r="BB30" s="139"/>
      <c r="BC30" s="209"/>
      <c r="BD30" s="139"/>
      <c r="BE30" s="209"/>
      <c r="BF30" s="139"/>
      <c r="BG30" s="209"/>
      <c r="BH30" s="139"/>
      <c r="BI30" s="209"/>
      <c r="BJ30" s="139"/>
      <c r="BK30" s="209"/>
      <c r="BL30" s="139"/>
      <c r="BM30" s="209"/>
      <c r="BN30" s="139"/>
      <c r="BO30" s="209"/>
      <c r="BP30" s="139"/>
      <c r="BQ30" s="209"/>
      <c r="BR30" s="139"/>
      <c r="BS30" s="209"/>
      <c r="BT30" s="139"/>
      <c r="BU30" s="209"/>
      <c r="BV30" s="139"/>
      <c r="BW30" s="209"/>
      <c r="BX30" s="139"/>
      <c r="BY30" s="209"/>
      <c r="BZ30" s="139"/>
      <c r="CA30" s="141"/>
      <c r="CC30" s="60"/>
      <c r="CD30" s="60"/>
    </row>
    <row r="31" spans="1:86" s="206" customFormat="1" ht="9.75" customHeight="1" thickBot="1" x14ac:dyDescent="0.25">
      <c r="C31" s="151"/>
      <c r="D31" s="207"/>
      <c r="E31" s="208"/>
      <c r="F31" s="43"/>
      <c r="G31" s="208"/>
      <c r="H31" s="122"/>
      <c r="I31" s="122"/>
      <c r="K31" s="38"/>
      <c r="M31" s="129"/>
      <c r="N31" s="130"/>
      <c r="O31" s="115"/>
      <c r="P31" s="129"/>
      <c r="Q31" s="131"/>
      <c r="R31" s="138"/>
      <c r="S31" s="209"/>
      <c r="T31" s="139"/>
      <c r="U31" s="209"/>
      <c r="V31" s="139"/>
      <c r="W31" s="209"/>
      <c r="X31" s="139"/>
      <c r="Y31" s="142"/>
      <c r="Z31" s="142"/>
      <c r="AA31" s="209"/>
      <c r="AB31" s="143"/>
      <c r="AC31" s="144"/>
      <c r="AD31" s="143"/>
      <c r="AE31" s="209"/>
      <c r="AF31" s="139"/>
      <c r="AG31" s="209"/>
      <c r="AH31" s="139"/>
      <c r="AI31" s="209"/>
      <c r="AJ31" s="139"/>
      <c r="AK31" s="209"/>
      <c r="AL31" s="139"/>
      <c r="AM31" s="142"/>
      <c r="AN31" s="142"/>
      <c r="AO31" s="209"/>
      <c r="AP31" s="143"/>
      <c r="AQ31" s="144"/>
      <c r="AR31" s="143"/>
      <c r="AS31" s="209"/>
      <c r="AT31" s="139"/>
      <c r="AU31" s="209"/>
      <c r="AV31" s="139"/>
      <c r="AW31" s="209"/>
      <c r="AX31" s="139"/>
      <c r="AY31" s="209"/>
      <c r="AZ31" s="139"/>
      <c r="BA31" s="209"/>
      <c r="BB31" s="139"/>
      <c r="BC31" s="209"/>
      <c r="BD31" s="139"/>
      <c r="BE31" s="209"/>
      <c r="BF31" s="139"/>
      <c r="BG31" s="209"/>
      <c r="BH31" s="139"/>
      <c r="BI31" s="209"/>
      <c r="BJ31" s="139"/>
      <c r="BK31" s="209"/>
      <c r="BL31" s="139"/>
      <c r="BM31" s="209"/>
      <c r="BN31" s="139"/>
      <c r="BO31" s="209"/>
      <c r="BP31" s="139"/>
      <c r="BQ31" s="209"/>
      <c r="BR31" s="139"/>
      <c r="BS31" s="209"/>
      <c r="BT31" s="139"/>
      <c r="BU31" s="209"/>
      <c r="BV31" s="139"/>
      <c r="BW31" s="209"/>
      <c r="BX31" s="139"/>
      <c r="BY31" s="209"/>
      <c r="BZ31" s="139"/>
      <c r="CA31" s="141"/>
      <c r="CC31" s="60"/>
      <c r="CD31" s="60"/>
    </row>
    <row r="32" spans="1:86" s="206" customFormat="1" ht="25.5" customHeight="1" thickBot="1" x14ac:dyDescent="0.25">
      <c r="A32" s="634" t="s">
        <v>46</v>
      </c>
      <c r="B32" s="634"/>
      <c r="C32" s="150">
        <f>L26+O26</f>
        <v>34</v>
      </c>
      <c r="D32" s="638" t="s">
        <v>47</v>
      </c>
      <c r="E32" s="637"/>
      <c r="F32" s="43"/>
      <c r="G32" s="208" t="s">
        <v>16</v>
      </c>
      <c r="H32" s="154">
        <f>O26</f>
        <v>0</v>
      </c>
      <c r="I32" s="145" t="s">
        <v>47</v>
      </c>
      <c r="J32" s="639">
        <f>Q26</f>
        <v>0</v>
      </c>
      <c r="K32" s="640"/>
      <c r="L32" s="641"/>
      <c r="M32" s="129" t="s">
        <v>48</v>
      </c>
      <c r="N32" s="130"/>
      <c r="O32" s="115"/>
      <c r="P32" s="129"/>
      <c r="Q32" s="131"/>
      <c r="R32" s="138">
        <v>2</v>
      </c>
      <c r="S32" s="631" t="s">
        <v>329</v>
      </c>
      <c r="T32" s="631"/>
      <c r="U32" s="631"/>
      <c r="V32" s="631"/>
      <c r="W32" s="631"/>
      <c r="X32" s="139"/>
      <c r="Y32" s="632">
        <v>10</v>
      </c>
      <c r="Z32" s="632"/>
      <c r="AA32" s="568"/>
      <c r="AB32" s="633">
        <v>8411.2099999999991</v>
      </c>
      <c r="AC32" s="633"/>
      <c r="AD32" s="633"/>
      <c r="AE32" s="209"/>
      <c r="AF32" s="139">
        <v>5</v>
      </c>
      <c r="AG32" s="631"/>
      <c r="AH32" s="631"/>
      <c r="AI32" s="631"/>
      <c r="AJ32" s="631"/>
      <c r="AK32" s="631"/>
      <c r="AL32" s="139"/>
      <c r="AM32" s="632"/>
      <c r="AN32" s="632"/>
      <c r="AO32" s="209"/>
      <c r="AP32" s="633"/>
      <c r="AQ32" s="633"/>
      <c r="AR32" s="633"/>
      <c r="AS32" s="209"/>
      <c r="AT32" s="139"/>
      <c r="AU32" s="209"/>
      <c r="AV32" s="139"/>
      <c r="AW32" s="209"/>
      <c r="AX32" s="139"/>
      <c r="AY32" s="209"/>
      <c r="AZ32" s="139"/>
      <c r="BA32" s="209"/>
      <c r="BB32" s="139"/>
      <c r="BC32" s="209"/>
      <c r="BD32" s="139"/>
      <c r="BE32" s="209"/>
      <c r="BF32" s="139"/>
      <c r="BG32" s="209"/>
      <c r="BH32" s="139"/>
      <c r="BI32" s="209"/>
      <c r="BJ32" s="139"/>
      <c r="BK32" s="209"/>
      <c r="BL32" s="139"/>
      <c r="BM32" s="209"/>
      <c r="BN32" s="139"/>
      <c r="BO32" s="209"/>
      <c r="BP32" s="139"/>
      <c r="BQ32" s="209"/>
      <c r="BR32" s="139"/>
      <c r="BS32" s="209"/>
      <c r="BT32" s="139"/>
      <c r="BU32" s="209"/>
      <c r="BV32" s="139"/>
      <c r="BW32" s="209"/>
      <c r="BX32" s="139"/>
      <c r="BY32" s="209"/>
      <c r="BZ32" s="139"/>
      <c r="CA32" s="141"/>
      <c r="CC32" s="60"/>
      <c r="CD32" s="60"/>
    </row>
    <row r="33" spans="1:82" s="206" customFormat="1" ht="9.75" customHeight="1" thickBot="1" x14ac:dyDescent="0.25">
      <c r="C33" s="151"/>
      <c r="D33" s="207"/>
      <c r="E33" s="208"/>
      <c r="F33" s="43"/>
      <c r="G33" s="208"/>
      <c r="H33" s="122"/>
      <c r="I33" s="122"/>
      <c r="K33" s="38"/>
      <c r="M33" s="129"/>
      <c r="N33" s="130"/>
      <c r="O33" s="115"/>
      <c r="P33" s="129"/>
      <c r="Q33" s="131"/>
      <c r="R33" s="138"/>
      <c r="S33" s="209"/>
      <c r="T33" s="139"/>
      <c r="U33" s="209"/>
      <c r="V33" s="139"/>
      <c r="W33" s="209"/>
      <c r="X33" s="139"/>
      <c r="Y33" s="142"/>
      <c r="Z33" s="142"/>
      <c r="AA33" s="209"/>
      <c r="AB33" s="143"/>
      <c r="AC33" s="144"/>
      <c r="AD33" s="143"/>
      <c r="AE33" s="209"/>
      <c r="AF33" s="139"/>
      <c r="AG33" s="209"/>
      <c r="AH33" s="139"/>
      <c r="AI33" s="209"/>
      <c r="AJ33" s="139"/>
      <c r="AK33" s="209"/>
      <c r="AL33" s="139"/>
      <c r="AM33" s="142"/>
      <c r="AN33" s="142"/>
      <c r="AO33" s="209"/>
      <c r="AP33" s="143"/>
      <c r="AQ33" s="144"/>
      <c r="AR33" s="143"/>
      <c r="AS33" s="209"/>
      <c r="AT33" s="139"/>
      <c r="AU33" s="209"/>
      <c r="AV33" s="139"/>
      <c r="AW33" s="209"/>
      <c r="AX33" s="139"/>
      <c r="AY33" s="209"/>
      <c r="AZ33" s="139"/>
      <c r="BA33" s="209"/>
      <c r="BB33" s="139"/>
      <c r="BC33" s="209"/>
      <c r="BD33" s="139"/>
      <c r="BE33" s="209"/>
      <c r="BF33" s="139"/>
      <c r="BG33" s="209"/>
      <c r="BH33" s="139"/>
      <c r="BI33" s="209"/>
      <c r="BJ33" s="139"/>
      <c r="BK33" s="209"/>
      <c r="BL33" s="139"/>
      <c r="BM33" s="209"/>
      <c r="BN33" s="139"/>
      <c r="BO33" s="209"/>
      <c r="BP33" s="139"/>
      <c r="BQ33" s="209"/>
      <c r="BR33" s="139"/>
      <c r="BS33" s="209"/>
      <c r="BT33" s="139"/>
      <c r="BU33" s="209"/>
      <c r="BV33" s="139"/>
      <c r="BW33" s="209"/>
      <c r="BX33" s="139"/>
      <c r="BY33" s="209"/>
      <c r="BZ33" s="139"/>
      <c r="CA33" s="141"/>
      <c r="CC33" s="60"/>
      <c r="CD33" s="60"/>
    </row>
    <row r="34" spans="1:82" s="206" customFormat="1" ht="25.5" customHeight="1" thickBot="1" x14ac:dyDescent="0.25">
      <c r="A34" s="634" t="s">
        <v>46</v>
      </c>
      <c r="B34" s="634"/>
      <c r="C34" s="153">
        <f>N26+Q26</f>
        <v>9067.3060940000014</v>
      </c>
      <c r="D34" s="637" t="s">
        <v>48</v>
      </c>
      <c r="E34" s="637"/>
      <c r="F34" s="43"/>
      <c r="G34" s="208"/>
      <c r="H34" s="122"/>
      <c r="I34" s="122"/>
      <c r="K34" s="38"/>
      <c r="M34" s="129"/>
      <c r="N34" s="130"/>
      <c r="O34" s="115"/>
      <c r="P34" s="129"/>
      <c r="Q34" s="131"/>
      <c r="R34" s="138">
        <v>3</v>
      </c>
      <c r="S34" s="631"/>
      <c r="T34" s="631"/>
      <c r="U34" s="631"/>
      <c r="V34" s="631"/>
      <c r="W34" s="631"/>
      <c r="X34" s="139"/>
      <c r="Y34" s="632"/>
      <c r="Z34" s="632"/>
      <c r="AA34" s="209"/>
      <c r="AB34" s="633"/>
      <c r="AC34" s="633"/>
      <c r="AD34" s="633"/>
      <c r="AE34" s="209"/>
      <c r="AF34" s="139">
        <v>6</v>
      </c>
      <c r="AG34" s="631"/>
      <c r="AH34" s="631"/>
      <c r="AI34" s="631"/>
      <c r="AJ34" s="631"/>
      <c r="AK34" s="631"/>
      <c r="AL34" s="139"/>
      <c r="AM34" s="632"/>
      <c r="AN34" s="632"/>
      <c r="AO34" s="209"/>
      <c r="AP34" s="633"/>
      <c r="AQ34" s="633"/>
      <c r="AR34" s="633"/>
      <c r="AS34" s="209"/>
      <c r="AT34" s="139"/>
      <c r="AU34" s="209"/>
      <c r="AV34" s="139"/>
      <c r="AW34" s="209"/>
      <c r="AX34" s="139"/>
      <c r="AY34" s="209"/>
      <c r="AZ34" s="139"/>
      <c r="BA34" s="209"/>
      <c r="BB34" s="139"/>
      <c r="BC34" s="209"/>
      <c r="BD34" s="139"/>
      <c r="BE34" s="209"/>
      <c r="BF34" s="139"/>
      <c r="BG34" s="209"/>
      <c r="BH34" s="139"/>
      <c r="BI34" s="209"/>
      <c r="BJ34" s="139"/>
      <c r="BK34" s="209"/>
      <c r="BL34" s="139"/>
      <c r="BM34" s="209"/>
      <c r="BN34" s="139"/>
      <c r="BO34" s="209"/>
      <c r="BP34" s="139"/>
      <c r="BQ34" s="209"/>
      <c r="BR34" s="139"/>
      <c r="BS34" s="209"/>
      <c r="BT34" s="139"/>
      <c r="BU34" s="209"/>
      <c r="BV34" s="139"/>
      <c r="BW34" s="209"/>
      <c r="BX34" s="139"/>
      <c r="BY34" s="209"/>
      <c r="BZ34" s="139"/>
      <c r="CA34" s="141"/>
      <c r="CC34" s="60"/>
      <c r="CD34" s="60"/>
    </row>
    <row r="35" spans="1:82" s="206" customFormat="1" ht="6" customHeight="1" thickBot="1" x14ac:dyDescent="0.25">
      <c r="C35" s="53"/>
      <c r="D35" s="208"/>
      <c r="E35" s="208"/>
      <c r="F35" s="43"/>
      <c r="G35" s="208"/>
      <c r="H35" s="122"/>
      <c r="I35" s="122"/>
      <c r="K35" s="38"/>
      <c r="M35" s="129"/>
      <c r="N35" s="130"/>
      <c r="O35" s="115"/>
      <c r="P35" s="129"/>
      <c r="Q35" s="131"/>
      <c r="R35" s="138"/>
      <c r="S35" s="209"/>
      <c r="T35" s="209"/>
      <c r="U35" s="209"/>
      <c r="V35" s="209"/>
      <c r="W35" s="209"/>
      <c r="X35" s="139"/>
      <c r="Y35" s="209"/>
      <c r="Z35" s="209"/>
      <c r="AA35" s="209"/>
      <c r="AB35" s="139"/>
      <c r="AC35" s="139"/>
      <c r="AD35" s="139"/>
      <c r="AE35" s="209"/>
      <c r="AF35" s="139"/>
      <c r="AG35" s="209"/>
      <c r="AH35" s="209"/>
      <c r="AI35" s="209"/>
      <c r="AJ35" s="209"/>
      <c r="AK35" s="209"/>
      <c r="AL35" s="139"/>
      <c r="AM35" s="209"/>
      <c r="AN35" s="209"/>
      <c r="AO35" s="209"/>
      <c r="AP35" s="139"/>
      <c r="AQ35" s="139"/>
      <c r="AR35" s="139"/>
      <c r="AS35" s="209"/>
      <c r="AT35" s="139"/>
      <c r="AU35" s="209"/>
      <c r="AV35" s="139"/>
      <c r="AW35" s="209"/>
      <c r="AX35" s="139"/>
      <c r="AY35" s="209"/>
      <c r="AZ35" s="139"/>
      <c r="BA35" s="209"/>
      <c r="BB35" s="139"/>
      <c r="BC35" s="209"/>
      <c r="BD35" s="139"/>
      <c r="BE35" s="209"/>
      <c r="BF35" s="139"/>
      <c r="BG35" s="209"/>
      <c r="BH35" s="139"/>
      <c r="BI35" s="209"/>
      <c r="BJ35" s="139"/>
      <c r="BK35" s="209"/>
      <c r="BL35" s="139"/>
      <c r="BM35" s="209"/>
      <c r="BN35" s="139"/>
      <c r="BO35" s="209"/>
      <c r="BP35" s="139"/>
      <c r="BQ35" s="209"/>
      <c r="BR35" s="139"/>
      <c r="BS35" s="209"/>
      <c r="BT35" s="139"/>
      <c r="BU35" s="209"/>
      <c r="BV35" s="139"/>
      <c r="BW35" s="209"/>
      <c r="BX35" s="139"/>
      <c r="BY35" s="209"/>
      <c r="BZ35" s="139"/>
      <c r="CA35" s="141"/>
      <c r="CC35" s="60"/>
      <c r="CD35" s="60"/>
    </row>
    <row r="36" spans="1:82" s="206" customFormat="1" ht="24.75" customHeight="1" thickBot="1" x14ac:dyDescent="0.25">
      <c r="A36" s="634" t="s">
        <v>93</v>
      </c>
      <c r="B36" s="634"/>
      <c r="C36" s="265">
        <f>CE26</f>
        <v>3794.3920000000007</v>
      </c>
      <c r="D36" s="637" t="s">
        <v>48</v>
      </c>
      <c r="E36" s="637"/>
      <c r="F36" s="43"/>
      <c r="G36" s="208"/>
      <c r="H36" s="122"/>
      <c r="I36" s="122"/>
      <c r="K36" s="38"/>
      <c r="M36" s="129"/>
      <c r="N36" s="130"/>
      <c r="O36" s="115"/>
      <c r="P36" s="129"/>
      <c r="Q36" s="131"/>
      <c r="R36" s="146"/>
      <c r="S36" s="204"/>
      <c r="T36" s="205"/>
      <c r="U36" s="204"/>
      <c r="V36" s="205"/>
      <c r="W36" s="204"/>
      <c r="X36" s="205"/>
      <c r="Y36" s="204"/>
      <c r="Z36" s="205"/>
      <c r="AA36" s="204" t="s">
        <v>47</v>
      </c>
      <c r="AB36" s="627">
        <f>Y30+Y32+Y34+AM30+AM32+AM34</f>
        <v>60</v>
      </c>
      <c r="AC36" s="627"/>
      <c r="AD36" s="627"/>
      <c r="AE36" s="628" t="s">
        <v>17</v>
      </c>
      <c r="AF36" s="628"/>
      <c r="AG36" s="629">
        <f>AB30+AB32+AB34+AP30+AP32+AP34</f>
        <v>45794.38</v>
      </c>
      <c r="AH36" s="629"/>
      <c r="AI36" s="629"/>
      <c r="AJ36" s="629"/>
      <c r="AK36" s="629"/>
      <c r="AL36" s="205"/>
      <c r="AM36" s="628"/>
      <c r="AN36" s="628"/>
      <c r="AO36" s="204"/>
      <c r="AP36" s="630"/>
      <c r="AQ36" s="630"/>
      <c r="AR36" s="630"/>
      <c r="AS36" s="204"/>
      <c r="AT36" s="205"/>
      <c r="AU36" s="204"/>
      <c r="AV36" s="205"/>
      <c r="AW36" s="204"/>
      <c r="AX36" s="205"/>
      <c r="AY36" s="204"/>
      <c r="AZ36" s="205"/>
      <c r="BA36" s="204"/>
      <c r="BB36" s="205"/>
      <c r="BC36" s="204"/>
      <c r="BD36" s="205"/>
      <c r="BE36" s="204"/>
      <c r="BF36" s="205"/>
      <c r="BG36" s="204"/>
      <c r="BH36" s="205"/>
      <c r="BI36" s="204"/>
      <c r="BJ36" s="205"/>
      <c r="BK36" s="204"/>
      <c r="BL36" s="205"/>
      <c r="BM36" s="204"/>
      <c r="BN36" s="205"/>
      <c r="BO36" s="204"/>
      <c r="BP36" s="205"/>
      <c r="BQ36" s="204"/>
      <c r="BR36" s="205"/>
      <c r="BS36" s="204"/>
      <c r="BT36" s="205"/>
      <c r="BU36" s="204"/>
      <c r="BV36" s="205"/>
      <c r="BW36" s="204"/>
      <c r="BX36" s="205"/>
      <c r="BY36" s="204"/>
      <c r="BZ36" s="205"/>
      <c r="CA36" s="149"/>
      <c r="CC36" s="60"/>
      <c r="CD36" s="60"/>
    </row>
    <row r="37" spans="1:82" s="45" customFormat="1" ht="9.75" customHeight="1" thickBot="1" x14ac:dyDescent="0.25">
      <c r="D37" s="25"/>
      <c r="E37" s="50"/>
      <c r="F37" s="51"/>
      <c r="G37" s="28"/>
      <c r="H37" s="29"/>
      <c r="I37" s="29"/>
      <c r="J37" s="24"/>
      <c r="K37" s="30"/>
      <c r="L37" s="24"/>
      <c r="M37" s="31"/>
      <c r="N37" s="32"/>
      <c r="O37" s="33"/>
      <c r="P37" s="31"/>
      <c r="Q37" s="34"/>
      <c r="S37" s="48"/>
      <c r="U37" s="48"/>
      <c r="W37" s="48"/>
      <c r="Y37" s="48"/>
      <c r="AA37" s="48"/>
      <c r="AC37" s="48"/>
      <c r="AE37" s="48"/>
      <c r="AG37" s="48"/>
      <c r="AI37" s="48"/>
      <c r="AK37" s="48"/>
      <c r="AM37" s="48"/>
      <c r="AO37" s="48"/>
      <c r="AQ37" s="48"/>
      <c r="AS37" s="48"/>
      <c r="AU37" s="48"/>
      <c r="AW37" s="48"/>
      <c r="AY37" s="48"/>
      <c r="BA37" s="48"/>
      <c r="BC37" s="48"/>
      <c r="BE37" s="48"/>
      <c r="BG37" s="48"/>
      <c r="BI37" s="48"/>
      <c r="BK37" s="48"/>
      <c r="BM37" s="48"/>
      <c r="BO37" s="48"/>
      <c r="BQ37" s="48"/>
      <c r="BS37" s="48"/>
      <c r="BU37" s="48"/>
      <c r="BW37" s="48"/>
      <c r="BY37" s="48"/>
      <c r="CA37" s="48"/>
      <c r="CC37" s="35"/>
      <c r="CD37" s="35"/>
    </row>
    <row r="38" spans="1:82" s="45" customFormat="1" ht="27" thickBot="1" x14ac:dyDescent="0.25">
      <c r="A38" s="634" t="s">
        <v>65</v>
      </c>
      <c r="B38" s="634"/>
      <c r="C38" s="265">
        <f>C34+C36</f>
        <v>12861.698094000003</v>
      </c>
      <c r="D38" s="637" t="s">
        <v>48</v>
      </c>
      <c r="E38" s="637"/>
      <c r="F38" s="51"/>
      <c r="G38" s="28"/>
      <c r="H38" s="29"/>
      <c r="I38" s="29"/>
      <c r="J38" s="24"/>
      <c r="K38" s="30"/>
      <c r="L38" s="24"/>
      <c r="M38" s="31"/>
      <c r="N38" s="32"/>
      <c r="O38" s="33"/>
      <c r="P38" s="31"/>
      <c r="Q38" s="34"/>
      <c r="S38" s="48"/>
      <c r="U38" s="48"/>
      <c r="W38" s="48"/>
      <c r="Y38" s="48"/>
      <c r="AA38" s="48"/>
      <c r="AC38" s="48"/>
      <c r="AE38" s="48"/>
      <c r="AG38" s="48"/>
      <c r="AI38" s="48"/>
      <c r="AK38" s="48"/>
      <c r="AM38" s="48"/>
      <c r="AO38" s="48"/>
      <c r="AQ38" s="48"/>
      <c r="AS38" s="48"/>
      <c r="AU38" s="48"/>
      <c r="AW38" s="48"/>
      <c r="AY38" s="48"/>
      <c r="BA38" s="48"/>
      <c r="BC38" s="48"/>
      <c r="BE38" s="48"/>
      <c r="BG38" s="48"/>
      <c r="BI38" s="48"/>
      <c r="BK38" s="48"/>
      <c r="BM38" s="48"/>
      <c r="BO38" s="48"/>
      <c r="BQ38" s="48"/>
      <c r="BS38" s="48"/>
      <c r="BU38" s="48"/>
      <c r="BW38" s="48"/>
      <c r="BY38" s="48"/>
      <c r="CA38" s="48"/>
      <c r="CC38" s="35"/>
      <c r="CD38" s="35"/>
    </row>
    <row r="39" spans="1:82" s="45" customFormat="1" ht="15" x14ac:dyDescent="0.2">
      <c r="D39" s="25"/>
      <c r="E39" s="50"/>
      <c r="F39" s="51"/>
      <c r="G39" s="28"/>
      <c r="H39" s="29"/>
      <c r="I39" s="29"/>
      <c r="J39" s="24"/>
      <c r="K39" s="30"/>
      <c r="L39" s="24"/>
      <c r="M39" s="31"/>
      <c r="N39" s="32"/>
      <c r="O39" s="33"/>
      <c r="P39" s="31"/>
      <c r="Q39" s="34"/>
      <c r="S39" s="48"/>
      <c r="U39" s="48"/>
      <c r="W39" s="48"/>
      <c r="Y39" s="48"/>
      <c r="AA39" s="48"/>
      <c r="AC39" s="48"/>
      <c r="AE39" s="48"/>
      <c r="AG39" s="48"/>
      <c r="AI39" s="48"/>
      <c r="AK39" s="48"/>
      <c r="AM39" s="48"/>
      <c r="AO39" s="48"/>
      <c r="AQ39" s="48"/>
      <c r="AS39" s="48"/>
      <c r="AU39" s="48"/>
      <c r="AW39" s="48"/>
      <c r="AY39" s="48"/>
      <c r="BA39" s="48"/>
      <c r="BC39" s="48"/>
      <c r="BE39" s="48"/>
      <c r="BG39" s="48"/>
      <c r="BI39" s="48"/>
      <c r="BK39" s="48"/>
      <c r="BM39" s="48"/>
      <c r="BO39" s="48"/>
      <c r="BQ39" s="48"/>
      <c r="BS39" s="48"/>
      <c r="BU39" s="48"/>
      <c r="BW39" s="48"/>
      <c r="BY39" s="48"/>
      <c r="CA39" s="48"/>
      <c r="CC39" s="35"/>
      <c r="CD39" s="35"/>
    </row>
    <row r="40" spans="1:82" s="45" customFormat="1" ht="15" x14ac:dyDescent="0.2">
      <c r="D40" s="25"/>
      <c r="E40" s="50"/>
      <c r="F40" s="51"/>
      <c r="G40" s="28"/>
      <c r="H40" s="29"/>
      <c r="I40" s="29"/>
      <c r="J40" s="24"/>
      <c r="K40" s="30"/>
      <c r="L40" s="24"/>
      <c r="M40" s="31"/>
      <c r="N40" s="32"/>
      <c r="O40" s="33"/>
      <c r="P40" s="31"/>
      <c r="Q40" s="34"/>
      <c r="S40" s="48"/>
      <c r="U40" s="48"/>
      <c r="W40" s="48"/>
      <c r="Y40" s="48"/>
      <c r="AA40" s="48"/>
      <c r="AC40" s="48"/>
      <c r="AE40" s="48"/>
      <c r="AG40" s="48"/>
      <c r="AI40" s="48"/>
      <c r="AK40" s="48"/>
      <c r="AM40" s="48"/>
      <c r="AO40" s="48"/>
      <c r="AQ40" s="48"/>
      <c r="AS40" s="48"/>
      <c r="AU40" s="48"/>
      <c r="AW40" s="48"/>
      <c r="AY40" s="48"/>
      <c r="BA40" s="48"/>
      <c r="BC40" s="48"/>
      <c r="BE40" s="48"/>
      <c r="BG40" s="48"/>
      <c r="BI40" s="48"/>
      <c r="BK40" s="48"/>
      <c r="BM40" s="48"/>
      <c r="BO40" s="48"/>
      <c r="BQ40" s="48"/>
      <c r="BS40" s="48"/>
      <c r="BU40" s="48"/>
      <c r="BW40" s="48"/>
      <c r="BY40" s="48"/>
      <c r="CA40" s="48"/>
      <c r="CC40" s="35"/>
      <c r="CD40" s="35"/>
    </row>
    <row r="41" spans="1:82" s="45" customFormat="1" ht="15" x14ac:dyDescent="0.2">
      <c r="D41" s="25"/>
      <c r="E41" s="50"/>
      <c r="F41" s="51"/>
      <c r="G41" s="28"/>
      <c r="H41" s="29"/>
      <c r="I41" s="29"/>
      <c r="J41" s="24"/>
      <c r="K41" s="30"/>
      <c r="L41" s="24"/>
      <c r="M41" s="31"/>
      <c r="N41" s="32"/>
      <c r="O41" s="33"/>
      <c r="P41" s="31"/>
      <c r="Q41" s="34"/>
      <c r="S41" s="48"/>
      <c r="U41" s="48"/>
      <c r="W41" s="48"/>
      <c r="Y41" s="48"/>
      <c r="AA41" s="48"/>
      <c r="AC41" s="48"/>
      <c r="AE41" s="48"/>
      <c r="AG41" s="48"/>
      <c r="AI41" s="48"/>
      <c r="AK41" s="48"/>
      <c r="AM41" s="48"/>
      <c r="AO41" s="48"/>
      <c r="AQ41" s="48"/>
      <c r="AS41" s="48"/>
      <c r="AU41" s="48"/>
      <c r="AW41" s="48"/>
      <c r="AY41" s="48"/>
      <c r="BA41" s="48"/>
      <c r="BC41" s="48"/>
      <c r="BE41" s="48"/>
      <c r="BG41" s="48"/>
      <c r="BI41" s="48"/>
      <c r="BK41" s="48"/>
      <c r="BM41" s="48"/>
      <c r="BO41" s="48"/>
      <c r="BQ41" s="48"/>
      <c r="BS41" s="48"/>
      <c r="BU41" s="48"/>
      <c r="BW41" s="48"/>
      <c r="BY41" s="48"/>
      <c r="CA41" s="48"/>
      <c r="CC41" s="35"/>
      <c r="CD41" s="35"/>
    </row>
    <row r="42" spans="1:82" s="45" customFormat="1" ht="15" x14ac:dyDescent="0.2">
      <c r="D42" s="25"/>
      <c r="E42" s="50"/>
      <c r="F42" s="51"/>
      <c r="G42" s="28"/>
      <c r="H42" s="29"/>
      <c r="I42" s="29"/>
      <c r="J42" s="24"/>
      <c r="K42" s="30"/>
      <c r="L42" s="24"/>
      <c r="M42" s="31"/>
      <c r="N42" s="32"/>
      <c r="O42" s="33"/>
      <c r="P42" s="31"/>
      <c r="Q42" s="34"/>
      <c r="S42" s="48"/>
      <c r="U42" s="48"/>
      <c r="W42" s="48"/>
      <c r="Y42" s="48"/>
      <c r="AA42" s="48"/>
      <c r="AC42" s="48"/>
      <c r="AE42" s="48"/>
      <c r="AG42" s="48"/>
      <c r="AI42" s="48"/>
      <c r="AK42" s="48"/>
      <c r="AM42" s="48"/>
      <c r="AO42" s="48"/>
      <c r="AQ42" s="48"/>
      <c r="AS42" s="48"/>
      <c r="AU42" s="48"/>
      <c r="AW42" s="48"/>
      <c r="AY42" s="48"/>
      <c r="BA42" s="48"/>
      <c r="BC42" s="48"/>
      <c r="BE42" s="48"/>
      <c r="BG42" s="48"/>
      <c r="BI42" s="48"/>
      <c r="BK42" s="48"/>
      <c r="BM42" s="48"/>
      <c r="BO42" s="48"/>
      <c r="BQ42" s="48"/>
      <c r="BS42" s="48"/>
      <c r="BU42" s="48"/>
      <c r="BW42" s="48"/>
      <c r="BY42" s="48"/>
      <c r="CA42" s="48"/>
      <c r="CC42" s="35"/>
      <c r="CD42" s="35"/>
    </row>
    <row r="43" spans="1:82" s="45" customFormat="1" ht="15" x14ac:dyDescent="0.2">
      <c r="D43" s="25"/>
      <c r="E43" s="50"/>
      <c r="F43" s="51"/>
      <c r="G43" s="28"/>
      <c r="H43" s="29"/>
      <c r="I43" s="29"/>
      <c r="J43" s="24"/>
      <c r="K43" s="30"/>
      <c r="L43" s="24"/>
      <c r="M43" s="31"/>
      <c r="N43" s="32"/>
      <c r="O43" s="33"/>
      <c r="P43" s="31"/>
      <c r="Q43" s="34"/>
      <c r="S43" s="48"/>
      <c r="U43" s="48"/>
      <c r="W43" s="48"/>
      <c r="Y43" s="48"/>
      <c r="AA43" s="48"/>
      <c r="AC43" s="48"/>
      <c r="AE43" s="48"/>
      <c r="AG43" s="48"/>
      <c r="AI43" s="48"/>
      <c r="AK43" s="48"/>
      <c r="AM43" s="48"/>
      <c r="AO43" s="48"/>
      <c r="AQ43" s="48"/>
      <c r="AS43" s="48"/>
      <c r="AU43" s="48"/>
      <c r="AW43" s="48"/>
      <c r="AY43" s="48"/>
      <c r="BA43" s="48"/>
      <c r="BC43" s="48"/>
      <c r="BE43" s="48"/>
      <c r="BG43" s="48"/>
      <c r="BI43" s="48"/>
      <c r="BK43" s="48"/>
      <c r="BM43" s="48"/>
      <c r="BO43" s="48"/>
      <c r="BQ43" s="48"/>
      <c r="BS43" s="48"/>
      <c r="BU43" s="48"/>
      <c r="BW43" s="48"/>
      <c r="BY43" s="48"/>
      <c r="CA43" s="48"/>
      <c r="CC43" s="35"/>
      <c r="CD43" s="35"/>
    </row>
    <row r="44" spans="1:82" s="45" customFormat="1" ht="15" x14ac:dyDescent="0.2">
      <c r="D44" s="25"/>
      <c r="E44" s="50"/>
      <c r="F44" s="51"/>
      <c r="G44" s="28"/>
      <c r="H44" s="29"/>
      <c r="I44" s="29"/>
      <c r="J44" s="24"/>
      <c r="K44" s="30"/>
      <c r="L44" s="24"/>
      <c r="M44" s="31"/>
      <c r="N44" s="32"/>
      <c r="O44" s="33"/>
      <c r="P44" s="31"/>
      <c r="Q44" s="34"/>
      <c r="S44" s="48"/>
      <c r="U44" s="48"/>
      <c r="W44" s="48"/>
      <c r="Y44" s="48"/>
      <c r="AA44" s="48"/>
      <c r="AC44" s="48"/>
      <c r="AE44" s="48"/>
      <c r="AG44" s="48"/>
      <c r="AI44" s="48"/>
      <c r="AK44" s="48"/>
      <c r="AM44" s="48"/>
      <c r="AO44" s="48"/>
      <c r="AQ44" s="48"/>
      <c r="AS44" s="48"/>
      <c r="AU44" s="48"/>
      <c r="AW44" s="48"/>
      <c r="AY44" s="48"/>
      <c r="BA44" s="48"/>
      <c r="BC44" s="48"/>
      <c r="BE44" s="48"/>
      <c r="BG44" s="48"/>
      <c r="BI44" s="48"/>
      <c r="BK44" s="48"/>
      <c r="BM44" s="48"/>
      <c r="BO44" s="48"/>
      <c r="BQ44" s="48"/>
      <c r="BS44" s="48"/>
      <c r="BU44" s="48"/>
      <c r="BW44" s="48"/>
      <c r="BY44" s="48"/>
      <c r="CA44" s="48"/>
      <c r="CC44" s="35"/>
      <c r="CD44" s="35"/>
    </row>
    <row r="45" spans="1:82" s="45" customFormat="1" ht="15" x14ac:dyDescent="0.2">
      <c r="D45" s="25"/>
      <c r="E45" s="50"/>
      <c r="F45" s="51"/>
      <c r="G45" s="28"/>
      <c r="H45" s="29"/>
      <c r="I45" s="29"/>
      <c r="J45" s="24"/>
      <c r="K45" s="30"/>
      <c r="L45" s="24"/>
      <c r="M45" s="31"/>
      <c r="N45" s="32"/>
      <c r="O45" s="33"/>
      <c r="P45" s="31"/>
      <c r="Q45" s="34"/>
      <c r="S45" s="48"/>
      <c r="U45" s="48"/>
      <c r="W45" s="48"/>
      <c r="Y45" s="48"/>
      <c r="AA45" s="48"/>
      <c r="AC45" s="48"/>
      <c r="AE45" s="48"/>
      <c r="AG45" s="48"/>
      <c r="AI45" s="48"/>
      <c r="AK45" s="48"/>
      <c r="AM45" s="48"/>
      <c r="AO45" s="48"/>
      <c r="AQ45" s="48"/>
      <c r="AS45" s="48"/>
      <c r="AU45" s="48"/>
      <c r="AW45" s="48"/>
      <c r="AY45" s="48"/>
      <c r="BA45" s="48"/>
      <c r="BC45" s="48"/>
      <c r="BE45" s="48"/>
      <c r="BG45" s="48"/>
      <c r="BI45" s="48"/>
      <c r="BK45" s="48"/>
      <c r="BM45" s="48"/>
      <c r="BO45" s="48"/>
      <c r="BQ45" s="48"/>
      <c r="BS45" s="48"/>
      <c r="BU45" s="48"/>
      <c r="BW45" s="48"/>
      <c r="BY45" s="48"/>
      <c r="CA45" s="48"/>
      <c r="CC45" s="35"/>
      <c r="CD45" s="35"/>
    </row>
    <row r="46" spans="1:82" s="45" customFormat="1" ht="15" x14ac:dyDescent="0.2">
      <c r="D46" s="25"/>
      <c r="E46" s="50"/>
      <c r="F46" s="51"/>
      <c r="G46" s="28"/>
      <c r="H46" s="29"/>
      <c r="I46" s="29"/>
      <c r="J46" s="24"/>
      <c r="K46" s="30"/>
      <c r="L46" s="24"/>
      <c r="M46" s="31"/>
      <c r="N46" s="32"/>
      <c r="O46" s="33"/>
      <c r="P46" s="31"/>
      <c r="Q46" s="34"/>
      <c r="S46" s="48"/>
      <c r="U46" s="48"/>
      <c r="W46" s="48"/>
      <c r="Y46" s="48"/>
      <c r="AA46" s="48"/>
      <c r="AC46" s="48"/>
      <c r="AE46" s="48"/>
      <c r="AG46" s="48"/>
      <c r="AI46" s="48"/>
      <c r="AK46" s="48"/>
      <c r="AM46" s="48"/>
      <c r="AO46" s="48"/>
      <c r="AQ46" s="48"/>
      <c r="AS46" s="48"/>
      <c r="AU46" s="48"/>
      <c r="AW46" s="48"/>
      <c r="AY46" s="48"/>
      <c r="BA46" s="48"/>
      <c r="BC46" s="48"/>
      <c r="BE46" s="48"/>
      <c r="BG46" s="48"/>
      <c r="BI46" s="48"/>
      <c r="BK46" s="48"/>
      <c r="BM46" s="48"/>
      <c r="BO46" s="48"/>
      <c r="BQ46" s="48"/>
      <c r="BS46" s="48"/>
      <c r="BU46" s="48"/>
      <c r="BW46" s="48"/>
      <c r="BY46" s="48"/>
      <c r="CA46" s="48"/>
      <c r="CC46" s="35"/>
      <c r="CD46" s="35"/>
    </row>
    <row r="47" spans="1:82" s="45" customFormat="1" ht="15" x14ac:dyDescent="0.2">
      <c r="D47" s="25"/>
      <c r="E47" s="50"/>
      <c r="F47" s="51"/>
      <c r="G47" s="28"/>
      <c r="H47" s="29"/>
      <c r="I47" s="29"/>
      <c r="J47" s="24"/>
      <c r="K47" s="30"/>
      <c r="L47" s="24"/>
      <c r="M47" s="31"/>
      <c r="N47" s="32"/>
      <c r="O47" s="33"/>
      <c r="P47" s="31"/>
      <c r="Q47" s="34"/>
      <c r="S47" s="48"/>
      <c r="U47" s="48"/>
      <c r="W47" s="48"/>
      <c r="Y47" s="48"/>
      <c r="AA47" s="48"/>
      <c r="AC47" s="48"/>
      <c r="AE47" s="48"/>
      <c r="AG47" s="48"/>
      <c r="AI47" s="48"/>
      <c r="AK47" s="48"/>
      <c r="AM47" s="48"/>
      <c r="AO47" s="48"/>
      <c r="AQ47" s="48"/>
      <c r="AS47" s="48"/>
      <c r="AU47" s="48"/>
      <c r="AW47" s="48"/>
      <c r="AY47" s="48"/>
      <c r="BA47" s="48"/>
      <c r="BC47" s="48"/>
      <c r="BE47" s="48"/>
      <c r="BG47" s="48"/>
      <c r="BI47" s="48"/>
      <c r="BK47" s="48"/>
      <c r="BM47" s="48"/>
      <c r="BO47" s="48"/>
      <c r="BQ47" s="48"/>
      <c r="BS47" s="48"/>
      <c r="BU47" s="48"/>
      <c r="BW47" s="48"/>
      <c r="BY47" s="48"/>
      <c r="CA47" s="48"/>
      <c r="CC47" s="35"/>
      <c r="CD47" s="35"/>
    </row>
    <row r="48" spans="1:82" s="45" customFormat="1" ht="15" x14ac:dyDescent="0.2">
      <c r="D48" s="25"/>
      <c r="E48" s="50"/>
      <c r="F48" s="51"/>
      <c r="G48" s="28"/>
      <c r="H48" s="29"/>
      <c r="I48" s="29"/>
      <c r="J48" s="24"/>
      <c r="K48" s="30"/>
      <c r="L48" s="24"/>
      <c r="M48" s="31"/>
      <c r="N48" s="32"/>
      <c r="O48" s="33"/>
      <c r="P48" s="31"/>
      <c r="Q48" s="34"/>
      <c r="S48" s="48"/>
      <c r="U48" s="48"/>
      <c r="W48" s="48"/>
      <c r="Y48" s="48"/>
      <c r="AA48" s="48"/>
      <c r="AC48" s="48"/>
      <c r="AE48" s="48"/>
      <c r="AG48" s="48"/>
      <c r="AI48" s="48"/>
      <c r="AK48" s="48"/>
      <c r="AM48" s="48"/>
      <c r="AO48" s="48"/>
      <c r="AQ48" s="48"/>
      <c r="AS48" s="48"/>
      <c r="AU48" s="48"/>
      <c r="AW48" s="48"/>
      <c r="AY48" s="48"/>
      <c r="BA48" s="48"/>
      <c r="BC48" s="48"/>
      <c r="BE48" s="48"/>
      <c r="BG48" s="48"/>
      <c r="BI48" s="48"/>
      <c r="BK48" s="48"/>
      <c r="BM48" s="48"/>
      <c r="BO48" s="48"/>
      <c r="BQ48" s="48"/>
      <c r="BS48" s="48"/>
      <c r="BU48" s="48"/>
      <c r="BW48" s="48"/>
      <c r="BY48" s="48"/>
      <c r="CA48" s="48"/>
      <c r="CC48" s="35"/>
      <c r="CD48" s="35"/>
    </row>
    <row r="49" spans="4:82" s="45" customFormat="1" ht="15" x14ac:dyDescent="0.2">
      <c r="D49" s="25"/>
      <c r="E49" s="50"/>
      <c r="F49" s="51"/>
      <c r="G49" s="28"/>
      <c r="H49" s="29"/>
      <c r="I49" s="29"/>
      <c r="J49" s="24"/>
      <c r="K49" s="30"/>
      <c r="L49" s="24"/>
      <c r="M49" s="31"/>
      <c r="N49" s="32"/>
      <c r="O49" s="33"/>
      <c r="P49" s="31"/>
      <c r="Q49" s="34"/>
      <c r="S49" s="48"/>
      <c r="U49" s="48"/>
      <c r="W49" s="48"/>
      <c r="Y49" s="48"/>
      <c r="AA49" s="48"/>
      <c r="AC49" s="48"/>
      <c r="AE49" s="48"/>
      <c r="AG49" s="48"/>
      <c r="AI49" s="48"/>
      <c r="AK49" s="48"/>
      <c r="AM49" s="48"/>
      <c r="AO49" s="48"/>
      <c r="AQ49" s="48"/>
      <c r="AS49" s="48"/>
      <c r="AU49" s="48"/>
      <c r="AW49" s="48"/>
      <c r="AY49" s="48"/>
      <c r="BA49" s="48"/>
      <c r="BC49" s="48"/>
      <c r="BE49" s="48"/>
      <c r="BG49" s="48"/>
      <c r="BI49" s="48"/>
      <c r="BK49" s="48"/>
      <c r="BM49" s="48"/>
      <c r="BO49" s="48"/>
      <c r="BQ49" s="48"/>
      <c r="BS49" s="48"/>
      <c r="BU49" s="48"/>
      <c r="BW49" s="48"/>
      <c r="BY49" s="48"/>
      <c r="CA49" s="48"/>
      <c r="CC49" s="35"/>
      <c r="CD49" s="35"/>
    </row>
    <row r="50" spans="4:82" s="45" customFormat="1" ht="15" x14ac:dyDescent="0.2">
      <c r="D50" s="25"/>
      <c r="E50" s="50"/>
      <c r="F50" s="51"/>
      <c r="G50" s="28"/>
      <c r="H50" s="29"/>
      <c r="I50" s="29"/>
      <c r="J50" s="24"/>
      <c r="K50" s="30"/>
      <c r="L50" s="24"/>
      <c r="M50" s="31"/>
      <c r="N50" s="32"/>
      <c r="O50" s="33"/>
      <c r="P50" s="31"/>
      <c r="Q50" s="34"/>
      <c r="S50" s="48"/>
      <c r="U50" s="48"/>
      <c r="W50" s="48"/>
      <c r="Y50" s="48"/>
      <c r="AA50" s="48"/>
      <c r="AC50" s="48"/>
      <c r="AE50" s="48"/>
      <c r="AG50" s="48"/>
      <c r="AI50" s="48"/>
      <c r="AK50" s="48"/>
      <c r="AM50" s="48"/>
      <c r="AO50" s="48"/>
      <c r="AQ50" s="48"/>
      <c r="AS50" s="48"/>
      <c r="AU50" s="48"/>
      <c r="AW50" s="48"/>
      <c r="AY50" s="48"/>
      <c r="BA50" s="48"/>
      <c r="BC50" s="48"/>
      <c r="BE50" s="48"/>
      <c r="BG50" s="48"/>
      <c r="BI50" s="48"/>
      <c r="BK50" s="48"/>
      <c r="BM50" s="48"/>
      <c r="BO50" s="48"/>
      <c r="BQ50" s="48"/>
      <c r="BS50" s="48"/>
      <c r="BU50" s="48"/>
      <c r="BW50" s="48"/>
      <c r="BY50" s="48"/>
      <c r="CA50" s="48"/>
      <c r="CC50" s="35"/>
      <c r="CD50" s="35"/>
    </row>
    <row r="51" spans="4:82" s="45" customFormat="1" ht="15" x14ac:dyDescent="0.2">
      <c r="D51" s="25"/>
      <c r="E51" s="50"/>
      <c r="F51" s="51"/>
      <c r="G51" s="28"/>
      <c r="H51" s="29"/>
      <c r="I51" s="29"/>
      <c r="J51" s="24"/>
      <c r="K51" s="30"/>
      <c r="L51" s="24"/>
      <c r="M51" s="31"/>
      <c r="N51" s="32"/>
      <c r="O51" s="33"/>
      <c r="P51" s="31"/>
      <c r="Q51" s="34"/>
      <c r="S51" s="48"/>
      <c r="U51" s="48"/>
      <c r="W51" s="48"/>
      <c r="Y51" s="48"/>
      <c r="AA51" s="48"/>
      <c r="AC51" s="48"/>
      <c r="AE51" s="48"/>
      <c r="AG51" s="48"/>
      <c r="AI51" s="48"/>
      <c r="AK51" s="48"/>
      <c r="AM51" s="48"/>
      <c r="AO51" s="48"/>
      <c r="AQ51" s="48"/>
      <c r="AS51" s="48"/>
      <c r="AU51" s="48"/>
      <c r="AW51" s="48"/>
      <c r="AY51" s="48"/>
      <c r="BA51" s="48"/>
      <c r="BC51" s="48"/>
      <c r="BE51" s="48"/>
      <c r="BG51" s="48"/>
      <c r="BI51" s="48"/>
      <c r="BK51" s="48"/>
      <c r="BM51" s="48"/>
      <c r="BO51" s="48"/>
      <c r="BQ51" s="48"/>
      <c r="BS51" s="48"/>
      <c r="BU51" s="48"/>
      <c r="BW51" s="48"/>
      <c r="BY51" s="48"/>
      <c r="CA51" s="48"/>
      <c r="CC51" s="35"/>
      <c r="CD51" s="35"/>
    </row>
    <row r="52" spans="4:82" s="45" customFormat="1" ht="15" x14ac:dyDescent="0.2">
      <c r="D52" s="25"/>
      <c r="E52" s="50"/>
      <c r="F52" s="51"/>
      <c r="G52" s="28"/>
      <c r="H52" s="29"/>
      <c r="I52" s="29"/>
      <c r="J52" s="24"/>
      <c r="K52" s="30"/>
      <c r="L52" s="24"/>
      <c r="M52" s="31"/>
      <c r="N52" s="32"/>
      <c r="O52" s="33"/>
      <c r="P52" s="31"/>
      <c r="Q52" s="34"/>
      <c r="S52" s="48"/>
      <c r="U52" s="48"/>
      <c r="W52" s="48"/>
      <c r="Y52" s="48"/>
      <c r="AA52" s="48"/>
      <c r="AC52" s="48"/>
      <c r="AE52" s="48"/>
      <c r="AG52" s="48"/>
      <c r="AI52" s="48"/>
      <c r="AK52" s="48"/>
      <c r="AM52" s="48"/>
      <c r="AO52" s="48"/>
      <c r="AQ52" s="48"/>
      <c r="AS52" s="48"/>
      <c r="AU52" s="48"/>
      <c r="AW52" s="48"/>
      <c r="AY52" s="48"/>
      <c r="BA52" s="48"/>
      <c r="BC52" s="48"/>
      <c r="BE52" s="48"/>
      <c r="BG52" s="48"/>
      <c r="BI52" s="48"/>
      <c r="BK52" s="48"/>
      <c r="BM52" s="48"/>
      <c r="BO52" s="48"/>
      <c r="BQ52" s="48"/>
      <c r="BS52" s="48"/>
      <c r="BU52" s="48"/>
      <c r="BW52" s="48"/>
      <c r="BY52" s="48"/>
      <c r="CA52" s="48"/>
      <c r="CC52" s="35"/>
      <c r="CD52" s="35"/>
    </row>
    <row r="53" spans="4:82" s="45" customFormat="1" ht="15" x14ac:dyDescent="0.2">
      <c r="D53" s="25"/>
      <c r="E53" s="50"/>
      <c r="F53" s="51"/>
      <c r="G53" s="28"/>
      <c r="H53" s="29"/>
      <c r="I53" s="29"/>
      <c r="J53" s="24"/>
      <c r="K53" s="30"/>
      <c r="L53" s="24"/>
      <c r="M53" s="31"/>
      <c r="N53" s="32"/>
      <c r="O53" s="33"/>
      <c r="P53" s="31"/>
      <c r="Q53" s="34"/>
      <c r="S53" s="48"/>
      <c r="U53" s="48"/>
      <c r="W53" s="48"/>
      <c r="Y53" s="48"/>
      <c r="AA53" s="48"/>
      <c r="AC53" s="48"/>
      <c r="AE53" s="48"/>
      <c r="AG53" s="48"/>
      <c r="AI53" s="48"/>
      <c r="AK53" s="48"/>
      <c r="AM53" s="48"/>
      <c r="AO53" s="48"/>
      <c r="AQ53" s="48"/>
      <c r="AS53" s="48"/>
      <c r="AU53" s="48"/>
      <c r="AW53" s="48"/>
      <c r="AY53" s="48"/>
      <c r="BA53" s="48"/>
      <c r="BC53" s="48"/>
      <c r="BE53" s="48"/>
      <c r="BG53" s="48"/>
      <c r="BI53" s="48"/>
      <c r="BK53" s="48"/>
      <c r="BM53" s="48"/>
      <c r="BO53" s="48"/>
      <c r="BQ53" s="48"/>
      <c r="BS53" s="48"/>
      <c r="BU53" s="48"/>
      <c r="BW53" s="48"/>
      <c r="BY53" s="48"/>
      <c r="CA53" s="48"/>
      <c r="CC53" s="35"/>
      <c r="CD53" s="35"/>
    </row>
    <row r="54" spans="4:82" s="45" customFormat="1" ht="15" x14ac:dyDescent="0.2">
      <c r="D54" s="25"/>
      <c r="E54" s="50"/>
      <c r="F54" s="51"/>
      <c r="G54" s="28"/>
      <c r="H54" s="29"/>
      <c r="I54" s="29"/>
      <c r="J54" s="24"/>
      <c r="K54" s="30"/>
      <c r="L54" s="24"/>
      <c r="M54" s="31"/>
      <c r="N54" s="32"/>
      <c r="O54" s="33"/>
      <c r="P54" s="31"/>
      <c r="Q54" s="34"/>
      <c r="S54" s="48"/>
      <c r="U54" s="48"/>
      <c r="W54" s="48"/>
      <c r="Y54" s="48"/>
      <c r="AA54" s="48"/>
      <c r="AC54" s="48"/>
      <c r="AE54" s="48"/>
      <c r="AG54" s="48"/>
      <c r="AI54" s="48"/>
      <c r="AK54" s="48"/>
      <c r="AM54" s="48"/>
      <c r="AO54" s="48"/>
      <c r="AQ54" s="48"/>
      <c r="AS54" s="48"/>
      <c r="AU54" s="48"/>
      <c r="AW54" s="48"/>
      <c r="AY54" s="48"/>
      <c r="BA54" s="48"/>
      <c r="BC54" s="48"/>
      <c r="BE54" s="48"/>
      <c r="BG54" s="48"/>
      <c r="BI54" s="48"/>
      <c r="BK54" s="48"/>
      <c r="BM54" s="48"/>
      <c r="BO54" s="48"/>
      <c r="BQ54" s="48"/>
      <c r="BS54" s="48"/>
      <c r="BU54" s="48"/>
      <c r="BW54" s="48"/>
      <c r="BY54" s="48"/>
      <c r="CA54" s="48"/>
      <c r="CC54" s="35"/>
      <c r="CD54" s="35"/>
    </row>
    <row r="55" spans="4:82" s="45" customFormat="1" ht="15" x14ac:dyDescent="0.2">
      <c r="D55" s="25"/>
      <c r="E55" s="50"/>
      <c r="F55" s="51"/>
      <c r="G55" s="28"/>
      <c r="H55" s="29"/>
      <c r="I55" s="29"/>
      <c r="J55" s="24"/>
      <c r="K55" s="30"/>
      <c r="L55" s="24"/>
      <c r="M55" s="31"/>
      <c r="N55" s="32"/>
      <c r="O55" s="33"/>
      <c r="P55" s="31"/>
      <c r="Q55" s="34"/>
      <c r="S55" s="48"/>
      <c r="U55" s="48"/>
      <c r="W55" s="48"/>
      <c r="Y55" s="48"/>
      <c r="AA55" s="48"/>
      <c r="AC55" s="48"/>
      <c r="AE55" s="48"/>
      <c r="AG55" s="48"/>
      <c r="AI55" s="48"/>
      <c r="AK55" s="48"/>
      <c r="AM55" s="48"/>
      <c r="AO55" s="48"/>
      <c r="AQ55" s="48"/>
      <c r="AS55" s="48"/>
      <c r="AU55" s="48"/>
      <c r="AW55" s="48"/>
      <c r="AY55" s="48"/>
      <c r="BA55" s="48"/>
      <c r="BC55" s="48"/>
      <c r="BE55" s="48"/>
      <c r="BG55" s="48"/>
      <c r="BI55" s="48"/>
      <c r="BK55" s="48"/>
      <c r="BM55" s="48"/>
      <c r="BO55" s="48"/>
      <c r="BQ55" s="48"/>
      <c r="BS55" s="48"/>
      <c r="BU55" s="48"/>
      <c r="BW55" s="48"/>
      <c r="BY55" s="48"/>
      <c r="CA55" s="48"/>
      <c r="CC55" s="35"/>
      <c r="CD55" s="35"/>
    </row>
    <row r="56" spans="4:82" s="45" customFormat="1" ht="15" x14ac:dyDescent="0.2">
      <c r="D56" s="25"/>
      <c r="E56" s="50"/>
      <c r="F56" s="51"/>
      <c r="G56" s="28"/>
      <c r="H56" s="29"/>
      <c r="I56" s="29"/>
      <c r="J56" s="24"/>
      <c r="K56" s="30"/>
      <c r="L56" s="24"/>
      <c r="M56" s="31"/>
      <c r="N56" s="32"/>
      <c r="O56" s="33"/>
      <c r="P56" s="31"/>
      <c r="Q56" s="34"/>
      <c r="S56" s="48"/>
      <c r="U56" s="48"/>
      <c r="W56" s="48"/>
      <c r="Y56" s="48"/>
      <c r="AA56" s="48"/>
      <c r="AC56" s="48"/>
      <c r="AE56" s="48"/>
      <c r="AG56" s="48"/>
      <c r="AI56" s="48"/>
      <c r="AK56" s="48"/>
      <c r="AM56" s="48"/>
      <c r="AO56" s="48"/>
      <c r="AQ56" s="48"/>
      <c r="AS56" s="48"/>
      <c r="AU56" s="48"/>
      <c r="AW56" s="48"/>
      <c r="AY56" s="48"/>
      <c r="BA56" s="48"/>
      <c r="BC56" s="48"/>
      <c r="BE56" s="48"/>
      <c r="BG56" s="48"/>
      <c r="BI56" s="48"/>
      <c r="BK56" s="48"/>
      <c r="BM56" s="48"/>
      <c r="BO56" s="48"/>
      <c r="BQ56" s="48"/>
      <c r="BS56" s="48"/>
      <c r="BU56" s="48"/>
      <c r="BW56" s="48"/>
      <c r="BY56" s="48"/>
      <c r="CA56" s="48"/>
      <c r="CC56" s="35"/>
      <c r="CD56" s="35"/>
    </row>
    <row r="57" spans="4:82" s="45" customFormat="1" ht="15" x14ac:dyDescent="0.2">
      <c r="D57" s="25"/>
      <c r="E57" s="50"/>
      <c r="F57" s="51"/>
      <c r="G57" s="28"/>
      <c r="H57" s="29"/>
      <c r="I57" s="29"/>
      <c r="J57" s="24"/>
      <c r="K57" s="30"/>
      <c r="L57" s="24"/>
      <c r="M57" s="31"/>
      <c r="N57" s="32"/>
      <c r="O57" s="33"/>
      <c r="P57" s="31"/>
      <c r="Q57" s="34"/>
      <c r="S57" s="48"/>
      <c r="U57" s="48"/>
      <c r="W57" s="48"/>
      <c r="Y57" s="48"/>
      <c r="AA57" s="48"/>
      <c r="AC57" s="48"/>
      <c r="AE57" s="48"/>
      <c r="AG57" s="48"/>
      <c r="AI57" s="48"/>
      <c r="AK57" s="48"/>
      <c r="AM57" s="48"/>
      <c r="AO57" s="48"/>
      <c r="AQ57" s="48"/>
      <c r="AS57" s="48"/>
      <c r="AU57" s="48"/>
      <c r="AW57" s="48"/>
      <c r="AY57" s="48"/>
      <c r="BA57" s="48"/>
      <c r="BC57" s="48"/>
      <c r="BE57" s="48"/>
      <c r="BG57" s="48"/>
      <c r="BI57" s="48"/>
      <c r="BK57" s="48"/>
      <c r="BM57" s="48"/>
      <c r="BO57" s="48"/>
      <c r="BQ57" s="48"/>
      <c r="BS57" s="48"/>
      <c r="BU57" s="48"/>
      <c r="BW57" s="48"/>
      <c r="BY57" s="48"/>
      <c r="CA57" s="48"/>
      <c r="CC57" s="35"/>
      <c r="CD57" s="35"/>
    </row>
    <row r="58" spans="4:82" s="45" customFormat="1" ht="15" x14ac:dyDescent="0.2">
      <c r="D58" s="25"/>
      <c r="E58" s="50"/>
      <c r="F58" s="51"/>
      <c r="G58" s="28"/>
      <c r="H58" s="29"/>
      <c r="I58" s="29"/>
      <c r="J58" s="24"/>
      <c r="K58" s="30"/>
      <c r="L58" s="24"/>
      <c r="M58" s="31"/>
      <c r="N58" s="32"/>
      <c r="O58" s="33"/>
      <c r="P58" s="31"/>
      <c r="Q58" s="34"/>
      <c r="S58" s="48"/>
      <c r="U58" s="48"/>
      <c r="W58" s="48"/>
      <c r="Y58" s="48"/>
      <c r="AA58" s="48"/>
      <c r="AC58" s="48"/>
      <c r="AE58" s="48"/>
      <c r="AG58" s="48"/>
      <c r="AI58" s="48"/>
      <c r="AK58" s="48"/>
      <c r="AM58" s="48"/>
      <c r="AO58" s="48"/>
      <c r="AQ58" s="48"/>
      <c r="AS58" s="48"/>
      <c r="AU58" s="48"/>
      <c r="AW58" s="48"/>
      <c r="AY58" s="48"/>
      <c r="BA58" s="48"/>
      <c r="BC58" s="48"/>
      <c r="BE58" s="48"/>
      <c r="BG58" s="48"/>
      <c r="BI58" s="48"/>
      <c r="BK58" s="48"/>
      <c r="BM58" s="48"/>
      <c r="BO58" s="48"/>
      <c r="BQ58" s="48"/>
      <c r="BS58" s="48"/>
      <c r="BU58" s="48"/>
      <c r="BW58" s="48"/>
      <c r="BY58" s="48"/>
      <c r="CA58" s="48"/>
      <c r="CC58" s="35"/>
      <c r="CD58" s="35"/>
    </row>
    <row r="59" spans="4:82" s="45" customFormat="1" ht="15" x14ac:dyDescent="0.2">
      <c r="D59" s="25"/>
      <c r="E59" s="50"/>
      <c r="F59" s="51"/>
      <c r="G59" s="28"/>
      <c r="H59" s="29"/>
      <c r="I59" s="29"/>
      <c r="J59" s="24"/>
      <c r="K59" s="30"/>
      <c r="L59" s="24"/>
      <c r="M59" s="31"/>
      <c r="N59" s="32"/>
      <c r="O59" s="33"/>
      <c r="P59" s="31"/>
      <c r="Q59" s="34"/>
      <c r="S59" s="48"/>
      <c r="U59" s="48"/>
      <c r="W59" s="48"/>
      <c r="Y59" s="48"/>
      <c r="AA59" s="48"/>
      <c r="AC59" s="48"/>
      <c r="AE59" s="48"/>
      <c r="AG59" s="48"/>
      <c r="AI59" s="48"/>
      <c r="AK59" s="48"/>
      <c r="AM59" s="48"/>
      <c r="AO59" s="48"/>
      <c r="AQ59" s="48"/>
      <c r="AS59" s="48"/>
      <c r="AU59" s="48"/>
      <c r="AW59" s="48"/>
      <c r="AY59" s="48"/>
      <c r="BA59" s="48"/>
      <c r="BC59" s="48"/>
      <c r="BE59" s="48"/>
      <c r="BG59" s="48"/>
      <c r="BI59" s="48"/>
      <c r="BK59" s="48"/>
      <c r="BM59" s="48"/>
      <c r="BO59" s="48"/>
      <c r="BQ59" s="48"/>
      <c r="BS59" s="48"/>
      <c r="BU59" s="48"/>
      <c r="BW59" s="48"/>
      <c r="BY59" s="48"/>
      <c r="CA59" s="48"/>
      <c r="CC59" s="35"/>
      <c r="CD59" s="35"/>
    </row>
    <row r="60" spans="4:82" s="45" customFormat="1" ht="15" x14ac:dyDescent="0.2">
      <c r="D60" s="25"/>
      <c r="E60" s="50"/>
      <c r="F60" s="51"/>
      <c r="G60" s="28"/>
      <c r="H60" s="29"/>
      <c r="I60" s="29"/>
      <c r="J60" s="24"/>
      <c r="K60" s="30"/>
      <c r="L60" s="24"/>
      <c r="M60" s="31"/>
      <c r="N60" s="32"/>
      <c r="O60" s="33"/>
      <c r="P60" s="31"/>
      <c r="Q60" s="34"/>
      <c r="S60" s="48"/>
      <c r="U60" s="48"/>
      <c r="W60" s="48"/>
      <c r="Y60" s="48"/>
      <c r="AA60" s="48"/>
      <c r="AC60" s="48"/>
      <c r="AE60" s="48"/>
      <c r="AG60" s="48"/>
      <c r="AI60" s="48"/>
      <c r="AK60" s="48"/>
      <c r="AM60" s="48"/>
      <c r="AO60" s="48"/>
      <c r="AQ60" s="48"/>
      <c r="AS60" s="48"/>
      <c r="AU60" s="48"/>
      <c r="AW60" s="48"/>
      <c r="AY60" s="48"/>
      <c r="BA60" s="48"/>
      <c r="BC60" s="48"/>
      <c r="BE60" s="48"/>
      <c r="BG60" s="48"/>
      <c r="BI60" s="48"/>
      <c r="BK60" s="48"/>
      <c r="BM60" s="48"/>
      <c r="BO60" s="48"/>
      <c r="BQ60" s="48"/>
      <c r="BS60" s="48"/>
      <c r="BU60" s="48"/>
      <c r="BW60" s="48"/>
      <c r="BY60" s="48"/>
      <c r="CA60" s="48"/>
      <c r="CC60" s="35"/>
      <c r="CD60" s="35"/>
    </row>
    <row r="61" spans="4:82" s="45" customFormat="1" ht="15" x14ac:dyDescent="0.2">
      <c r="D61" s="25"/>
      <c r="E61" s="50"/>
      <c r="F61" s="51"/>
      <c r="G61" s="28"/>
      <c r="H61" s="29"/>
      <c r="I61" s="29"/>
      <c r="J61" s="24"/>
      <c r="K61" s="30"/>
      <c r="L61" s="24"/>
      <c r="M61" s="31"/>
      <c r="N61" s="32"/>
      <c r="O61" s="33"/>
      <c r="P61" s="31"/>
      <c r="Q61" s="34"/>
      <c r="S61" s="48"/>
      <c r="U61" s="48"/>
      <c r="W61" s="48"/>
      <c r="Y61" s="48"/>
      <c r="AA61" s="48"/>
      <c r="AC61" s="48"/>
      <c r="AE61" s="48"/>
      <c r="AG61" s="48"/>
      <c r="AI61" s="48"/>
      <c r="AK61" s="48"/>
      <c r="AM61" s="48"/>
      <c r="AO61" s="48"/>
      <c r="AQ61" s="48"/>
      <c r="AS61" s="48"/>
      <c r="AU61" s="48"/>
      <c r="AW61" s="48"/>
      <c r="AY61" s="48"/>
      <c r="BA61" s="48"/>
      <c r="BC61" s="48"/>
      <c r="BE61" s="48"/>
      <c r="BG61" s="48"/>
      <c r="BI61" s="48"/>
      <c r="BK61" s="48"/>
      <c r="BM61" s="48"/>
      <c r="BO61" s="48"/>
      <c r="BQ61" s="48"/>
      <c r="BS61" s="48"/>
      <c r="BU61" s="48"/>
      <c r="BW61" s="48"/>
      <c r="BY61" s="48"/>
      <c r="CA61" s="48"/>
      <c r="CC61" s="35"/>
      <c r="CD61" s="35"/>
    </row>
    <row r="62" spans="4:82" s="45" customFormat="1" ht="15" x14ac:dyDescent="0.2">
      <c r="D62" s="25"/>
      <c r="E62" s="50"/>
      <c r="F62" s="51"/>
      <c r="G62" s="28"/>
      <c r="H62" s="29"/>
      <c r="I62" s="29"/>
      <c r="J62" s="24"/>
      <c r="K62" s="30"/>
      <c r="L62" s="24"/>
      <c r="M62" s="31"/>
      <c r="N62" s="32"/>
      <c r="O62" s="33"/>
      <c r="P62" s="31"/>
      <c r="Q62" s="34"/>
      <c r="S62" s="48"/>
      <c r="U62" s="48"/>
      <c r="W62" s="48"/>
      <c r="Y62" s="48"/>
      <c r="AA62" s="48"/>
      <c r="AC62" s="48"/>
      <c r="AE62" s="48"/>
      <c r="AG62" s="48"/>
      <c r="AI62" s="48"/>
      <c r="AK62" s="48"/>
      <c r="AM62" s="48"/>
      <c r="AO62" s="48"/>
      <c r="AQ62" s="48"/>
      <c r="AS62" s="48"/>
      <c r="AU62" s="48"/>
      <c r="AW62" s="48"/>
      <c r="AY62" s="48"/>
      <c r="BA62" s="48"/>
      <c r="BC62" s="48"/>
      <c r="BE62" s="48"/>
      <c r="BG62" s="48"/>
      <c r="BI62" s="48"/>
      <c r="BK62" s="48"/>
      <c r="BM62" s="48"/>
      <c r="BO62" s="48"/>
      <c r="BQ62" s="48"/>
      <c r="BS62" s="48"/>
      <c r="BU62" s="48"/>
      <c r="BW62" s="48"/>
      <c r="BY62" s="48"/>
      <c r="CA62" s="48"/>
      <c r="CC62" s="35"/>
      <c r="CD62" s="35"/>
    </row>
    <row r="63" spans="4:82" s="45" customFormat="1" ht="15" x14ac:dyDescent="0.2">
      <c r="D63" s="25"/>
      <c r="E63" s="50"/>
      <c r="F63" s="51"/>
      <c r="G63" s="28"/>
      <c r="H63" s="29"/>
      <c r="I63" s="29"/>
      <c r="J63" s="24"/>
      <c r="K63" s="30"/>
      <c r="L63" s="24"/>
      <c r="M63" s="31"/>
      <c r="N63" s="32"/>
      <c r="O63" s="33"/>
      <c r="P63" s="31"/>
      <c r="Q63" s="34"/>
      <c r="S63" s="48"/>
      <c r="U63" s="48"/>
      <c r="W63" s="48"/>
      <c r="Y63" s="48"/>
      <c r="AA63" s="48"/>
      <c r="AC63" s="48"/>
      <c r="AE63" s="48"/>
      <c r="AG63" s="48"/>
      <c r="AI63" s="48"/>
      <c r="AK63" s="48"/>
      <c r="AM63" s="48"/>
      <c r="AO63" s="48"/>
      <c r="AQ63" s="48"/>
      <c r="AS63" s="48"/>
      <c r="AU63" s="48"/>
      <c r="AW63" s="48"/>
      <c r="AY63" s="48"/>
      <c r="BA63" s="48"/>
      <c r="BC63" s="48"/>
      <c r="BE63" s="48"/>
      <c r="BG63" s="48"/>
      <c r="BI63" s="48"/>
      <c r="BK63" s="48"/>
      <c r="BM63" s="48"/>
      <c r="BO63" s="48"/>
      <c r="BQ63" s="48"/>
      <c r="BS63" s="48"/>
      <c r="BU63" s="48"/>
      <c r="BW63" s="48"/>
      <c r="BY63" s="48"/>
      <c r="CA63" s="48"/>
      <c r="CC63" s="35"/>
      <c r="CD63" s="35"/>
    </row>
    <row r="64" spans="4:82" s="45" customFormat="1" ht="15" x14ac:dyDescent="0.2">
      <c r="D64" s="25"/>
      <c r="E64" s="50"/>
      <c r="F64" s="51"/>
      <c r="G64" s="28"/>
      <c r="H64" s="29"/>
      <c r="I64" s="29"/>
      <c r="J64" s="24"/>
      <c r="K64" s="30"/>
      <c r="L64" s="24"/>
      <c r="M64" s="31"/>
      <c r="N64" s="32"/>
      <c r="O64" s="33"/>
      <c r="P64" s="31"/>
      <c r="Q64" s="34"/>
      <c r="S64" s="48"/>
      <c r="U64" s="48"/>
      <c r="W64" s="48"/>
      <c r="Y64" s="48"/>
      <c r="AA64" s="48"/>
      <c r="AC64" s="48"/>
      <c r="AE64" s="48"/>
      <c r="AG64" s="48"/>
      <c r="AI64" s="48"/>
      <c r="AK64" s="48"/>
      <c r="AM64" s="48"/>
      <c r="AO64" s="48"/>
      <c r="AQ64" s="48"/>
      <c r="AS64" s="48"/>
      <c r="AU64" s="48"/>
      <c r="AW64" s="48"/>
      <c r="AY64" s="48"/>
      <c r="BA64" s="48"/>
      <c r="BC64" s="48"/>
      <c r="BE64" s="48"/>
      <c r="BG64" s="48"/>
      <c r="BI64" s="48"/>
      <c r="BK64" s="48"/>
      <c r="BM64" s="48"/>
      <c r="BO64" s="48"/>
      <c r="BQ64" s="48"/>
      <c r="BS64" s="48"/>
      <c r="BU64" s="48"/>
      <c r="BW64" s="48"/>
      <c r="BY64" s="48"/>
      <c r="CA64" s="48"/>
      <c r="CC64" s="35"/>
      <c r="CD64" s="35"/>
    </row>
    <row r="65" spans="4:82" s="45" customFormat="1" ht="15" x14ac:dyDescent="0.2">
      <c r="D65" s="25"/>
      <c r="E65" s="50"/>
      <c r="F65" s="51"/>
      <c r="G65" s="28"/>
      <c r="H65" s="29"/>
      <c r="I65" s="29"/>
      <c r="J65" s="24"/>
      <c r="K65" s="30"/>
      <c r="L65" s="24"/>
      <c r="M65" s="31"/>
      <c r="N65" s="32"/>
      <c r="O65" s="33"/>
      <c r="P65" s="31"/>
      <c r="Q65" s="34"/>
      <c r="S65" s="48"/>
      <c r="U65" s="48"/>
      <c r="W65" s="48"/>
      <c r="Y65" s="48"/>
      <c r="AA65" s="48"/>
      <c r="AC65" s="48"/>
      <c r="AE65" s="48"/>
      <c r="AG65" s="48"/>
      <c r="AI65" s="48"/>
      <c r="AK65" s="48"/>
      <c r="AM65" s="48"/>
      <c r="AO65" s="48"/>
      <c r="AQ65" s="48"/>
      <c r="AS65" s="48"/>
      <c r="AU65" s="48"/>
      <c r="AW65" s="48"/>
      <c r="AY65" s="48"/>
      <c r="BA65" s="48"/>
      <c r="BC65" s="48"/>
      <c r="BE65" s="48"/>
      <c r="BG65" s="48"/>
      <c r="BI65" s="48"/>
      <c r="BK65" s="48"/>
      <c r="BM65" s="48"/>
      <c r="BO65" s="48"/>
      <c r="BQ65" s="48"/>
      <c r="BS65" s="48"/>
      <c r="BU65" s="48"/>
      <c r="BW65" s="48"/>
      <c r="BY65" s="48"/>
      <c r="CA65" s="48"/>
      <c r="CC65" s="35"/>
      <c r="CD65" s="35"/>
    </row>
    <row r="66" spans="4:82" s="45" customFormat="1" ht="15" x14ac:dyDescent="0.2">
      <c r="D66" s="25"/>
      <c r="E66" s="50"/>
      <c r="F66" s="51"/>
      <c r="G66" s="28"/>
      <c r="H66" s="29"/>
      <c r="I66" s="29"/>
      <c r="J66" s="24"/>
      <c r="K66" s="30"/>
      <c r="L66" s="24"/>
      <c r="M66" s="31"/>
      <c r="N66" s="32"/>
      <c r="O66" s="33"/>
      <c r="P66" s="31"/>
      <c r="Q66" s="34"/>
      <c r="S66" s="48"/>
      <c r="U66" s="48"/>
      <c r="W66" s="48"/>
      <c r="Y66" s="48"/>
      <c r="AA66" s="48"/>
      <c r="AC66" s="48"/>
      <c r="AE66" s="48"/>
      <c r="AG66" s="48"/>
      <c r="AI66" s="48"/>
      <c r="AK66" s="48"/>
      <c r="AM66" s="48"/>
      <c r="AO66" s="48"/>
      <c r="AQ66" s="48"/>
      <c r="AS66" s="48"/>
      <c r="AU66" s="48"/>
      <c r="AW66" s="48"/>
      <c r="AY66" s="48"/>
      <c r="BA66" s="48"/>
      <c r="BC66" s="48"/>
      <c r="BE66" s="48"/>
      <c r="BG66" s="48"/>
      <c r="BI66" s="48"/>
      <c r="BK66" s="48"/>
      <c r="BM66" s="48"/>
      <c r="BO66" s="48"/>
      <c r="BQ66" s="48"/>
      <c r="BS66" s="48"/>
      <c r="BU66" s="48"/>
      <c r="BW66" s="48"/>
      <c r="BY66" s="48"/>
      <c r="CA66" s="48"/>
      <c r="CC66" s="35"/>
      <c r="CD66" s="35"/>
    </row>
    <row r="67" spans="4:82" s="45" customFormat="1" ht="15" x14ac:dyDescent="0.2">
      <c r="D67" s="25"/>
      <c r="E67" s="50"/>
      <c r="F67" s="51"/>
      <c r="G67" s="28"/>
      <c r="H67" s="29"/>
      <c r="I67" s="29"/>
      <c r="J67" s="24"/>
      <c r="K67" s="30"/>
      <c r="L67" s="24"/>
      <c r="M67" s="31"/>
      <c r="N67" s="32"/>
      <c r="O67" s="33"/>
      <c r="P67" s="31"/>
      <c r="Q67" s="34"/>
      <c r="S67" s="48"/>
      <c r="U67" s="48"/>
      <c r="W67" s="48"/>
      <c r="Y67" s="48"/>
      <c r="AA67" s="48"/>
      <c r="AC67" s="48"/>
      <c r="AE67" s="48"/>
      <c r="AG67" s="48"/>
      <c r="AI67" s="48"/>
      <c r="AK67" s="48"/>
      <c r="AM67" s="48"/>
      <c r="AO67" s="48"/>
      <c r="AQ67" s="48"/>
      <c r="AS67" s="48"/>
      <c r="AU67" s="48"/>
      <c r="AW67" s="48"/>
      <c r="AY67" s="48"/>
      <c r="BA67" s="48"/>
      <c r="BC67" s="48"/>
      <c r="BE67" s="48"/>
      <c r="BG67" s="48"/>
      <c r="BI67" s="48"/>
      <c r="BK67" s="48"/>
      <c r="BM67" s="48"/>
      <c r="BO67" s="48"/>
      <c r="BQ67" s="48"/>
      <c r="BS67" s="48"/>
      <c r="BU67" s="48"/>
      <c r="BW67" s="48"/>
      <c r="BY67" s="48"/>
      <c r="CA67" s="48"/>
      <c r="CC67" s="35"/>
      <c r="CD67" s="35"/>
    </row>
    <row r="68" spans="4:82" s="45" customFormat="1" ht="15" x14ac:dyDescent="0.2">
      <c r="D68" s="25"/>
      <c r="E68" s="50"/>
      <c r="F68" s="51"/>
      <c r="G68" s="28"/>
      <c r="H68" s="29"/>
      <c r="I68" s="29"/>
      <c r="J68" s="24"/>
      <c r="K68" s="30"/>
      <c r="L68" s="24"/>
      <c r="M68" s="31"/>
      <c r="N68" s="32"/>
      <c r="O68" s="33"/>
      <c r="P68" s="31"/>
      <c r="Q68" s="34"/>
      <c r="S68" s="48"/>
      <c r="U68" s="48"/>
      <c r="W68" s="48"/>
      <c r="Y68" s="48"/>
      <c r="AA68" s="48"/>
      <c r="AC68" s="48"/>
      <c r="AE68" s="48"/>
      <c r="AG68" s="48"/>
      <c r="AI68" s="48"/>
      <c r="AK68" s="48"/>
      <c r="AM68" s="48"/>
      <c r="AO68" s="48"/>
      <c r="AQ68" s="48"/>
      <c r="AS68" s="48"/>
      <c r="AU68" s="48"/>
      <c r="AW68" s="48"/>
      <c r="AY68" s="48"/>
      <c r="BA68" s="48"/>
      <c r="BC68" s="48"/>
      <c r="BE68" s="48"/>
      <c r="BG68" s="48"/>
      <c r="BI68" s="48"/>
      <c r="BK68" s="48"/>
      <c r="BM68" s="48"/>
      <c r="BO68" s="48"/>
      <c r="BQ68" s="48"/>
      <c r="BS68" s="48"/>
      <c r="BU68" s="48"/>
      <c r="BW68" s="48"/>
      <c r="BY68" s="48"/>
      <c r="CA68" s="48"/>
      <c r="CC68" s="35"/>
      <c r="CD68" s="35"/>
    </row>
    <row r="69" spans="4:82" s="45" customFormat="1" ht="15" x14ac:dyDescent="0.2">
      <c r="D69" s="25"/>
      <c r="E69" s="50"/>
      <c r="F69" s="51"/>
      <c r="G69" s="28"/>
      <c r="H69" s="29"/>
      <c r="I69" s="29"/>
      <c r="J69" s="24"/>
      <c r="K69" s="30"/>
      <c r="L69" s="24"/>
      <c r="M69" s="31"/>
      <c r="N69" s="32"/>
      <c r="O69" s="33"/>
      <c r="P69" s="31"/>
      <c r="Q69" s="34"/>
      <c r="S69" s="48"/>
      <c r="U69" s="48"/>
      <c r="W69" s="48"/>
      <c r="Y69" s="48"/>
      <c r="AA69" s="48"/>
      <c r="AC69" s="48"/>
      <c r="AE69" s="48"/>
      <c r="AG69" s="48"/>
      <c r="AI69" s="48"/>
      <c r="AK69" s="48"/>
      <c r="AM69" s="48"/>
      <c r="AO69" s="48"/>
      <c r="AQ69" s="48"/>
      <c r="AS69" s="48"/>
      <c r="AU69" s="48"/>
      <c r="AW69" s="48"/>
      <c r="AY69" s="48"/>
      <c r="BA69" s="48"/>
      <c r="BC69" s="48"/>
      <c r="BE69" s="48"/>
      <c r="BG69" s="48"/>
      <c r="BI69" s="48"/>
      <c r="BK69" s="48"/>
      <c r="BM69" s="48"/>
      <c r="BO69" s="48"/>
      <c r="BQ69" s="48"/>
      <c r="BS69" s="48"/>
      <c r="BU69" s="48"/>
      <c r="BW69" s="48"/>
      <c r="BY69" s="48"/>
      <c r="CA69" s="48"/>
      <c r="CC69" s="35"/>
      <c r="CD69" s="35"/>
    </row>
    <row r="70" spans="4:82" s="45" customFormat="1" ht="15" x14ac:dyDescent="0.2">
      <c r="D70" s="25"/>
      <c r="E70" s="50"/>
      <c r="F70" s="51"/>
      <c r="G70" s="28"/>
      <c r="H70" s="29"/>
      <c r="I70" s="29"/>
      <c r="J70" s="24"/>
      <c r="K70" s="30"/>
      <c r="L70" s="24"/>
      <c r="M70" s="31"/>
      <c r="N70" s="32"/>
      <c r="O70" s="33"/>
      <c r="P70" s="31"/>
      <c r="Q70" s="34"/>
      <c r="S70" s="48"/>
      <c r="U70" s="48"/>
      <c r="W70" s="48"/>
      <c r="Y70" s="48"/>
      <c r="AA70" s="48"/>
      <c r="AC70" s="48"/>
      <c r="AE70" s="48"/>
      <c r="AG70" s="48"/>
      <c r="AI70" s="48"/>
      <c r="AK70" s="48"/>
      <c r="AM70" s="48"/>
      <c r="AO70" s="48"/>
      <c r="AQ70" s="48"/>
      <c r="AS70" s="48"/>
      <c r="AU70" s="48"/>
      <c r="AW70" s="48"/>
      <c r="AY70" s="48"/>
      <c r="BA70" s="48"/>
      <c r="BC70" s="48"/>
      <c r="BE70" s="48"/>
      <c r="BG70" s="48"/>
      <c r="BI70" s="48"/>
      <c r="BK70" s="48"/>
      <c r="BM70" s="48"/>
      <c r="BO70" s="48"/>
      <c r="BQ70" s="48"/>
      <c r="BS70" s="48"/>
      <c r="BU70" s="48"/>
      <c r="BW70" s="48"/>
      <c r="BY70" s="48"/>
      <c r="CA70" s="48"/>
      <c r="CC70" s="35"/>
      <c r="CD70" s="35"/>
    </row>
    <row r="71" spans="4:82" s="45" customFormat="1" ht="15" x14ac:dyDescent="0.2">
      <c r="D71" s="25"/>
      <c r="E71" s="50"/>
      <c r="F71" s="51"/>
      <c r="G71" s="28"/>
      <c r="H71" s="29"/>
      <c r="I71" s="29"/>
      <c r="J71" s="24"/>
      <c r="K71" s="30"/>
      <c r="L71" s="24"/>
      <c r="M71" s="31"/>
      <c r="N71" s="32"/>
      <c r="O71" s="33"/>
      <c r="P71" s="31"/>
      <c r="Q71" s="34"/>
      <c r="S71" s="48"/>
      <c r="U71" s="48"/>
      <c r="W71" s="48"/>
      <c r="Y71" s="48"/>
      <c r="AA71" s="48"/>
      <c r="AC71" s="48"/>
      <c r="AE71" s="48"/>
      <c r="AG71" s="48"/>
      <c r="AI71" s="48"/>
      <c r="AK71" s="48"/>
      <c r="AM71" s="48"/>
      <c r="AO71" s="48"/>
      <c r="AQ71" s="48"/>
      <c r="AS71" s="48"/>
      <c r="AU71" s="48"/>
      <c r="AW71" s="48"/>
      <c r="AY71" s="48"/>
      <c r="BA71" s="48"/>
      <c r="BC71" s="48"/>
      <c r="BE71" s="48"/>
      <c r="BG71" s="48"/>
      <c r="BI71" s="48"/>
      <c r="BK71" s="48"/>
      <c r="BM71" s="48"/>
      <c r="BO71" s="48"/>
      <c r="BQ71" s="48"/>
      <c r="BS71" s="48"/>
      <c r="BU71" s="48"/>
      <c r="BW71" s="48"/>
      <c r="BY71" s="48"/>
      <c r="CA71" s="48"/>
      <c r="CC71" s="35"/>
      <c r="CD71" s="35"/>
    </row>
    <row r="72" spans="4:82" s="45" customFormat="1" ht="15" x14ac:dyDescent="0.2">
      <c r="D72" s="25"/>
      <c r="E72" s="50"/>
      <c r="F72" s="51"/>
      <c r="G72" s="28"/>
      <c r="H72" s="29"/>
      <c r="I72" s="29"/>
      <c r="J72" s="24"/>
      <c r="K72" s="30"/>
      <c r="L72" s="24"/>
      <c r="M72" s="31"/>
      <c r="N72" s="32"/>
      <c r="O72" s="33"/>
      <c r="P72" s="31"/>
      <c r="Q72" s="34"/>
      <c r="S72" s="48"/>
      <c r="U72" s="48"/>
      <c r="W72" s="48"/>
      <c r="Y72" s="48"/>
      <c r="AA72" s="48"/>
      <c r="AC72" s="48"/>
      <c r="AE72" s="48"/>
      <c r="AG72" s="48"/>
      <c r="AI72" s="48"/>
      <c r="AK72" s="48"/>
      <c r="AM72" s="48"/>
      <c r="AO72" s="48"/>
      <c r="AQ72" s="48"/>
      <c r="AS72" s="48"/>
      <c r="AU72" s="48"/>
      <c r="AW72" s="48"/>
      <c r="AY72" s="48"/>
      <c r="BA72" s="48"/>
      <c r="BC72" s="48"/>
      <c r="BE72" s="48"/>
      <c r="BG72" s="48"/>
      <c r="BI72" s="48"/>
      <c r="BK72" s="48"/>
      <c r="BM72" s="48"/>
      <c r="BO72" s="48"/>
      <c r="BQ72" s="48"/>
      <c r="BS72" s="48"/>
      <c r="BU72" s="48"/>
      <c r="BW72" s="48"/>
      <c r="BY72" s="48"/>
      <c r="CA72" s="48"/>
      <c r="CC72" s="35"/>
      <c r="CD72" s="35"/>
    </row>
    <row r="73" spans="4:82" s="45" customFormat="1" ht="15" x14ac:dyDescent="0.2">
      <c r="D73" s="25"/>
      <c r="E73" s="50"/>
      <c r="F73" s="51"/>
      <c r="G73" s="28"/>
      <c r="H73" s="29"/>
      <c r="I73" s="29"/>
      <c r="J73" s="24"/>
      <c r="K73" s="30"/>
      <c r="L73" s="24"/>
      <c r="M73" s="31"/>
      <c r="N73" s="32"/>
      <c r="O73" s="33"/>
      <c r="P73" s="31"/>
      <c r="Q73" s="34"/>
      <c r="S73" s="48"/>
      <c r="U73" s="48"/>
      <c r="W73" s="48"/>
      <c r="Y73" s="48"/>
      <c r="AA73" s="48"/>
      <c r="AC73" s="48"/>
      <c r="AE73" s="48"/>
      <c r="AG73" s="48"/>
      <c r="AI73" s="48"/>
      <c r="AK73" s="48"/>
      <c r="AM73" s="48"/>
      <c r="AO73" s="48"/>
      <c r="AQ73" s="48"/>
      <c r="AS73" s="48"/>
      <c r="AU73" s="48"/>
      <c r="AW73" s="48"/>
      <c r="AY73" s="48"/>
      <c r="BA73" s="48"/>
      <c r="BC73" s="48"/>
      <c r="BE73" s="48"/>
      <c r="BG73" s="48"/>
      <c r="BI73" s="48"/>
      <c r="BK73" s="48"/>
      <c r="BM73" s="48"/>
      <c r="BO73" s="48"/>
      <c r="BQ73" s="48"/>
      <c r="BS73" s="48"/>
      <c r="BU73" s="48"/>
      <c r="BW73" s="48"/>
      <c r="BY73" s="48"/>
      <c r="CA73" s="48"/>
      <c r="CC73" s="35"/>
      <c r="CD73" s="35"/>
    </row>
    <row r="74" spans="4:82" s="45" customFormat="1" ht="15" x14ac:dyDescent="0.2">
      <c r="D74" s="25"/>
      <c r="E74" s="50"/>
      <c r="F74" s="51"/>
      <c r="G74" s="28"/>
      <c r="H74" s="29"/>
      <c r="I74" s="29"/>
      <c r="J74" s="24"/>
      <c r="K74" s="30"/>
      <c r="L74" s="24"/>
      <c r="M74" s="31"/>
      <c r="N74" s="32"/>
      <c r="O74" s="33"/>
      <c r="P74" s="31"/>
      <c r="Q74" s="34"/>
      <c r="S74" s="48"/>
      <c r="U74" s="48"/>
      <c r="W74" s="48"/>
      <c r="Y74" s="48"/>
      <c r="AA74" s="48"/>
      <c r="AC74" s="48"/>
      <c r="AE74" s="48"/>
      <c r="AG74" s="48"/>
      <c r="AI74" s="48"/>
      <c r="AK74" s="48"/>
      <c r="AM74" s="48"/>
      <c r="AO74" s="48"/>
      <c r="AQ74" s="48"/>
      <c r="AS74" s="48"/>
      <c r="AU74" s="48"/>
      <c r="AW74" s="48"/>
      <c r="AY74" s="48"/>
      <c r="BA74" s="48"/>
      <c r="BC74" s="48"/>
      <c r="BE74" s="48"/>
      <c r="BG74" s="48"/>
      <c r="BI74" s="48"/>
      <c r="BK74" s="48"/>
      <c r="BM74" s="48"/>
      <c r="BO74" s="48"/>
      <c r="BQ74" s="48"/>
      <c r="BS74" s="48"/>
      <c r="BU74" s="48"/>
      <c r="BW74" s="48"/>
      <c r="BY74" s="48"/>
      <c r="CA74" s="48"/>
      <c r="CC74" s="35"/>
      <c r="CD74" s="35"/>
    </row>
    <row r="75" spans="4:82" s="45" customFormat="1" ht="15" x14ac:dyDescent="0.2">
      <c r="D75" s="25"/>
      <c r="E75" s="50"/>
      <c r="F75" s="51"/>
      <c r="G75" s="28"/>
      <c r="H75" s="29"/>
      <c r="I75" s="29"/>
      <c r="J75" s="24"/>
      <c r="K75" s="30"/>
      <c r="L75" s="24"/>
      <c r="M75" s="31"/>
      <c r="N75" s="32"/>
      <c r="O75" s="33"/>
      <c r="P75" s="31"/>
      <c r="Q75" s="34"/>
      <c r="S75" s="48"/>
      <c r="U75" s="48"/>
      <c r="W75" s="48"/>
      <c r="Y75" s="48"/>
      <c r="AA75" s="48"/>
      <c r="AC75" s="48"/>
      <c r="AE75" s="48"/>
      <c r="AG75" s="48"/>
      <c r="AI75" s="48"/>
      <c r="AK75" s="48"/>
      <c r="AM75" s="48"/>
      <c r="AO75" s="48"/>
      <c r="AQ75" s="48"/>
      <c r="AS75" s="48"/>
      <c r="AU75" s="48"/>
      <c r="AW75" s="48"/>
      <c r="AY75" s="48"/>
      <c r="BA75" s="48"/>
      <c r="BC75" s="48"/>
      <c r="BE75" s="48"/>
      <c r="BG75" s="48"/>
      <c r="BI75" s="48"/>
      <c r="BK75" s="48"/>
      <c r="BM75" s="48"/>
      <c r="BO75" s="48"/>
      <c r="BQ75" s="48"/>
      <c r="BS75" s="48"/>
      <c r="BU75" s="48"/>
      <c r="BW75" s="48"/>
      <c r="BY75" s="48"/>
      <c r="CA75" s="48"/>
      <c r="CC75" s="35"/>
      <c r="CD75" s="35"/>
    </row>
    <row r="76" spans="4:82" s="45" customFormat="1" ht="15" x14ac:dyDescent="0.2">
      <c r="D76" s="25"/>
      <c r="E76" s="50"/>
      <c r="F76" s="51"/>
      <c r="G76" s="28"/>
      <c r="H76" s="29"/>
      <c r="I76" s="29"/>
      <c r="J76" s="24"/>
      <c r="K76" s="30"/>
      <c r="L76" s="24"/>
      <c r="M76" s="31"/>
      <c r="N76" s="32"/>
      <c r="O76" s="33"/>
      <c r="P76" s="31"/>
      <c r="Q76" s="34"/>
      <c r="S76" s="48"/>
      <c r="U76" s="48"/>
      <c r="W76" s="48"/>
      <c r="Y76" s="48"/>
      <c r="AA76" s="48"/>
      <c r="AC76" s="48"/>
      <c r="AE76" s="48"/>
      <c r="AG76" s="48"/>
      <c r="AI76" s="48"/>
      <c r="AK76" s="48"/>
      <c r="AM76" s="48"/>
      <c r="AO76" s="48"/>
      <c r="AQ76" s="48"/>
      <c r="AS76" s="48"/>
      <c r="AU76" s="48"/>
      <c r="AW76" s="48"/>
      <c r="AY76" s="48"/>
      <c r="BA76" s="48"/>
      <c r="BC76" s="48"/>
      <c r="BE76" s="48"/>
      <c r="BG76" s="48"/>
      <c r="BI76" s="48"/>
      <c r="BK76" s="48"/>
      <c r="BM76" s="48"/>
      <c r="BO76" s="48"/>
      <c r="BQ76" s="48"/>
      <c r="BS76" s="48"/>
      <c r="BU76" s="48"/>
      <c r="BW76" s="48"/>
      <c r="BY76" s="48"/>
      <c r="CA76" s="48"/>
      <c r="CC76" s="35"/>
      <c r="CD76" s="35"/>
    </row>
    <row r="77" spans="4:82" s="45" customFormat="1" ht="15" x14ac:dyDescent="0.2">
      <c r="D77" s="25"/>
      <c r="E77" s="50"/>
      <c r="F77" s="51"/>
      <c r="G77" s="28"/>
      <c r="H77" s="29"/>
      <c r="I77" s="29"/>
      <c r="J77" s="24"/>
      <c r="K77" s="30"/>
      <c r="L77" s="24"/>
      <c r="M77" s="31"/>
      <c r="N77" s="32"/>
      <c r="O77" s="33"/>
      <c r="P77" s="31"/>
      <c r="Q77" s="34"/>
      <c r="S77" s="48"/>
      <c r="U77" s="48"/>
      <c r="W77" s="48"/>
      <c r="Y77" s="48"/>
      <c r="AA77" s="48"/>
      <c r="AC77" s="48"/>
      <c r="AE77" s="48"/>
      <c r="AG77" s="48"/>
      <c r="AI77" s="48"/>
      <c r="AK77" s="48"/>
      <c r="AM77" s="48"/>
      <c r="AO77" s="48"/>
      <c r="AQ77" s="48"/>
      <c r="AS77" s="48"/>
      <c r="AU77" s="48"/>
      <c r="AW77" s="48"/>
      <c r="AY77" s="48"/>
      <c r="BA77" s="48"/>
      <c r="BC77" s="48"/>
      <c r="BE77" s="48"/>
      <c r="BG77" s="48"/>
      <c r="BI77" s="48"/>
      <c r="BK77" s="48"/>
      <c r="BM77" s="48"/>
      <c r="BO77" s="48"/>
      <c r="BQ77" s="48"/>
      <c r="BS77" s="48"/>
      <c r="BU77" s="48"/>
      <c r="BW77" s="48"/>
      <c r="BY77" s="48"/>
      <c r="CA77" s="48"/>
      <c r="CC77" s="35"/>
      <c r="CD77" s="35"/>
    </row>
    <row r="78" spans="4:82" s="45" customFormat="1" ht="15" x14ac:dyDescent="0.2">
      <c r="D78" s="25"/>
      <c r="E78" s="50"/>
      <c r="F78" s="51"/>
      <c r="G78" s="28"/>
      <c r="H78" s="29"/>
      <c r="I78" s="29"/>
      <c r="J78" s="24"/>
      <c r="K78" s="30"/>
      <c r="L78" s="24"/>
      <c r="M78" s="31"/>
      <c r="N78" s="32"/>
      <c r="O78" s="33"/>
      <c r="P78" s="31"/>
      <c r="Q78" s="34"/>
      <c r="S78" s="48"/>
      <c r="U78" s="48"/>
      <c r="W78" s="48"/>
      <c r="Y78" s="48"/>
      <c r="AA78" s="48"/>
      <c r="AC78" s="48"/>
      <c r="AE78" s="48"/>
      <c r="AG78" s="48"/>
      <c r="AI78" s="48"/>
      <c r="AK78" s="48"/>
      <c r="AM78" s="48"/>
      <c r="AO78" s="48"/>
      <c r="AQ78" s="48"/>
      <c r="AS78" s="48"/>
      <c r="AU78" s="48"/>
      <c r="AW78" s="48"/>
      <c r="AY78" s="48"/>
      <c r="BA78" s="48"/>
      <c r="BC78" s="48"/>
      <c r="BE78" s="48"/>
      <c r="BG78" s="48"/>
      <c r="BI78" s="48"/>
      <c r="BK78" s="48"/>
      <c r="BM78" s="48"/>
      <c r="BO78" s="48"/>
      <c r="BQ78" s="48"/>
      <c r="BS78" s="48"/>
      <c r="BU78" s="48"/>
      <c r="BW78" s="48"/>
      <c r="BY78" s="48"/>
      <c r="CA78" s="48"/>
      <c r="CC78" s="35"/>
      <c r="CD78" s="35"/>
    </row>
    <row r="79" spans="4:82" s="45" customFormat="1" ht="15" x14ac:dyDescent="0.2">
      <c r="D79" s="25"/>
      <c r="E79" s="50"/>
      <c r="F79" s="51"/>
      <c r="G79" s="28"/>
      <c r="H79" s="29"/>
      <c r="I79" s="29"/>
      <c r="J79" s="24"/>
      <c r="K79" s="30"/>
      <c r="L79" s="24"/>
      <c r="M79" s="31"/>
      <c r="N79" s="32"/>
      <c r="O79" s="33"/>
      <c r="P79" s="31"/>
      <c r="Q79" s="34"/>
      <c r="S79" s="48"/>
      <c r="U79" s="48"/>
      <c r="W79" s="48"/>
      <c r="Y79" s="48"/>
      <c r="AA79" s="48"/>
      <c r="AC79" s="48"/>
      <c r="AE79" s="48"/>
      <c r="AG79" s="48"/>
      <c r="AI79" s="48"/>
      <c r="AK79" s="48"/>
      <c r="AM79" s="48"/>
      <c r="AO79" s="48"/>
      <c r="AQ79" s="48"/>
      <c r="AS79" s="48"/>
      <c r="AU79" s="48"/>
      <c r="AW79" s="48"/>
      <c r="AY79" s="48"/>
      <c r="BA79" s="48"/>
      <c r="BC79" s="48"/>
      <c r="BE79" s="48"/>
      <c r="BG79" s="48"/>
      <c r="BI79" s="48"/>
      <c r="BK79" s="48"/>
      <c r="BM79" s="48"/>
      <c r="BO79" s="48"/>
      <c r="BQ79" s="48"/>
      <c r="BS79" s="48"/>
      <c r="BU79" s="48"/>
      <c r="BW79" s="48"/>
      <c r="BY79" s="48"/>
      <c r="CA79" s="48"/>
      <c r="CC79" s="35"/>
      <c r="CD79" s="35"/>
    </row>
    <row r="80" spans="4:82" s="45" customFormat="1" ht="15" x14ac:dyDescent="0.2">
      <c r="D80" s="25"/>
      <c r="E80" s="50"/>
      <c r="F80" s="51"/>
      <c r="G80" s="28"/>
      <c r="H80" s="29"/>
      <c r="I80" s="29"/>
      <c r="J80" s="24"/>
      <c r="K80" s="30"/>
      <c r="L80" s="24"/>
      <c r="M80" s="31"/>
      <c r="N80" s="32"/>
      <c r="O80" s="33"/>
      <c r="P80" s="31"/>
      <c r="Q80" s="34"/>
      <c r="S80" s="48"/>
      <c r="U80" s="48"/>
      <c r="W80" s="48"/>
      <c r="Y80" s="48"/>
      <c r="AA80" s="48"/>
      <c r="AC80" s="48"/>
      <c r="AE80" s="48"/>
      <c r="AG80" s="48"/>
      <c r="AI80" s="48"/>
      <c r="AK80" s="48"/>
      <c r="AM80" s="48"/>
      <c r="AO80" s="48"/>
      <c r="AQ80" s="48"/>
      <c r="AS80" s="48"/>
      <c r="AU80" s="48"/>
      <c r="AW80" s="48"/>
      <c r="AY80" s="48"/>
      <c r="BA80" s="48"/>
      <c r="BC80" s="48"/>
      <c r="BE80" s="48"/>
      <c r="BG80" s="48"/>
      <c r="BI80" s="48"/>
      <c r="BK80" s="48"/>
      <c r="BM80" s="48"/>
      <c r="BO80" s="48"/>
      <c r="BQ80" s="48"/>
      <c r="BS80" s="48"/>
      <c r="BU80" s="48"/>
      <c r="BW80" s="48"/>
      <c r="BY80" s="48"/>
      <c r="CA80" s="48"/>
      <c r="CC80" s="35"/>
      <c r="CD80" s="35"/>
    </row>
    <row r="81" spans="4:82" s="45" customFormat="1" ht="15" x14ac:dyDescent="0.2">
      <c r="D81" s="25"/>
      <c r="E81" s="50"/>
      <c r="F81" s="51"/>
      <c r="G81" s="28"/>
      <c r="H81" s="29"/>
      <c r="I81" s="29"/>
      <c r="J81" s="24"/>
      <c r="K81" s="30"/>
      <c r="L81" s="24"/>
      <c r="M81" s="31"/>
      <c r="N81" s="32"/>
      <c r="O81" s="33"/>
      <c r="P81" s="31"/>
      <c r="Q81" s="34"/>
      <c r="S81" s="48"/>
      <c r="U81" s="48"/>
      <c r="W81" s="48"/>
      <c r="Y81" s="48"/>
      <c r="AA81" s="48"/>
      <c r="AC81" s="48"/>
      <c r="AE81" s="48"/>
      <c r="AG81" s="48"/>
      <c r="AI81" s="48"/>
      <c r="AK81" s="48"/>
      <c r="AM81" s="48"/>
      <c r="AO81" s="48"/>
      <c r="AQ81" s="48"/>
      <c r="AS81" s="48"/>
      <c r="AU81" s="48"/>
      <c r="AW81" s="48"/>
      <c r="AY81" s="48"/>
      <c r="BA81" s="48"/>
      <c r="BC81" s="48"/>
      <c r="BE81" s="48"/>
      <c r="BG81" s="48"/>
      <c r="BI81" s="48"/>
      <c r="BK81" s="48"/>
      <c r="BM81" s="48"/>
      <c r="BO81" s="48"/>
      <c r="BQ81" s="48"/>
      <c r="BS81" s="48"/>
      <c r="BU81" s="48"/>
      <c r="BW81" s="48"/>
      <c r="BY81" s="48"/>
      <c r="CA81" s="48"/>
      <c r="CC81" s="35"/>
      <c r="CD81" s="35"/>
    </row>
    <row r="82" spans="4:82" s="45" customFormat="1" ht="15" x14ac:dyDescent="0.2">
      <c r="D82" s="25"/>
      <c r="E82" s="50"/>
      <c r="F82" s="51"/>
      <c r="G82" s="28"/>
      <c r="H82" s="29"/>
      <c r="I82" s="29"/>
      <c r="J82" s="24"/>
      <c r="K82" s="30"/>
      <c r="L82" s="24"/>
      <c r="M82" s="31"/>
      <c r="N82" s="32"/>
      <c r="O82" s="33"/>
      <c r="P82" s="31"/>
      <c r="Q82" s="34"/>
      <c r="S82" s="48"/>
      <c r="U82" s="48"/>
      <c r="W82" s="48"/>
      <c r="Y82" s="48"/>
      <c r="AA82" s="48"/>
      <c r="AC82" s="48"/>
      <c r="AE82" s="48"/>
      <c r="AG82" s="48"/>
      <c r="AI82" s="48"/>
      <c r="AK82" s="48"/>
      <c r="AM82" s="48"/>
      <c r="AO82" s="48"/>
      <c r="AQ82" s="48"/>
      <c r="AS82" s="48"/>
      <c r="AU82" s="48"/>
      <c r="AW82" s="48"/>
      <c r="AY82" s="48"/>
      <c r="BA82" s="48"/>
      <c r="BC82" s="48"/>
      <c r="BE82" s="48"/>
      <c r="BG82" s="48"/>
      <c r="BI82" s="48"/>
      <c r="BK82" s="48"/>
      <c r="BM82" s="48"/>
      <c r="BO82" s="48"/>
      <c r="BQ82" s="48"/>
      <c r="BS82" s="48"/>
      <c r="BU82" s="48"/>
      <c r="BW82" s="48"/>
      <c r="BY82" s="48"/>
      <c r="CA82" s="48"/>
      <c r="CC82" s="35"/>
      <c r="CD82" s="35"/>
    </row>
    <row r="83" spans="4:82" s="45" customFormat="1" ht="15" x14ac:dyDescent="0.2">
      <c r="D83" s="25"/>
      <c r="E83" s="50"/>
      <c r="F83" s="51"/>
      <c r="G83" s="28"/>
      <c r="H83" s="29"/>
      <c r="I83" s="29"/>
      <c r="J83" s="24"/>
      <c r="K83" s="30"/>
      <c r="L83" s="24"/>
      <c r="M83" s="31"/>
      <c r="N83" s="32"/>
      <c r="O83" s="33"/>
      <c r="P83" s="31"/>
      <c r="Q83" s="34"/>
      <c r="S83" s="48"/>
      <c r="U83" s="48"/>
      <c r="W83" s="48"/>
      <c r="Y83" s="48"/>
      <c r="AA83" s="48"/>
      <c r="AC83" s="48"/>
      <c r="AE83" s="48"/>
      <c r="AG83" s="48"/>
      <c r="AI83" s="48"/>
      <c r="AK83" s="48"/>
      <c r="AM83" s="48"/>
      <c r="AO83" s="48"/>
      <c r="AQ83" s="48"/>
      <c r="AS83" s="48"/>
      <c r="AU83" s="48"/>
      <c r="AW83" s="48"/>
      <c r="AY83" s="48"/>
      <c r="BA83" s="48"/>
      <c r="BC83" s="48"/>
      <c r="BE83" s="48"/>
      <c r="BG83" s="48"/>
      <c r="BI83" s="48"/>
      <c r="BK83" s="48"/>
      <c r="BM83" s="48"/>
      <c r="BO83" s="48"/>
      <c r="BQ83" s="48"/>
      <c r="BS83" s="48"/>
      <c r="BU83" s="48"/>
      <c r="BW83" s="48"/>
      <c r="BY83" s="48"/>
      <c r="CA83" s="48"/>
      <c r="CC83" s="35"/>
      <c r="CD83" s="35"/>
    </row>
    <row r="84" spans="4:82" s="45" customFormat="1" ht="15" x14ac:dyDescent="0.2">
      <c r="D84" s="25"/>
      <c r="E84" s="50"/>
      <c r="F84" s="51"/>
      <c r="G84" s="28"/>
      <c r="H84" s="29"/>
      <c r="I84" s="29"/>
      <c r="J84" s="24"/>
      <c r="K84" s="30"/>
      <c r="L84" s="24"/>
      <c r="M84" s="31"/>
      <c r="N84" s="32"/>
      <c r="O84" s="33"/>
      <c r="P84" s="31"/>
      <c r="Q84" s="34"/>
      <c r="S84" s="48"/>
      <c r="U84" s="48"/>
      <c r="W84" s="48"/>
      <c r="Y84" s="48"/>
      <c r="AA84" s="48"/>
      <c r="AC84" s="48"/>
      <c r="AE84" s="48"/>
      <c r="AG84" s="48"/>
      <c r="AI84" s="48"/>
      <c r="AK84" s="48"/>
      <c r="AM84" s="48"/>
      <c r="AO84" s="48"/>
      <c r="AQ84" s="48"/>
      <c r="AS84" s="48"/>
      <c r="AU84" s="48"/>
      <c r="AW84" s="48"/>
      <c r="AY84" s="48"/>
      <c r="BA84" s="48"/>
      <c r="BC84" s="48"/>
      <c r="BE84" s="48"/>
      <c r="BG84" s="48"/>
      <c r="BI84" s="48"/>
      <c r="BK84" s="48"/>
      <c r="BM84" s="48"/>
      <c r="BO84" s="48"/>
      <c r="BQ84" s="48"/>
      <c r="BS84" s="48"/>
      <c r="BU84" s="48"/>
      <c r="BW84" s="48"/>
      <c r="BY84" s="48"/>
      <c r="CA84" s="48"/>
      <c r="CC84" s="35"/>
      <c r="CD84" s="35"/>
    </row>
    <row r="85" spans="4:82" s="45" customFormat="1" ht="15" x14ac:dyDescent="0.2">
      <c r="D85" s="25"/>
      <c r="E85" s="50"/>
      <c r="F85" s="51"/>
      <c r="G85" s="28"/>
      <c r="H85" s="29"/>
      <c r="I85" s="29"/>
      <c r="J85" s="24"/>
      <c r="K85" s="30"/>
      <c r="L85" s="24"/>
      <c r="M85" s="31"/>
      <c r="N85" s="32"/>
      <c r="O85" s="33"/>
      <c r="P85" s="31"/>
      <c r="Q85" s="34"/>
      <c r="S85" s="48"/>
      <c r="U85" s="48"/>
      <c r="W85" s="48"/>
      <c r="Y85" s="48"/>
      <c r="AA85" s="48"/>
      <c r="AC85" s="48"/>
      <c r="AE85" s="48"/>
      <c r="AG85" s="48"/>
      <c r="AI85" s="48"/>
      <c r="AK85" s="48"/>
      <c r="AM85" s="48"/>
      <c r="AO85" s="48"/>
      <c r="AQ85" s="48"/>
      <c r="AS85" s="48"/>
      <c r="AU85" s="48"/>
      <c r="AW85" s="48"/>
      <c r="AY85" s="48"/>
      <c r="BA85" s="48"/>
      <c r="BC85" s="48"/>
      <c r="BE85" s="48"/>
      <c r="BG85" s="48"/>
      <c r="BI85" s="48"/>
      <c r="BK85" s="48"/>
      <c r="BM85" s="48"/>
      <c r="BO85" s="48"/>
      <c r="BQ85" s="48"/>
      <c r="BS85" s="48"/>
      <c r="BU85" s="48"/>
      <c r="BW85" s="48"/>
      <c r="BY85" s="48"/>
      <c r="CA85" s="48"/>
      <c r="CC85" s="35"/>
      <c r="CD85" s="35"/>
    </row>
    <row r="86" spans="4:82" s="45" customFormat="1" ht="15" x14ac:dyDescent="0.2">
      <c r="D86" s="25"/>
      <c r="E86" s="50"/>
      <c r="F86" s="51"/>
      <c r="G86" s="28"/>
      <c r="H86" s="29"/>
      <c r="I86" s="29"/>
      <c r="J86" s="24"/>
      <c r="K86" s="30"/>
      <c r="L86" s="24"/>
      <c r="M86" s="31"/>
      <c r="N86" s="32"/>
      <c r="O86" s="33"/>
      <c r="P86" s="31"/>
      <c r="Q86" s="34"/>
      <c r="S86" s="48"/>
      <c r="U86" s="48"/>
      <c r="W86" s="48"/>
      <c r="Y86" s="48"/>
      <c r="AA86" s="48"/>
      <c r="AC86" s="48"/>
      <c r="AE86" s="48"/>
      <c r="AG86" s="48"/>
      <c r="AI86" s="48"/>
      <c r="AK86" s="48"/>
      <c r="AM86" s="48"/>
      <c r="AO86" s="48"/>
      <c r="AQ86" s="48"/>
      <c r="AS86" s="48"/>
      <c r="AU86" s="48"/>
      <c r="AW86" s="48"/>
      <c r="AY86" s="48"/>
      <c r="BA86" s="48"/>
      <c r="BC86" s="48"/>
      <c r="BE86" s="48"/>
      <c r="BG86" s="48"/>
      <c r="BI86" s="48"/>
      <c r="BK86" s="48"/>
      <c r="BM86" s="48"/>
      <c r="BO86" s="48"/>
      <c r="BQ86" s="48"/>
      <c r="BS86" s="48"/>
      <c r="BU86" s="48"/>
      <c r="BW86" s="48"/>
      <c r="BY86" s="48"/>
      <c r="CA86" s="48"/>
      <c r="CC86" s="35"/>
      <c r="CD86" s="35"/>
    </row>
    <row r="87" spans="4:82" s="45" customFormat="1" ht="15" x14ac:dyDescent="0.2">
      <c r="D87" s="25"/>
      <c r="E87" s="50"/>
      <c r="F87" s="51"/>
      <c r="G87" s="28"/>
      <c r="H87" s="29"/>
      <c r="I87" s="29"/>
      <c r="J87" s="24"/>
      <c r="K87" s="30"/>
      <c r="L87" s="24"/>
      <c r="M87" s="31"/>
      <c r="N87" s="32"/>
      <c r="O87" s="33"/>
      <c r="P87" s="31"/>
      <c r="Q87" s="34"/>
      <c r="S87" s="48"/>
      <c r="U87" s="48"/>
      <c r="W87" s="48"/>
      <c r="Y87" s="48"/>
      <c r="AA87" s="48"/>
      <c r="AC87" s="48"/>
      <c r="AE87" s="48"/>
      <c r="AG87" s="48"/>
      <c r="AI87" s="48"/>
      <c r="AK87" s="48"/>
      <c r="AM87" s="48"/>
      <c r="AO87" s="48"/>
      <c r="AQ87" s="48"/>
      <c r="AS87" s="48"/>
      <c r="AU87" s="48"/>
      <c r="AW87" s="48"/>
      <c r="AY87" s="48"/>
      <c r="BA87" s="48"/>
      <c r="BC87" s="48"/>
      <c r="BE87" s="48"/>
      <c r="BG87" s="48"/>
      <c r="BI87" s="48"/>
      <c r="BK87" s="48"/>
      <c r="BM87" s="48"/>
      <c r="BO87" s="48"/>
      <c r="BQ87" s="48"/>
      <c r="BS87" s="48"/>
      <c r="BU87" s="48"/>
      <c r="BW87" s="48"/>
      <c r="BY87" s="48"/>
      <c r="CA87" s="48"/>
      <c r="CC87" s="35"/>
      <c r="CD87" s="35"/>
    </row>
    <row r="88" spans="4:82" s="45" customFormat="1" ht="15" x14ac:dyDescent="0.2">
      <c r="D88" s="25"/>
      <c r="E88" s="50"/>
      <c r="F88" s="51"/>
      <c r="G88" s="28"/>
      <c r="H88" s="29"/>
      <c r="I88" s="29"/>
      <c r="J88" s="24"/>
      <c r="K88" s="30"/>
      <c r="L88" s="24"/>
      <c r="M88" s="31"/>
      <c r="N88" s="32"/>
      <c r="O88" s="33"/>
      <c r="P88" s="31"/>
      <c r="Q88" s="34"/>
      <c r="S88" s="48"/>
      <c r="U88" s="48"/>
      <c r="W88" s="48"/>
      <c r="Y88" s="48"/>
      <c r="AA88" s="48"/>
      <c r="AC88" s="48"/>
      <c r="AE88" s="48"/>
      <c r="AG88" s="48"/>
      <c r="AI88" s="48"/>
      <c r="AK88" s="48"/>
      <c r="AM88" s="48"/>
      <c r="AO88" s="48"/>
      <c r="AQ88" s="48"/>
      <c r="AS88" s="48"/>
      <c r="AU88" s="48"/>
      <c r="AW88" s="48"/>
      <c r="AY88" s="48"/>
      <c r="BA88" s="48"/>
      <c r="BC88" s="48"/>
      <c r="BE88" s="48"/>
      <c r="BG88" s="48"/>
      <c r="BI88" s="48"/>
      <c r="BK88" s="48"/>
      <c r="BM88" s="48"/>
      <c r="BO88" s="48"/>
      <c r="BQ88" s="48"/>
      <c r="BS88" s="48"/>
      <c r="BU88" s="48"/>
      <c r="BW88" s="48"/>
      <c r="BY88" s="48"/>
      <c r="CA88" s="48"/>
      <c r="CC88" s="35"/>
      <c r="CD88" s="35"/>
    </row>
    <row r="89" spans="4:82" s="45" customFormat="1" ht="15" x14ac:dyDescent="0.2">
      <c r="D89" s="25"/>
      <c r="E89" s="50"/>
      <c r="F89" s="51"/>
      <c r="G89" s="28"/>
      <c r="H89" s="29"/>
      <c r="I89" s="29"/>
      <c r="J89" s="24"/>
      <c r="K89" s="30"/>
      <c r="L89" s="24"/>
      <c r="M89" s="31"/>
      <c r="N89" s="32"/>
      <c r="O89" s="33"/>
      <c r="P89" s="31"/>
      <c r="Q89" s="34"/>
      <c r="S89" s="48"/>
      <c r="U89" s="48"/>
      <c r="W89" s="48"/>
      <c r="Y89" s="48"/>
      <c r="AA89" s="48"/>
      <c r="AC89" s="48"/>
      <c r="AE89" s="48"/>
      <c r="AG89" s="48"/>
      <c r="AI89" s="48"/>
      <c r="AK89" s="48"/>
      <c r="AM89" s="48"/>
      <c r="AO89" s="48"/>
      <c r="AQ89" s="48"/>
      <c r="AS89" s="48"/>
      <c r="AU89" s="48"/>
      <c r="AW89" s="48"/>
      <c r="AY89" s="48"/>
      <c r="BA89" s="48"/>
      <c r="BC89" s="48"/>
      <c r="BE89" s="48"/>
      <c r="BG89" s="48"/>
      <c r="BI89" s="48"/>
      <c r="BK89" s="48"/>
      <c r="BM89" s="48"/>
      <c r="BO89" s="48"/>
      <c r="BQ89" s="48"/>
      <c r="BS89" s="48"/>
      <c r="BU89" s="48"/>
      <c r="BW89" s="48"/>
      <c r="BY89" s="48"/>
      <c r="CA89" s="48"/>
      <c r="CC89" s="35"/>
      <c r="CD89" s="35"/>
    </row>
    <row r="90" spans="4:82" s="45" customFormat="1" ht="15" x14ac:dyDescent="0.2">
      <c r="D90" s="25"/>
      <c r="E90" s="50"/>
      <c r="F90" s="51"/>
      <c r="G90" s="28"/>
      <c r="H90" s="29"/>
      <c r="I90" s="29"/>
      <c r="J90" s="24"/>
      <c r="K90" s="30"/>
      <c r="L90" s="24"/>
      <c r="M90" s="31"/>
      <c r="N90" s="32"/>
      <c r="O90" s="33"/>
      <c r="P90" s="31"/>
      <c r="Q90" s="34"/>
      <c r="S90" s="48"/>
      <c r="U90" s="48"/>
      <c r="W90" s="48"/>
      <c r="Y90" s="48"/>
      <c r="AA90" s="48"/>
      <c r="AC90" s="48"/>
      <c r="AE90" s="48"/>
      <c r="AG90" s="48"/>
      <c r="AI90" s="48"/>
      <c r="AK90" s="48"/>
      <c r="AM90" s="48"/>
      <c r="AO90" s="48"/>
      <c r="AQ90" s="48"/>
      <c r="AS90" s="48"/>
      <c r="AU90" s="48"/>
      <c r="AW90" s="48"/>
      <c r="AY90" s="48"/>
      <c r="BA90" s="48"/>
      <c r="BC90" s="48"/>
      <c r="BE90" s="48"/>
      <c r="BG90" s="48"/>
      <c r="BI90" s="48"/>
      <c r="BK90" s="48"/>
      <c r="BM90" s="48"/>
      <c r="BO90" s="48"/>
      <c r="BQ90" s="48"/>
      <c r="BS90" s="48"/>
      <c r="BU90" s="48"/>
      <c r="BW90" s="48"/>
      <c r="BY90" s="48"/>
      <c r="CA90" s="48"/>
      <c r="CC90" s="35"/>
      <c r="CD90" s="35"/>
    </row>
    <row r="91" spans="4:82" s="45" customFormat="1" ht="15" x14ac:dyDescent="0.2">
      <c r="D91" s="25"/>
      <c r="E91" s="50"/>
      <c r="F91" s="51"/>
      <c r="G91" s="28"/>
      <c r="H91" s="29"/>
      <c r="I91" s="29"/>
      <c r="J91" s="24"/>
      <c r="K91" s="30"/>
      <c r="L91" s="24"/>
      <c r="M91" s="31"/>
      <c r="N91" s="32"/>
      <c r="O91" s="33"/>
      <c r="P91" s="31"/>
      <c r="Q91" s="34"/>
      <c r="S91" s="48"/>
      <c r="U91" s="48"/>
      <c r="W91" s="48"/>
      <c r="Y91" s="48"/>
      <c r="AA91" s="48"/>
      <c r="AC91" s="48"/>
      <c r="AE91" s="48"/>
      <c r="AG91" s="48"/>
      <c r="AI91" s="48"/>
      <c r="AK91" s="48"/>
      <c r="AM91" s="48"/>
      <c r="AO91" s="48"/>
      <c r="AQ91" s="48"/>
      <c r="AS91" s="48"/>
      <c r="AU91" s="48"/>
      <c r="AW91" s="48"/>
      <c r="AY91" s="48"/>
      <c r="BA91" s="48"/>
      <c r="BC91" s="48"/>
      <c r="BE91" s="48"/>
      <c r="BG91" s="48"/>
      <c r="BI91" s="48"/>
      <c r="BK91" s="48"/>
      <c r="BM91" s="48"/>
      <c r="BO91" s="48"/>
      <c r="BQ91" s="48"/>
      <c r="BS91" s="48"/>
      <c r="BU91" s="48"/>
      <c r="BW91" s="48"/>
      <c r="BY91" s="48"/>
      <c r="CA91" s="48"/>
      <c r="CC91" s="35"/>
      <c r="CD91" s="35"/>
    </row>
    <row r="92" spans="4:82" s="45" customFormat="1" ht="15" x14ac:dyDescent="0.2">
      <c r="D92" s="25"/>
      <c r="E92" s="50"/>
      <c r="F92" s="51"/>
      <c r="G92" s="28"/>
      <c r="H92" s="29"/>
      <c r="I92" s="29"/>
      <c r="J92" s="24"/>
      <c r="K92" s="30"/>
      <c r="L92" s="24"/>
      <c r="M92" s="31"/>
      <c r="N92" s="32"/>
      <c r="O92" s="33"/>
      <c r="P92" s="31"/>
      <c r="Q92" s="34"/>
      <c r="S92" s="48"/>
      <c r="U92" s="48"/>
      <c r="W92" s="48"/>
      <c r="Y92" s="48"/>
      <c r="AA92" s="48"/>
      <c r="AC92" s="48"/>
      <c r="AE92" s="48"/>
      <c r="AG92" s="48"/>
      <c r="AI92" s="48"/>
      <c r="AK92" s="48"/>
      <c r="AM92" s="48"/>
      <c r="AO92" s="48"/>
      <c r="AQ92" s="48"/>
      <c r="AS92" s="48"/>
      <c r="AU92" s="48"/>
      <c r="AW92" s="48"/>
      <c r="AY92" s="48"/>
      <c r="BA92" s="48"/>
      <c r="BC92" s="48"/>
      <c r="BE92" s="48"/>
      <c r="BG92" s="48"/>
      <c r="BI92" s="48"/>
      <c r="BK92" s="48"/>
      <c r="BM92" s="48"/>
      <c r="BO92" s="48"/>
      <c r="BQ92" s="48"/>
      <c r="BS92" s="48"/>
      <c r="BU92" s="48"/>
      <c r="BW92" s="48"/>
      <c r="BY92" s="48"/>
      <c r="CA92" s="48"/>
      <c r="CC92" s="35"/>
      <c r="CD92" s="35"/>
    </row>
    <row r="93" spans="4:82" s="45" customFormat="1" ht="15" x14ac:dyDescent="0.2">
      <c r="D93" s="25"/>
      <c r="E93" s="50"/>
      <c r="F93" s="51"/>
      <c r="G93" s="28"/>
      <c r="H93" s="29"/>
      <c r="I93" s="29"/>
      <c r="J93" s="24"/>
      <c r="K93" s="30"/>
      <c r="L93" s="24"/>
      <c r="M93" s="31"/>
      <c r="N93" s="32"/>
      <c r="O93" s="33"/>
      <c r="P93" s="31"/>
      <c r="Q93" s="34"/>
      <c r="S93" s="48"/>
      <c r="U93" s="48"/>
      <c r="W93" s="48"/>
      <c r="Y93" s="48"/>
      <c r="AA93" s="48"/>
      <c r="AC93" s="48"/>
      <c r="AE93" s="48"/>
      <c r="AG93" s="48"/>
      <c r="AI93" s="48"/>
      <c r="AK93" s="48"/>
      <c r="AM93" s="48"/>
      <c r="AO93" s="48"/>
      <c r="AQ93" s="48"/>
      <c r="AS93" s="48"/>
      <c r="AU93" s="48"/>
      <c r="AW93" s="48"/>
      <c r="AY93" s="48"/>
      <c r="BA93" s="48"/>
      <c r="BC93" s="48"/>
      <c r="BE93" s="48"/>
      <c r="BG93" s="48"/>
      <c r="BI93" s="48"/>
      <c r="BK93" s="48"/>
      <c r="BM93" s="48"/>
      <c r="BO93" s="48"/>
      <c r="BQ93" s="48"/>
      <c r="BS93" s="48"/>
      <c r="BU93" s="48"/>
      <c r="BW93" s="48"/>
      <c r="BY93" s="48"/>
      <c r="CA93" s="48"/>
      <c r="CC93" s="35"/>
      <c r="CD93" s="35"/>
    </row>
    <row r="94" spans="4:82" s="45" customFormat="1" ht="15" x14ac:dyDescent="0.2">
      <c r="D94" s="25"/>
      <c r="E94" s="50"/>
      <c r="F94" s="51"/>
      <c r="G94" s="28"/>
      <c r="H94" s="29"/>
      <c r="I94" s="29"/>
      <c r="J94" s="24"/>
      <c r="K94" s="30"/>
      <c r="L94" s="24"/>
      <c r="M94" s="31"/>
      <c r="N94" s="32"/>
      <c r="O94" s="33"/>
      <c r="P94" s="31"/>
      <c r="Q94" s="34"/>
      <c r="S94" s="48"/>
      <c r="U94" s="48"/>
      <c r="W94" s="48"/>
      <c r="Y94" s="48"/>
      <c r="AA94" s="48"/>
      <c r="AC94" s="48"/>
      <c r="AE94" s="48"/>
      <c r="AG94" s="48"/>
      <c r="AI94" s="48"/>
      <c r="AK94" s="48"/>
      <c r="AM94" s="48"/>
      <c r="AO94" s="48"/>
      <c r="AQ94" s="48"/>
      <c r="AS94" s="48"/>
      <c r="AU94" s="48"/>
      <c r="AW94" s="48"/>
      <c r="AY94" s="48"/>
      <c r="BA94" s="48"/>
      <c r="BC94" s="48"/>
      <c r="BE94" s="48"/>
      <c r="BG94" s="48"/>
      <c r="BI94" s="48"/>
      <c r="BK94" s="48"/>
      <c r="BM94" s="48"/>
      <c r="BO94" s="48"/>
      <c r="BQ94" s="48"/>
      <c r="BS94" s="48"/>
      <c r="BU94" s="48"/>
      <c r="BW94" s="48"/>
      <c r="BY94" s="48"/>
      <c r="CA94" s="48"/>
      <c r="CC94" s="35"/>
      <c r="CD94" s="35"/>
    </row>
    <row r="95" spans="4:82" s="45" customFormat="1" ht="15" x14ac:dyDescent="0.2">
      <c r="D95" s="25"/>
      <c r="E95" s="50"/>
      <c r="F95" s="51"/>
      <c r="G95" s="28"/>
      <c r="H95" s="29"/>
      <c r="I95" s="29"/>
      <c r="J95" s="24"/>
      <c r="K95" s="30"/>
      <c r="L95" s="24"/>
      <c r="M95" s="31"/>
      <c r="N95" s="32"/>
      <c r="O95" s="33"/>
      <c r="P95" s="31"/>
      <c r="Q95" s="34"/>
      <c r="S95" s="48"/>
      <c r="U95" s="48"/>
      <c r="W95" s="48"/>
      <c r="Y95" s="48"/>
      <c r="AA95" s="48"/>
      <c r="AC95" s="48"/>
      <c r="AE95" s="48"/>
      <c r="AG95" s="48"/>
      <c r="AI95" s="48"/>
      <c r="AK95" s="48"/>
      <c r="AM95" s="48"/>
      <c r="AO95" s="48"/>
      <c r="AQ95" s="48"/>
      <c r="AS95" s="48"/>
      <c r="AU95" s="48"/>
      <c r="AW95" s="48"/>
      <c r="AY95" s="48"/>
      <c r="BA95" s="48"/>
      <c r="BC95" s="48"/>
      <c r="BE95" s="48"/>
      <c r="BG95" s="48"/>
      <c r="BI95" s="48"/>
      <c r="BK95" s="48"/>
      <c r="BM95" s="48"/>
      <c r="BO95" s="48"/>
      <c r="BQ95" s="48"/>
      <c r="BS95" s="48"/>
      <c r="BU95" s="48"/>
      <c r="BW95" s="48"/>
      <c r="BY95" s="48"/>
      <c r="CA95" s="48"/>
      <c r="CC95" s="35"/>
      <c r="CD95" s="35"/>
    </row>
    <row r="96" spans="4:82" s="45" customFormat="1" ht="15" x14ac:dyDescent="0.2">
      <c r="D96" s="25"/>
      <c r="E96" s="50"/>
      <c r="F96" s="51"/>
      <c r="G96" s="28"/>
      <c r="H96" s="29"/>
      <c r="I96" s="29"/>
      <c r="J96" s="24"/>
      <c r="K96" s="30"/>
      <c r="L96" s="24"/>
      <c r="M96" s="31"/>
      <c r="N96" s="32"/>
      <c r="O96" s="33"/>
      <c r="P96" s="31"/>
      <c r="Q96" s="34"/>
      <c r="S96" s="48"/>
      <c r="U96" s="48"/>
      <c r="W96" s="48"/>
      <c r="Y96" s="48"/>
      <c r="AA96" s="48"/>
      <c r="AC96" s="48"/>
      <c r="AE96" s="48"/>
      <c r="AG96" s="48"/>
      <c r="AI96" s="48"/>
      <c r="AK96" s="48"/>
      <c r="AM96" s="48"/>
      <c r="AO96" s="48"/>
      <c r="AQ96" s="48"/>
      <c r="AS96" s="48"/>
      <c r="AU96" s="48"/>
      <c r="AW96" s="48"/>
      <c r="AY96" s="48"/>
      <c r="BA96" s="48"/>
      <c r="BC96" s="48"/>
      <c r="BE96" s="48"/>
      <c r="BG96" s="48"/>
      <c r="BI96" s="48"/>
      <c r="BK96" s="48"/>
      <c r="BM96" s="48"/>
      <c r="BO96" s="48"/>
      <c r="BQ96" s="48"/>
      <c r="BS96" s="48"/>
      <c r="BU96" s="48"/>
      <c r="BW96" s="48"/>
      <c r="BY96" s="48"/>
      <c r="CA96" s="48"/>
      <c r="CC96" s="35"/>
      <c r="CD96" s="35"/>
    </row>
    <row r="97" spans="4:82" s="45" customFormat="1" ht="15" x14ac:dyDescent="0.2">
      <c r="D97" s="25"/>
      <c r="E97" s="50"/>
      <c r="F97" s="51"/>
      <c r="G97" s="28"/>
      <c r="H97" s="29"/>
      <c r="I97" s="29"/>
      <c r="J97" s="24"/>
      <c r="K97" s="30"/>
      <c r="L97" s="24"/>
      <c r="M97" s="31"/>
      <c r="N97" s="32"/>
      <c r="O97" s="33"/>
      <c r="P97" s="31"/>
      <c r="Q97" s="34"/>
      <c r="S97" s="48"/>
      <c r="U97" s="48"/>
      <c r="W97" s="48"/>
      <c r="Y97" s="48"/>
      <c r="AA97" s="48"/>
      <c r="AC97" s="48"/>
      <c r="AE97" s="48"/>
      <c r="AG97" s="48"/>
      <c r="AI97" s="48"/>
      <c r="AK97" s="48"/>
      <c r="AM97" s="48"/>
      <c r="AO97" s="48"/>
      <c r="AQ97" s="48"/>
      <c r="AS97" s="48"/>
      <c r="AU97" s="48"/>
      <c r="AW97" s="48"/>
      <c r="AY97" s="48"/>
      <c r="BA97" s="48"/>
      <c r="BC97" s="48"/>
      <c r="BE97" s="48"/>
      <c r="BG97" s="48"/>
      <c r="BI97" s="48"/>
      <c r="BK97" s="48"/>
      <c r="BM97" s="48"/>
      <c r="BO97" s="48"/>
      <c r="BQ97" s="48"/>
      <c r="BS97" s="48"/>
      <c r="BU97" s="48"/>
      <c r="BW97" s="48"/>
      <c r="BY97" s="48"/>
      <c r="CA97" s="48"/>
      <c r="CC97" s="35"/>
      <c r="CD97" s="35"/>
    </row>
  </sheetData>
  <mergeCells count="128">
    <mergeCell ref="BU1:CA1"/>
    <mergeCell ref="A3:B3"/>
    <mergeCell ref="C3:G3"/>
    <mergeCell ref="I3:K3"/>
    <mergeCell ref="N3:Q3"/>
    <mergeCell ref="BQ3:BT3"/>
    <mergeCell ref="BU3:CA3"/>
    <mergeCell ref="AT5:AU5"/>
    <mergeCell ref="AV5:AW5"/>
    <mergeCell ref="AX5:AY5"/>
    <mergeCell ref="AZ5:BA5"/>
    <mergeCell ref="AD5:AE5"/>
    <mergeCell ref="AF5:AG5"/>
    <mergeCell ref="AH5:AI5"/>
    <mergeCell ref="AJ5:AK5"/>
    <mergeCell ref="AL5:AM5"/>
    <mergeCell ref="AN5:AO5"/>
    <mergeCell ref="BZ5:CA5"/>
    <mergeCell ref="BX5:BY5"/>
    <mergeCell ref="BB5:BC5"/>
    <mergeCell ref="BD5:BE5"/>
    <mergeCell ref="BF5:BG5"/>
    <mergeCell ref="BH5:BI5"/>
    <mergeCell ref="BJ5:BK5"/>
    <mergeCell ref="Z5:AA5"/>
    <mergeCell ref="AB5:AC5"/>
    <mergeCell ref="J6:J7"/>
    <mergeCell ref="K6:K7"/>
    <mergeCell ref="L6:L7"/>
    <mergeCell ref="M6:M7"/>
    <mergeCell ref="N6:N7"/>
    <mergeCell ref="O6:O7"/>
    <mergeCell ref="AP6:AQ6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BN5:BO5"/>
    <mergeCell ref="BV6:BW6"/>
    <mergeCell ref="AP5:AQ5"/>
    <mergeCell ref="AR5:AS5"/>
    <mergeCell ref="P6:P7"/>
    <mergeCell ref="Q6:Q7"/>
    <mergeCell ref="R6:S6"/>
    <mergeCell ref="T6:U6"/>
    <mergeCell ref="V6:W6"/>
    <mergeCell ref="X6:Y6"/>
    <mergeCell ref="BP5:BQ5"/>
    <mergeCell ref="BR5:BS5"/>
    <mergeCell ref="BT5:BU5"/>
    <mergeCell ref="BV5:BW5"/>
    <mergeCell ref="BD6:BE6"/>
    <mergeCell ref="BF6:BG6"/>
    <mergeCell ref="BH6:BI6"/>
    <mergeCell ref="AL6:AM6"/>
    <mergeCell ref="AN6:AO6"/>
    <mergeCell ref="BL5:BM5"/>
    <mergeCell ref="R5:S5"/>
    <mergeCell ref="T5:U5"/>
    <mergeCell ref="V5:W5"/>
    <mergeCell ref="X5:Y5"/>
    <mergeCell ref="AT6:AU6"/>
    <mergeCell ref="AV6:AW6"/>
    <mergeCell ref="Z6:AA6"/>
    <mergeCell ref="AB6:AC6"/>
    <mergeCell ref="AD6:AE6"/>
    <mergeCell ref="AF6:AG6"/>
    <mergeCell ref="AH6:AI6"/>
    <mergeCell ref="AJ6:AK6"/>
    <mergeCell ref="AR6:AS6"/>
    <mergeCell ref="BX6:BY6"/>
    <mergeCell ref="BZ6:CA6"/>
    <mergeCell ref="BJ6:BK6"/>
    <mergeCell ref="BL6:BM6"/>
    <mergeCell ref="BN6:BO6"/>
    <mergeCell ref="BP6:BQ6"/>
    <mergeCell ref="BR6:BS6"/>
    <mergeCell ref="BT6:BU6"/>
    <mergeCell ref="AX6:AY6"/>
    <mergeCell ref="AZ6:BA6"/>
    <mergeCell ref="BB6:BC6"/>
    <mergeCell ref="A27:B27"/>
    <mergeCell ref="D27:E27"/>
    <mergeCell ref="S28:W29"/>
    <mergeCell ref="Y28:Z29"/>
    <mergeCell ref="AB28:AD29"/>
    <mergeCell ref="AG28:AK29"/>
    <mergeCell ref="AM28:AN29"/>
    <mergeCell ref="AP28:AR29"/>
    <mergeCell ref="A30:B30"/>
    <mergeCell ref="D30:E30"/>
    <mergeCell ref="S30:W30"/>
    <mergeCell ref="Y30:Z30"/>
    <mergeCell ref="AB30:AD30"/>
    <mergeCell ref="AG30:AK30"/>
    <mergeCell ref="AM30:AN30"/>
    <mergeCell ref="AP30:AR30"/>
    <mergeCell ref="AP34:AR34"/>
    <mergeCell ref="AB36:AD36"/>
    <mergeCell ref="AE36:AF36"/>
    <mergeCell ref="AG36:AK36"/>
    <mergeCell ref="AM36:AN36"/>
    <mergeCell ref="AP36:AR36"/>
    <mergeCell ref="A36:B36"/>
    <mergeCell ref="D36:E36"/>
    <mergeCell ref="A32:B32"/>
    <mergeCell ref="D32:E32"/>
    <mergeCell ref="J32:L32"/>
    <mergeCell ref="S32:W32"/>
    <mergeCell ref="Y32:Z32"/>
    <mergeCell ref="AB32:AD32"/>
    <mergeCell ref="AG32:AK32"/>
    <mergeCell ref="AM32:AN32"/>
    <mergeCell ref="AP32:AR32"/>
    <mergeCell ref="A38:B38"/>
    <mergeCell ref="D38:E38"/>
    <mergeCell ref="A34:B34"/>
    <mergeCell ref="D34:E34"/>
    <mergeCell ref="S34:W34"/>
    <mergeCell ref="Y34:Z34"/>
    <mergeCell ref="AB34:AD34"/>
    <mergeCell ref="AG34:AK34"/>
    <mergeCell ref="AM34:AN34"/>
  </mergeCells>
  <conditionalFormatting sqref="K9 K12 K21:K22 K14:K16">
    <cfRule type="cellIs" dxfId="322" priority="36" operator="equal">
      <formula>0</formula>
    </cfRule>
  </conditionalFormatting>
  <conditionalFormatting sqref="K9">
    <cfRule type="cellIs" dxfId="321" priority="35" operator="equal">
      <formula>0</formula>
    </cfRule>
  </conditionalFormatting>
  <conditionalFormatting sqref="K9 K12 K21:K22 K14:K16">
    <cfRule type="cellIs" dxfId="320" priority="34" operator="equal">
      <formula>0</formula>
    </cfRule>
  </conditionalFormatting>
  <conditionalFormatting sqref="K9">
    <cfRule type="cellIs" dxfId="319" priority="33" operator="equal">
      <formula>0</formula>
    </cfRule>
  </conditionalFormatting>
  <conditionalFormatting sqref="K10">
    <cfRule type="cellIs" dxfId="318" priority="32" operator="equal">
      <formula>0</formula>
    </cfRule>
  </conditionalFormatting>
  <conditionalFormatting sqref="K10">
    <cfRule type="cellIs" dxfId="317" priority="31" operator="equal">
      <formula>0</formula>
    </cfRule>
  </conditionalFormatting>
  <conditionalFormatting sqref="K10">
    <cfRule type="cellIs" dxfId="316" priority="30" operator="equal">
      <formula>0</formula>
    </cfRule>
  </conditionalFormatting>
  <conditionalFormatting sqref="K10">
    <cfRule type="cellIs" dxfId="315" priority="29" operator="equal">
      <formula>0</formula>
    </cfRule>
  </conditionalFormatting>
  <conditionalFormatting sqref="K11">
    <cfRule type="cellIs" dxfId="314" priority="28" operator="equal">
      <formula>0</formula>
    </cfRule>
  </conditionalFormatting>
  <conditionalFormatting sqref="K11">
    <cfRule type="cellIs" dxfId="313" priority="27" operator="equal">
      <formula>0</formula>
    </cfRule>
  </conditionalFormatting>
  <conditionalFormatting sqref="K11">
    <cfRule type="cellIs" dxfId="312" priority="26" operator="equal">
      <formula>0</formula>
    </cfRule>
  </conditionalFormatting>
  <conditionalFormatting sqref="K11">
    <cfRule type="cellIs" dxfId="311" priority="25" operator="equal">
      <formula>0</formula>
    </cfRule>
  </conditionalFormatting>
  <conditionalFormatting sqref="K13">
    <cfRule type="cellIs" dxfId="310" priority="20" operator="equal">
      <formula>0</formula>
    </cfRule>
  </conditionalFormatting>
  <conditionalFormatting sqref="K13">
    <cfRule type="cellIs" dxfId="309" priority="19" operator="equal">
      <formula>0</formula>
    </cfRule>
  </conditionalFormatting>
  <conditionalFormatting sqref="K17:K18">
    <cfRule type="cellIs" dxfId="308" priority="18" operator="equal">
      <formula>0</formula>
    </cfRule>
  </conditionalFormatting>
  <conditionalFormatting sqref="K17:K18">
    <cfRule type="cellIs" dxfId="307" priority="17" operator="equal">
      <formula>0</formula>
    </cfRule>
  </conditionalFormatting>
  <conditionalFormatting sqref="K20">
    <cfRule type="cellIs" dxfId="306" priority="16" operator="equal">
      <formula>0</formula>
    </cfRule>
  </conditionalFormatting>
  <conditionalFormatting sqref="K20">
    <cfRule type="cellIs" dxfId="305" priority="15" operator="equal">
      <formula>0</formula>
    </cfRule>
  </conditionalFormatting>
  <conditionalFormatting sqref="K19">
    <cfRule type="cellIs" dxfId="304" priority="14" operator="equal">
      <formula>0</formula>
    </cfRule>
  </conditionalFormatting>
  <conditionalFormatting sqref="K19">
    <cfRule type="cellIs" dxfId="303" priority="13" operator="equal">
      <formula>0</formula>
    </cfRule>
  </conditionalFormatting>
  <conditionalFormatting sqref="K13">
    <cfRule type="cellIs" dxfId="302" priority="8" operator="equal">
      <formula>0</formula>
    </cfRule>
  </conditionalFormatting>
  <conditionalFormatting sqref="K13">
    <cfRule type="cellIs" dxfId="301" priority="7" operator="equal">
      <formula>0</formula>
    </cfRule>
  </conditionalFormatting>
  <conditionalFormatting sqref="K12">
    <cfRule type="cellIs" dxfId="300" priority="6" operator="equal">
      <formula>0</formula>
    </cfRule>
  </conditionalFormatting>
  <conditionalFormatting sqref="K12">
    <cfRule type="cellIs" dxfId="299" priority="5" operator="equal">
      <formula>0</formula>
    </cfRule>
  </conditionalFormatting>
  <conditionalFormatting sqref="K25">
    <cfRule type="cellIs" dxfId="298" priority="4" operator="equal">
      <formula>0</formula>
    </cfRule>
  </conditionalFormatting>
  <conditionalFormatting sqref="K25">
    <cfRule type="cellIs" dxfId="297" priority="3" operator="equal">
      <formula>0</formula>
    </cfRule>
  </conditionalFormatting>
  <conditionalFormatting sqref="K23:K24">
    <cfRule type="cellIs" dxfId="296" priority="2" operator="equal">
      <formula>0</formula>
    </cfRule>
  </conditionalFormatting>
  <conditionalFormatting sqref="K23:K24">
    <cfRule type="cellIs" dxfId="295" priority="1" operator="equal">
      <formula>0</formula>
    </cfRule>
  </conditionalFormatting>
  <pageMargins left="0.19685039370078741" right="0.19685039370078741" top="0.23622047244094491" bottom="0.23622047244094491" header="0.31496062992125984" footer="0.31496062992125984"/>
  <pageSetup paperSize="9" scale="47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99"/>
  <sheetViews>
    <sheetView showGridLines="0" workbookViewId="0">
      <pane xSplit="17" ySplit="7" topLeftCell="CC8" activePane="bottomRight" state="frozen"/>
      <selection activeCell="H12" sqref="H12"/>
      <selection pane="topRight" activeCell="H12" sqref="H12"/>
      <selection pane="bottomLeft" activeCell="H12" sqref="H12"/>
      <selection pane="bottomRight" activeCell="CC35" sqref="CC35"/>
    </sheetView>
  </sheetViews>
  <sheetFormatPr defaultColWidth="9.125" defaultRowHeight="14.25" x14ac:dyDescent="0.2"/>
  <cols>
    <col min="1" max="1" width="3.25" style="24" customWidth="1"/>
    <col min="2" max="2" width="12.25" style="24" customWidth="1"/>
    <col min="3" max="3" width="17.625" style="24" customWidth="1"/>
    <col min="4" max="4" width="5.375" style="25" customWidth="1"/>
    <col min="5" max="5" width="7.125" style="26" customWidth="1"/>
    <col min="6" max="6" width="7" style="27" customWidth="1"/>
    <col min="7" max="7" width="7.75" style="28" customWidth="1"/>
    <col min="8" max="9" width="9" style="29" customWidth="1"/>
    <col min="10" max="10" width="4.25" style="24" customWidth="1"/>
    <col min="11" max="11" width="4.25" style="30" customWidth="1"/>
    <col min="12" max="12" width="4.25" style="24" customWidth="1"/>
    <col min="13" max="13" width="6.625" style="31" customWidth="1"/>
    <col min="14" max="14" width="6.625" style="32" customWidth="1"/>
    <col min="15" max="15" width="4.25" style="33" customWidth="1"/>
    <col min="16" max="16" width="7.375" style="31" customWidth="1"/>
    <col min="17" max="17" width="6.625" style="34" customWidth="1"/>
    <col min="18" max="18" width="2.75" style="24" customWidth="1"/>
    <col min="19" max="19" width="2.75" style="30" customWidth="1"/>
    <col min="20" max="20" width="2.75" style="24" customWidth="1"/>
    <col min="21" max="21" width="2.75" style="30" customWidth="1"/>
    <col min="22" max="22" width="2.75" style="24" customWidth="1"/>
    <col min="23" max="23" width="2.75" style="30" customWidth="1"/>
    <col min="24" max="24" width="2.75" style="24" customWidth="1"/>
    <col min="25" max="25" width="2.75" style="30" customWidth="1"/>
    <col min="26" max="26" width="2.75" style="24" customWidth="1"/>
    <col min="27" max="27" width="2.75" style="30" customWidth="1"/>
    <col min="28" max="28" width="2.75" style="24" customWidth="1"/>
    <col min="29" max="29" width="2.75" style="30" customWidth="1"/>
    <col min="30" max="30" width="2.75" style="24" customWidth="1"/>
    <col min="31" max="31" width="2.75" style="30" customWidth="1"/>
    <col min="32" max="32" width="2.75" style="24" customWidth="1"/>
    <col min="33" max="33" width="2.75" style="30" customWidth="1"/>
    <col min="34" max="34" width="2.75" style="24" customWidth="1"/>
    <col min="35" max="35" width="2.75" style="30" customWidth="1"/>
    <col min="36" max="36" width="2.75" style="24" customWidth="1"/>
    <col min="37" max="37" width="2.75" style="30" customWidth="1"/>
    <col min="38" max="38" width="2.75" style="24" customWidth="1"/>
    <col min="39" max="39" width="2.75" style="30" customWidth="1"/>
    <col min="40" max="40" width="2.75" style="24" customWidth="1"/>
    <col min="41" max="41" width="2.75" style="30" customWidth="1"/>
    <col min="42" max="42" width="2.75" style="24" customWidth="1"/>
    <col min="43" max="43" width="2.75" style="30" customWidth="1"/>
    <col min="44" max="44" width="2.75" style="24" customWidth="1"/>
    <col min="45" max="45" width="2.75" style="30" customWidth="1"/>
    <col min="46" max="46" width="2.75" style="24" customWidth="1"/>
    <col min="47" max="47" width="2.75" style="30" customWidth="1"/>
    <col min="48" max="48" width="2.75" style="24" customWidth="1"/>
    <col min="49" max="49" width="2.75" style="30" customWidth="1"/>
    <col min="50" max="50" width="2.75" style="24" customWidth="1"/>
    <col min="51" max="51" width="2.75" style="30" customWidth="1"/>
    <col min="52" max="52" width="2.75" style="24" customWidth="1"/>
    <col min="53" max="53" width="2.75" style="30" customWidth="1"/>
    <col min="54" max="54" width="2.75" style="24" customWidth="1"/>
    <col min="55" max="55" width="2.75" style="30" customWidth="1"/>
    <col min="56" max="56" width="2.75" style="24" customWidth="1"/>
    <col min="57" max="57" width="2.75" style="30" customWidth="1"/>
    <col min="58" max="58" width="2.75" style="24" customWidth="1"/>
    <col min="59" max="59" width="2.75" style="30" customWidth="1"/>
    <col min="60" max="60" width="2.75" style="24" customWidth="1"/>
    <col min="61" max="61" width="2.75" style="30" customWidth="1"/>
    <col min="62" max="62" width="2.75" style="24" customWidth="1"/>
    <col min="63" max="63" width="2.75" style="30" customWidth="1"/>
    <col min="64" max="64" width="2.75" style="24" customWidth="1"/>
    <col min="65" max="65" width="2.75" style="30" customWidth="1"/>
    <col min="66" max="66" width="2.75" style="24" customWidth="1"/>
    <col min="67" max="67" width="2.75" style="30" customWidth="1"/>
    <col min="68" max="68" width="2.75" style="24" customWidth="1"/>
    <col min="69" max="69" width="2.75" style="30" customWidth="1"/>
    <col min="70" max="70" width="2.75" style="24" customWidth="1"/>
    <col min="71" max="71" width="2.75" style="30" customWidth="1"/>
    <col min="72" max="72" width="2.75" style="24" customWidth="1"/>
    <col min="73" max="73" width="2.75" style="30" customWidth="1"/>
    <col min="74" max="74" width="2.75" style="24" customWidth="1"/>
    <col min="75" max="75" width="2.75" style="30" customWidth="1"/>
    <col min="76" max="76" width="2.75" style="24" customWidth="1"/>
    <col min="77" max="77" width="2.75" style="30" customWidth="1"/>
    <col min="78" max="78" width="2.75" style="24" customWidth="1"/>
    <col min="79" max="79" width="2.75" style="30" customWidth="1"/>
    <col min="80" max="80" width="9.125" style="24"/>
    <col min="81" max="81" width="11.75" style="35" bestFit="1" customWidth="1"/>
    <col min="82" max="82" width="9.25" style="35" bestFit="1" customWidth="1"/>
    <col min="83" max="16384" width="9.125" style="24"/>
  </cols>
  <sheetData>
    <row r="1" spans="1:85" ht="31.5" customHeight="1" x14ac:dyDescent="0.2">
      <c r="A1" s="54" t="s">
        <v>125</v>
      </c>
      <c r="BU1" s="674"/>
      <c r="BV1" s="674"/>
      <c r="BW1" s="674"/>
      <c r="BX1" s="674"/>
      <c r="BY1" s="674"/>
      <c r="BZ1" s="674"/>
      <c r="CA1" s="674"/>
    </row>
    <row r="2" spans="1:85" ht="6" customHeight="1" thickBot="1" x14ac:dyDescent="0.25">
      <c r="A2" s="36"/>
    </row>
    <row r="3" spans="1:85" s="37" customFormat="1" ht="27" customHeight="1" thickBot="1" x14ac:dyDescent="0.25">
      <c r="A3" s="675" t="s">
        <v>12</v>
      </c>
      <c r="B3" s="675"/>
      <c r="C3" s="676" t="s">
        <v>104</v>
      </c>
      <c r="D3" s="677"/>
      <c r="E3" s="677"/>
      <c r="F3" s="677"/>
      <c r="G3" s="678"/>
      <c r="H3" s="57" t="s">
        <v>53</v>
      </c>
      <c r="I3" s="679" t="s">
        <v>84</v>
      </c>
      <c r="J3" s="680"/>
      <c r="K3" s="681"/>
      <c r="L3" s="58" t="s">
        <v>38</v>
      </c>
      <c r="M3" s="59"/>
      <c r="N3" s="682" t="s">
        <v>113</v>
      </c>
      <c r="O3" s="683"/>
      <c r="P3" s="683"/>
      <c r="Q3" s="684"/>
      <c r="S3" s="38"/>
      <c r="U3" s="38"/>
      <c r="W3" s="38"/>
      <c r="Y3" s="38"/>
      <c r="AA3" s="38"/>
      <c r="AC3" s="38"/>
      <c r="AE3" s="38"/>
      <c r="AG3" s="38"/>
      <c r="AI3" s="38"/>
      <c r="AK3" s="38"/>
      <c r="AM3" s="38"/>
      <c r="AO3" s="38"/>
      <c r="AQ3" s="38"/>
      <c r="AS3" s="38"/>
      <c r="AU3" s="38"/>
      <c r="AW3" s="38"/>
      <c r="AY3" s="38"/>
      <c r="BA3" s="38"/>
      <c r="BC3" s="38"/>
      <c r="BE3" s="38"/>
      <c r="BG3" s="38"/>
      <c r="BI3" s="38"/>
      <c r="BK3" s="38"/>
      <c r="BM3" s="38"/>
      <c r="BO3" s="38"/>
      <c r="BQ3" s="685" t="s">
        <v>50</v>
      </c>
      <c r="BR3" s="685"/>
      <c r="BS3" s="685"/>
      <c r="BT3" s="686"/>
      <c r="BU3" s="687">
        <v>41306</v>
      </c>
      <c r="BV3" s="688"/>
      <c r="BW3" s="688"/>
      <c r="BX3" s="688"/>
      <c r="BY3" s="688"/>
      <c r="BZ3" s="688"/>
      <c r="CA3" s="689"/>
      <c r="CC3" s="60"/>
      <c r="CD3" s="60"/>
    </row>
    <row r="4" spans="1:85" s="37" customFormat="1" ht="6" customHeight="1" thickBot="1" x14ac:dyDescent="0.25">
      <c r="A4" s="39"/>
      <c r="B4" s="39"/>
      <c r="C4" s="40"/>
      <c r="D4" s="41"/>
      <c r="E4" s="42"/>
      <c r="F4" s="43"/>
      <c r="G4" s="28"/>
      <c r="H4" s="44"/>
      <c r="I4" s="44"/>
      <c r="J4" s="24"/>
      <c r="K4" s="30"/>
      <c r="L4" s="24"/>
      <c r="M4" s="31"/>
      <c r="N4" s="32"/>
      <c r="O4" s="33"/>
      <c r="P4" s="31"/>
      <c r="Q4" s="34"/>
      <c r="S4" s="38"/>
      <c r="U4" s="38"/>
      <c r="W4" s="38"/>
      <c r="Y4" s="38"/>
      <c r="AA4" s="38"/>
      <c r="AC4" s="38"/>
      <c r="AE4" s="38"/>
      <c r="AG4" s="38"/>
      <c r="AI4" s="38"/>
      <c r="AK4" s="38"/>
      <c r="AM4" s="38"/>
      <c r="AO4" s="38"/>
      <c r="AQ4" s="38"/>
      <c r="AS4" s="38"/>
      <c r="AU4" s="38"/>
      <c r="AW4" s="38"/>
      <c r="AY4" s="38"/>
      <c r="BA4" s="38"/>
      <c r="BC4" s="38"/>
      <c r="BE4" s="38"/>
      <c r="BG4" s="38"/>
      <c r="BI4" s="38"/>
      <c r="BK4" s="38"/>
      <c r="BM4" s="38"/>
      <c r="BO4" s="38"/>
      <c r="BQ4" s="38"/>
      <c r="BS4" s="38"/>
      <c r="BU4" s="38"/>
      <c r="BW4" s="38"/>
      <c r="BY4" s="38"/>
      <c r="CA4" s="38"/>
      <c r="CC4" s="35"/>
      <c r="CD4" s="35"/>
    </row>
    <row r="5" spans="1:85" ht="18.75" customHeight="1" thickBot="1" x14ac:dyDescent="0.25">
      <c r="R5" s="651" t="s">
        <v>25</v>
      </c>
      <c r="S5" s="645"/>
      <c r="T5" s="645" t="s">
        <v>26</v>
      </c>
      <c r="U5" s="645"/>
      <c r="V5" s="645" t="s">
        <v>27</v>
      </c>
      <c r="W5" s="645"/>
      <c r="X5" s="645" t="s">
        <v>28</v>
      </c>
      <c r="Y5" s="645"/>
      <c r="Z5" s="645" t="s">
        <v>29</v>
      </c>
      <c r="AA5" s="645"/>
      <c r="AB5" s="645" t="s">
        <v>30</v>
      </c>
      <c r="AC5" s="645"/>
      <c r="AD5" s="645" t="s">
        <v>24</v>
      </c>
      <c r="AE5" s="645"/>
      <c r="AF5" s="651" t="s">
        <v>25</v>
      </c>
      <c r="AG5" s="645"/>
      <c r="AH5" s="645" t="s">
        <v>26</v>
      </c>
      <c r="AI5" s="645"/>
      <c r="AJ5" s="645" t="s">
        <v>27</v>
      </c>
      <c r="AK5" s="645"/>
      <c r="AL5" s="645" t="s">
        <v>28</v>
      </c>
      <c r="AM5" s="645"/>
      <c r="AN5" s="645" t="s">
        <v>29</v>
      </c>
      <c r="AO5" s="645"/>
      <c r="AP5" s="645" t="s">
        <v>30</v>
      </c>
      <c r="AQ5" s="645"/>
      <c r="AR5" s="645" t="s">
        <v>24</v>
      </c>
      <c r="AS5" s="645"/>
      <c r="AT5" s="651" t="s">
        <v>25</v>
      </c>
      <c r="AU5" s="645"/>
      <c r="AV5" s="645" t="s">
        <v>26</v>
      </c>
      <c r="AW5" s="645"/>
      <c r="AX5" s="645" t="s">
        <v>27</v>
      </c>
      <c r="AY5" s="645"/>
      <c r="AZ5" s="645" t="s">
        <v>28</v>
      </c>
      <c r="BA5" s="645"/>
      <c r="BB5" s="645" t="s">
        <v>29</v>
      </c>
      <c r="BC5" s="645"/>
      <c r="BD5" s="645" t="s">
        <v>30</v>
      </c>
      <c r="BE5" s="645"/>
      <c r="BF5" s="645" t="s">
        <v>24</v>
      </c>
      <c r="BG5" s="645"/>
      <c r="BH5" s="651" t="s">
        <v>25</v>
      </c>
      <c r="BI5" s="645"/>
      <c r="BJ5" s="645" t="s">
        <v>26</v>
      </c>
      <c r="BK5" s="645"/>
      <c r="BL5" s="645" t="s">
        <v>27</v>
      </c>
      <c r="BM5" s="645"/>
      <c r="BN5" s="645" t="s">
        <v>28</v>
      </c>
      <c r="BO5" s="645"/>
      <c r="BP5" s="645" t="s">
        <v>29</v>
      </c>
      <c r="BQ5" s="645"/>
      <c r="BR5" s="645" t="s">
        <v>30</v>
      </c>
      <c r="BS5" s="645"/>
      <c r="BT5" s="645" t="s">
        <v>24</v>
      </c>
      <c r="BU5" s="645"/>
      <c r="BV5" s="645" t="s">
        <v>25</v>
      </c>
      <c r="BW5" s="645"/>
      <c r="BX5" s="645" t="s">
        <v>26</v>
      </c>
      <c r="BY5" s="645"/>
      <c r="BZ5" s="645" t="s">
        <v>27</v>
      </c>
      <c r="CA5" s="690"/>
    </row>
    <row r="6" spans="1:85" s="115" customFormat="1" ht="18.75" customHeight="1" x14ac:dyDescent="0.2">
      <c r="A6" s="652" t="s">
        <v>0</v>
      </c>
      <c r="B6" s="654" t="s">
        <v>34</v>
      </c>
      <c r="C6" s="654" t="s">
        <v>13</v>
      </c>
      <c r="D6" s="656" t="s">
        <v>92</v>
      </c>
      <c r="E6" s="658" t="s">
        <v>17</v>
      </c>
      <c r="F6" s="660" t="s">
        <v>93</v>
      </c>
      <c r="G6" s="658" t="s">
        <v>18</v>
      </c>
      <c r="H6" s="662" t="s">
        <v>15</v>
      </c>
      <c r="I6" s="662" t="s">
        <v>16</v>
      </c>
      <c r="J6" s="664" t="s">
        <v>40</v>
      </c>
      <c r="K6" s="666" t="s">
        <v>41</v>
      </c>
      <c r="L6" s="668" t="s">
        <v>19</v>
      </c>
      <c r="M6" s="646" t="s">
        <v>17</v>
      </c>
      <c r="N6" s="670" t="s">
        <v>72</v>
      </c>
      <c r="O6" s="672" t="s">
        <v>39</v>
      </c>
      <c r="P6" s="646" t="s">
        <v>17</v>
      </c>
      <c r="Q6" s="648" t="s">
        <v>71</v>
      </c>
      <c r="R6" s="650">
        <v>1</v>
      </c>
      <c r="S6" s="642"/>
      <c r="T6" s="642">
        <v>2</v>
      </c>
      <c r="U6" s="642"/>
      <c r="V6" s="642">
        <v>3</v>
      </c>
      <c r="W6" s="642"/>
      <c r="X6" s="642">
        <v>4</v>
      </c>
      <c r="Y6" s="642"/>
      <c r="Z6" s="642">
        <v>5</v>
      </c>
      <c r="AA6" s="642"/>
      <c r="AB6" s="642">
        <v>6</v>
      </c>
      <c r="AC6" s="642"/>
      <c r="AD6" s="642">
        <v>7</v>
      </c>
      <c r="AE6" s="642"/>
      <c r="AF6" s="642">
        <v>8</v>
      </c>
      <c r="AG6" s="642"/>
      <c r="AH6" s="642">
        <v>9</v>
      </c>
      <c r="AI6" s="642"/>
      <c r="AJ6" s="642">
        <v>10</v>
      </c>
      <c r="AK6" s="642"/>
      <c r="AL6" s="642">
        <v>11</v>
      </c>
      <c r="AM6" s="642"/>
      <c r="AN6" s="642">
        <v>12</v>
      </c>
      <c r="AO6" s="642"/>
      <c r="AP6" s="642">
        <v>13</v>
      </c>
      <c r="AQ6" s="642"/>
      <c r="AR6" s="642">
        <v>14</v>
      </c>
      <c r="AS6" s="642"/>
      <c r="AT6" s="642">
        <v>15</v>
      </c>
      <c r="AU6" s="642"/>
      <c r="AV6" s="642">
        <v>16</v>
      </c>
      <c r="AW6" s="642"/>
      <c r="AX6" s="642">
        <v>17</v>
      </c>
      <c r="AY6" s="642"/>
      <c r="AZ6" s="642">
        <v>18</v>
      </c>
      <c r="BA6" s="642"/>
      <c r="BB6" s="642">
        <v>19</v>
      </c>
      <c r="BC6" s="642"/>
      <c r="BD6" s="642">
        <v>20</v>
      </c>
      <c r="BE6" s="642"/>
      <c r="BF6" s="642">
        <v>21</v>
      </c>
      <c r="BG6" s="642"/>
      <c r="BH6" s="642">
        <v>22</v>
      </c>
      <c r="BI6" s="642"/>
      <c r="BJ6" s="642">
        <v>23</v>
      </c>
      <c r="BK6" s="642"/>
      <c r="BL6" s="642">
        <v>24</v>
      </c>
      <c r="BM6" s="642"/>
      <c r="BN6" s="642">
        <v>25</v>
      </c>
      <c r="BO6" s="642"/>
      <c r="BP6" s="642">
        <v>26</v>
      </c>
      <c r="BQ6" s="642"/>
      <c r="BR6" s="642">
        <v>27</v>
      </c>
      <c r="BS6" s="642"/>
      <c r="BT6" s="642">
        <v>28</v>
      </c>
      <c r="BU6" s="642"/>
      <c r="BV6" s="642">
        <v>29</v>
      </c>
      <c r="BW6" s="642"/>
      <c r="BX6" s="642">
        <v>30</v>
      </c>
      <c r="BY6" s="642"/>
      <c r="BZ6" s="642">
        <v>31</v>
      </c>
      <c r="CA6" s="643"/>
      <c r="CC6" s="116"/>
      <c r="CD6" s="116"/>
    </row>
    <row r="7" spans="1:85" s="115" customFormat="1" ht="30.75" customHeight="1" thickBot="1" x14ac:dyDescent="0.25">
      <c r="A7" s="653"/>
      <c r="B7" s="655"/>
      <c r="C7" s="655"/>
      <c r="D7" s="657"/>
      <c r="E7" s="659"/>
      <c r="F7" s="661"/>
      <c r="G7" s="659"/>
      <c r="H7" s="663"/>
      <c r="I7" s="663"/>
      <c r="J7" s="665"/>
      <c r="K7" s="667"/>
      <c r="L7" s="669"/>
      <c r="M7" s="647"/>
      <c r="N7" s="671"/>
      <c r="O7" s="673"/>
      <c r="P7" s="647"/>
      <c r="Q7" s="649"/>
      <c r="R7" s="117" t="s">
        <v>22</v>
      </c>
      <c r="S7" s="118" t="s">
        <v>23</v>
      </c>
      <c r="T7" s="119" t="s">
        <v>22</v>
      </c>
      <c r="U7" s="118" t="s">
        <v>23</v>
      </c>
      <c r="V7" s="119" t="s">
        <v>22</v>
      </c>
      <c r="W7" s="118" t="s">
        <v>23</v>
      </c>
      <c r="X7" s="119" t="s">
        <v>22</v>
      </c>
      <c r="Y7" s="118" t="s">
        <v>23</v>
      </c>
      <c r="Z7" s="119" t="s">
        <v>22</v>
      </c>
      <c r="AA7" s="118" t="s">
        <v>23</v>
      </c>
      <c r="AB7" s="119" t="s">
        <v>22</v>
      </c>
      <c r="AC7" s="118" t="s">
        <v>23</v>
      </c>
      <c r="AD7" s="119" t="s">
        <v>22</v>
      </c>
      <c r="AE7" s="118" t="s">
        <v>23</v>
      </c>
      <c r="AF7" s="119" t="s">
        <v>22</v>
      </c>
      <c r="AG7" s="118" t="s">
        <v>23</v>
      </c>
      <c r="AH7" s="119" t="s">
        <v>22</v>
      </c>
      <c r="AI7" s="118" t="s">
        <v>23</v>
      </c>
      <c r="AJ7" s="119" t="s">
        <v>22</v>
      </c>
      <c r="AK7" s="118" t="s">
        <v>23</v>
      </c>
      <c r="AL7" s="119" t="s">
        <v>22</v>
      </c>
      <c r="AM7" s="118" t="s">
        <v>23</v>
      </c>
      <c r="AN7" s="119" t="s">
        <v>22</v>
      </c>
      <c r="AO7" s="118" t="s">
        <v>23</v>
      </c>
      <c r="AP7" s="119" t="s">
        <v>22</v>
      </c>
      <c r="AQ7" s="118" t="s">
        <v>23</v>
      </c>
      <c r="AR7" s="119" t="s">
        <v>22</v>
      </c>
      <c r="AS7" s="118" t="s">
        <v>23</v>
      </c>
      <c r="AT7" s="119" t="s">
        <v>22</v>
      </c>
      <c r="AU7" s="118" t="s">
        <v>23</v>
      </c>
      <c r="AV7" s="119" t="s">
        <v>22</v>
      </c>
      <c r="AW7" s="118" t="s">
        <v>23</v>
      </c>
      <c r="AX7" s="119" t="s">
        <v>22</v>
      </c>
      <c r="AY7" s="118" t="s">
        <v>23</v>
      </c>
      <c r="AZ7" s="119" t="s">
        <v>22</v>
      </c>
      <c r="BA7" s="118" t="s">
        <v>23</v>
      </c>
      <c r="BB7" s="119" t="s">
        <v>22</v>
      </c>
      <c r="BC7" s="118" t="s">
        <v>23</v>
      </c>
      <c r="BD7" s="119" t="s">
        <v>22</v>
      </c>
      <c r="BE7" s="118" t="s">
        <v>23</v>
      </c>
      <c r="BF7" s="119" t="s">
        <v>22</v>
      </c>
      <c r="BG7" s="118" t="s">
        <v>23</v>
      </c>
      <c r="BH7" s="119" t="s">
        <v>22</v>
      </c>
      <c r="BI7" s="118" t="s">
        <v>23</v>
      </c>
      <c r="BJ7" s="119" t="s">
        <v>22</v>
      </c>
      <c r="BK7" s="118" t="s">
        <v>23</v>
      </c>
      <c r="BL7" s="119" t="s">
        <v>22</v>
      </c>
      <c r="BM7" s="118" t="s">
        <v>23</v>
      </c>
      <c r="BN7" s="119" t="s">
        <v>22</v>
      </c>
      <c r="BO7" s="118" t="s">
        <v>23</v>
      </c>
      <c r="BP7" s="119" t="s">
        <v>22</v>
      </c>
      <c r="BQ7" s="118" t="s">
        <v>23</v>
      </c>
      <c r="BR7" s="119" t="s">
        <v>22</v>
      </c>
      <c r="BS7" s="118" t="s">
        <v>23</v>
      </c>
      <c r="BT7" s="119" t="s">
        <v>22</v>
      </c>
      <c r="BU7" s="118" t="s">
        <v>23</v>
      </c>
      <c r="BV7" s="119" t="s">
        <v>22</v>
      </c>
      <c r="BW7" s="118" t="s">
        <v>23</v>
      </c>
      <c r="BX7" s="119" t="s">
        <v>22</v>
      </c>
      <c r="BY7" s="118" t="s">
        <v>23</v>
      </c>
      <c r="BZ7" s="119" t="s">
        <v>22</v>
      </c>
      <c r="CA7" s="120" t="s">
        <v>23</v>
      </c>
      <c r="CB7" s="115" t="s">
        <v>63</v>
      </c>
      <c r="CC7" s="116" t="s">
        <v>17</v>
      </c>
      <c r="CD7" s="116" t="s">
        <v>64</v>
      </c>
      <c r="CE7" s="211" t="s">
        <v>93</v>
      </c>
      <c r="CF7" s="211" t="s">
        <v>94</v>
      </c>
      <c r="CG7" s="211" t="s">
        <v>54</v>
      </c>
    </row>
    <row r="8" spans="1:85" s="74" customFormat="1" ht="6" customHeight="1" thickBot="1" x14ac:dyDescent="0.25">
      <c r="A8" s="61"/>
      <c r="B8" s="61"/>
      <c r="C8" s="61"/>
      <c r="D8" s="62"/>
      <c r="E8" s="63"/>
      <c r="F8" s="64"/>
      <c r="G8" s="63"/>
      <c r="H8" s="65"/>
      <c r="I8" s="65"/>
      <c r="J8" s="66"/>
      <c r="K8" s="67"/>
      <c r="L8" s="68"/>
      <c r="M8" s="69"/>
      <c r="N8" s="70"/>
      <c r="O8" s="71"/>
      <c r="P8" s="69"/>
      <c r="Q8" s="72"/>
      <c r="R8" s="61"/>
      <c r="S8" s="73"/>
      <c r="T8" s="61"/>
      <c r="U8" s="73"/>
      <c r="V8" s="61"/>
      <c r="W8" s="73"/>
      <c r="X8" s="61"/>
      <c r="Y8" s="73"/>
      <c r="Z8" s="61"/>
      <c r="AA8" s="73"/>
      <c r="AB8" s="61"/>
      <c r="AC8" s="73"/>
      <c r="AD8" s="61"/>
      <c r="AE8" s="73"/>
      <c r="AF8" s="61"/>
      <c r="AG8" s="73"/>
      <c r="AH8" s="61"/>
      <c r="AI8" s="73"/>
      <c r="AJ8" s="61"/>
      <c r="AK8" s="73"/>
      <c r="AL8" s="61"/>
      <c r="AM8" s="73"/>
      <c r="AN8" s="61"/>
      <c r="AO8" s="73"/>
      <c r="AP8" s="61"/>
      <c r="AQ8" s="73"/>
      <c r="AR8" s="61"/>
      <c r="AS8" s="73"/>
      <c r="AT8" s="61"/>
      <c r="AU8" s="73"/>
      <c r="AV8" s="61"/>
      <c r="AW8" s="73"/>
      <c r="AX8" s="61"/>
      <c r="AY8" s="73"/>
      <c r="AZ8" s="61"/>
      <c r="BA8" s="73"/>
      <c r="BB8" s="61"/>
      <c r="BC8" s="73"/>
      <c r="BD8" s="61"/>
      <c r="BE8" s="73"/>
      <c r="BF8" s="61"/>
      <c r="BG8" s="73"/>
      <c r="BH8" s="61"/>
      <c r="BI8" s="73"/>
      <c r="BJ8" s="61"/>
      <c r="BK8" s="73"/>
      <c r="BL8" s="61"/>
      <c r="BM8" s="73"/>
      <c r="BN8" s="61"/>
      <c r="BO8" s="73"/>
      <c r="BP8" s="61"/>
      <c r="BQ8" s="73"/>
      <c r="BR8" s="61"/>
      <c r="BS8" s="73"/>
      <c r="BT8" s="61"/>
      <c r="BU8" s="73"/>
      <c r="BV8" s="61"/>
      <c r="BW8" s="73"/>
      <c r="BX8" s="61"/>
      <c r="BY8" s="73"/>
      <c r="BZ8" s="61"/>
      <c r="CA8" s="73"/>
      <c r="CC8" s="75"/>
      <c r="CD8" s="75"/>
      <c r="CE8" s="212"/>
      <c r="CF8" s="212"/>
      <c r="CG8" s="212"/>
    </row>
    <row r="9" spans="1:85" s="47" customFormat="1" ht="33.75" customHeight="1" thickBot="1" x14ac:dyDescent="0.25">
      <c r="A9" s="455"/>
      <c r="B9" s="370" t="s">
        <v>194</v>
      </c>
      <c r="C9" s="371" t="s">
        <v>220</v>
      </c>
      <c r="D9" s="372">
        <v>20</v>
      </c>
      <c r="E9" s="373">
        <v>9682.24</v>
      </c>
      <c r="F9" s="379"/>
      <c r="G9" s="375">
        <f>IF(D9=0,"",(E9/D9)*0.4)</f>
        <v>193.6448</v>
      </c>
      <c r="H9" s="376">
        <v>41610</v>
      </c>
      <c r="I9" s="376">
        <v>41700</v>
      </c>
      <c r="J9" s="104">
        <v>6</v>
      </c>
      <c r="K9" s="82">
        <f t="shared" ref="K9:K27" si="0">J9-L9-O9</f>
        <v>6</v>
      </c>
      <c r="L9" s="83">
        <f t="shared" ref="L9:L33" si="1">S9+U9+W9+Y9+AA9+AC9+AE9+AG9+AI9+AK9+AM9+AO9+AQ9+AS9+AU9+AW9+AY9+BA9+BC9+BE9+BG9+BI9+BK9+BM9+BO9+BQ9+BS9+BU9+BW9+BY9+CA9</f>
        <v>0</v>
      </c>
      <c r="M9" s="84">
        <f>L9*F9</f>
        <v>0</v>
      </c>
      <c r="N9" s="85">
        <f>L9*G9</f>
        <v>0</v>
      </c>
      <c r="O9" s="83"/>
      <c r="P9" s="86">
        <f>O9*F9</f>
        <v>0</v>
      </c>
      <c r="Q9" s="87">
        <f>((O9*G9)/2)</f>
        <v>0</v>
      </c>
      <c r="R9" s="76"/>
      <c r="S9" s="88"/>
      <c r="T9" s="46"/>
      <c r="U9" s="88"/>
      <c r="V9" s="46"/>
      <c r="W9" s="88"/>
      <c r="X9" s="46"/>
      <c r="Y9" s="88"/>
      <c r="Z9" s="46"/>
      <c r="AA9" s="88"/>
      <c r="AB9" s="46"/>
      <c r="AC9" s="88"/>
      <c r="AD9" s="46"/>
      <c r="AE9" s="88"/>
      <c r="AF9" s="46"/>
      <c r="AG9" s="88"/>
      <c r="AH9" s="46"/>
      <c r="AI9" s="88"/>
      <c r="AJ9" s="46"/>
      <c r="AK9" s="88"/>
      <c r="AL9" s="46"/>
      <c r="AM9" s="88"/>
      <c r="AN9" s="46"/>
      <c r="AO9" s="88"/>
      <c r="AP9" s="46"/>
      <c r="AQ9" s="88"/>
      <c r="AR9" s="46"/>
      <c r="AS9" s="88"/>
      <c r="AT9" s="46"/>
      <c r="AU9" s="88"/>
      <c r="AV9" s="46"/>
      <c r="AW9" s="88"/>
      <c r="AX9" s="46"/>
      <c r="AY9" s="88"/>
      <c r="AZ9" s="46"/>
      <c r="BA9" s="88"/>
      <c r="BB9" s="46"/>
      <c r="BC9" s="88"/>
      <c r="BD9" s="46"/>
      <c r="BE9" s="88"/>
      <c r="BF9" s="46"/>
      <c r="BG9" s="88"/>
      <c r="BH9" s="46"/>
      <c r="BI9" s="88"/>
      <c r="BJ9" s="46"/>
      <c r="BK9" s="88"/>
      <c r="BL9" s="46"/>
      <c r="BM9" s="88"/>
      <c r="BN9" s="46"/>
      <c r="BO9" s="88"/>
      <c r="BP9" s="46"/>
      <c r="BQ9" s="88"/>
      <c r="BR9" s="46"/>
      <c r="BS9" s="88"/>
      <c r="BT9" s="46"/>
      <c r="BU9" s="88"/>
      <c r="BV9" s="46"/>
      <c r="BW9" s="88"/>
      <c r="BX9" s="46"/>
      <c r="BY9" s="88"/>
      <c r="BZ9" s="46"/>
      <c r="CA9" s="89"/>
      <c r="CB9" s="47">
        <f t="shared" ref="CB9:CB33" si="2">K9</f>
        <v>6</v>
      </c>
      <c r="CC9" s="56">
        <f t="shared" ref="CC9:CC15" si="3">CB9*(E9/D9)</f>
        <v>2904.6719999999996</v>
      </c>
      <c r="CD9" s="56">
        <f>CB9*G9</f>
        <v>1161.8688</v>
      </c>
      <c r="CE9" s="213">
        <f>F9</f>
        <v>0</v>
      </c>
      <c r="CF9" s="214">
        <f>SUM(R9:CA9)</f>
        <v>0</v>
      </c>
      <c r="CG9" s="215">
        <f>N9</f>
        <v>0</v>
      </c>
    </row>
    <row r="10" spans="1:85" s="47" customFormat="1" ht="33.75" customHeight="1" thickBot="1" x14ac:dyDescent="0.25">
      <c r="A10" s="398"/>
      <c r="B10" s="399" t="s">
        <v>191</v>
      </c>
      <c r="C10" s="400" t="s">
        <v>202</v>
      </c>
      <c r="D10" s="401">
        <v>20</v>
      </c>
      <c r="E10" s="402">
        <v>13457.94</v>
      </c>
      <c r="F10" s="403"/>
      <c r="G10" s="404">
        <f>IF(D10=0,"",(E10/D10)*0.4)</f>
        <v>269.15880000000004</v>
      </c>
      <c r="H10" s="405">
        <v>41548</v>
      </c>
      <c r="I10" s="405">
        <v>41578</v>
      </c>
      <c r="J10" s="406">
        <v>12</v>
      </c>
      <c r="K10" s="407">
        <f t="shared" si="0"/>
        <v>12</v>
      </c>
      <c r="L10" s="408">
        <f t="shared" si="1"/>
        <v>0</v>
      </c>
      <c r="M10" s="409">
        <f>IF(L10=0,0,L10*F10)</f>
        <v>0</v>
      </c>
      <c r="N10" s="410">
        <f>IF(L10=0,0,L10*G10)</f>
        <v>0</v>
      </c>
      <c r="O10" s="408"/>
      <c r="P10" s="411">
        <f>O10*F10</f>
        <v>0</v>
      </c>
      <c r="Q10" s="412">
        <f>IF(O10=0,0,((O10*G10)/2))</f>
        <v>0</v>
      </c>
      <c r="R10" s="76"/>
      <c r="S10" s="88"/>
      <c r="T10" s="46"/>
      <c r="U10" s="88"/>
      <c r="V10" s="46"/>
      <c r="W10" s="88"/>
      <c r="X10" s="46"/>
      <c r="Y10" s="88"/>
      <c r="Z10" s="46"/>
      <c r="AA10" s="88"/>
      <c r="AB10" s="46"/>
      <c r="AC10" s="88"/>
      <c r="AD10" s="46"/>
      <c r="AE10" s="88"/>
      <c r="AF10" s="46"/>
      <c r="AG10" s="88"/>
      <c r="AH10" s="46"/>
      <c r="AI10" s="88"/>
      <c r="AJ10" s="46"/>
      <c r="AK10" s="88"/>
      <c r="AL10" s="46"/>
      <c r="AM10" s="88"/>
      <c r="AN10" s="46"/>
      <c r="AO10" s="88"/>
      <c r="AP10" s="46"/>
      <c r="AQ10" s="88"/>
      <c r="AR10" s="46"/>
      <c r="AS10" s="88"/>
      <c r="AT10" s="46"/>
      <c r="AU10" s="88"/>
      <c r="AV10" s="46"/>
      <c r="AW10" s="88"/>
      <c r="AX10" s="46"/>
      <c r="AY10" s="88"/>
      <c r="AZ10" s="46"/>
      <c r="BA10" s="88"/>
      <c r="BB10" s="46"/>
      <c r="BC10" s="88"/>
      <c r="BD10" s="46"/>
      <c r="BE10" s="88"/>
      <c r="BF10" s="46"/>
      <c r="BG10" s="88"/>
      <c r="BH10" s="46"/>
      <c r="BI10" s="88"/>
      <c r="BJ10" s="46"/>
      <c r="BK10" s="88"/>
      <c r="BL10" s="46"/>
      <c r="BM10" s="88"/>
      <c r="BN10" s="46"/>
      <c r="BO10" s="88"/>
      <c r="BP10" s="46"/>
      <c r="BQ10" s="88"/>
      <c r="BR10" s="46"/>
      <c r="BS10" s="88"/>
      <c r="BT10" s="46"/>
      <c r="BU10" s="88"/>
      <c r="BV10" s="46"/>
      <c r="BW10" s="88"/>
      <c r="BX10" s="46"/>
      <c r="BY10" s="88"/>
      <c r="BZ10" s="46"/>
      <c r="CA10" s="89"/>
      <c r="CB10" s="47">
        <f t="shared" si="2"/>
        <v>12</v>
      </c>
      <c r="CC10" s="56">
        <f t="shared" si="3"/>
        <v>8074.764000000001</v>
      </c>
      <c r="CD10" s="56">
        <f>IF(CC10=0," ",(CB10*G10))</f>
        <v>3229.9056000000005</v>
      </c>
      <c r="CE10" s="213">
        <f>F10</f>
        <v>0</v>
      </c>
      <c r="CF10" s="214">
        <f>SUM(R10:CA10)</f>
        <v>0</v>
      </c>
      <c r="CG10" s="215">
        <f t="shared" ref="CG10:CG33" si="4">N10</f>
        <v>0</v>
      </c>
    </row>
    <row r="11" spans="1:85" s="47" customFormat="1" ht="33.75" customHeight="1" thickBot="1" x14ac:dyDescent="0.25">
      <c r="A11" s="494"/>
      <c r="B11" s="46"/>
      <c r="C11" s="156" t="s">
        <v>173</v>
      </c>
      <c r="D11" s="100">
        <v>30</v>
      </c>
      <c r="E11" s="250">
        <v>32242.99</v>
      </c>
      <c r="F11" s="251"/>
      <c r="G11" s="252">
        <f t="shared" ref="G11:G23" si="5">IF(D11=0,"",(E11/D11)*0.33)</f>
        <v>354.67289000000005</v>
      </c>
      <c r="H11" s="80">
        <v>41437</v>
      </c>
      <c r="I11" s="80">
        <v>41620</v>
      </c>
      <c r="J11" s="81">
        <v>19</v>
      </c>
      <c r="K11" s="82">
        <f t="shared" si="0"/>
        <v>19</v>
      </c>
      <c r="L11" s="83">
        <f t="shared" si="1"/>
        <v>0</v>
      </c>
      <c r="M11" s="84">
        <f t="shared" ref="M11:M33" si="6">IF(L11=0,0,L11*F11)</f>
        <v>0</v>
      </c>
      <c r="N11" s="85">
        <f t="shared" ref="N11:N33" si="7">IF(L11=0,0,L11*G11)</f>
        <v>0</v>
      </c>
      <c r="O11" s="83"/>
      <c r="P11" s="86">
        <f t="shared" ref="P11:P33" si="8">O11*F11</f>
        <v>0</v>
      </c>
      <c r="Q11" s="87">
        <f t="shared" ref="Q11:Q33" si="9">IF(O11=0,0,((O11*G11)/2))</f>
        <v>0</v>
      </c>
      <c r="R11" s="76"/>
      <c r="S11" s="88"/>
      <c r="T11" s="46"/>
      <c r="U11" s="88"/>
      <c r="V11" s="46"/>
      <c r="W11" s="88"/>
      <c r="X11" s="46"/>
      <c r="Y11" s="88"/>
      <c r="Z11" s="46"/>
      <c r="AA11" s="88"/>
      <c r="AB11" s="46"/>
      <c r="AC11" s="88"/>
      <c r="AD11" s="46"/>
      <c r="AE11" s="88"/>
      <c r="AF11" s="46"/>
      <c r="AG11" s="88"/>
      <c r="AH11" s="46"/>
      <c r="AI11" s="88"/>
      <c r="AJ11" s="46"/>
      <c r="AK11" s="88"/>
      <c r="AL11" s="46"/>
      <c r="AM11" s="88"/>
      <c r="AN11" s="46"/>
      <c r="AO11" s="88"/>
      <c r="AP11" s="46"/>
      <c r="AQ11" s="88"/>
      <c r="AR11" s="46"/>
      <c r="AS11" s="88"/>
      <c r="AT11" s="46"/>
      <c r="AU11" s="88"/>
      <c r="AV11" s="46"/>
      <c r="AW11" s="88"/>
      <c r="AX11" s="46"/>
      <c r="AY11" s="88"/>
      <c r="AZ11" s="46"/>
      <c r="BA11" s="88"/>
      <c r="BB11" s="46"/>
      <c r="BC11" s="88"/>
      <c r="BD11" s="46"/>
      <c r="BE11" s="88"/>
      <c r="BF11" s="46"/>
      <c r="BG11" s="88"/>
      <c r="BH11" s="46"/>
      <c r="BI11" s="88"/>
      <c r="BJ11" s="46"/>
      <c r="BK11" s="88"/>
      <c r="BL11" s="46"/>
      <c r="BM11" s="88"/>
      <c r="BN11" s="46"/>
      <c r="BO11" s="88"/>
      <c r="BP11" s="46"/>
      <c r="BQ11" s="88"/>
      <c r="BR11" s="46"/>
      <c r="BS11" s="88"/>
      <c r="BT11" s="46"/>
      <c r="BU11" s="88"/>
      <c r="BV11" s="46"/>
      <c r="BW11" s="88"/>
      <c r="BX11" s="46"/>
      <c r="BY11" s="88"/>
      <c r="BZ11" s="46"/>
      <c r="CA11" s="89"/>
      <c r="CB11" s="47">
        <f t="shared" si="2"/>
        <v>19</v>
      </c>
      <c r="CC11" s="56">
        <f t="shared" si="3"/>
        <v>20420.560333333335</v>
      </c>
      <c r="CD11" s="56">
        <f t="shared" ref="CD11:CD33" si="10">IF(CC11=0," ",(CB11*G11))</f>
        <v>6738.7849100000012</v>
      </c>
      <c r="CE11" s="213">
        <f>F11</f>
        <v>0</v>
      </c>
      <c r="CF11" s="214">
        <f>SUM(R11:CA11)</f>
        <v>0</v>
      </c>
      <c r="CG11" s="215">
        <f t="shared" si="4"/>
        <v>0</v>
      </c>
    </row>
    <row r="12" spans="1:85" s="47" customFormat="1" ht="33.75" customHeight="1" thickBot="1" x14ac:dyDescent="0.25">
      <c r="A12" s="76"/>
      <c r="B12" s="46"/>
      <c r="C12" s="156" t="s">
        <v>237</v>
      </c>
      <c r="D12" s="100">
        <v>30</v>
      </c>
      <c r="E12" s="250">
        <v>23831.78</v>
      </c>
      <c r="F12" s="251"/>
      <c r="G12" s="252">
        <f t="shared" si="5"/>
        <v>262.14958000000001</v>
      </c>
      <c r="H12" s="80">
        <v>41680</v>
      </c>
      <c r="I12" s="80">
        <v>41681</v>
      </c>
      <c r="J12" s="81">
        <v>4</v>
      </c>
      <c r="K12" s="82">
        <f t="shared" si="0"/>
        <v>4</v>
      </c>
      <c r="L12" s="83">
        <f t="shared" si="1"/>
        <v>0</v>
      </c>
      <c r="M12" s="84">
        <f t="shared" si="6"/>
        <v>0</v>
      </c>
      <c r="N12" s="85">
        <f t="shared" si="7"/>
        <v>0</v>
      </c>
      <c r="O12" s="83"/>
      <c r="P12" s="86">
        <f t="shared" si="8"/>
        <v>0</v>
      </c>
      <c r="Q12" s="87">
        <f t="shared" si="9"/>
        <v>0</v>
      </c>
      <c r="R12" s="76"/>
      <c r="S12" s="88"/>
      <c r="T12" s="46"/>
      <c r="U12" s="88"/>
      <c r="V12" s="46"/>
      <c r="W12" s="88"/>
      <c r="X12" s="46"/>
      <c r="Y12" s="88"/>
      <c r="Z12" s="46"/>
      <c r="AA12" s="88"/>
      <c r="AB12" s="46"/>
      <c r="AC12" s="88"/>
      <c r="AD12" s="46"/>
      <c r="AE12" s="88"/>
      <c r="AF12" s="46"/>
      <c r="AG12" s="88"/>
      <c r="AH12" s="46"/>
      <c r="AI12" s="88"/>
      <c r="AJ12" s="46"/>
      <c r="AK12" s="88"/>
      <c r="AL12" s="46"/>
      <c r="AM12" s="88"/>
      <c r="AN12" s="46"/>
      <c r="AO12" s="88"/>
      <c r="AP12" s="46"/>
      <c r="AQ12" s="88"/>
      <c r="AR12" s="46"/>
      <c r="AS12" s="88"/>
      <c r="AT12" s="46"/>
      <c r="AU12" s="88"/>
      <c r="AV12" s="46"/>
      <c r="AW12" s="88"/>
      <c r="AX12" s="46"/>
      <c r="AY12" s="88"/>
      <c r="AZ12" s="46"/>
      <c r="BA12" s="88"/>
      <c r="BB12" s="46"/>
      <c r="BC12" s="88"/>
      <c r="BD12" s="46"/>
      <c r="BE12" s="88"/>
      <c r="BF12" s="46"/>
      <c r="BG12" s="88"/>
      <c r="BH12" s="46"/>
      <c r="BI12" s="88"/>
      <c r="BJ12" s="46"/>
      <c r="BK12" s="88"/>
      <c r="BL12" s="46"/>
      <c r="BM12" s="88"/>
      <c r="BN12" s="46"/>
      <c r="BO12" s="88"/>
      <c r="BP12" s="46"/>
      <c r="BQ12" s="88"/>
      <c r="BR12" s="46"/>
      <c r="BS12" s="88"/>
      <c r="BT12" s="46"/>
      <c r="BU12" s="88"/>
      <c r="BV12" s="46"/>
      <c r="BW12" s="88"/>
      <c r="BX12" s="46"/>
      <c r="BY12" s="88"/>
      <c r="BZ12" s="46"/>
      <c r="CA12" s="89"/>
      <c r="CB12" s="47">
        <f t="shared" si="2"/>
        <v>4</v>
      </c>
      <c r="CC12" s="56">
        <f t="shared" si="3"/>
        <v>3177.5706666666665</v>
      </c>
      <c r="CD12" s="56">
        <f t="shared" si="10"/>
        <v>1048.5983200000001</v>
      </c>
      <c r="CE12" s="213">
        <f>F12</f>
        <v>0</v>
      </c>
      <c r="CF12" s="214">
        <f>SUM(R12:CA12)</f>
        <v>0</v>
      </c>
      <c r="CG12" s="215">
        <f t="shared" si="4"/>
        <v>0</v>
      </c>
    </row>
    <row r="13" spans="1:85" s="47" customFormat="1" ht="33.75" customHeight="1" thickBot="1" x14ac:dyDescent="0.25">
      <c r="A13" s="99"/>
      <c r="B13" s="99"/>
      <c r="C13" s="156" t="s">
        <v>261</v>
      </c>
      <c r="D13" s="100">
        <v>30</v>
      </c>
      <c r="E13" s="250">
        <v>32242.99</v>
      </c>
      <c r="F13" s="251"/>
      <c r="G13" s="252">
        <f t="shared" ref="G13:G22" si="11">IF(D13=0,"",(E13/D13)*0.33)</f>
        <v>354.67289000000005</v>
      </c>
      <c r="H13" s="103">
        <v>41780</v>
      </c>
      <c r="I13" s="103">
        <v>41963</v>
      </c>
      <c r="J13" s="104">
        <v>23</v>
      </c>
      <c r="K13" s="82">
        <f t="shared" ref="K13:K20" si="12">J13-L13-O13</f>
        <v>23</v>
      </c>
      <c r="L13" s="83">
        <f t="shared" si="1"/>
        <v>0</v>
      </c>
      <c r="M13" s="84">
        <f t="shared" si="6"/>
        <v>0</v>
      </c>
      <c r="N13" s="85">
        <f t="shared" si="7"/>
        <v>0</v>
      </c>
      <c r="O13" s="83"/>
      <c r="P13" s="86">
        <f t="shared" si="8"/>
        <v>0</v>
      </c>
      <c r="Q13" s="87">
        <f t="shared" si="9"/>
        <v>0</v>
      </c>
      <c r="R13" s="99"/>
      <c r="S13" s="108"/>
      <c r="T13" s="49"/>
      <c r="U13" s="108"/>
      <c r="V13" s="49"/>
      <c r="W13" s="108"/>
      <c r="X13" s="49"/>
      <c r="Y13" s="108"/>
      <c r="Z13" s="49"/>
      <c r="AA13" s="108"/>
      <c r="AB13" s="49"/>
      <c r="AC13" s="108"/>
      <c r="AD13" s="49"/>
      <c r="AE13" s="108"/>
      <c r="AF13" s="49"/>
      <c r="AG13" s="108"/>
      <c r="AH13" s="49"/>
      <c r="AI13" s="108"/>
      <c r="AJ13" s="49"/>
      <c r="AK13" s="108"/>
      <c r="AL13" s="49"/>
      <c r="AM13" s="108"/>
      <c r="AN13" s="49"/>
      <c r="AO13" s="108"/>
      <c r="AP13" s="49"/>
      <c r="AQ13" s="108"/>
      <c r="AR13" s="49"/>
      <c r="AS13" s="108"/>
      <c r="AT13" s="49"/>
      <c r="AU13" s="108"/>
      <c r="AV13" s="49"/>
      <c r="AW13" s="108"/>
      <c r="AX13" s="49"/>
      <c r="AY13" s="108"/>
      <c r="AZ13" s="49"/>
      <c r="BA13" s="108"/>
      <c r="BB13" s="49"/>
      <c r="BC13" s="108"/>
      <c r="BD13" s="49"/>
      <c r="BE13" s="108"/>
      <c r="BF13" s="49"/>
      <c r="BG13" s="108"/>
      <c r="BH13" s="49"/>
      <c r="BI13" s="108"/>
      <c r="BJ13" s="49"/>
      <c r="BK13" s="108"/>
      <c r="BL13" s="49"/>
      <c r="BM13" s="108"/>
      <c r="BN13" s="49"/>
      <c r="BO13" s="108"/>
      <c r="BP13" s="49"/>
      <c r="BQ13" s="108"/>
      <c r="BR13" s="49"/>
      <c r="BS13" s="108"/>
      <c r="BT13" s="49"/>
      <c r="BU13" s="108"/>
      <c r="BV13" s="49"/>
      <c r="BW13" s="108"/>
      <c r="BX13" s="49"/>
      <c r="BY13" s="108"/>
      <c r="BZ13" s="49"/>
      <c r="CA13" s="109"/>
      <c r="CB13" s="47">
        <f t="shared" si="2"/>
        <v>23</v>
      </c>
      <c r="CC13" s="56">
        <f t="shared" si="3"/>
        <v>24719.62566666667</v>
      </c>
      <c r="CD13" s="56">
        <f t="shared" si="10"/>
        <v>8157.4764700000014</v>
      </c>
      <c r="CE13" s="213">
        <f t="shared" ref="CE13:CE33" si="13">F13</f>
        <v>0</v>
      </c>
      <c r="CF13" s="214">
        <f t="shared" ref="CF13:CF33" si="14">SUM(R13:CA13)</f>
        <v>0</v>
      </c>
      <c r="CG13" s="215">
        <f t="shared" si="4"/>
        <v>0</v>
      </c>
    </row>
    <row r="14" spans="1:85" s="47" customFormat="1" ht="33.75" customHeight="1" thickBot="1" x14ac:dyDescent="0.25">
      <c r="A14" s="99">
        <v>1</v>
      </c>
      <c r="B14" s="495">
        <v>1110205</v>
      </c>
      <c r="C14" s="156" t="s">
        <v>309</v>
      </c>
      <c r="D14" s="100">
        <v>30</v>
      </c>
      <c r="E14" s="250">
        <v>23831.78</v>
      </c>
      <c r="F14" s="251"/>
      <c r="G14" s="252">
        <f t="shared" si="11"/>
        <v>262.14958000000001</v>
      </c>
      <c r="H14" s="103">
        <v>41955</v>
      </c>
      <c r="I14" s="103"/>
      <c r="J14" s="104">
        <v>26</v>
      </c>
      <c r="K14" s="82">
        <f t="shared" ref="K14" si="15">J14-L14-O14</f>
        <v>21</v>
      </c>
      <c r="L14" s="83">
        <f t="shared" ref="L14" si="16">S14+U14+W14+Y14+AA14+AC14+AE14+AG14+AI14+AK14+AM14+AO14+AQ14+AS14+AU14+AW14+AY14+BA14+BC14+BE14+BG14+BI14+BK14+BM14+BO14+BQ14+BS14+BU14+BW14+BY14+CA14</f>
        <v>5</v>
      </c>
      <c r="M14" s="84">
        <f t="shared" ref="M14" si="17">IF(L14=0,0,L14*F14)</f>
        <v>0</v>
      </c>
      <c r="N14" s="85">
        <f t="shared" ref="N14" si="18">IF(L14=0,0,L14*G14)</f>
        <v>1310.7479000000001</v>
      </c>
      <c r="O14" s="83"/>
      <c r="P14" s="86">
        <f t="shared" ref="P14" si="19">O14*F14</f>
        <v>0</v>
      </c>
      <c r="Q14" s="87">
        <f t="shared" ref="Q14" si="20">IF(O14=0,0,((O14*G14)/2))</f>
        <v>0</v>
      </c>
      <c r="R14" s="99"/>
      <c r="S14" s="108"/>
      <c r="T14" s="49"/>
      <c r="U14" s="108">
        <v>1</v>
      </c>
      <c r="V14" s="49"/>
      <c r="W14" s="108">
        <v>1</v>
      </c>
      <c r="X14" s="49"/>
      <c r="Y14" s="108">
        <v>1</v>
      </c>
      <c r="Z14" s="49"/>
      <c r="AA14" s="108"/>
      <c r="AB14" s="49"/>
      <c r="AC14" s="108"/>
      <c r="AD14" s="49"/>
      <c r="AE14" s="108"/>
      <c r="AF14" s="49"/>
      <c r="AG14" s="108">
        <v>1</v>
      </c>
      <c r="AH14" s="49"/>
      <c r="AI14" s="108"/>
      <c r="AJ14" s="49"/>
      <c r="AK14" s="108"/>
      <c r="AL14" s="49"/>
      <c r="AM14" s="108"/>
      <c r="AN14" s="49"/>
      <c r="AO14" s="108">
        <v>1</v>
      </c>
      <c r="AP14" s="49"/>
      <c r="AQ14" s="108"/>
      <c r="AR14" s="49"/>
      <c r="AS14" s="108"/>
      <c r="AT14" s="49"/>
      <c r="AU14" s="108"/>
      <c r="AV14" s="49"/>
      <c r="AW14" s="108"/>
      <c r="AX14" s="49"/>
      <c r="AY14" s="108"/>
      <c r="AZ14" s="49"/>
      <c r="BA14" s="108"/>
      <c r="BB14" s="49"/>
      <c r="BC14" s="108"/>
      <c r="BD14" s="49"/>
      <c r="BE14" s="108"/>
      <c r="BF14" s="49"/>
      <c r="BG14" s="108"/>
      <c r="BH14" s="49"/>
      <c r="BI14" s="108"/>
      <c r="BJ14" s="49"/>
      <c r="BK14" s="108"/>
      <c r="BL14" s="49"/>
      <c r="BM14" s="108"/>
      <c r="BN14" s="49"/>
      <c r="BO14" s="108"/>
      <c r="BP14" s="49"/>
      <c r="BQ14" s="108"/>
      <c r="BR14" s="49"/>
      <c r="BS14" s="108"/>
      <c r="BT14" s="49"/>
      <c r="BU14" s="108"/>
      <c r="BV14" s="49"/>
      <c r="BW14" s="108"/>
      <c r="BX14" s="49"/>
      <c r="BY14" s="108"/>
      <c r="BZ14" s="49"/>
      <c r="CA14" s="109"/>
      <c r="CB14" s="47">
        <f t="shared" ref="CB14" si="21">K14</f>
        <v>21</v>
      </c>
      <c r="CC14" s="56">
        <f t="shared" si="3"/>
        <v>16682.245999999999</v>
      </c>
      <c r="CD14" s="56">
        <f t="shared" ref="CD14" si="22">IF(CC14=0," ",(CB14*G14))</f>
        <v>5505.1411800000005</v>
      </c>
      <c r="CE14" s="213">
        <f t="shared" ref="CE14" si="23">F14</f>
        <v>0</v>
      </c>
      <c r="CF14" s="214">
        <f t="shared" ref="CF14" si="24">SUM(R14:CA14)</f>
        <v>5</v>
      </c>
      <c r="CG14" s="215">
        <f t="shared" ref="CG14" si="25">N14</f>
        <v>1310.7479000000001</v>
      </c>
    </row>
    <row r="15" spans="1:85" s="47" customFormat="1" ht="33.75" customHeight="1" thickBot="1" x14ac:dyDescent="0.25">
      <c r="A15" s="99">
        <v>1</v>
      </c>
      <c r="B15" s="495">
        <v>1150148</v>
      </c>
      <c r="C15" s="156" t="s">
        <v>308</v>
      </c>
      <c r="D15" s="100">
        <v>30</v>
      </c>
      <c r="E15" s="250">
        <v>32242.99</v>
      </c>
      <c r="F15" s="251"/>
      <c r="G15" s="252">
        <f t="shared" si="11"/>
        <v>354.67289000000005</v>
      </c>
      <c r="H15" s="103">
        <v>41958</v>
      </c>
      <c r="I15" s="103"/>
      <c r="J15" s="104">
        <v>25</v>
      </c>
      <c r="K15" s="82">
        <f t="shared" si="12"/>
        <v>15</v>
      </c>
      <c r="L15" s="83">
        <f t="shared" si="1"/>
        <v>10</v>
      </c>
      <c r="M15" s="84">
        <f t="shared" ref="M15" si="26">IF(L15=0,0,L15*F15)</f>
        <v>0</v>
      </c>
      <c r="N15" s="85">
        <f t="shared" ref="N15" si="27">IF(L15=0,0,L15*G15)</f>
        <v>3546.7289000000005</v>
      </c>
      <c r="O15" s="83"/>
      <c r="P15" s="86">
        <f t="shared" ref="P15" si="28">O15*F15</f>
        <v>0</v>
      </c>
      <c r="Q15" s="87">
        <f t="shared" ref="Q15" si="29">IF(O15=0,0,((O15*G15)/2))</f>
        <v>0</v>
      </c>
      <c r="R15" s="99"/>
      <c r="S15" s="108"/>
      <c r="T15" s="49"/>
      <c r="U15" s="108"/>
      <c r="V15" s="49"/>
      <c r="W15" s="108"/>
      <c r="X15" s="49"/>
      <c r="Y15" s="108">
        <v>1</v>
      </c>
      <c r="Z15" s="49"/>
      <c r="AA15" s="108"/>
      <c r="AB15" s="49"/>
      <c r="AC15" s="108">
        <v>1</v>
      </c>
      <c r="AD15" s="49"/>
      <c r="AE15" s="108"/>
      <c r="AF15" s="49"/>
      <c r="AG15" s="108"/>
      <c r="AH15" s="49"/>
      <c r="AI15" s="108"/>
      <c r="AJ15" s="49"/>
      <c r="AK15" s="108"/>
      <c r="AL15" s="49"/>
      <c r="AM15" s="108"/>
      <c r="AN15" s="49"/>
      <c r="AO15" s="108">
        <v>1</v>
      </c>
      <c r="AP15" s="49"/>
      <c r="AQ15" s="108">
        <v>1</v>
      </c>
      <c r="AR15" s="49"/>
      <c r="AS15" s="108"/>
      <c r="AT15" s="49"/>
      <c r="AU15" s="108"/>
      <c r="AV15" s="49"/>
      <c r="AW15" s="108"/>
      <c r="AX15" s="49"/>
      <c r="AY15" s="108"/>
      <c r="AZ15" s="49"/>
      <c r="BA15" s="108"/>
      <c r="BB15" s="49"/>
      <c r="BC15" s="108">
        <v>1</v>
      </c>
      <c r="BD15" s="49"/>
      <c r="BE15" s="108">
        <v>1</v>
      </c>
      <c r="BF15" s="49"/>
      <c r="BG15" s="108"/>
      <c r="BH15" s="49"/>
      <c r="BI15" s="108"/>
      <c r="BJ15" s="49"/>
      <c r="BK15" s="108"/>
      <c r="BL15" s="49"/>
      <c r="BM15" s="108"/>
      <c r="BN15" s="49"/>
      <c r="BO15" s="108"/>
      <c r="BP15" s="49"/>
      <c r="BQ15" s="108">
        <v>1</v>
      </c>
      <c r="BR15" s="49"/>
      <c r="BS15" s="108">
        <v>1</v>
      </c>
      <c r="BT15" s="49"/>
      <c r="BU15" s="108"/>
      <c r="BV15" s="49"/>
      <c r="BW15" s="108">
        <v>1</v>
      </c>
      <c r="BX15" s="49"/>
      <c r="BY15" s="108">
        <v>1</v>
      </c>
      <c r="BZ15" s="49"/>
      <c r="CA15" s="109"/>
      <c r="CB15" s="47">
        <f t="shared" ref="CB15" si="30">K15</f>
        <v>15</v>
      </c>
      <c r="CC15" s="56">
        <f t="shared" si="3"/>
        <v>16121.495000000003</v>
      </c>
      <c r="CD15" s="56">
        <f t="shared" ref="CD15" si="31">IF(CC15=0," ",(CB15*G15))</f>
        <v>5320.093350000001</v>
      </c>
      <c r="CE15" s="213">
        <f t="shared" ref="CE15" si="32">F15</f>
        <v>0</v>
      </c>
      <c r="CF15" s="214">
        <f t="shared" ref="CF15" si="33">SUM(R15:CA15)</f>
        <v>10</v>
      </c>
      <c r="CG15" s="215">
        <f t="shared" ref="CG15" si="34">N15</f>
        <v>3546.7289000000005</v>
      </c>
    </row>
    <row r="16" spans="1:85" s="47" customFormat="1" ht="33.75" customHeight="1" thickBot="1" x14ac:dyDescent="0.25">
      <c r="A16" s="99">
        <v>1</v>
      </c>
      <c r="B16" s="49"/>
      <c r="C16" s="156" t="s">
        <v>184</v>
      </c>
      <c r="D16" s="100">
        <v>10</v>
      </c>
      <c r="E16" s="250">
        <v>9345.7900000000009</v>
      </c>
      <c r="F16" s="251"/>
      <c r="G16" s="252">
        <f t="shared" si="11"/>
        <v>308.41107000000005</v>
      </c>
      <c r="H16" s="103">
        <v>41579</v>
      </c>
      <c r="I16" s="103" t="s">
        <v>295</v>
      </c>
      <c r="J16" s="104">
        <v>9</v>
      </c>
      <c r="K16" s="82">
        <f t="shared" si="12"/>
        <v>9</v>
      </c>
      <c r="L16" s="83">
        <f t="shared" si="1"/>
        <v>0</v>
      </c>
      <c r="M16" s="84">
        <f t="shared" si="6"/>
        <v>0</v>
      </c>
      <c r="N16" s="85">
        <f t="shared" si="7"/>
        <v>0</v>
      </c>
      <c r="O16" s="83"/>
      <c r="P16" s="86">
        <f t="shared" si="8"/>
        <v>0</v>
      </c>
      <c r="Q16" s="87">
        <f t="shared" si="9"/>
        <v>0</v>
      </c>
      <c r="R16" s="99"/>
      <c r="S16" s="108"/>
      <c r="T16" s="49"/>
      <c r="U16" s="108"/>
      <c r="V16" s="49"/>
      <c r="W16" s="108"/>
      <c r="X16" s="49"/>
      <c r="Y16" s="108"/>
      <c r="Z16" s="49"/>
      <c r="AA16" s="108"/>
      <c r="AB16" s="49"/>
      <c r="AC16" s="108"/>
      <c r="AD16" s="49"/>
      <c r="AE16" s="108"/>
      <c r="AF16" s="49"/>
      <c r="AG16" s="108"/>
      <c r="AH16" s="49"/>
      <c r="AI16" s="108"/>
      <c r="AJ16" s="49"/>
      <c r="AK16" s="108"/>
      <c r="AL16" s="49"/>
      <c r="AM16" s="108"/>
      <c r="AN16" s="49"/>
      <c r="AO16" s="108"/>
      <c r="AP16" s="49"/>
      <c r="AQ16" s="108"/>
      <c r="AR16" s="49"/>
      <c r="AS16" s="108"/>
      <c r="AT16" s="49"/>
      <c r="AU16" s="108"/>
      <c r="AV16" s="49"/>
      <c r="AW16" s="108"/>
      <c r="AX16" s="49"/>
      <c r="AY16" s="108"/>
      <c r="AZ16" s="49"/>
      <c r="BA16" s="108"/>
      <c r="BB16" s="49"/>
      <c r="BC16" s="108"/>
      <c r="BD16" s="49"/>
      <c r="BE16" s="108"/>
      <c r="BF16" s="49"/>
      <c r="BG16" s="108"/>
      <c r="BH16" s="49"/>
      <c r="BI16" s="108"/>
      <c r="BJ16" s="49"/>
      <c r="BK16" s="108"/>
      <c r="BL16" s="49"/>
      <c r="BM16" s="108"/>
      <c r="BN16" s="49"/>
      <c r="BO16" s="108"/>
      <c r="BP16" s="49"/>
      <c r="BQ16" s="108"/>
      <c r="BR16" s="49"/>
      <c r="BS16" s="108"/>
      <c r="BT16" s="49"/>
      <c r="BU16" s="108"/>
      <c r="BV16" s="49"/>
      <c r="BW16" s="108"/>
      <c r="BX16" s="49"/>
      <c r="BY16" s="108"/>
      <c r="BZ16" s="49"/>
      <c r="CA16" s="109"/>
      <c r="CB16" s="47">
        <f t="shared" si="2"/>
        <v>9</v>
      </c>
      <c r="CC16" s="56">
        <f t="shared" ref="CC16:CC32" si="35">CB16*(E16/D16)</f>
        <v>8411.2110000000011</v>
      </c>
      <c r="CD16" s="56">
        <f t="shared" si="10"/>
        <v>2775.6996300000005</v>
      </c>
      <c r="CE16" s="213">
        <f t="shared" si="13"/>
        <v>0</v>
      </c>
      <c r="CF16" s="214">
        <f t="shared" si="14"/>
        <v>0</v>
      </c>
      <c r="CG16" s="215">
        <f t="shared" si="4"/>
        <v>0</v>
      </c>
    </row>
    <row r="17" spans="1:85" s="47" customFormat="1" ht="33.75" customHeight="1" thickBot="1" x14ac:dyDescent="0.25">
      <c r="A17" s="99">
        <v>1</v>
      </c>
      <c r="B17" s="49"/>
      <c r="C17" s="156" t="s">
        <v>189</v>
      </c>
      <c r="D17" s="100">
        <v>30</v>
      </c>
      <c r="E17" s="250">
        <v>32242.99</v>
      </c>
      <c r="F17" s="251"/>
      <c r="G17" s="252">
        <f t="shared" si="11"/>
        <v>354.67289000000005</v>
      </c>
      <c r="H17" s="103">
        <v>41534</v>
      </c>
      <c r="I17" s="103">
        <v>41715</v>
      </c>
      <c r="J17" s="104">
        <v>1</v>
      </c>
      <c r="K17" s="82">
        <f t="shared" si="12"/>
        <v>1</v>
      </c>
      <c r="L17" s="83">
        <f t="shared" si="1"/>
        <v>0</v>
      </c>
      <c r="M17" s="84">
        <f t="shared" si="6"/>
        <v>0</v>
      </c>
      <c r="N17" s="85">
        <f t="shared" si="7"/>
        <v>0</v>
      </c>
      <c r="O17" s="83"/>
      <c r="P17" s="86">
        <f t="shared" si="8"/>
        <v>0</v>
      </c>
      <c r="Q17" s="87">
        <f t="shared" si="9"/>
        <v>0</v>
      </c>
      <c r="R17" s="99"/>
      <c r="S17" s="108"/>
      <c r="T17" s="49"/>
      <c r="U17" s="108"/>
      <c r="V17" s="49"/>
      <c r="W17" s="108"/>
      <c r="X17" s="49"/>
      <c r="Y17" s="108"/>
      <c r="Z17" s="49"/>
      <c r="AA17" s="108"/>
      <c r="AB17" s="49"/>
      <c r="AC17" s="108"/>
      <c r="AD17" s="49"/>
      <c r="AE17" s="108"/>
      <c r="AF17" s="49"/>
      <c r="AG17" s="108"/>
      <c r="AH17" s="49"/>
      <c r="AI17" s="108"/>
      <c r="AJ17" s="49"/>
      <c r="AK17" s="108"/>
      <c r="AL17" s="49"/>
      <c r="AM17" s="108"/>
      <c r="AN17" s="49"/>
      <c r="AO17" s="108"/>
      <c r="AP17" s="49"/>
      <c r="AQ17" s="108"/>
      <c r="AR17" s="49"/>
      <c r="AS17" s="108"/>
      <c r="AT17" s="49"/>
      <c r="AU17" s="108"/>
      <c r="AV17" s="49"/>
      <c r="AW17" s="108"/>
      <c r="AX17" s="49"/>
      <c r="AY17" s="108"/>
      <c r="AZ17" s="49"/>
      <c r="BA17" s="108"/>
      <c r="BB17" s="49"/>
      <c r="BC17" s="108"/>
      <c r="BD17" s="49"/>
      <c r="BE17" s="108"/>
      <c r="BF17" s="49"/>
      <c r="BG17" s="108"/>
      <c r="BH17" s="49"/>
      <c r="BI17" s="108"/>
      <c r="BJ17" s="49"/>
      <c r="BK17" s="108"/>
      <c r="BL17" s="49"/>
      <c r="BM17" s="108"/>
      <c r="BN17" s="49"/>
      <c r="BO17" s="108"/>
      <c r="BP17" s="49"/>
      <c r="BQ17" s="108"/>
      <c r="BR17" s="49"/>
      <c r="BS17" s="108"/>
      <c r="BT17" s="49"/>
      <c r="BU17" s="108"/>
      <c r="BV17" s="49"/>
      <c r="BW17" s="108"/>
      <c r="BX17" s="49"/>
      <c r="BY17" s="108"/>
      <c r="BZ17" s="49"/>
      <c r="CA17" s="109"/>
      <c r="CB17" s="47">
        <f t="shared" si="2"/>
        <v>1</v>
      </c>
      <c r="CC17" s="56">
        <f t="shared" si="35"/>
        <v>1074.7663333333335</v>
      </c>
      <c r="CD17" s="56">
        <f t="shared" si="10"/>
        <v>354.67289000000005</v>
      </c>
      <c r="CE17" s="213">
        <f t="shared" si="13"/>
        <v>0</v>
      </c>
      <c r="CF17" s="214">
        <f t="shared" si="14"/>
        <v>0</v>
      </c>
      <c r="CG17" s="215">
        <f t="shared" si="4"/>
        <v>0</v>
      </c>
    </row>
    <row r="18" spans="1:85" s="47" customFormat="1" ht="33.75" customHeight="1" thickBot="1" x14ac:dyDescent="0.25">
      <c r="A18" s="99">
        <v>1</v>
      </c>
      <c r="B18" s="49"/>
      <c r="C18" s="156" t="s">
        <v>95</v>
      </c>
      <c r="D18" s="100">
        <v>20</v>
      </c>
      <c r="E18" s="250">
        <v>25110</v>
      </c>
      <c r="F18" s="251"/>
      <c r="G18" s="252">
        <f t="shared" si="11"/>
        <v>414.315</v>
      </c>
      <c r="H18" s="103">
        <v>41564</v>
      </c>
      <c r="I18" s="103">
        <v>41715</v>
      </c>
      <c r="J18" s="104">
        <v>10</v>
      </c>
      <c r="K18" s="82">
        <f t="shared" si="12"/>
        <v>10</v>
      </c>
      <c r="L18" s="83">
        <f t="shared" si="1"/>
        <v>0</v>
      </c>
      <c r="M18" s="84">
        <f t="shared" si="6"/>
        <v>0</v>
      </c>
      <c r="N18" s="85">
        <f t="shared" si="7"/>
        <v>0</v>
      </c>
      <c r="O18" s="83"/>
      <c r="P18" s="86">
        <f t="shared" si="8"/>
        <v>0</v>
      </c>
      <c r="Q18" s="87">
        <f t="shared" si="9"/>
        <v>0</v>
      </c>
      <c r="R18" s="99"/>
      <c r="S18" s="108"/>
      <c r="T18" s="49"/>
      <c r="U18" s="108"/>
      <c r="V18" s="49"/>
      <c r="W18" s="108"/>
      <c r="X18" s="49"/>
      <c r="Y18" s="108"/>
      <c r="Z18" s="49"/>
      <c r="AA18" s="108"/>
      <c r="AB18" s="49"/>
      <c r="AC18" s="108"/>
      <c r="AD18" s="49"/>
      <c r="AE18" s="108"/>
      <c r="AF18" s="49"/>
      <c r="AG18" s="108"/>
      <c r="AH18" s="49"/>
      <c r="AI18" s="108"/>
      <c r="AJ18" s="49"/>
      <c r="AK18" s="108"/>
      <c r="AL18" s="49"/>
      <c r="AM18" s="108"/>
      <c r="AN18" s="49"/>
      <c r="AO18" s="108"/>
      <c r="AP18" s="49"/>
      <c r="AQ18" s="108"/>
      <c r="AR18" s="49"/>
      <c r="AS18" s="108"/>
      <c r="AT18" s="49"/>
      <c r="AU18" s="108"/>
      <c r="AV18" s="49"/>
      <c r="AW18" s="108"/>
      <c r="AX18" s="49"/>
      <c r="AY18" s="108"/>
      <c r="AZ18" s="49"/>
      <c r="BA18" s="108"/>
      <c r="BB18" s="49"/>
      <c r="BC18" s="108"/>
      <c r="BD18" s="49"/>
      <c r="BE18" s="108"/>
      <c r="BF18" s="49"/>
      <c r="BG18" s="108"/>
      <c r="BH18" s="49"/>
      <c r="BI18" s="108"/>
      <c r="BJ18" s="49"/>
      <c r="BK18" s="108"/>
      <c r="BL18" s="49"/>
      <c r="BM18" s="108"/>
      <c r="BN18" s="49"/>
      <c r="BO18" s="108"/>
      <c r="BP18" s="49"/>
      <c r="BQ18" s="108"/>
      <c r="BR18" s="49"/>
      <c r="BS18" s="108"/>
      <c r="BT18" s="49"/>
      <c r="BU18" s="108"/>
      <c r="BV18" s="49"/>
      <c r="BW18" s="108"/>
      <c r="BX18" s="49"/>
      <c r="BY18" s="108"/>
      <c r="BZ18" s="49"/>
      <c r="CA18" s="109"/>
      <c r="CB18" s="47">
        <f t="shared" si="2"/>
        <v>10</v>
      </c>
      <c r="CC18" s="56">
        <f t="shared" si="35"/>
        <v>12555</v>
      </c>
      <c r="CD18" s="56">
        <f t="shared" si="10"/>
        <v>4143.1499999999996</v>
      </c>
      <c r="CE18" s="213">
        <f t="shared" si="13"/>
        <v>0</v>
      </c>
      <c r="CF18" s="214">
        <f t="shared" si="14"/>
        <v>0</v>
      </c>
      <c r="CG18" s="215">
        <f t="shared" si="4"/>
        <v>0</v>
      </c>
    </row>
    <row r="19" spans="1:85" s="47" customFormat="1" ht="33.75" customHeight="1" thickBot="1" x14ac:dyDescent="0.25">
      <c r="A19" s="99">
        <v>1</v>
      </c>
      <c r="B19" s="49"/>
      <c r="C19" s="156" t="s">
        <v>206</v>
      </c>
      <c r="D19" s="100">
        <v>20</v>
      </c>
      <c r="E19" s="250">
        <v>12616.83</v>
      </c>
      <c r="F19" s="251"/>
      <c r="G19" s="252">
        <f t="shared" si="11"/>
        <v>208.177695</v>
      </c>
      <c r="H19" s="103">
        <v>41578</v>
      </c>
      <c r="I19" s="103">
        <v>41700</v>
      </c>
      <c r="J19" s="104">
        <v>10</v>
      </c>
      <c r="K19" s="82">
        <f t="shared" si="12"/>
        <v>9</v>
      </c>
      <c r="L19" s="83">
        <f t="shared" si="1"/>
        <v>1</v>
      </c>
      <c r="M19" s="84">
        <f t="shared" si="6"/>
        <v>0</v>
      </c>
      <c r="N19" s="85">
        <f t="shared" si="7"/>
        <v>208.177695</v>
      </c>
      <c r="O19" s="83"/>
      <c r="P19" s="86">
        <f t="shared" si="8"/>
        <v>0</v>
      </c>
      <c r="Q19" s="87">
        <f t="shared" si="9"/>
        <v>0</v>
      </c>
      <c r="R19" s="99"/>
      <c r="S19" s="108"/>
      <c r="T19" s="49"/>
      <c r="U19" s="108"/>
      <c r="V19" s="49"/>
      <c r="W19" s="108"/>
      <c r="X19" s="49"/>
      <c r="Y19" s="108"/>
      <c r="Z19" s="49"/>
      <c r="AA19" s="108"/>
      <c r="AB19" s="49"/>
      <c r="AC19" s="108"/>
      <c r="AD19" s="49"/>
      <c r="AE19" s="108"/>
      <c r="AF19" s="49"/>
      <c r="AG19" s="108"/>
      <c r="AH19" s="49"/>
      <c r="AI19" s="108"/>
      <c r="AJ19" s="49"/>
      <c r="AK19" s="108"/>
      <c r="AL19" s="49"/>
      <c r="AM19" s="108"/>
      <c r="AN19" s="49"/>
      <c r="AO19" s="108"/>
      <c r="AP19" s="49"/>
      <c r="AQ19" s="108"/>
      <c r="AR19" s="49"/>
      <c r="AS19" s="108"/>
      <c r="AT19" s="49"/>
      <c r="AU19" s="108"/>
      <c r="AV19" s="49"/>
      <c r="AW19" s="108"/>
      <c r="AX19" s="49"/>
      <c r="AY19" s="108"/>
      <c r="AZ19" s="49"/>
      <c r="BA19" s="108"/>
      <c r="BB19" s="49"/>
      <c r="BC19" s="108"/>
      <c r="BD19" s="49"/>
      <c r="BE19" s="108"/>
      <c r="BF19" s="49"/>
      <c r="BG19" s="108"/>
      <c r="BH19" s="49"/>
      <c r="BI19" s="108"/>
      <c r="BJ19" s="49"/>
      <c r="BK19" s="108"/>
      <c r="BL19" s="49"/>
      <c r="BM19" s="108"/>
      <c r="BN19" s="49"/>
      <c r="BO19" s="108"/>
      <c r="BP19" s="49"/>
      <c r="BQ19" s="108"/>
      <c r="BR19" s="49"/>
      <c r="BS19" s="108"/>
      <c r="BT19" s="49"/>
      <c r="BU19" s="108"/>
      <c r="BV19" s="49"/>
      <c r="BW19" s="108"/>
      <c r="BX19" s="49"/>
      <c r="BY19" s="108">
        <v>1</v>
      </c>
      <c r="BZ19" s="49"/>
      <c r="CA19" s="109"/>
      <c r="CB19" s="47">
        <f t="shared" si="2"/>
        <v>9</v>
      </c>
      <c r="CC19" s="56">
        <f t="shared" si="35"/>
        <v>5677.5735000000004</v>
      </c>
      <c r="CD19" s="56">
        <f t="shared" si="10"/>
        <v>1873.5992550000001</v>
      </c>
      <c r="CE19" s="213">
        <f t="shared" si="13"/>
        <v>0</v>
      </c>
      <c r="CF19" s="214">
        <f t="shared" si="14"/>
        <v>1</v>
      </c>
      <c r="CG19" s="215">
        <f t="shared" si="4"/>
        <v>208.177695</v>
      </c>
    </row>
    <row r="20" spans="1:85" s="47" customFormat="1" ht="33.75" customHeight="1" thickBot="1" x14ac:dyDescent="0.25">
      <c r="A20" s="99">
        <v>1</v>
      </c>
      <c r="B20" s="49"/>
      <c r="C20" s="156" t="s">
        <v>217</v>
      </c>
      <c r="D20" s="100">
        <v>10</v>
      </c>
      <c r="E20" s="250">
        <v>8504.67</v>
      </c>
      <c r="F20" s="251"/>
      <c r="G20" s="252">
        <f t="shared" si="11"/>
        <v>280.65411</v>
      </c>
      <c r="H20" s="103">
        <v>41584</v>
      </c>
      <c r="I20" s="103">
        <v>41645</v>
      </c>
      <c r="J20" s="104">
        <v>10</v>
      </c>
      <c r="K20" s="82">
        <f t="shared" si="12"/>
        <v>10</v>
      </c>
      <c r="L20" s="83">
        <f t="shared" si="1"/>
        <v>0</v>
      </c>
      <c r="M20" s="84">
        <f t="shared" si="6"/>
        <v>0</v>
      </c>
      <c r="N20" s="85">
        <f t="shared" si="7"/>
        <v>0</v>
      </c>
      <c r="O20" s="83"/>
      <c r="P20" s="86">
        <f t="shared" si="8"/>
        <v>0</v>
      </c>
      <c r="Q20" s="87">
        <f t="shared" si="9"/>
        <v>0</v>
      </c>
      <c r="R20" s="99"/>
      <c r="S20" s="108"/>
      <c r="T20" s="49"/>
      <c r="U20" s="108"/>
      <c r="V20" s="49"/>
      <c r="W20" s="108"/>
      <c r="X20" s="49"/>
      <c r="Y20" s="108"/>
      <c r="Z20" s="49"/>
      <c r="AA20" s="108"/>
      <c r="AB20" s="49"/>
      <c r="AC20" s="108"/>
      <c r="AD20" s="49"/>
      <c r="AE20" s="108"/>
      <c r="AF20" s="49"/>
      <c r="AG20" s="108"/>
      <c r="AH20" s="49"/>
      <c r="AI20" s="108"/>
      <c r="AJ20" s="49"/>
      <c r="AK20" s="108"/>
      <c r="AL20" s="49"/>
      <c r="AM20" s="108"/>
      <c r="AN20" s="49"/>
      <c r="AO20" s="108"/>
      <c r="AP20" s="49"/>
      <c r="AQ20" s="108"/>
      <c r="AR20" s="49"/>
      <c r="AS20" s="108"/>
      <c r="AT20" s="49"/>
      <c r="AU20" s="108"/>
      <c r="AV20" s="49"/>
      <c r="AW20" s="108"/>
      <c r="AX20" s="49"/>
      <c r="AY20" s="108"/>
      <c r="AZ20" s="49"/>
      <c r="BA20" s="108"/>
      <c r="BB20" s="49"/>
      <c r="BC20" s="108"/>
      <c r="BD20" s="49"/>
      <c r="BE20" s="108"/>
      <c r="BF20" s="49"/>
      <c r="BG20" s="108"/>
      <c r="BH20" s="49"/>
      <c r="BI20" s="108"/>
      <c r="BJ20" s="49"/>
      <c r="BK20" s="108"/>
      <c r="BL20" s="49"/>
      <c r="BM20" s="108"/>
      <c r="BN20" s="49"/>
      <c r="BO20" s="108"/>
      <c r="BP20" s="49"/>
      <c r="BQ20" s="108"/>
      <c r="BR20" s="49"/>
      <c r="BS20" s="108"/>
      <c r="BT20" s="49"/>
      <c r="BU20" s="108"/>
      <c r="BV20" s="49"/>
      <c r="BW20" s="108"/>
      <c r="BX20" s="49"/>
      <c r="BY20" s="108"/>
      <c r="BZ20" s="49"/>
      <c r="CA20" s="109"/>
      <c r="CB20" s="47">
        <f t="shared" si="2"/>
        <v>10</v>
      </c>
      <c r="CC20" s="56">
        <f t="shared" si="35"/>
        <v>8504.67</v>
      </c>
      <c r="CD20" s="56">
        <f t="shared" si="10"/>
        <v>2806.5410999999999</v>
      </c>
      <c r="CE20" s="213">
        <f t="shared" si="13"/>
        <v>0</v>
      </c>
      <c r="CF20" s="214">
        <f t="shared" si="14"/>
        <v>0</v>
      </c>
      <c r="CG20" s="215">
        <f t="shared" si="4"/>
        <v>0</v>
      </c>
    </row>
    <row r="21" spans="1:85" s="47" customFormat="1" ht="33.75" customHeight="1" thickBot="1" x14ac:dyDescent="0.25">
      <c r="A21" s="99">
        <v>1</v>
      </c>
      <c r="B21" s="49"/>
      <c r="C21" s="156" t="s">
        <v>230</v>
      </c>
      <c r="D21" s="100">
        <v>10</v>
      </c>
      <c r="E21" s="250">
        <v>14018.7</v>
      </c>
      <c r="F21" s="251"/>
      <c r="G21" s="252">
        <f t="shared" si="11"/>
        <v>462.61710000000005</v>
      </c>
      <c r="H21" s="376">
        <v>41670</v>
      </c>
      <c r="I21" s="376" t="s">
        <v>231</v>
      </c>
      <c r="J21" s="104">
        <v>10</v>
      </c>
      <c r="K21" s="82">
        <f t="shared" si="0"/>
        <v>10</v>
      </c>
      <c r="L21" s="83">
        <f t="shared" si="1"/>
        <v>0</v>
      </c>
      <c r="M21" s="84">
        <f t="shared" si="6"/>
        <v>0</v>
      </c>
      <c r="N21" s="85">
        <f t="shared" si="7"/>
        <v>0</v>
      </c>
      <c r="O21" s="83"/>
      <c r="P21" s="86">
        <f t="shared" si="8"/>
        <v>0</v>
      </c>
      <c r="Q21" s="87">
        <f t="shared" si="9"/>
        <v>0</v>
      </c>
      <c r="R21" s="99"/>
      <c r="S21" s="108"/>
      <c r="T21" s="49"/>
      <c r="U21" s="108"/>
      <c r="V21" s="49"/>
      <c r="W21" s="108"/>
      <c r="X21" s="49"/>
      <c r="Y21" s="108"/>
      <c r="Z21" s="49"/>
      <c r="AA21" s="108"/>
      <c r="AB21" s="49"/>
      <c r="AC21" s="108"/>
      <c r="AD21" s="49"/>
      <c r="AE21" s="108"/>
      <c r="AF21" s="49"/>
      <c r="AG21" s="108"/>
      <c r="AH21" s="49"/>
      <c r="AI21" s="108"/>
      <c r="AJ21" s="49"/>
      <c r="AK21" s="108"/>
      <c r="AL21" s="49"/>
      <c r="AM21" s="108"/>
      <c r="AN21" s="49"/>
      <c r="AO21" s="108"/>
      <c r="AP21" s="49"/>
      <c r="AQ21" s="108"/>
      <c r="AR21" s="49"/>
      <c r="AS21" s="108"/>
      <c r="AT21" s="49"/>
      <c r="AU21" s="108"/>
      <c r="AV21" s="49"/>
      <c r="AW21" s="108"/>
      <c r="AX21" s="49"/>
      <c r="AY21" s="108"/>
      <c r="AZ21" s="49"/>
      <c r="BA21" s="108"/>
      <c r="BB21" s="49"/>
      <c r="BC21" s="108"/>
      <c r="BD21" s="49"/>
      <c r="BE21" s="108"/>
      <c r="BF21" s="49"/>
      <c r="BG21" s="108"/>
      <c r="BH21" s="49"/>
      <c r="BI21" s="108"/>
      <c r="BJ21" s="49"/>
      <c r="BK21" s="108"/>
      <c r="BL21" s="49"/>
      <c r="BM21" s="108"/>
      <c r="BN21" s="49"/>
      <c r="BO21" s="108"/>
      <c r="BP21" s="49"/>
      <c r="BQ21" s="108"/>
      <c r="BR21" s="49"/>
      <c r="BS21" s="108"/>
      <c r="BT21" s="49"/>
      <c r="BU21" s="108"/>
      <c r="BV21" s="49"/>
      <c r="BW21" s="108"/>
      <c r="BX21" s="49"/>
      <c r="BY21" s="108"/>
      <c r="BZ21" s="49"/>
      <c r="CA21" s="109"/>
      <c r="CB21" s="47">
        <f t="shared" si="2"/>
        <v>10</v>
      </c>
      <c r="CC21" s="56">
        <f t="shared" si="35"/>
        <v>14018.7</v>
      </c>
      <c r="CD21" s="56">
        <f t="shared" si="10"/>
        <v>4626.1710000000003</v>
      </c>
      <c r="CE21" s="213">
        <f t="shared" si="13"/>
        <v>0</v>
      </c>
      <c r="CF21" s="214">
        <f t="shared" si="14"/>
        <v>0</v>
      </c>
      <c r="CG21" s="215">
        <f t="shared" si="4"/>
        <v>0</v>
      </c>
    </row>
    <row r="22" spans="1:85" s="47" customFormat="1" ht="33.75" customHeight="1" thickBot="1" x14ac:dyDescent="0.25">
      <c r="A22" s="445">
        <v>1</v>
      </c>
      <c r="B22" s="446"/>
      <c r="C22" s="392" t="s">
        <v>298</v>
      </c>
      <c r="D22" s="393">
        <v>30</v>
      </c>
      <c r="E22" s="394">
        <v>32242.99</v>
      </c>
      <c r="F22" s="251"/>
      <c r="G22" s="447">
        <f t="shared" si="11"/>
        <v>354.67289000000005</v>
      </c>
      <c r="H22" s="448">
        <v>41921</v>
      </c>
      <c r="I22" s="448"/>
      <c r="J22" s="449">
        <v>27</v>
      </c>
      <c r="K22" s="378">
        <f t="shared" si="0"/>
        <v>24</v>
      </c>
      <c r="L22" s="83">
        <f t="shared" si="1"/>
        <v>3</v>
      </c>
      <c r="M22" s="84">
        <f t="shared" si="6"/>
        <v>0</v>
      </c>
      <c r="N22" s="85">
        <f t="shared" si="7"/>
        <v>1064.0186700000002</v>
      </c>
      <c r="O22" s="83"/>
      <c r="P22" s="86">
        <f t="shared" si="8"/>
        <v>0</v>
      </c>
      <c r="Q22" s="87">
        <f t="shared" si="9"/>
        <v>0</v>
      </c>
      <c r="R22" s="99"/>
      <c r="S22" s="108">
        <v>1</v>
      </c>
      <c r="T22" s="49"/>
      <c r="U22" s="108"/>
      <c r="V22" s="49"/>
      <c r="W22" s="108"/>
      <c r="X22" s="49"/>
      <c r="Y22" s="108"/>
      <c r="Z22" s="49"/>
      <c r="AA22" s="108"/>
      <c r="AB22" s="49"/>
      <c r="AC22" s="108"/>
      <c r="AD22" s="49"/>
      <c r="AE22" s="108"/>
      <c r="AF22" s="49"/>
      <c r="AG22" s="108"/>
      <c r="AH22" s="49"/>
      <c r="AI22" s="108"/>
      <c r="AJ22" s="49"/>
      <c r="AK22" s="108">
        <v>1</v>
      </c>
      <c r="AL22" s="49"/>
      <c r="AM22" s="108"/>
      <c r="AN22" s="49"/>
      <c r="AO22" s="108"/>
      <c r="AP22" s="49"/>
      <c r="AQ22" s="108"/>
      <c r="AR22" s="49"/>
      <c r="AS22" s="108"/>
      <c r="AT22" s="49"/>
      <c r="AU22" s="108"/>
      <c r="AV22" s="49"/>
      <c r="AW22" s="108"/>
      <c r="AX22" s="49"/>
      <c r="AY22" s="108"/>
      <c r="AZ22" s="49"/>
      <c r="BA22" s="108">
        <v>1</v>
      </c>
      <c r="BB22" s="49"/>
      <c r="BC22" s="108"/>
      <c r="BD22" s="49"/>
      <c r="BE22" s="108"/>
      <c r="BF22" s="49"/>
      <c r="BG22" s="108"/>
      <c r="BH22" s="49"/>
      <c r="BI22" s="108"/>
      <c r="BJ22" s="49"/>
      <c r="BK22" s="108"/>
      <c r="BL22" s="49"/>
      <c r="BM22" s="108"/>
      <c r="BN22" s="49"/>
      <c r="BO22" s="108"/>
      <c r="BP22" s="49"/>
      <c r="BQ22" s="108"/>
      <c r="BR22" s="49"/>
      <c r="BS22" s="108"/>
      <c r="BT22" s="49"/>
      <c r="BU22" s="108"/>
      <c r="BV22" s="49"/>
      <c r="BW22" s="108"/>
      <c r="BX22" s="49"/>
      <c r="BY22" s="108"/>
      <c r="BZ22" s="49"/>
      <c r="CA22" s="109"/>
      <c r="CB22" s="47">
        <f t="shared" si="2"/>
        <v>24</v>
      </c>
      <c r="CC22" s="56">
        <f t="shared" si="35"/>
        <v>25794.392000000003</v>
      </c>
      <c r="CD22" s="56">
        <f t="shared" si="10"/>
        <v>8512.1493600000013</v>
      </c>
      <c r="CE22" s="213">
        <f t="shared" si="13"/>
        <v>0</v>
      </c>
      <c r="CF22" s="214">
        <f t="shared" si="14"/>
        <v>3</v>
      </c>
      <c r="CG22" s="215">
        <f t="shared" si="4"/>
        <v>1064.0186700000002</v>
      </c>
    </row>
    <row r="23" spans="1:85" s="47" customFormat="1" ht="33.75" customHeight="1" thickBot="1" x14ac:dyDescent="0.25">
      <c r="A23" s="99">
        <v>1</v>
      </c>
      <c r="B23" s="49"/>
      <c r="C23" s="156" t="s">
        <v>211</v>
      </c>
      <c r="D23" s="100">
        <v>10</v>
      </c>
      <c r="E23" s="250">
        <v>9345.7900000000009</v>
      </c>
      <c r="F23" s="251"/>
      <c r="G23" s="252">
        <f t="shared" si="5"/>
        <v>308.41107000000005</v>
      </c>
      <c r="H23" s="103">
        <v>41585</v>
      </c>
      <c r="I23" s="103">
        <v>41663</v>
      </c>
      <c r="J23" s="104">
        <v>7</v>
      </c>
      <c r="K23" s="82">
        <f t="shared" si="0"/>
        <v>7</v>
      </c>
      <c r="L23" s="83">
        <f t="shared" si="1"/>
        <v>0</v>
      </c>
      <c r="M23" s="84">
        <f t="shared" si="6"/>
        <v>0</v>
      </c>
      <c r="N23" s="85">
        <f t="shared" si="7"/>
        <v>0</v>
      </c>
      <c r="O23" s="83"/>
      <c r="P23" s="86">
        <f t="shared" si="8"/>
        <v>0</v>
      </c>
      <c r="Q23" s="87">
        <f t="shared" si="9"/>
        <v>0</v>
      </c>
      <c r="R23" s="99"/>
      <c r="S23" s="108"/>
      <c r="T23" s="49"/>
      <c r="U23" s="108"/>
      <c r="V23" s="49"/>
      <c r="W23" s="108"/>
      <c r="X23" s="49"/>
      <c r="Y23" s="108"/>
      <c r="Z23" s="49"/>
      <c r="AA23" s="108"/>
      <c r="AB23" s="49"/>
      <c r="AC23" s="108"/>
      <c r="AD23" s="49"/>
      <c r="AE23" s="108"/>
      <c r="AF23" s="49"/>
      <c r="AG23" s="108"/>
      <c r="AH23" s="49"/>
      <c r="AI23" s="108"/>
      <c r="AJ23" s="49"/>
      <c r="AK23" s="108"/>
      <c r="AL23" s="49"/>
      <c r="AM23" s="108"/>
      <c r="AN23" s="49"/>
      <c r="AO23" s="108"/>
      <c r="AP23" s="49"/>
      <c r="AQ23" s="108"/>
      <c r="AR23" s="49"/>
      <c r="AS23" s="108"/>
      <c r="AT23" s="49"/>
      <c r="AU23" s="108"/>
      <c r="AV23" s="49"/>
      <c r="AW23" s="108"/>
      <c r="AX23" s="49"/>
      <c r="AY23" s="108"/>
      <c r="AZ23" s="49"/>
      <c r="BA23" s="108"/>
      <c r="BB23" s="49"/>
      <c r="BC23" s="108"/>
      <c r="BD23" s="49"/>
      <c r="BE23" s="108"/>
      <c r="BF23" s="49"/>
      <c r="BG23" s="108"/>
      <c r="BH23" s="49"/>
      <c r="BI23" s="108"/>
      <c r="BJ23" s="49"/>
      <c r="BK23" s="108"/>
      <c r="BL23" s="49"/>
      <c r="BM23" s="108"/>
      <c r="BN23" s="49"/>
      <c r="BO23" s="108"/>
      <c r="BP23" s="49"/>
      <c r="BQ23" s="108"/>
      <c r="BR23" s="49"/>
      <c r="BS23" s="108"/>
      <c r="BT23" s="49"/>
      <c r="BU23" s="108"/>
      <c r="BV23" s="49"/>
      <c r="BW23" s="108"/>
      <c r="BX23" s="49"/>
      <c r="BY23" s="108"/>
      <c r="BZ23" s="49"/>
      <c r="CA23" s="109"/>
      <c r="CB23" s="47">
        <f t="shared" si="2"/>
        <v>7</v>
      </c>
      <c r="CC23" s="56">
        <f t="shared" si="35"/>
        <v>6542.0530000000008</v>
      </c>
      <c r="CD23" s="56">
        <f t="shared" si="10"/>
        <v>2158.8774900000003</v>
      </c>
      <c r="CE23" s="213">
        <f t="shared" si="13"/>
        <v>0</v>
      </c>
      <c r="CF23" s="214">
        <f t="shared" si="14"/>
        <v>0</v>
      </c>
      <c r="CG23" s="215">
        <f t="shared" si="4"/>
        <v>0</v>
      </c>
    </row>
    <row r="24" spans="1:85" s="47" customFormat="1" ht="33.75" customHeight="1" thickBot="1" x14ac:dyDescent="0.25">
      <c r="A24" s="452"/>
      <c r="B24" s="453" t="s">
        <v>212</v>
      </c>
      <c r="C24" s="438" t="s">
        <v>213</v>
      </c>
      <c r="D24" s="439">
        <v>20</v>
      </c>
      <c r="E24" s="440">
        <v>13457.94</v>
      </c>
      <c r="F24" s="454"/>
      <c r="G24" s="442">
        <f>IF(D24=0,"",(E24/D24)*0.4)</f>
        <v>269.15880000000004</v>
      </c>
      <c r="H24" s="443">
        <v>41585</v>
      </c>
      <c r="I24" s="443">
        <v>41645</v>
      </c>
      <c r="J24" s="444">
        <v>5</v>
      </c>
      <c r="K24" s="82">
        <f t="shared" si="0"/>
        <v>5</v>
      </c>
      <c r="L24" s="83">
        <f t="shared" si="1"/>
        <v>0</v>
      </c>
      <c r="M24" s="84">
        <f t="shared" si="6"/>
        <v>0</v>
      </c>
      <c r="N24" s="85">
        <f t="shared" si="7"/>
        <v>0</v>
      </c>
      <c r="O24" s="83"/>
      <c r="P24" s="86">
        <f t="shared" si="8"/>
        <v>0</v>
      </c>
      <c r="Q24" s="87">
        <f t="shared" si="9"/>
        <v>0</v>
      </c>
      <c r="R24" s="99"/>
      <c r="S24" s="108"/>
      <c r="T24" s="49"/>
      <c r="U24" s="108"/>
      <c r="V24" s="49"/>
      <c r="W24" s="108"/>
      <c r="X24" s="49"/>
      <c r="Y24" s="108"/>
      <c r="Z24" s="49"/>
      <c r="AA24" s="108"/>
      <c r="AB24" s="49"/>
      <c r="AC24" s="108"/>
      <c r="AD24" s="49"/>
      <c r="AE24" s="108"/>
      <c r="AF24" s="49"/>
      <c r="AG24" s="108"/>
      <c r="AH24" s="49"/>
      <c r="AI24" s="108"/>
      <c r="AJ24" s="49"/>
      <c r="AK24" s="108"/>
      <c r="AL24" s="49"/>
      <c r="AM24" s="108"/>
      <c r="AN24" s="49"/>
      <c r="AO24" s="108"/>
      <c r="AP24" s="49"/>
      <c r="AQ24" s="108"/>
      <c r="AR24" s="49"/>
      <c r="AS24" s="108"/>
      <c r="AT24" s="49"/>
      <c r="AU24" s="108"/>
      <c r="AV24" s="49"/>
      <c r="AW24" s="108"/>
      <c r="AX24" s="49"/>
      <c r="AY24" s="108"/>
      <c r="AZ24" s="49"/>
      <c r="BA24" s="108"/>
      <c r="BB24" s="49"/>
      <c r="BC24" s="108"/>
      <c r="BD24" s="49"/>
      <c r="BE24" s="108"/>
      <c r="BF24" s="49"/>
      <c r="BG24" s="108"/>
      <c r="BH24" s="49"/>
      <c r="BI24" s="108"/>
      <c r="BJ24" s="49"/>
      <c r="BK24" s="108"/>
      <c r="BL24" s="49"/>
      <c r="BM24" s="108"/>
      <c r="BN24" s="49"/>
      <c r="BO24" s="108"/>
      <c r="BP24" s="49"/>
      <c r="BQ24" s="108"/>
      <c r="BR24" s="49"/>
      <c r="BS24" s="108"/>
      <c r="BT24" s="49"/>
      <c r="BU24" s="108"/>
      <c r="BV24" s="49"/>
      <c r="BW24" s="108"/>
      <c r="BX24" s="49"/>
      <c r="BY24" s="108"/>
      <c r="BZ24" s="49"/>
      <c r="CA24" s="109"/>
      <c r="CB24" s="47">
        <f t="shared" si="2"/>
        <v>5</v>
      </c>
      <c r="CC24" s="56">
        <f t="shared" si="35"/>
        <v>3364.4850000000001</v>
      </c>
      <c r="CD24" s="56">
        <f t="shared" si="10"/>
        <v>1345.7940000000003</v>
      </c>
      <c r="CE24" s="213">
        <f t="shared" si="13"/>
        <v>0</v>
      </c>
      <c r="CF24" s="214">
        <f t="shared" si="14"/>
        <v>0</v>
      </c>
      <c r="CG24" s="215">
        <f t="shared" si="4"/>
        <v>0</v>
      </c>
    </row>
    <row r="25" spans="1:85" s="47" customFormat="1" ht="33.75" customHeight="1" thickBot="1" x14ac:dyDescent="0.25">
      <c r="A25" s="452"/>
      <c r="B25" s="453" t="s">
        <v>212</v>
      </c>
      <c r="C25" s="438" t="s">
        <v>222</v>
      </c>
      <c r="D25" s="439">
        <v>40</v>
      </c>
      <c r="E25" s="440">
        <v>26915</v>
      </c>
      <c r="F25" s="441"/>
      <c r="G25" s="442">
        <f>IF(D25=0,"",(E25/D25)*0.4)</f>
        <v>269.15000000000003</v>
      </c>
      <c r="H25" s="443">
        <v>41609</v>
      </c>
      <c r="I25" s="443">
        <v>41791</v>
      </c>
      <c r="J25" s="444">
        <v>36</v>
      </c>
      <c r="K25" s="82">
        <f t="shared" si="0"/>
        <v>31</v>
      </c>
      <c r="L25" s="83">
        <f t="shared" si="1"/>
        <v>5</v>
      </c>
      <c r="M25" s="84">
        <f t="shared" si="6"/>
        <v>0</v>
      </c>
      <c r="N25" s="85">
        <f t="shared" si="7"/>
        <v>1345.7500000000002</v>
      </c>
      <c r="O25" s="83"/>
      <c r="P25" s="86">
        <f t="shared" si="8"/>
        <v>0</v>
      </c>
      <c r="Q25" s="87">
        <f t="shared" si="9"/>
        <v>0</v>
      </c>
      <c r="R25" s="99"/>
      <c r="S25" s="108"/>
      <c r="T25" s="49"/>
      <c r="U25" s="108"/>
      <c r="V25" s="49"/>
      <c r="W25" s="108"/>
      <c r="X25" s="49"/>
      <c r="Y25" s="108"/>
      <c r="Z25" s="49"/>
      <c r="AA25" s="108"/>
      <c r="AB25" s="49"/>
      <c r="AC25" s="108">
        <v>1</v>
      </c>
      <c r="AD25" s="49"/>
      <c r="AE25" s="108"/>
      <c r="AF25" s="49"/>
      <c r="AG25" s="108"/>
      <c r="AH25" s="49"/>
      <c r="AI25" s="108"/>
      <c r="AJ25" s="49"/>
      <c r="AK25" s="108"/>
      <c r="AL25" s="49"/>
      <c r="AM25" s="108"/>
      <c r="AN25" s="49"/>
      <c r="AO25" s="108"/>
      <c r="AP25" s="49"/>
      <c r="AQ25" s="108"/>
      <c r="AR25" s="49"/>
      <c r="AS25" s="108"/>
      <c r="AT25" s="49"/>
      <c r="AU25" s="108"/>
      <c r="AV25" s="49"/>
      <c r="AW25" s="108"/>
      <c r="AX25" s="49"/>
      <c r="AY25" s="108"/>
      <c r="AZ25" s="49"/>
      <c r="BA25" s="108">
        <v>1</v>
      </c>
      <c r="BB25" s="49"/>
      <c r="BC25" s="108"/>
      <c r="BD25" s="49"/>
      <c r="BE25" s="108">
        <v>1</v>
      </c>
      <c r="BF25" s="49"/>
      <c r="BG25" s="108"/>
      <c r="BH25" s="49"/>
      <c r="BI25" s="108">
        <v>1</v>
      </c>
      <c r="BJ25" s="49"/>
      <c r="BK25" s="108"/>
      <c r="BL25" s="49"/>
      <c r="BM25" s="108"/>
      <c r="BN25" s="49"/>
      <c r="BO25" s="108"/>
      <c r="BP25" s="49"/>
      <c r="BQ25" s="108"/>
      <c r="BR25" s="49"/>
      <c r="BS25" s="108">
        <v>1</v>
      </c>
      <c r="BT25" s="49"/>
      <c r="BU25" s="108"/>
      <c r="BV25" s="49"/>
      <c r="BW25" s="108"/>
      <c r="BX25" s="49"/>
      <c r="BY25" s="108"/>
      <c r="BZ25" s="49"/>
      <c r="CA25" s="109"/>
      <c r="CB25" s="47">
        <f t="shared" si="2"/>
        <v>31</v>
      </c>
      <c r="CC25" s="56">
        <f t="shared" si="35"/>
        <v>20859.125</v>
      </c>
      <c r="CD25" s="56">
        <f t="shared" si="10"/>
        <v>8343.6500000000015</v>
      </c>
      <c r="CE25" s="213">
        <f t="shared" si="13"/>
        <v>0</v>
      </c>
      <c r="CF25" s="214">
        <f t="shared" si="14"/>
        <v>5</v>
      </c>
      <c r="CG25" s="215">
        <f t="shared" si="4"/>
        <v>1345.7500000000002</v>
      </c>
    </row>
    <row r="26" spans="1:85" s="47" customFormat="1" ht="33.75" customHeight="1" thickBot="1" x14ac:dyDescent="0.25">
      <c r="A26" s="397">
        <v>1</v>
      </c>
      <c r="B26" s="391" t="s">
        <v>205</v>
      </c>
      <c r="C26" s="392" t="s">
        <v>251</v>
      </c>
      <c r="D26" s="393">
        <v>20</v>
      </c>
      <c r="E26" s="250">
        <v>16822.43</v>
      </c>
      <c r="F26" s="251"/>
      <c r="G26" s="252">
        <f t="shared" ref="G26:G28" si="36">IF(D26=0,"",(E26/D26)*0.33)</f>
        <v>277.57009499999998</v>
      </c>
      <c r="H26" s="396"/>
      <c r="I26" s="396"/>
      <c r="J26" s="450">
        <v>6</v>
      </c>
      <c r="K26" s="82">
        <f t="shared" si="0"/>
        <v>5</v>
      </c>
      <c r="L26" s="83">
        <f t="shared" si="1"/>
        <v>1</v>
      </c>
      <c r="M26" s="84">
        <f t="shared" ref="M26:M27" si="37">IF(L26=0,0,L26*F26)</f>
        <v>0</v>
      </c>
      <c r="N26" s="85">
        <f t="shared" ref="N26:N27" si="38">IF(L26=0,0,L26*G26)</f>
        <v>277.57009499999998</v>
      </c>
      <c r="O26" s="83"/>
      <c r="P26" s="86">
        <f t="shared" ref="P26:P27" si="39">O26*F26</f>
        <v>0</v>
      </c>
      <c r="Q26" s="87">
        <f t="shared" ref="Q26:Q27" si="40">IF(O26=0,0,((O26*G26)/2))</f>
        <v>0</v>
      </c>
      <c r="R26" s="99"/>
      <c r="S26" s="108"/>
      <c r="T26" s="49"/>
      <c r="U26" s="108"/>
      <c r="V26" s="49"/>
      <c r="W26" s="108"/>
      <c r="X26" s="49"/>
      <c r="Y26" s="108"/>
      <c r="Z26" s="49"/>
      <c r="AA26" s="108"/>
      <c r="AB26" s="49"/>
      <c r="AC26" s="108"/>
      <c r="AD26" s="49"/>
      <c r="AE26" s="108"/>
      <c r="AF26" s="49"/>
      <c r="AG26" s="108"/>
      <c r="AH26" s="49"/>
      <c r="AI26" s="108"/>
      <c r="AJ26" s="49"/>
      <c r="AK26" s="108"/>
      <c r="AL26" s="49"/>
      <c r="AM26" s="108"/>
      <c r="AN26" s="49"/>
      <c r="AO26" s="108"/>
      <c r="AP26" s="49"/>
      <c r="AQ26" s="108"/>
      <c r="AR26" s="49"/>
      <c r="AS26" s="108"/>
      <c r="AT26" s="49"/>
      <c r="AU26" s="108"/>
      <c r="AV26" s="49"/>
      <c r="AW26" s="108"/>
      <c r="AX26" s="49"/>
      <c r="AY26" s="108"/>
      <c r="AZ26" s="49"/>
      <c r="BA26" s="108"/>
      <c r="BB26" s="49"/>
      <c r="BC26" s="108"/>
      <c r="BD26" s="49"/>
      <c r="BE26" s="108">
        <v>1</v>
      </c>
      <c r="BF26" s="49"/>
      <c r="BG26" s="108"/>
      <c r="BH26" s="49"/>
      <c r="BI26" s="108"/>
      <c r="BJ26" s="49"/>
      <c r="BK26" s="108"/>
      <c r="BL26" s="49"/>
      <c r="BM26" s="108"/>
      <c r="BN26" s="49"/>
      <c r="BO26" s="108"/>
      <c r="BP26" s="49"/>
      <c r="BQ26" s="108"/>
      <c r="BR26" s="49"/>
      <c r="BS26" s="108"/>
      <c r="BT26" s="49"/>
      <c r="BU26" s="108"/>
      <c r="BV26" s="49"/>
      <c r="BW26" s="108"/>
      <c r="BX26" s="49"/>
      <c r="BY26" s="108"/>
      <c r="BZ26" s="49"/>
      <c r="CA26" s="109"/>
      <c r="CB26" s="47">
        <f t="shared" ref="CB26:CB27" si="41">K26</f>
        <v>5</v>
      </c>
      <c r="CC26" s="56">
        <f t="shared" si="35"/>
        <v>4205.6075000000001</v>
      </c>
      <c r="CD26" s="56">
        <f t="shared" ref="CD26:CD27" si="42">IF(CC26=0," ",(CB26*G26))</f>
        <v>1387.850475</v>
      </c>
      <c r="CE26" s="213">
        <f t="shared" ref="CE26:CE27" si="43">F26</f>
        <v>0</v>
      </c>
      <c r="CF26" s="214">
        <f t="shared" ref="CF26:CF27" si="44">SUM(R26:CA26)</f>
        <v>1</v>
      </c>
      <c r="CG26" s="215">
        <f t="shared" ref="CG26:CG27" si="45">N26</f>
        <v>277.57009499999998</v>
      </c>
    </row>
    <row r="27" spans="1:85" s="47" customFormat="1" ht="33.75" customHeight="1" thickBot="1" x14ac:dyDescent="0.25">
      <c r="A27" s="397">
        <v>1</v>
      </c>
      <c r="B27" s="391"/>
      <c r="C27" s="392" t="s">
        <v>252</v>
      </c>
      <c r="D27" s="393">
        <v>30</v>
      </c>
      <c r="E27" s="394">
        <v>23831.78</v>
      </c>
      <c r="F27" s="251"/>
      <c r="G27" s="252">
        <f t="shared" si="36"/>
        <v>262.14958000000001</v>
      </c>
      <c r="H27" s="396">
        <v>41727</v>
      </c>
      <c r="I27" s="396">
        <v>41702</v>
      </c>
      <c r="J27" s="450">
        <v>24</v>
      </c>
      <c r="K27" s="82">
        <f t="shared" si="0"/>
        <v>24</v>
      </c>
      <c r="L27" s="83">
        <f t="shared" si="1"/>
        <v>0</v>
      </c>
      <c r="M27" s="84">
        <f t="shared" si="37"/>
        <v>0</v>
      </c>
      <c r="N27" s="85">
        <f t="shared" si="38"/>
        <v>0</v>
      </c>
      <c r="O27" s="83"/>
      <c r="P27" s="86">
        <f t="shared" si="39"/>
        <v>0</v>
      </c>
      <c r="Q27" s="87">
        <f t="shared" si="40"/>
        <v>0</v>
      </c>
      <c r="R27" s="99"/>
      <c r="S27" s="108"/>
      <c r="T27" s="49"/>
      <c r="U27" s="108"/>
      <c r="V27" s="49"/>
      <c r="W27" s="108"/>
      <c r="X27" s="49"/>
      <c r="Y27" s="108"/>
      <c r="Z27" s="49"/>
      <c r="AA27" s="108"/>
      <c r="AB27" s="49"/>
      <c r="AC27" s="108"/>
      <c r="AD27" s="49"/>
      <c r="AE27" s="108"/>
      <c r="AF27" s="49"/>
      <c r="AG27" s="108"/>
      <c r="AH27" s="49"/>
      <c r="AI27" s="108"/>
      <c r="AJ27" s="49"/>
      <c r="AK27" s="108"/>
      <c r="AL27" s="49"/>
      <c r="AM27" s="108"/>
      <c r="AN27" s="49"/>
      <c r="AO27" s="108"/>
      <c r="AP27" s="49"/>
      <c r="AQ27" s="108"/>
      <c r="AR27" s="49"/>
      <c r="AS27" s="108"/>
      <c r="AT27" s="49"/>
      <c r="AU27" s="108"/>
      <c r="AV27" s="49"/>
      <c r="AW27" s="108"/>
      <c r="AX27" s="49"/>
      <c r="AY27" s="108"/>
      <c r="AZ27" s="49"/>
      <c r="BA27" s="108"/>
      <c r="BB27" s="49"/>
      <c r="BC27" s="108"/>
      <c r="BD27" s="49"/>
      <c r="BE27" s="108"/>
      <c r="BF27" s="49"/>
      <c r="BG27" s="108"/>
      <c r="BH27" s="49"/>
      <c r="BI27" s="108"/>
      <c r="BJ27" s="49"/>
      <c r="BK27" s="108"/>
      <c r="BL27" s="49"/>
      <c r="BM27" s="108"/>
      <c r="BN27" s="49"/>
      <c r="BO27" s="108"/>
      <c r="BP27" s="49"/>
      <c r="BQ27" s="108"/>
      <c r="BR27" s="49"/>
      <c r="BS27" s="108"/>
      <c r="BT27" s="49"/>
      <c r="BU27" s="108"/>
      <c r="BV27" s="49"/>
      <c r="BW27" s="108"/>
      <c r="BX27" s="49"/>
      <c r="BY27" s="108"/>
      <c r="BZ27" s="49"/>
      <c r="CA27" s="109"/>
      <c r="CB27" s="47">
        <f t="shared" si="41"/>
        <v>24</v>
      </c>
      <c r="CC27" s="56">
        <f t="shared" si="35"/>
        <v>19065.423999999999</v>
      </c>
      <c r="CD27" s="56">
        <f t="shared" si="42"/>
        <v>6291.5899200000003</v>
      </c>
      <c r="CE27" s="213">
        <f t="shared" si="43"/>
        <v>0</v>
      </c>
      <c r="CF27" s="214">
        <f t="shared" si="44"/>
        <v>0</v>
      </c>
      <c r="CG27" s="215">
        <f t="shared" si="45"/>
        <v>0</v>
      </c>
    </row>
    <row r="28" spans="1:85" s="47" customFormat="1" ht="33.75" customHeight="1" thickBot="1" x14ac:dyDescent="0.25">
      <c r="A28" s="76"/>
      <c r="B28" s="46">
        <v>1150166</v>
      </c>
      <c r="C28" s="156" t="s">
        <v>305</v>
      </c>
      <c r="D28" s="100">
        <v>10</v>
      </c>
      <c r="E28" s="394">
        <v>14205.61</v>
      </c>
      <c r="F28" s="251"/>
      <c r="G28" s="252">
        <f t="shared" si="36"/>
        <v>468.78513000000009</v>
      </c>
      <c r="H28" s="80">
        <v>41946</v>
      </c>
      <c r="I28" s="80">
        <v>42006</v>
      </c>
      <c r="J28" s="81">
        <v>7</v>
      </c>
      <c r="K28" s="82">
        <f t="shared" ref="K28:K33" si="46">J28-L28-O28</f>
        <v>0</v>
      </c>
      <c r="L28" s="83">
        <f t="shared" si="1"/>
        <v>7</v>
      </c>
      <c r="M28" s="84">
        <f t="shared" si="6"/>
        <v>0</v>
      </c>
      <c r="N28" s="85">
        <f t="shared" si="7"/>
        <v>3281.4959100000005</v>
      </c>
      <c r="O28" s="83"/>
      <c r="P28" s="86">
        <f t="shared" si="8"/>
        <v>0</v>
      </c>
      <c r="Q28" s="87">
        <f t="shared" si="9"/>
        <v>0</v>
      </c>
      <c r="R28" s="99"/>
      <c r="S28" s="108">
        <v>1</v>
      </c>
      <c r="T28" s="49"/>
      <c r="U28" s="108"/>
      <c r="V28" s="49"/>
      <c r="W28" s="108">
        <v>1</v>
      </c>
      <c r="X28" s="49"/>
      <c r="Y28" s="108"/>
      <c r="Z28" s="49"/>
      <c r="AA28" s="108"/>
      <c r="AB28" s="49"/>
      <c r="AC28" s="108">
        <v>1</v>
      </c>
      <c r="AD28" s="49"/>
      <c r="AE28" s="108"/>
      <c r="AF28" s="49"/>
      <c r="AG28" s="108"/>
      <c r="AH28" s="49"/>
      <c r="AI28" s="108"/>
      <c r="AJ28" s="49"/>
      <c r="AK28" s="108"/>
      <c r="AL28" s="49"/>
      <c r="AM28" s="108"/>
      <c r="AN28" s="49"/>
      <c r="AO28" s="108"/>
      <c r="AP28" s="49"/>
      <c r="AQ28" s="108">
        <v>1</v>
      </c>
      <c r="AR28" s="49"/>
      <c r="AS28" s="108"/>
      <c r="AT28" s="49"/>
      <c r="AU28" s="108">
        <v>1</v>
      </c>
      <c r="AV28" s="49"/>
      <c r="AW28" s="108"/>
      <c r="AX28" s="49"/>
      <c r="AY28" s="108"/>
      <c r="AZ28" s="49"/>
      <c r="BA28" s="108"/>
      <c r="BB28" s="49"/>
      <c r="BC28" s="108"/>
      <c r="BD28" s="49"/>
      <c r="BE28" s="108"/>
      <c r="BF28" s="49"/>
      <c r="BG28" s="108"/>
      <c r="BH28" s="49"/>
      <c r="BI28" s="108">
        <v>1</v>
      </c>
      <c r="BJ28" s="49"/>
      <c r="BK28" s="108"/>
      <c r="BL28" s="49"/>
      <c r="BM28" s="108"/>
      <c r="BN28" s="49"/>
      <c r="BO28" s="108"/>
      <c r="BP28" s="49"/>
      <c r="BQ28" s="108"/>
      <c r="BR28" s="49"/>
      <c r="BS28" s="108"/>
      <c r="BT28" s="49"/>
      <c r="BU28" s="108"/>
      <c r="BV28" s="49"/>
      <c r="BW28" s="108">
        <v>1</v>
      </c>
      <c r="BX28" s="49"/>
      <c r="BY28" s="108"/>
      <c r="BZ28" s="49"/>
      <c r="CA28" s="109"/>
      <c r="CB28" s="47">
        <f t="shared" si="2"/>
        <v>0</v>
      </c>
      <c r="CC28" s="56">
        <f t="shared" si="35"/>
        <v>0</v>
      </c>
      <c r="CD28" s="56" t="str">
        <f t="shared" si="10"/>
        <v xml:space="preserve"> </v>
      </c>
      <c r="CE28" s="213">
        <f t="shared" si="13"/>
        <v>0</v>
      </c>
      <c r="CF28" s="214">
        <f t="shared" si="14"/>
        <v>7</v>
      </c>
      <c r="CG28" s="215">
        <f t="shared" si="4"/>
        <v>3281.4959100000005</v>
      </c>
    </row>
    <row r="29" spans="1:85" s="47" customFormat="1" ht="33.75" customHeight="1" thickBot="1" x14ac:dyDescent="0.25">
      <c r="A29" s="99">
        <v>1</v>
      </c>
      <c r="B29" s="49"/>
      <c r="C29" s="156" t="s">
        <v>219</v>
      </c>
      <c r="D29" s="100">
        <v>30</v>
      </c>
      <c r="E29" s="250">
        <v>32242.99</v>
      </c>
      <c r="F29" s="251"/>
      <c r="G29" s="252">
        <f t="shared" ref="G29:G33" si="47">IF(D29=0,"",(E29/D29)*0.33)</f>
        <v>354.67289000000005</v>
      </c>
      <c r="H29" s="103">
        <v>41607</v>
      </c>
      <c r="I29" s="103">
        <v>41788</v>
      </c>
      <c r="J29" s="104">
        <v>3</v>
      </c>
      <c r="K29" s="82">
        <f t="shared" si="46"/>
        <v>0</v>
      </c>
      <c r="L29" s="83">
        <f t="shared" si="1"/>
        <v>3</v>
      </c>
      <c r="M29" s="84">
        <f t="shared" si="6"/>
        <v>0</v>
      </c>
      <c r="N29" s="85">
        <f t="shared" si="7"/>
        <v>1064.0186700000002</v>
      </c>
      <c r="O29" s="83"/>
      <c r="P29" s="86">
        <f t="shared" si="8"/>
        <v>0</v>
      </c>
      <c r="Q29" s="87">
        <f t="shared" si="9"/>
        <v>0</v>
      </c>
      <c r="R29" s="99"/>
      <c r="S29" s="108"/>
      <c r="T29" s="49"/>
      <c r="U29" s="108"/>
      <c r="V29" s="49"/>
      <c r="W29" s="108"/>
      <c r="X29" s="49"/>
      <c r="Y29" s="108">
        <v>1</v>
      </c>
      <c r="Z29" s="49"/>
      <c r="AA29" s="108"/>
      <c r="AB29" s="49"/>
      <c r="AC29" s="108">
        <v>1</v>
      </c>
      <c r="AD29" s="49"/>
      <c r="AE29" s="108"/>
      <c r="AF29" s="49"/>
      <c r="AG29" s="108"/>
      <c r="AH29" s="49"/>
      <c r="AI29" s="108"/>
      <c r="AJ29" s="49"/>
      <c r="AK29" s="108">
        <v>1</v>
      </c>
      <c r="AL29" s="49"/>
      <c r="AM29" s="108"/>
      <c r="AN29" s="49"/>
      <c r="AO29" s="108"/>
      <c r="AP29" s="49"/>
      <c r="AQ29" s="108"/>
      <c r="AR29" s="49"/>
      <c r="AS29" s="108"/>
      <c r="AT29" s="49"/>
      <c r="AU29" s="108"/>
      <c r="AV29" s="49"/>
      <c r="AW29" s="108"/>
      <c r="AX29" s="49"/>
      <c r="AY29" s="108"/>
      <c r="AZ29" s="49"/>
      <c r="BA29" s="108"/>
      <c r="BB29" s="49"/>
      <c r="BC29" s="108"/>
      <c r="BD29" s="49"/>
      <c r="BE29" s="108"/>
      <c r="BF29" s="49"/>
      <c r="BG29" s="108"/>
      <c r="BH29" s="49"/>
      <c r="BI29" s="108"/>
      <c r="BJ29" s="49"/>
      <c r="BK29" s="108"/>
      <c r="BL29" s="49"/>
      <c r="BM29" s="108"/>
      <c r="BN29" s="49"/>
      <c r="BO29" s="108"/>
      <c r="BP29" s="49"/>
      <c r="BQ29" s="108"/>
      <c r="BR29" s="49"/>
      <c r="BS29" s="108"/>
      <c r="BT29" s="49"/>
      <c r="BU29" s="108"/>
      <c r="BV29" s="49"/>
      <c r="BW29" s="108"/>
      <c r="BX29" s="49"/>
      <c r="BY29" s="108"/>
      <c r="BZ29" s="49"/>
      <c r="CA29" s="109"/>
      <c r="CB29" s="47">
        <f t="shared" si="2"/>
        <v>0</v>
      </c>
      <c r="CC29" s="56">
        <f t="shared" si="35"/>
        <v>0</v>
      </c>
      <c r="CD29" s="56" t="str">
        <f t="shared" si="10"/>
        <v xml:space="preserve"> </v>
      </c>
      <c r="CE29" s="213">
        <f t="shared" si="13"/>
        <v>0</v>
      </c>
      <c r="CF29" s="214">
        <f t="shared" si="14"/>
        <v>3</v>
      </c>
      <c r="CG29" s="215">
        <f t="shared" si="4"/>
        <v>1064.0186700000002</v>
      </c>
    </row>
    <row r="30" spans="1:85" s="47" customFormat="1" ht="33.75" customHeight="1" thickBot="1" x14ac:dyDescent="0.25">
      <c r="A30" s="99"/>
      <c r="B30" s="49"/>
      <c r="C30" s="156" t="s">
        <v>219</v>
      </c>
      <c r="D30" s="100">
        <v>30</v>
      </c>
      <c r="E30" s="250">
        <v>23831.78</v>
      </c>
      <c r="F30" s="251"/>
      <c r="G30" s="252">
        <f t="shared" si="47"/>
        <v>262.14958000000001</v>
      </c>
      <c r="H30" s="103"/>
      <c r="I30" s="103"/>
      <c r="J30" s="104">
        <v>19</v>
      </c>
      <c r="K30" s="82">
        <f t="shared" ref="K30" si="48">J30-L30-O30</f>
        <v>17</v>
      </c>
      <c r="L30" s="83">
        <f t="shared" ref="L30" si="49">S30+U30+W30+Y30+AA30+AC30+AE30+AG30+AI30+AK30+AM30+AO30+AQ30+AS30+AU30+AW30+AY30+BA30+BC30+BE30+BG30+BI30+BK30+BM30+BO30+BQ30+BS30+BU30+BW30+BY30+CA30</f>
        <v>2</v>
      </c>
      <c r="M30" s="84">
        <f t="shared" ref="M30" si="50">IF(L30=0,0,L30*F30)</f>
        <v>0</v>
      </c>
      <c r="N30" s="85">
        <f t="shared" ref="N30" si="51">IF(L30=0,0,L30*G30)</f>
        <v>524.29916000000003</v>
      </c>
      <c r="O30" s="83"/>
      <c r="P30" s="86">
        <f t="shared" ref="P30" si="52">O30*F30</f>
        <v>0</v>
      </c>
      <c r="Q30" s="87">
        <f t="shared" ref="Q30" si="53">IF(O30=0,0,((O30*G30)/2))</f>
        <v>0</v>
      </c>
      <c r="R30" s="99"/>
      <c r="S30" s="108"/>
      <c r="T30" s="49"/>
      <c r="U30" s="108"/>
      <c r="V30" s="49"/>
      <c r="W30" s="108"/>
      <c r="X30" s="49"/>
      <c r="Y30" s="108"/>
      <c r="Z30" s="49"/>
      <c r="AA30" s="108"/>
      <c r="AB30" s="49"/>
      <c r="AC30" s="108"/>
      <c r="AD30" s="49"/>
      <c r="AE30" s="108"/>
      <c r="AF30" s="49"/>
      <c r="AG30" s="108"/>
      <c r="AH30" s="49"/>
      <c r="AI30" s="108"/>
      <c r="AJ30" s="49"/>
      <c r="AK30" s="108"/>
      <c r="AL30" s="49"/>
      <c r="AM30" s="108"/>
      <c r="AN30" s="49"/>
      <c r="AO30" s="108"/>
      <c r="AP30" s="49"/>
      <c r="AQ30" s="108"/>
      <c r="AR30" s="49"/>
      <c r="AS30" s="108"/>
      <c r="AT30" s="49"/>
      <c r="AU30" s="108"/>
      <c r="AV30" s="49"/>
      <c r="AW30" s="108"/>
      <c r="AX30" s="49"/>
      <c r="AY30" s="108"/>
      <c r="AZ30" s="49"/>
      <c r="BA30" s="108"/>
      <c r="BB30" s="49"/>
      <c r="BC30" s="108"/>
      <c r="BD30" s="49"/>
      <c r="BE30" s="108">
        <v>1</v>
      </c>
      <c r="BF30" s="49"/>
      <c r="BG30" s="108">
        <v>1</v>
      </c>
      <c r="BH30" s="49"/>
      <c r="BI30" s="108"/>
      <c r="BJ30" s="49"/>
      <c r="BK30" s="108"/>
      <c r="BL30" s="49"/>
      <c r="BM30" s="108"/>
      <c r="BN30" s="49"/>
      <c r="BO30" s="108"/>
      <c r="BP30" s="49"/>
      <c r="BQ30" s="108"/>
      <c r="BR30" s="49"/>
      <c r="BS30" s="108"/>
      <c r="BT30" s="49"/>
      <c r="BU30" s="108"/>
      <c r="BV30" s="49"/>
      <c r="BW30" s="108"/>
      <c r="BX30" s="49"/>
      <c r="BY30" s="108"/>
      <c r="BZ30" s="49"/>
      <c r="CA30" s="109"/>
      <c r="CB30" s="47">
        <f t="shared" ref="CB30" si="54">K30</f>
        <v>17</v>
      </c>
      <c r="CC30" s="56">
        <f t="shared" si="35"/>
        <v>13504.675333333333</v>
      </c>
      <c r="CD30" s="56">
        <f t="shared" ref="CD30" si="55">IF(CC30=0," ",(CB30*G30))</f>
        <v>4456.5428600000005</v>
      </c>
      <c r="CE30" s="213">
        <f t="shared" ref="CE30" si="56">F30</f>
        <v>0</v>
      </c>
      <c r="CF30" s="214">
        <f t="shared" ref="CF30" si="57">SUM(R30:CA30)</f>
        <v>2</v>
      </c>
      <c r="CG30" s="215">
        <f t="shared" ref="CG30" si="58">N30</f>
        <v>524.29916000000003</v>
      </c>
    </row>
    <row r="31" spans="1:85" s="47" customFormat="1" ht="33.75" customHeight="1" thickBot="1" x14ac:dyDescent="0.25">
      <c r="A31" s="518">
        <v>1</v>
      </c>
      <c r="B31" s="368">
        <v>1150100</v>
      </c>
      <c r="C31" s="515" t="s">
        <v>272</v>
      </c>
      <c r="D31" s="519">
        <v>30</v>
      </c>
      <c r="E31" s="520">
        <v>21028.04</v>
      </c>
      <c r="F31" s="521"/>
      <c r="G31" s="522">
        <f t="shared" si="47"/>
        <v>231.30844000000002</v>
      </c>
      <c r="H31" s="523"/>
      <c r="I31" s="523"/>
      <c r="J31" s="524">
        <v>13</v>
      </c>
      <c r="K31" s="82">
        <f t="shared" ref="K31" si="59">J31-L31-O31</f>
        <v>8</v>
      </c>
      <c r="L31" s="83">
        <f t="shared" ref="L31" si="60">S31+U31+W31+Y31+AA31+AC31+AE31+AG31+AI31+AK31+AM31+AO31+AQ31+AS31+AU31+AW31+AY31+BA31+BC31+BE31+BG31+BI31+BK31+BM31+BO31+BQ31+BS31+BU31+BW31+BY31+CA31</f>
        <v>5</v>
      </c>
      <c r="M31" s="84">
        <f t="shared" ref="M31" si="61">IF(L31=0,0,L31*F31)</f>
        <v>0</v>
      </c>
      <c r="N31" s="85">
        <f t="shared" ref="N31" si="62">IF(L31=0,0,L31*G31)</f>
        <v>1156.5422000000001</v>
      </c>
      <c r="O31" s="83"/>
      <c r="P31" s="86">
        <f t="shared" ref="P31" si="63">O31*F31</f>
        <v>0</v>
      </c>
      <c r="Q31" s="87">
        <f t="shared" ref="Q31" si="64">IF(O31=0,0,((O31*G31)/2))</f>
        <v>0</v>
      </c>
      <c r="R31" s="99"/>
      <c r="S31" s="108">
        <v>1</v>
      </c>
      <c r="T31" s="49"/>
      <c r="U31" s="108"/>
      <c r="V31" s="49"/>
      <c r="W31" s="108"/>
      <c r="X31" s="49"/>
      <c r="Y31" s="108"/>
      <c r="Z31" s="49"/>
      <c r="AA31" s="108"/>
      <c r="AB31" s="49"/>
      <c r="AC31" s="108"/>
      <c r="AD31" s="49"/>
      <c r="AE31" s="108"/>
      <c r="AF31" s="49"/>
      <c r="AG31" s="108">
        <v>1</v>
      </c>
      <c r="AH31" s="49"/>
      <c r="AI31" s="108"/>
      <c r="AJ31" s="49"/>
      <c r="AK31" s="108"/>
      <c r="AL31" s="49"/>
      <c r="AM31" s="108"/>
      <c r="AN31" s="49"/>
      <c r="AO31" s="108"/>
      <c r="AP31" s="49"/>
      <c r="AQ31" s="108"/>
      <c r="AR31" s="49"/>
      <c r="AS31" s="108"/>
      <c r="AT31" s="49"/>
      <c r="AU31" s="108"/>
      <c r="AV31" s="49"/>
      <c r="AW31" s="108"/>
      <c r="AX31" s="49"/>
      <c r="AY31" s="108"/>
      <c r="AZ31" s="49"/>
      <c r="BA31" s="108">
        <v>1</v>
      </c>
      <c r="BB31" s="49"/>
      <c r="BC31" s="108"/>
      <c r="BD31" s="49"/>
      <c r="BE31" s="108">
        <v>1</v>
      </c>
      <c r="BF31" s="49"/>
      <c r="BG31" s="108"/>
      <c r="BH31" s="49"/>
      <c r="BI31" s="108"/>
      <c r="BJ31" s="49"/>
      <c r="BK31" s="108"/>
      <c r="BL31" s="49"/>
      <c r="BM31" s="108"/>
      <c r="BN31" s="49"/>
      <c r="BO31" s="108"/>
      <c r="BP31" s="49"/>
      <c r="BQ31" s="108"/>
      <c r="BR31" s="49"/>
      <c r="BS31" s="108"/>
      <c r="BT31" s="49"/>
      <c r="BU31" s="108"/>
      <c r="BV31" s="49"/>
      <c r="BW31" s="108"/>
      <c r="BX31" s="49"/>
      <c r="BY31" s="108">
        <v>1</v>
      </c>
      <c r="BZ31" s="49"/>
      <c r="CA31" s="109"/>
      <c r="CB31" s="47">
        <f t="shared" ref="CB31" si="65">K31</f>
        <v>8</v>
      </c>
      <c r="CC31" s="56">
        <f t="shared" si="35"/>
        <v>5607.4773333333333</v>
      </c>
      <c r="CD31" s="56">
        <f t="shared" ref="CD31" si="66">IF(CC31=0," ",(CB31*G31))</f>
        <v>1850.4675200000001</v>
      </c>
      <c r="CE31" s="213">
        <f t="shared" ref="CE31" si="67">F31</f>
        <v>0</v>
      </c>
      <c r="CF31" s="214">
        <f t="shared" ref="CF31" si="68">SUM(R31:CA31)</f>
        <v>5</v>
      </c>
      <c r="CG31" s="215">
        <f t="shared" ref="CG31" si="69">N31</f>
        <v>1156.5422000000001</v>
      </c>
    </row>
    <row r="32" spans="1:85" s="47" customFormat="1" ht="33.75" customHeight="1" thickBot="1" x14ac:dyDescent="0.25">
      <c r="A32" s="99"/>
      <c r="B32" s="49">
        <v>1160054</v>
      </c>
      <c r="C32" s="515" t="s">
        <v>267</v>
      </c>
      <c r="D32" s="100">
        <v>30</v>
      </c>
      <c r="E32" s="250">
        <v>32242.99</v>
      </c>
      <c r="F32" s="251"/>
      <c r="G32" s="252">
        <f t="shared" ref="G32" si="70">IF(D32=0,"",(E32/D32)*0.33)</f>
        <v>354.67289000000005</v>
      </c>
      <c r="H32" s="80">
        <v>41799</v>
      </c>
      <c r="I32" s="80"/>
      <c r="J32" s="104">
        <v>0</v>
      </c>
      <c r="K32" s="82">
        <f t="shared" ref="K32" si="71">J32-L32-O32</f>
        <v>0</v>
      </c>
      <c r="L32" s="83">
        <f t="shared" ref="L32" si="72">S32+U32+W32+Y32+AA32+AC32+AE32+AG32+AI32+AK32+AM32+AO32+AQ32+AS32+AU32+AW32+AY32+BA32+BC32+BE32+BG32+BI32+BK32+BM32+BO32+BQ32+BS32+BU32+BW32+BY32+CA32</f>
        <v>0</v>
      </c>
      <c r="M32" s="84">
        <f t="shared" ref="M32" si="73">IF(L32=0,0,L32*F32)</f>
        <v>0</v>
      </c>
      <c r="N32" s="85">
        <f t="shared" ref="N32" si="74">IF(L32=0,0,L32*G32)</f>
        <v>0</v>
      </c>
      <c r="O32" s="83"/>
      <c r="P32" s="86">
        <f t="shared" ref="P32" si="75">O32*F32</f>
        <v>0</v>
      </c>
      <c r="Q32" s="87">
        <f t="shared" ref="Q32" si="76">IF(O32=0,0,((O32*G32)/2))</f>
        <v>0</v>
      </c>
      <c r="R32" s="99"/>
      <c r="S32" s="108"/>
      <c r="T32" s="49"/>
      <c r="U32" s="108"/>
      <c r="V32" s="49"/>
      <c r="W32" s="108"/>
      <c r="X32" s="49"/>
      <c r="Y32" s="108"/>
      <c r="Z32" s="49"/>
      <c r="AA32" s="108"/>
      <c r="AB32" s="49"/>
      <c r="AC32" s="108"/>
      <c r="AD32" s="49"/>
      <c r="AE32" s="108"/>
      <c r="AF32" s="49"/>
      <c r="AG32" s="108"/>
      <c r="AH32" s="49"/>
      <c r="AI32" s="108"/>
      <c r="AJ32" s="49"/>
      <c r="AK32" s="108"/>
      <c r="AL32" s="49"/>
      <c r="AM32" s="108"/>
      <c r="AN32" s="49"/>
      <c r="AO32" s="108"/>
      <c r="AP32" s="49"/>
      <c r="AQ32" s="108"/>
      <c r="AR32" s="49"/>
      <c r="AS32" s="108"/>
      <c r="AT32" s="49"/>
      <c r="AU32" s="108"/>
      <c r="AV32" s="49"/>
      <c r="AW32" s="108"/>
      <c r="AX32" s="49"/>
      <c r="AY32" s="108"/>
      <c r="AZ32" s="49"/>
      <c r="BA32" s="108"/>
      <c r="BB32" s="49"/>
      <c r="BC32" s="108"/>
      <c r="BD32" s="49"/>
      <c r="BE32" s="108"/>
      <c r="BF32" s="49"/>
      <c r="BG32" s="108"/>
      <c r="BH32" s="49"/>
      <c r="BI32" s="108"/>
      <c r="BJ32" s="49"/>
      <c r="BK32" s="108"/>
      <c r="BL32" s="49"/>
      <c r="BM32" s="108"/>
      <c r="BN32" s="49"/>
      <c r="BO32" s="108"/>
      <c r="BP32" s="49"/>
      <c r="BQ32" s="108"/>
      <c r="BR32" s="49"/>
      <c r="BS32" s="108"/>
      <c r="BT32" s="49"/>
      <c r="BU32" s="108"/>
      <c r="BV32" s="49"/>
      <c r="BW32" s="108"/>
      <c r="BX32" s="49"/>
      <c r="BY32" s="108"/>
      <c r="BZ32" s="49"/>
      <c r="CA32" s="109"/>
      <c r="CB32" s="47">
        <f t="shared" ref="CB32" si="77">K32</f>
        <v>0</v>
      </c>
      <c r="CC32" s="56">
        <f t="shared" si="35"/>
        <v>0</v>
      </c>
      <c r="CD32" s="56" t="str">
        <f t="shared" ref="CD32" si="78">IF(CC32=0," ",(CB32*G32))</f>
        <v xml:space="preserve"> </v>
      </c>
      <c r="CE32" s="213">
        <f t="shared" ref="CE32" si="79">F32</f>
        <v>0</v>
      </c>
      <c r="CF32" s="214">
        <f t="shared" ref="CF32" si="80">SUM(R32:CA32)</f>
        <v>0</v>
      </c>
      <c r="CG32" s="215">
        <f t="shared" ref="CG32" si="81">N32</f>
        <v>0</v>
      </c>
    </row>
    <row r="33" spans="1:86" s="47" customFormat="1" ht="33.75" customHeight="1" thickBot="1" x14ac:dyDescent="0.25">
      <c r="A33" s="99"/>
      <c r="B33" s="49" t="s">
        <v>167</v>
      </c>
      <c r="C33" s="156" t="s">
        <v>132</v>
      </c>
      <c r="D33" s="100">
        <v>30</v>
      </c>
      <c r="E33" s="250">
        <v>32242.99</v>
      </c>
      <c r="F33" s="251"/>
      <c r="G33" s="252">
        <f t="shared" si="47"/>
        <v>354.67289000000005</v>
      </c>
      <c r="H33" s="80">
        <v>41787</v>
      </c>
      <c r="I33" s="80"/>
      <c r="J33" s="104">
        <v>1</v>
      </c>
      <c r="K33" s="82">
        <f t="shared" si="46"/>
        <v>1</v>
      </c>
      <c r="L33" s="83">
        <f t="shared" si="1"/>
        <v>0</v>
      </c>
      <c r="M33" s="84">
        <f t="shared" si="6"/>
        <v>0</v>
      </c>
      <c r="N33" s="85">
        <f t="shared" si="7"/>
        <v>0</v>
      </c>
      <c r="O33" s="83"/>
      <c r="P33" s="86">
        <f t="shared" si="8"/>
        <v>0</v>
      </c>
      <c r="Q33" s="87">
        <f t="shared" si="9"/>
        <v>0</v>
      </c>
      <c r="R33" s="99"/>
      <c r="S33" s="108"/>
      <c r="T33" s="49"/>
      <c r="U33" s="108"/>
      <c r="V33" s="49"/>
      <c r="W33" s="108"/>
      <c r="X33" s="49"/>
      <c r="Y33" s="108"/>
      <c r="Z33" s="49"/>
      <c r="AA33" s="108"/>
      <c r="AB33" s="49"/>
      <c r="AC33" s="108"/>
      <c r="AD33" s="49"/>
      <c r="AE33" s="108"/>
      <c r="AF33" s="49"/>
      <c r="AG33" s="108"/>
      <c r="AH33" s="49"/>
      <c r="AI33" s="108"/>
      <c r="AJ33" s="49"/>
      <c r="AK33" s="108"/>
      <c r="AL33" s="49"/>
      <c r="AM33" s="108"/>
      <c r="AN33" s="49"/>
      <c r="AO33" s="108"/>
      <c r="AP33" s="49"/>
      <c r="AQ33" s="108"/>
      <c r="AR33" s="49"/>
      <c r="AS33" s="108"/>
      <c r="AT33" s="49"/>
      <c r="AU33" s="108"/>
      <c r="AV33" s="49"/>
      <c r="AW33" s="108"/>
      <c r="AX33" s="49"/>
      <c r="AY33" s="108"/>
      <c r="AZ33" s="49"/>
      <c r="BA33" s="108"/>
      <c r="BB33" s="49"/>
      <c r="BC33" s="108"/>
      <c r="BD33" s="49"/>
      <c r="BE33" s="108"/>
      <c r="BF33" s="49"/>
      <c r="BG33" s="108"/>
      <c r="BH33" s="49"/>
      <c r="BI33" s="108"/>
      <c r="BJ33" s="49"/>
      <c r="BK33" s="108"/>
      <c r="BL33" s="49"/>
      <c r="BM33" s="108"/>
      <c r="BN33" s="49"/>
      <c r="BO33" s="108"/>
      <c r="BP33" s="49"/>
      <c r="BQ33" s="108"/>
      <c r="BR33" s="49"/>
      <c r="BS33" s="108"/>
      <c r="BT33" s="49"/>
      <c r="BU33" s="108"/>
      <c r="BV33" s="49"/>
      <c r="BW33" s="108"/>
      <c r="BX33" s="49"/>
      <c r="BY33" s="108"/>
      <c r="BZ33" s="49"/>
      <c r="CA33" s="109"/>
      <c r="CB33" s="47">
        <f t="shared" si="2"/>
        <v>1</v>
      </c>
      <c r="CC33" s="56">
        <f>CB33*(E33/D33)</f>
        <v>1074.7663333333335</v>
      </c>
      <c r="CD33" s="56">
        <f t="shared" si="10"/>
        <v>354.67289000000005</v>
      </c>
      <c r="CE33" s="213">
        <f t="shared" si="13"/>
        <v>0</v>
      </c>
      <c r="CF33" s="214">
        <f t="shared" si="14"/>
        <v>0</v>
      </c>
      <c r="CG33" s="215">
        <f t="shared" si="4"/>
        <v>0</v>
      </c>
    </row>
    <row r="34" spans="1:86" s="206" customFormat="1" ht="22.5" customHeight="1" thickBot="1" x14ac:dyDescent="0.25">
      <c r="D34" s="207"/>
      <c r="E34" s="208"/>
      <c r="F34" s="112">
        <f>SUM(F8:F33)</f>
        <v>0</v>
      </c>
      <c r="G34" s="542">
        <f>AVERAGE(G9:G33)</f>
        <v>313.89374199999997</v>
      </c>
      <c r="H34" s="122"/>
      <c r="I34" s="122"/>
      <c r="J34" s="123">
        <f>SUM(J8:J33)</f>
        <v>313</v>
      </c>
      <c r="K34" s="124">
        <f>SUM(K8:K33)</f>
        <v>271</v>
      </c>
      <c r="L34" s="123">
        <f>SUM(L8:L33)</f>
        <v>42</v>
      </c>
      <c r="M34" s="112">
        <f>SUM(M8:M33)</f>
        <v>0</v>
      </c>
      <c r="N34" s="113">
        <f>SUM(N9:N33)</f>
        <v>13779.349200000001</v>
      </c>
      <c r="O34" s="123">
        <f>SUM(O8:O33)</f>
        <v>0</v>
      </c>
      <c r="P34" s="125">
        <f>SUM(P8:P33)</f>
        <v>0</v>
      </c>
      <c r="Q34" s="114">
        <f>SUM(Q8:Q33)</f>
        <v>0</v>
      </c>
      <c r="S34" s="38">
        <f>SUM(S8:S33)</f>
        <v>3</v>
      </c>
      <c r="U34" s="38">
        <f>SUM(U8:U33)</f>
        <v>1</v>
      </c>
      <c r="W34" s="38">
        <f>SUM(W8:W33)</f>
        <v>2</v>
      </c>
      <c r="Y34" s="38">
        <f>SUM(Y8:Y33)</f>
        <v>3</v>
      </c>
      <c r="AA34" s="38">
        <f>SUM(AA8:AA33)</f>
        <v>0</v>
      </c>
      <c r="AC34" s="38">
        <f>SUM(AC8:AC33)</f>
        <v>4</v>
      </c>
      <c r="AE34" s="38">
        <f>SUM(AE8:AE33)</f>
        <v>0</v>
      </c>
      <c r="AG34" s="38">
        <f>SUM(AG8:AG33)</f>
        <v>2</v>
      </c>
      <c r="AI34" s="38">
        <f>SUM(AI8:AI33)</f>
        <v>0</v>
      </c>
      <c r="AK34" s="38">
        <f>SUM(AK8:AK33)</f>
        <v>2</v>
      </c>
      <c r="AM34" s="38">
        <f>SUM(AM8:AM33)</f>
        <v>0</v>
      </c>
      <c r="AO34" s="38">
        <f>SUM(AO8:AO33)</f>
        <v>2</v>
      </c>
      <c r="AQ34" s="38">
        <f>SUM(AQ8:AQ33)</f>
        <v>2</v>
      </c>
      <c r="AS34" s="38">
        <f>SUM(AS8:AS33)</f>
        <v>0</v>
      </c>
      <c r="AU34" s="38">
        <f>SUM(AU8:AU33)</f>
        <v>1</v>
      </c>
      <c r="AW34" s="38">
        <f>SUM(AW8:AW33)</f>
        <v>0</v>
      </c>
      <c r="AY34" s="38">
        <f>SUM(AY8:AY33)</f>
        <v>0</v>
      </c>
      <c r="BA34" s="38">
        <f>SUM(BA8:BA33)</f>
        <v>3</v>
      </c>
      <c r="BC34" s="38">
        <f>SUM(BC8:BC33)</f>
        <v>1</v>
      </c>
      <c r="BE34" s="38">
        <f>SUM(BE8:BE33)</f>
        <v>5</v>
      </c>
      <c r="BG34" s="38">
        <f>SUM(BG8:BG33)</f>
        <v>1</v>
      </c>
      <c r="BI34" s="38">
        <f>SUM(BI8:BI33)</f>
        <v>2</v>
      </c>
      <c r="BK34" s="38">
        <f>SUM(BK8:BK33)</f>
        <v>0</v>
      </c>
      <c r="BM34" s="38">
        <f>SUM(BM8:BM33)</f>
        <v>0</v>
      </c>
      <c r="BO34" s="38">
        <f>SUM(BO8:BO33)</f>
        <v>0</v>
      </c>
      <c r="BQ34" s="38">
        <f>SUM(BQ8:BQ33)</f>
        <v>1</v>
      </c>
      <c r="BS34" s="38">
        <f>SUM(BS8:BS33)</f>
        <v>2</v>
      </c>
      <c r="BU34" s="38">
        <f>SUM(BU8:BU33)</f>
        <v>0</v>
      </c>
      <c r="BW34" s="38">
        <f>SUM(BW8:BW33)</f>
        <v>2</v>
      </c>
      <c r="BY34" s="38">
        <f>SUM(BY8:BY33)</f>
        <v>3</v>
      </c>
      <c r="CA34" s="38">
        <f t="shared" ref="CA34:CG34" si="82">SUM(CA8:CA33)</f>
        <v>0</v>
      </c>
      <c r="CB34" s="127">
        <f t="shared" si="82"/>
        <v>271</v>
      </c>
      <c r="CC34" s="128">
        <f t="shared" si="82"/>
        <v>242360.86000000004</v>
      </c>
      <c r="CD34" s="128">
        <f t="shared" si="82"/>
        <v>82443.297020000027</v>
      </c>
      <c r="CE34" s="128">
        <f t="shared" si="82"/>
        <v>0</v>
      </c>
      <c r="CF34" s="128">
        <f t="shared" si="82"/>
        <v>42</v>
      </c>
      <c r="CG34" s="128">
        <f t="shared" si="82"/>
        <v>13779.349200000001</v>
      </c>
      <c r="CH34" s="210">
        <f>CE34+CG34</f>
        <v>13779.349200000001</v>
      </c>
    </row>
    <row r="35" spans="1:86" s="206" customFormat="1" ht="25.5" customHeight="1" thickTop="1" thickBot="1" x14ac:dyDescent="0.25">
      <c r="A35" s="634" t="s">
        <v>43</v>
      </c>
      <c r="B35" s="634"/>
      <c r="C35" s="150">
        <f>(A9+A10+A11+A12+A13+A15+A16+A17+A18+A19+A20+A21+A22+A23+A24+A25+A26+A27+A28+A29+A30+A31+A33)-C38</f>
        <v>13</v>
      </c>
      <c r="D35" s="635" t="s">
        <v>45</v>
      </c>
      <c r="E35" s="636"/>
      <c r="F35" s="132"/>
      <c r="G35" s="208"/>
      <c r="H35" s="122"/>
      <c r="I35" s="122"/>
      <c r="K35" s="38"/>
      <c r="M35" s="129"/>
      <c r="N35" s="130"/>
      <c r="O35" s="115"/>
      <c r="P35" s="129"/>
      <c r="Q35" s="133" t="s">
        <v>49</v>
      </c>
      <c r="R35" s="134" t="s">
        <v>57</v>
      </c>
      <c r="S35" s="135"/>
      <c r="T35" s="136"/>
      <c r="U35" s="135"/>
      <c r="V35" s="136"/>
      <c r="W35" s="135"/>
      <c r="X35" s="136"/>
      <c r="Y35" s="135"/>
      <c r="Z35" s="136"/>
      <c r="AA35" s="135"/>
      <c r="AB35" s="136"/>
      <c r="AC35" s="135"/>
      <c r="AD35" s="136"/>
      <c r="AE35" s="135"/>
      <c r="AF35" s="136"/>
      <c r="AG35" s="135"/>
      <c r="AH35" s="136"/>
      <c r="AI35" s="135"/>
      <c r="AJ35" s="136"/>
      <c r="AK35" s="135"/>
      <c r="AL35" s="136"/>
      <c r="AM35" s="135"/>
      <c r="AN35" s="136"/>
      <c r="AO35" s="135"/>
      <c r="AP35" s="136"/>
      <c r="AQ35" s="135"/>
      <c r="AR35" s="136"/>
      <c r="AS35" s="135"/>
      <c r="AT35" s="136"/>
      <c r="AU35" s="135"/>
      <c r="AV35" s="136"/>
      <c r="AW35" s="135"/>
      <c r="AX35" s="136"/>
      <c r="AY35" s="135"/>
      <c r="AZ35" s="136"/>
      <c r="BA35" s="135"/>
      <c r="BB35" s="136"/>
      <c r="BC35" s="135"/>
      <c r="BD35" s="136"/>
      <c r="BE35" s="135"/>
      <c r="BF35" s="136"/>
      <c r="BG35" s="135"/>
      <c r="BH35" s="136"/>
      <c r="BI35" s="135"/>
      <c r="BJ35" s="136"/>
      <c r="BK35" s="135"/>
      <c r="BL35" s="136"/>
      <c r="BM35" s="135"/>
      <c r="BN35" s="136"/>
      <c r="BO35" s="135"/>
      <c r="BP35" s="136"/>
      <c r="BQ35" s="135"/>
      <c r="BR35" s="136"/>
      <c r="BS35" s="135"/>
      <c r="BT35" s="136"/>
      <c r="BU35" s="135"/>
      <c r="BV35" s="136"/>
      <c r="BW35" s="135"/>
      <c r="BX35" s="136"/>
      <c r="BY35" s="135"/>
      <c r="BZ35" s="136"/>
      <c r="CA35" s="137"/>
      <c r="CC35" s="60"/>
      <c r="CD35" s="60"/>
    </row>
    <row r="36" spans="1:86" s="206" customFormat="1" ht="8.25" customHeight="1" x14ac:dyDescent="0.2">
      <c r="C36" s="151"/>
      <c r="D36" s="207"/>
      <c r="E36" s="208"/>
      <c r="F36" s="43"/>
      <c r="G36" s="208"/>
      <c r="H36" s="122"/>
      <c r="I36" s="122"/>
      <c r="K36" s="38"/>
      <c r="M36" s="129"/>
      <c r="N36" s="130"/>
      <c r="O36" s="115"/>
      <c r="P36" s="129"/>
      <c r="Q36" s="131"/>
      <c r="R36" s="138"/>
      <c r="S36" s="644" t="s">
        <v>59</v>
      </c>
      <c r="T36" s="644"/>
      <c r="U36" s="644"/>
      <c r="V36" s="644"/>
      <c r="W36" s="644"/>
      <c r="X36" s="139"/>
      <c r="Y36" s="711" t="s">
        <v>182</v>
      </c>
      <c r="Z36" s="711"/>
      <c r="AA36" s="209"/>
      <c r="AB36" s="644" t="s">
        <v>17</v>
      </c>
      <c r="AC36" s="644"/>
      <c r="AD36" s="644"/>
      <c r="AE36" s="209"/>
      <c r="AF36" s="139"/>
      <c r="AG36" s="644" t="s">
        <v>59</v>
      </c>
      <c r="AH36" s="644"/>
      <c r="AI36" s="644"/>
      <c r="AJ36" s="644"/>
      <c r="AK36" s="644"/>
      <c r="AL36" s="139"/>
      <c r="AM36" s="644" t="s">
        <v>60</v>
      </c>
      <c r="AN36" s="644"/>
      <c r="AO36" s="209"/>
      <c r="AP36" s="644" t="s">
        <v>17</v>
      </c>
      <c r="AQ36" s="644"/>
      <c r="AR36" s="644"/>
      <c r="AS36" s="209"/>
      <c r="AT36" s="139"/>
      <c r="AU36" s="209"/>
      <c r="AV36" s="139"/>
      <c r="AW36" s="209"/>
      <c r="AX36" s="139"/>
      <c r="AY36" s="209"/>
      <c r="AZ36" s="139"/>
      <c r="BA36" s="209"/>
      <c r="BB36" s="139"/>
      <c r="BC36" s="209"/>
      <c r="BD36" s="139"/>
      <c r="BE36" s="209"/>
      <c r="BF36" s="139"/>
      <c r="BG36" s="209"/>
      <c r="BH36" s="139"/>
      <c r="BI36" s="209"/>
      <c r="BJ36" s="139"/>
      <c r="BK36" s="209"/>
      <c r="BL36" s="139"/>
      <c r="BM36" s="209"/>
      <c r="BN36" s="139"/>
      <c r="BO36" s="209"/>
      <c r="BP36" s="139"/>
      <c r="BQ36" s="209"/>
      <c r="BR36" s="139"/>
      <c r="BS36" s="209"/>
      <c r="BT36" s="139"/>
      <c r="BU36" s="209"/>
      <c r="BV36" s="139"/>
      <c r="BW36" s="209"/>
      <c r="BX36" s="139"/>
      <c r="BY36" s="209"/>
      <c r="BZ36" s="139"/>
      <c r="CA36" s="141"/>
      <c r="CC36" s="60"/>
      <c r="CD36" s="60"/>
    </row>
    <row r="37" spans="1:86" s="206" customFormat="1" ht="8.25" customHeight="1" thickBot="1" x14ac:dyDescent="0.25">
      <c r="C37" s="151"/>
      <c r="D37" s="207"/>
      <c r="E37" s="208"/>
      <c r="F37" s="43"/>
      <c r="G37" s="208"/>
      <c r="H37" s="122"/>
      <c r="I37" s="122"/>
      <c r="K37" s="38"/>
      <c r="M37" s="129"/>
      <c r="N37" s="130"/>
      <c r="O37" s="115"/>
      <c r="P37" s="129"/>
      <c r="Q37" s="131"/>
      <c r="R37" s="138"/>
      <c r="S37" s="644"/>
      <c r="T37" s="644"/>
      <c r="U37" s="644"/>
      <c r="V37" s="644"/>
      <c r="W37" s="644"/>
      <c r="X37" s="139"/>
      <c r="Y37" s="711"/>
      <c r="Z37" s="711"/>
      <c r="AA37" s="209"/>
      <c r="AB37" s="644"/>
      <c r="AC37" s="644"/>
      <c r="AD37" s="644"/>
      <c r="AE37" s="209"/>
      <c r="AF37" s="139"/>
      <c r="AG37" s="644"/>
      <c r="AH37" s="644"/>
      <c r="AI37" s="644"/>
      <c r="AJ37" s="644"/>
      <c r="AK37" s="644"/>
      <c r="AL37" s="139"/>
      <c r="AM37" s="644"/>
      <c r="AN37" s="644"/>
      <c r="AO37" s="209"/>
      <c r="AP37" s="644"/>
      <c r="AQ37" s="644"/>
      <c r="AR37" s="644"/>
      <c r="AS37" s="209"/>
      <c r="AT37" s="139"/>
      <c r="AU37" s="209"/>
      <c r="AV37" s="139"/>
      <c r="AW37" s="209"/>
      <c r="AX37" s="139"/>
      <c r="AY37" s="209"/>
      <c r="AZ37" s="139"/>
      <c r="BA37" s="209"/>
      <c r="BB37" s="139"/>
      <c r="BC37" s="209"/>
      <c r="BD37" s="139"/>
      <c r="BE37" s="209"/>
      <c r="BF37" s="139"/>
      <c r="BG37" s="209"/>
      <c r="BH37" s="139"/>
      <c r="BI37" s="209"/>
      <c r="BJ37" s="139"/>
      <c r="BK37" s="209"/>
      <c r="BL37" s="139"/>
      <c r="BM37" s="209"/>
      <c r="BN37" s="139"/>
      <c r="BO37" s="209"/>
      <c r="BP37" s="139"/>
      <c r="BQ37" s="209"/>
      <c r="BR37" s="139"/>
      <c r="BS37" s="209"/>
      <c r="BT37" s="139"/>
      <c r="BU37" s="209"/>
      <c r="BV37" s="139"/>
      <c r="BW37" s="209"/>
      <c r="BX37" s="139"/>
      <c r="BY37" s="209"/>
      <c r="BZ37" s="139"/>
      <c r="CA37" s="141"/>
      <c r="CC37" s="60"/>
      <c r="CD37" s="60"/>
    </row>
    <row r="38" spans="1:86" s="206" customFormat="1" ht="25.5" customHeight="1" thickBot="1" x14ac:dyDescent="0.25">
      <c r="A38" s="634" t="s">
        <v>44</v>
      </c>
      <c r="B38" s="634"/>
      <c r="C38" s="152"/>
      <c r="D38" s="635" t="s">
        <v>45</v>
      </c>
      <c r="E38" s="636"/>
      <c r="F38" s="132"/>
      <c r="G38" s="208"/>
      <c r="H38" s="122"/>
      <c r="I38" s="122"/>
      <c r="K38" s="38"/>
      <c r="M38" s="129"/>
      <c r="N38" s="130"/>
      <c r="O38" s="115"/>
      <c r="P38" s="129"/>
      <c r="Q38" s="131"/>
      <c r="R38" s="138">
        <v>1</v>
      </c>
      <c r="S38" s="632"/>
      <c r="T38" s="632"/>
      <c r="U38" s="632"/>
      <c r="V38" s="632"/>
      <c r="W38" s="632"/>
      <c r="X38" s="139"/>
      <c r="Y38" s="632"/>
      <c r="Z38" s="632"/>
      <c r="AA38" s="209"/>
      <c r="AB38" s="633"/>
      <c r="AC38" s="633"/>
      <c r="AD38" s="633"/>
      <c r="AE38" s="209"/>
      <c r="AF38" s="139">
        <v>4</v>
      </c>
      <c r="AG38" s="631"/>
      <c r="AH38" s="631"/>
      <c r="AI38" s="631"/>
      <c r="AJ38" s="631"/>
      <c r="AK38" s="631"/>
      <c r="AL38" s="139"/>
      <c r="AM38" s="632"/>
      <c r="AN38" s="632"/>
      <c r="AO38" s="209"/>
      <c r="AP38" s="633"/>
      <c r="AQ38" s="633"/>
      <c r="AR38" s="633"/>
      <c r="AS38" s="209"/>
      <c r="AT38" s="139"/>
      <c r="AU38" s="209"/>
      <c r="AV38" s="139"/>
      <c r="AW38" s="209"/>
      <c r="AX38" s="139"/>
      <c r="AY38" s="209"/>
      <c r="AZ38" s="139"/>
      <c r="BA38" s="209"/>
      <c r="BB38" s="139"/>
      <c r="BC38" s="209"/>
      <c r="BD38" s="139"/>
      <c r="BE38" s="209"/>
      <c r="BF38" s="139"/>
      <c r="BG38" s="209"/>
      <c r="BH38" s="139"/>
      <c r="BI38" s="209"/>
      <c r="BJ38" s="139"/>
      <c r="BK38" s="209"/>
      <c r="BL38" s="139"/>
      <c r="BM38" s="209"/>
      <c r="BN38" s="139"/>
      <c r="BO38" s="209"/>
      <c r="BP38" s="139"/>
      <c r="BQ38" s="209"/>
      <c r="BR38" s="139"/>
      <c r="BS38" s="209"/>
      <c r="BT38" s="139"/>
      <c r="BU38" s="209"/>
      <c r="BV38" s="139"/>
      <c r="BW38" s="209"/>
      <c r="BX38" s="139"/>
      <c r="BY38" s="209"/>
      <c r="BZ38" s="139"/>
      <c r="CA38" s="141"/>
      <c r="CC38" s="60"/>
      <c r="CD38" s="60"/>
    </row>
    <row r="39" spans="1:86" s="206" customFormat="1" ht="9.75" customHeight="1" thickBot="1" x14ac:dyDescent="0.25">
      <c r="C39" s="151"/>
      <c r="D39" s="207"/>
      <c r="E39" s="208"/>
      <c r="F39" s="43"/>
      <c r="G39" s="208"/>
      <c r="H39" s="122"/>
      <c r="I39" s="122"/>
      <c r="K39" s="38"/>
      <c r="M39" s="129"/>
      <c r="N39" s="130"/>
      <c r="O39" s="115"/>
      <c r="P39" s="129"/>
      <c r="Q39" s="131"/>
      <c r="R39" s="138"/>
      <c r="S39" s="209"/>
      <c r="T39" s="139"/>
      <c r="U39" s="209"/>
      <c r="V39" s="139"/>
      <c r="W39" s="209"/>
      <c r="X39" s="139"/>
      <c r="Y39" s="142"/>
      <c r="Z39" s="142"/>
      <c r="AA39" s="209"/>
      <c r="AB39" s="143"/>
      <c r="AC39" s="144"/>
      <c r="AD39" s="143"/>
      <c r="AE39" s="209"/>
      <c r="AF39" s="139"/>
      <c r="AG39" s="209"/>
      <c r="AH39" s="139"/>
      <c r="AI39" s="209"/>
      <c r="AJ39" s="139"/>
      <c r="AK39" s="209"/>
      <c r="AL39" s="139"/>
      <c r="AM39" s="142"/>
      <c r="AN39" s="142"/>
      <c r="AO39" s="209"/>
      <c r="AP39" s="143"/>
      <c r="AQ39" s="144"/>
      <c r="AR39" s="143"/>
      <c r="AS39" s="209"/>
      <c r="AT39" s="139"/>
      <c r="AU39" s="209"/>
      <c r="AV39" s="139"/>
      <c r="AW39" s="209"/>
      <c r="AX39" s="139"/>
      <c r="AY39" s="209"/>
      <c r="AZ39" s="139"/>
      <c r="BA39" s="209"/>
      <c r="BB39" s="139"/>
      <c r="BC39" s="209"/>
      <c r="BD39" s="139"/>
      <c r="BE39" s="209"/>
      <c r="BF39" s="139"/>
      <c r="BG39" s="209"/>
      <c r="BH39" s="139"/>
      <c r="BI39" s="209"/>
      <c r="BJ39" s="139"/>
      <c r="BK39" s="209"/>
      <c r="BL39" s="139"/>
      <c r="BM39" s="209"/>
      <c r="BN39" s="139"/>
      <c r="BO39" s="209"/>
      <c r="BP39" s="139"/>
      <c r="BQ39" s="209"/>
      <c r="BR39" s="139"/>
      <c r="BS39" s="209"/>
      <c r="BT39" s="139"/>
      <c r="BU39" s="209"/>
      <c r="BV39" s="139"/>
      <c r="BW39" s="209"/>
      <c r="BX39" s="139"/>
      <c r="BY39" s="209"/>
      <c r="BZ39" s="139"/>
      <c r="CA39" s="141"/>
      <c r="CC39" s="60"/>
      <c r="CD39" s="60"/>
    </row>
    <row r="40" spans="1:86" s="206" customFormat="1" ht="25.5" customHeight="1" thickBot="1" x14ac:dyDescent="0.25">
      <c r="A40" s="634" t="s">
        <v>46</v>
      </c>
      <c r="B40" s="634"/>
      <c r="C40" s="150">
        <f>L34+O34</f>
        <v>42</v>
      </c>
      <c r="D40" s="638" t="s">
        <v>47</v>
      </c>
      <c r="E40" s="637"/>
      <c r="F40" s="43"/>
      <c r="G40" s="208" t="s">
        <v>16</v>
      </c>
      <c r="H40" s="154">
        <f>O34</f>
        <v>0</v>
      </c>
      <c r="I40" s="145" t="s">
        <v>47</v>
      </c>
      <c r="J40" s="639">
        <f>Q34</f>
        <v>0</v>
      </c>
      <c r="K40" s="640"/>
      <c r="L40" s="641"/>
      <c r="M40" s="129" t="s">
        <v>48</v>
      </c>
      <c r="N40" s="130"/>
      <c r="O40" s="115"/>
      <c r="P40" s="129"/>
      <c r="Q40" s="131"/>
      <c r="R40" s="138">
        <v>2</v>
      </c>
      <c r="S40" s="632"/>
      <c r="T40" s="632"/>
      <c r="U40" s="632"/>
      <c r="V40" s="632"/>
      <c r="W40" s="632"/>
      <c r="X40" s="139"/>
      <c r="Y40" s="632"/>
      <c r="Z40" s="632"/>
      <c r="AA40" s="209"/>
      <c r="AB40" s="633"/>
      <c r="AC40" s="633"/>
      <c r="AD40" s="633"/>
      <c r="AE40" s="209"/>
      <c r="AF40" s="139">
        <v>5</v>
      </c>
      <c r="AG40" s="631"/>
      <c r="AH40" s="631"/>
      <c r="AI40" s="631"/>
      <c r="AJ40" s="631"/>
      <c r="AK40" s="631"/>
      <c r="AL40" s="139"/>
      <c r="AM40" s="632"/>
      <c r="AN40" s="632"/>
      <c r="AO40" s="209"/>
      <c r="AP40" s="633"/>
      <c r="AQ40" s="633"/>
      <c r="AR40" s="633"/>
      <c r="AS40" s="209"/>
      <c r="AT40" s="139"/>
      <c r="AU40" s="209"/>
      <c r="AV40" s="139"/>
      <c r="AW40" s="209"/>
      <c r="AX40" s="139"/>
      <c r="AY40" s="209"/>
      <c r="AZ40" s="139"/>
      <c r="BA40" s="209"/>
      <c r="BB40" s="139"/>
      <c r="BC40" s="209"/>
      <c r="BD40" s="139"/>
      <c r="BE40" s="209"/>
      <c r="BF40" s="139"/>
      <c r="BG40" s="209"/>
      <c r="BH40" s="139"/>
      <c r="BI40" s="209"/>
      <c r="BJ40" s="139"/>
      <c r="BK40" s="209"/>
      <c r="BL40" s="139"/>
      <c r="BM40" s="209"/>
      <c r="BN40" s="139"/>
      <c r="BO40" s="209"/>
      <c r="BP40" s="139"/>
      <c r="BQ40" s="209"/>
      <c r="BR40" s="139"/>
      <c r="BS40" s="209"/>
      <c r="BT40" s="139"/>
      <c r="BU40" s="209"/>
      <c r="BV40" s="139"/>
      <c r="BW40" s="209"/>
      <c r="BX40" s="139"/>
      <c r="BY40" s="209"/>
      <c r="BZ40" s="139"/>
      <c r="CA40" s="141"/>
      <c r="CC40" s="60"/>
      <c r="CD40" s="60"/>
    </row>
    <row r="41" spans="1:86" s="206" customFormat="1" ht="9.75" customHeight="1" thickBot="1" x14ac:dyDescent="0.25">
      <c r="C41" s="151"/>
      <c r="D41" s="207"/>
      <c r="E41" s="208"/>
      <c r="F41" s="43"/>
      <c r="G41" s="208"/>
      <c r="H41" s="122"/>
      <c r="I41" s="122"/>
      <c r="K41" s="38"/>
      <c r="M41" s="129"/>
      <c r="N41" s="130"/>
      <c r="O41" s="115"/>
      <c r="P41" s="129"/>
      <c r="Q41" s="131"/>
      <c r="R41" s="138"/>
      <c r="S41" s="209"/>
      <c r="T41" s="139"/>
      <c r="U41" s="209"/>
      <c r="V41" s="139"/>
      <c r="W41" s="209"/>
      <c r="X41" s="139"/>
      <c r="Y41" s="142"/>
      <c r="Z41" s="142"/>
      <c r="AA41" s="209"/>
      <c r="AB41" s="143"/>
      <c r="AC41" s="144"/>
      <c r="AD41" s="143"/>
      <c r="AE41" s="209"/>
      <c r="AF41" s="139"/>
      <c r="AG41" s="209"/>
      <c r="AH41" s="139"/>
      <c r="AI41" s="209"/>
      <c r="AJ41" s="139"/>
      <c r="AK41" s="209"/>
      <c r="AL41" s="139"/>
      <c r="AM41" s="142"/>
      <c r="AN41" s="142"/>
      <c r="AO41" s="209"/>
      <c r="AP41" s="143"/>
      <c r="AQ41" s="144"/>
      <c r="AR41" s="143"/>
      <c r="AS41" s="209"/>
      <c r="AT41" s="139"/>
      <c r="AU41" s="209"/>
      <c r="AV41" s="139"/>
      <c r="AW41" s="209"/>
      <c r="AX41" s="139"/>
      <c r="AY41" s="209"/>
      <c r="AZ41" s="139"/>
      <c r="BA41" s="209"/>
      <c r="BB41" s="139"/>
      <c r="BC41" s="209"/>
      <c r="BD41" s="139"/>
      <c r="BE41" s="209"/>
      <c r="BF41" s="139"/>
      <c r="BG41" s="209"/>
      <c r="BH41" s="139"/>
      <c r="BI41" s="209"/>
      <c r="BJ41" s="139"/>
      <c r="BK41" s="209"/>
      <c r="BL41" s="139"/>
      <c r="BM41" s="209"/>
      <c r="BN41" s="139"/>
      <c r="BO41" s="209"/>
      <c r="BP41" s="139"/>
      <c r="BQ41" s="209"/>
      <c r="BR41" s="139"/>
      <c r="BS41" s="209"/>
      <c r="BT41" s="139"/>
      <c r="BU41" s="209"/>
      <c r="BV41" s="139"/>
      <c r="BW41" s="209"/>
      <c r="BX41" s="139"/>
      <c r="BY41" s="209"/>
      <c r="BZ41" s="139"/>
      <c r="CA41" s="141"/>
      <c r="CC41" s="60"/>
      <c r="CD41" s="60"/>
    </row>
    <row r="42" spans="1:86" s="206" customFormat="1" ht="25.5" customHeight="1" thickBot="1" x14ac:dyDescent="0.25">
      <c r="A42" s="634" t="s">
        <v>46</v>
      </c>
      <c r="B42" s="634"/>
      <c r="C42" s="153">
        <f>N34+Q34</f>
        <v>13779.349200000001</v>
      </c>
      <c r="D42" s="637" t="s">
        <v>48</v>
      </c>
      <c r="E42" s="637"/>
      <c r="F42" s="43"/>
      <c r="G42" s="208"/>
      <c r="H42" s="122"/>
      <c r="I42" s="122"/>
      <c r="K42" s="38"/>
      <c r="M42" s="129"/>
      <c r="N42" s="130"/>
      <c r="O42" s="115"/>
      <c r="P42" s="129"/>
      <c r="Q42" s="131"/>
      <c r="R42" s="138">
        <v>3</v>
      </c>
      <c r="S42" s="631"/>
      <c r="T42" s="631"/>
      <c r="U42" s="631"/>
      <c r="V42" s="631"/>
      <c r="W42" s="631"/>
      <c r="X42" s="139"/>
      <c r="Y42" s="632"/>
      <c r="Z42" s="632"/>
      <c r="AA42" s="209"/>
      <c r="AB42" s="633"/>
      <c r="AC42" s="633"/>
      <c r="AD42" s="633"/>
      <c r="AE42" s="209"/>
      <c r="AF42" s="139">
        <v>6</v>
      </c>
      <c r="AG42" s="631"/>
      <c r="AH42" s="631"/>
      <c r="AI42" s="631"/>
      <c r="AJ42" s="631"/>
      <c r="AK42" s="631"/>
      <c r="AL42" s="139"/>
      <c r="AM42" s="632"/>
      <c r="AN42" s="632"/>
      <c r="AO42" s="209"/>
      <c r="AP42" s="633"/>
      <c r="AQ42" s="633"/>
      <c r="AR42" s="633"/>
      <c r="AS42" s="209"/>
      <c r="AT42" s="139"/>
      <c r="AU42" s="209"/>
      <c r="AV42" s="139"/>
      <c r="AW42" s="209"/>
      <c r="AX42" s="139"/>
      <c r="AY42" s="209"/>
      <c r="AZ42" s="139"/>
      <c r="BA42" s="209"/>
      <c r="BB42" s="139"/>
      <c r="BC42" s="209"/>
      <c r="BD42" s="139"/>
      <c r="BE42" s="209"/>
      <c r="BF42" s="139"/>
      <c r="BG42" s="209"/>
      <c r="BH42" s="139"/>
      <c r="BI42" s="209"/>
      <c r="BJ42" s="139"/>
      <c r="BK42" s="209"/>
      <c r="BL42" s="139"/>
      <c r="BM42" s="209"/>
      <c r="BN42" s="139"/>
      <c r="BO42" s="209"/>
      <c r="BP42" s="139"/>
      <c r="BQ42" s="209"/>
      <c r="BR42" s="139"/>
      <c r="BS42" s="209"/>
      <c r="BT42" s="139"/>
      <c r="BU42" s="209"/>
      <c r="BV42" s="139"/>
      <c r="BW42" s="209"/>
      <c r="BX42" s="139"/>
      <c r="BY42" s="209"/>
      <c r="BZ42" s="139"/>
      <c r="CA42" s="141"/>
      <c r="CC42" s="60"/>
      <c r="CD42" s="60"/>
    </row>
    <row r="43" spans="1:86" s="206" customFormat="1" ht="6" customHeight="1" thickBot="1" x14ac:dyDescent="0.25">
      <c r="C43" s="53"/>
      <c r="D43" s="208"/>
      <c r="E43" s="208"/>
      <c r="F43" s="43"/>
      <c r="G43" s="208"/>
      <c r="H43" s="122"/>
      <c r="I43" s="122"/>
      <c r="K43" s="38"/>
      <c r="M43" s="129"/>
      <c r="N43" s="130"/>
      <c r="O43" s="115"/>
      <c r="P43" s="129"/>
      <c r="Q43" s="131"/>
      <c r="R43" s="138"/>
      <c r="S43" s="209"/>
      <c r="T43" s="209"/>
      <c r="U43" s="209"/>
      <c r="V43" s="209"/>
      <c r="W43" s="209"/>
      <c r="X43" s="139"/>
      <c r="Y43" s="209"/>
      <c r="Z43" s="209"/>
      <c r="AA43" s="209"/>
      <c r="AB43" s="139"/>
      <c r="AC43" s="139"/>
      <c r="AD43" s="139"/>
      <c r="AE43" s="209"/>
      <c r="AF43" s="139"/>
      <c r="AG43" s="209"/>
      <c r="AH43" s="209"/>
      <c r="AI43" s="209"/>
      <c r="AJ43" s="209"/>
      <c r="AK43" s="209"/>
      <c r="AL43" s="139"/>
      <c r="AM43" s="209"/>
      <c r="AN43" s="209"/>
      <c r="AO43" s="209"/>
      <c r="AP43" s="139"/>
      <c r="AQ43" s="139"/>
      <c r="AR43" s="139"/>
      <c r="AS43" s="209"/>
      <c r="AT43" s="139"/>
      <c r="AU43" s="209"/>
      <c r="AV43" s="139"/>
      <c r="AW43" s="209"/>
      <c r="AX43" s="139"/>
      <c r="AY43" s="209"/>
      <c r="AZ43" s="139"/>
      <c r="BA43" s="209"/>
      <c r="BB43" s="139"/>
      <c r="BC43" s="209"/>
      <c r="BD43" s="139"/>
      <c r="BE43" s="209"/>
      <c r="BF43" s="139"/>
      <c r="BG43" s="209"/>
      <c r="BH43" s="139"/>
      <c r="BI43" s="209"/>
      <c r="BJ43" s="139"/>
      <c r="BK43" s="209"/>
      <c r="BL43" s="139"/>
      <c r="BM43" s="209"/>
      <c r="BN43" s="139"/>
      <c r="BO43" s="209"/>
      <c r="BP43" s="139"/>
      <c r="BQ43" s="209"/>
      <c r="BR43" s="139"/>
      <c r="BS43" s="209"/>
      <c r="BT43" s="139"/>
      <c r="BU43" s="209"/>
      <c r="BV43" s="139"/>
      <c r="BW43" s="209"/>
      <c r="BX43" s="139"/>
      <c r="BY43" s="209"/>
      <c r="BZ43" s="139"/>
      <c r="CA43" s="141"/>
      <c r="CC43" s="60"/>
      <c r="CD43" s="60"/>
    </row>
    <row r="44" spans="1:86" s="206" customFormat="1" ht="24.75" customHeight="1" thickBot="1" x14ac:dyDescent="0.25">
      <c r="A44" s="634" t="s">
        <v>93</v>
      </c>
      <c r="B44" s="634"/>
      <c r="C44" s="265">
        <f>CE34</f>
        <v>0</v>
      </c>
      <c r="D44" s="637" t="s">
        <v>48</v>
      </c>
      <c r="E44" s="637"/>
      <c r="F44" s="43"/>
      <c r="G44" s="208"/>
      <c r="H44" s="122"/>
      <c r="I44" s="122"/>
      <c r="K44" s="38"/>
      <c r="M44" s="129"/>
      <c r="N44" s="130"/>
      <c r="O44" s="115"/>
      <c r="P44" s="129"/>
      <c r="Q44" s="131"/>
      <c r="R44" s="146"/>
      <c r="S44" s="204"/>
      <c r="T44" s="205"/>
      <c r="U44" s="204"/>
      <c r="V44" s="205"/>
      <c r="W44" s="204"/>
      <c r="X44" s="205"/>
      <c r="Y44" s="204"/>
      <c r="Z44" s="205"/>
      <c r="AA44" s="204" t="s">
        <v>47</v>
      </c>
      <c r="AB44" s="627">
        <f>Y38+Y40+Y42+AM38+AM40+AM42</f>
        <v>0</v>
      </c>
      <c r="AC44" s="627"/>
      <c r="AD44" s="627"/>
      <c r="AE44" s="628" t="s">
        <v>17</v>
      </c>
      <c r="AF44" s="628"/>
      <c r="AG44" s="629">
        <f>AB38+AB40+AB42+AP38+AP40+AP42</f>
        <v>0</v>
      </c>
      <c r="AH44" s="629"/>
      <c r="AI44" s="629"/>
      <c r="AJ44" s="629"/>
      <c r="AK44" s="629"/>
      <c r="AL44" s="205"/>
      <c r="AM44" s="628"/>
      <c r="AN44" s="628"/>
      <c r="AO44" s="204"/>
      <c r="AP44" s="630"/>
      <c r="AQ44" s="630"/>
      <c r="AR44" s="630"/>
      <c r="AS44" s="204"/>
      <c r="AT44" s="205"/>
      <c r="AU44" s="204"/>
      <c r="AV44" s="205"/>
      <c r="AW44" s="204"/>
      <c r="AX44" s="205"/>
      <c r="AY44" s="204"/>
      <c r="AZ44" s="205"/>
      <c r="BA44" s="204"/>
      <c r="BB44" s="205"/>
      <c r="BC44" s="204"/>
      <c r="BD44" s="205"/>
      <c r="BE44" s="204"/>
      <c r="BF44" s="205"/>
      <c r="BG44" s="204"/>
      <c r="BH44" s="205"/>
      <c r="BI44" s="204"/>
      <c r="BJ44" s="205"/>
      <c r="BK44" s="204"/>
      <c r="BL44" s="205"/>
      <c r="BM44" s="204"/>
      <c r="BN44" s="205"/>
      <c r="BO44" s="204"/>
      <c r="BP44" s="205"/>
      <c r="BQ44" s="204"/>
      <c r="BR44" s="205"/>
      <c r="BS44" s="204"/>
      <c r="BT44" s="205"/>
      <c r="BU44" s="204"/>
      <c r="BV44" s="205"/>
      <c r="BW44" s="204"/>
      <c r="BX44" s="205"/>
      <c r="BY44" s="204"/>
      <c r="BZ44" s="205"/>
      <c r="CA44" s="149"/>
      <c r="CC44" s="60"/>
      <c r="CD44" s="60"/>
    </row>
    <row r="45" spans="1:86" s="47" customFormat="1" ht="5.25" customHeight="1" thickBot="1" x14ac:dyDescent="0.25">
      <c r="A45" s="45"/>
      <c r="B45" s="45"/>
      <c r="C45" s="45"/>
      <c r="D45" s="25"/>
      <c r="E45" s="50"/>
      <c r="F45" s="92"/>
      <c r="G45" s="91"/>
      <c r="H45" s="93"/>
      <c r="I45" s="93"/>
      <c r="J45" s="52"/>
      <c r="K45" s="94"/>
      <c r="L45" s="95"/>
      <c r="M45" s="96"/>
      <c r="N45" s="97"/>
      <c r="O45" s="95"/>
      <c r="P45" s="96"/>
      <c r="Q45" s="98"/>
      <c r="S45" s="55"/>
      <c r="U45" s="55"/>
      <c r="W45" s="55"/>
      <c r="Y45" s="55"/>
      <c r="AA45" s="55"/>
      <c r="AC45" s="55"/>
      <c r="AE45" s="55"/>
      <c r="AG45" s="55"/>
      <c r="AI45" s="55"/>
      <c r="AK45" s="55"/>
      <c r="AM45" s="55"/>
      <c r="AO45" s="55"/>
      <c r="AQ45" s="55"/>
      <c r="AS45" s="55"/>
      <c r="AU45" s="55"/>
      <c r="AW45" s="55"/>
      <c r="AY45" s="55"/>
      <c r="BA45" s="55"/>
      <c r="BC45" s="55"/>
      <c r="BE45" s="55"/>
      <c r="BG45" s="55"/>
      <c r="BI45" s="55"/>
      <c r="BK45" s="55"/>
      <c r="BM45" s="55"/>
      <c r="BO45" s="55"/>
      <c r="BQ45" s="55"/>
      <c r="BS45" s="55"/>
      <c r="BU45" s="55"/>
      <c r="BW45" s="55"/>
      <c r="BY45" s="55"/>
      <c r="CA45" s="55"/>
      <c r="CC45" s="56"/>
      <c r="CD45" s="56"/>
    </row>
    <row r="46" spans="1:86" s="45" customFormat="1" ht="27" thickBot="1" x14ac:dyDescent="0.25">
      <c r="A46" s="634" t="s">
        <v>65</v>
      </c>
      <c r="B46" s="634"/>
      <c r="C46" s="265">
        <f>C42+C44</f>
        <v>13779.349200000001</v>
      </c>
      <c r="D46" s="637" t="s">
        <v>48</v>
      </c>
      <c r="E46" s="637"/>
      <c r="F46" s="51"/>
      <c r="G46" s="28"/>
      <c r="H46" s="29"/>
      <c r="I46" s="29"/>
      <c r="J46" s="24"/>
      <c r="K46" s="30"/>
      <c r="L46" s="24"/>
      <c r="M46" s="31"/>
      <c r="N46" s="32"/>
      <c r="O46" s="33"/>
      <c r="P46" s="31"/>
      <c r="Q46" s="34"/>
      <c r="S46" s="48"/>
      <c r="U46" s="48"/>
      <c r="W46" s="48"/>
      <c r="Y46" s="48"/>
      <c r="AA46" s="48"/>
      <c r="AC46" s="48"/>
      <c r="AE46" s="48"/>
      <c r="AG46" s="48"/>
      <c r="AI46" s="48"/>
      <c r="AK46" s="48"/>
      <c r="AM46" s="48"/>
      <c r="AO46" s="48"/>
      <c r="AQ46" s="48"/>
      <c r="AS46" s="48"/>
      <c r="AU46" s="48"/>
      <c r="AW46" s="48"/>
      <c r="AY46" s="48"/>
      <c r="BA46" s="48"/>
      <c r="BC46" s="48"/>
      <c r="BE46" s="48"/>
      <c r="BG46" s="48"/>
      <c r="BI46" s="48"/>
      <c r="BK46" s="48"/>
      <c r="BM46" s="48"/>
      <c r="BO46" s="48"/>
      <c r="BQ46" s="48"/>
      <c r="BS46" s="48"/>
      <c r="BU46" s="48"/>
      <c r="BW46" s="48"/>
      <c r="BY46" s="48"/>
      <c r="CA46" s="48"/>
      <c r="CC46" s="35"/>
      <c r="CD46" s="35"/>
    </row>
    <row r="47" spans="1:86" s="45" customFormat="1" ht="15" x14ac:dyDescent="0.2">
      <c r="D47" s="25"/>
      <c r="E47" s="50"/>
      <c r="F47" s="51"/>
      <c r="G47" s="28"/>
      <c r="H47" s="29"/>
      <c r="I47" s="29"/>
      <c r="J47" s="24"/>
      <c r="K47" s="30"/>
      <c r="L47" s="24"/>
      <c r="M47" s="31"/>
      <c r="N47" s="32"/>
      <c r="O47" s="33"/>
      <c r="P47" s="31"/>
      <c r="Q47" s="34"/>
      <c r="S47" s="48"/>
      <c r="U47" s="48"/>
      <c r="W47" s="48"/>
      <c r="Y47" s="48"/>
      <c r="AA47" s="48"/>
      <c r="AC47" s="48"/>
      <c r="AE47" s="48"/>
      <c r="AG47" s="48"/>
      <c r="AI47" s="48"/>
      <c r="AK47" s="48"/>
      <c r="AM47" s="48"/>
      <c r="AO47" s="48"/>
      <c r="AQ47" s="48"/>
      <c r="AS47" s="48"/>
      <c r="AU47" s="48"/>
      <c r="AW47" s="48"/>
      <c r="AY47" s="48"/>
      <c r="BA47" s="48"/>
      <c r="BC47" s="48"/>
      <c r="BE47" s="48"/>
      <c r="BG47" s="48"/>
      <c r="BI47" s="48"/>
      <c r="BK47" s="48"/>
      <c r="BM47" s="48"/>
      <c r="BO47" s="48"/>
      <c r="BQ47" s="48"/>
      <c r="BS47" s="48"/>
      <c r="BU47" s="48"/>
      <c r="BW47" s="48"/>
      <c r="BY47" s="48"/>
      <c r="CA47" s="48"/>
      <c r="CC47" s="35"/>
      <c r="CD47" s="35"/>
    </row>
    <row r="48" spans="1:86" s="45" customFormat="1" ht="15" x14ac:dyDescent="0.2">
      <c r="D48" s="25"/>
      <c r="E48" s="50"/>
      <c r="F48" s="51"/>
      <c r="G48" s="28"/>
      <c r="H48" s="29"/>
      <c r="I48" s="29"/>
      <c r="J48" s="24"/>
      <c r="K48" s="30"/>
      <c r="L48" s="24"/>
      <c r="M48" s="31"/>
      <c r="N48" s="32"/>
      <c r="O48" s="33"/>
      <c r="P48" s="31"/>
      <c r="Q48" s="34"/>
      <c r="S48" s="48"/>
      <c r="U48" s="48"/>
      <c r="W48" s="48"/>
      <c r="Y48" s="48"/>
      <c r="AA48" s="48"/>
      <c r="AC48" s="48"/>
      <c r="AE48" s="48"/>
      <c r="AG48" s="48"/>
      <c r="AI48" s="48"/>
      <c r="AK48" s="48"/>
      <c r="AM48" s="48"/>
      <c r="AO48" s="48"/>
      <c r="AQ48" s="48"/>
      <c r="AS48" s="48"/>
      <c r="AU48" s="48"/>
      <c r="AW48" s="48"/>
      <c r="AY48" s="48"/>
      <c r="BA48" s="48"/>
      <c r="BC48" s="48"/>
      <c r="BE48" s="48"/>
      <c r="BG48" s="48"/>
      <c r="BI48" s="48"/>
      <c r="BK48" s="48"/>
      <c r="BM48" s="48"/>
      <c r="BO48" s="48"/>
      <c r="BQ48" s="48"/>
      <c r="BS48" s="48"/>
      <c r="BU48" s="48"/>
      <c r="BW48" s="48"/>
      <c r="BY48" s="48"/>
      <c r="CA48" s="48"/>
      <c r="CC48" s="35"/>
      <c r="CD48" s="35"/>
    </row>
    <row r="49" spans="4:82" s="45" customFormat="1" ht="15" x14ac:dyDescent="0.2">
      <c r="D49" s="25"/>
      <c r="E49" s="50"/>
      <c r="F49" s="51"/>
      <c r="G49" s="28"/>
      <c r="H49" s="29"/>
      <c r="I49" s="29"/>
      <c r="J49" s="24"/>
      <c r="K49" s="30"/>
      <c r="L49" s="24"/>
      <c r="M49" s="31"/>
      <c r="N49" s="32"/>
      <c r="O49" s="33"/>
      <c r="P49" s="31"/>
      <c r="Q49" s="34"/>
      <c r="S49" s="48"/>
      <c r="U49" s="48"/>
      <c r="W49" s="48"/>
      <c r="Y49" s="48"/>
      <c r="AA49" s="48"/>
      <c r="AC49" s="48"/>
      <c r="AE49" s="48"/>
      <c r="AG49" s="48"/>
      <c r="AI49" s="48"/>
      <c r="AK49" s="48"/>
      <c r="AM49" s="48"/>
      <c r="AO49" s="48"/>
      <c r="AQ49" s="48"/>
      <c r="AS49" s="48"/>
      <c r="AU49" s="48"/>
      <c r="AW49" s="48"/>
      <c r="AY49" s="48"/>
      <c r="BA49" s="48"/>
      <c r="BC49" s="48"/>
      <c r="BE49" s="48"/>
      <c r="BG49" s="48"/>
      <c r="BI49" s="48"/>
      <c r="BK49" s="48"/>
      <c r="BM49" s="48"/>
      <c r="BO49" s="48"/>
      <c r="BQ49" s="48"/>
      <c r="BS49" s="48"/>
      <c r="BU49" s="48"/>
      <c r="BW49" s="48"/>
      <c r="BY49" s="48"/>
      <c r="CA49" s="48"/>
      <c r="CC49" s="35"/>
      <c r="CD49" s="35"/>
    </row>
    <row r="50" spans="4:82" s="45" customFormat="1" ht="15" x14ac:dyDescent="0.2">
      <c r="D50" s="25"/>
      <c r="E50" s="50"/>
      <c r="F50" s="51"/>
      <c r="G50" s="28"/>
      <c r="H50" s="29"/>
      <c r="I50" s="29"/>
      <c r="J50" s="24"/>
      <c r="K50" s="30"/>
      <c r="L50" s="24"/>
      <c r="M50" s="31"/>
      <c r="N50" s="32"/>
      <c r="O50" s="33"/>
      <c r="P50" s="31"/>
      <c r="Q50" s="34"/>
      <c r="S50" s="48"/>
      <c r="U50" s="48"/>
      <c r="W50" s="48"/>
      <c r="Y50" s="48"/>
      <c r="AA50" s="48"/>
      <c r="AC50" s="48"/>
      <c r="AE50" s="48"/>
      <c r="AG50" s="48"/>
      <c r="AI50" s="48"/>
      <c r="AK50" s="48"/>
      <c r="AM50" s="48"/>
      <c r="AO50" s="48"/>
      <c r="AQ50" s="48"/>
      <c r="AS50" s="48"/>
      <c r="AU50" s="48"/>
      <c r="AW50" s="48"/>
      <c r="AY50" s="48"/>
      <c r="BA50" s="48"/>
      <c r="BC50" s="48"/>
      <c r="BE50" s="48"/>
      <c r="BG50" s="48"/>
      <c r="BI50" s="48"/>
      <c r="BK50" s="48"/>
      <c r="BM50" s="48"/>
      <c r="BO50" s="48"/>
      <c r="BQ50" s="48"/>
      <c r="BS50" s="48"/>
      <c r="BU50" s="48"/>
      <c r="BW50" s="48"/>
      <c r="BY50" s="48"/>
      <c r="CA50" s="48"/>
      <c r="CC50" s="35"/>
      <c r="CD50" s="35"/>
    </row>
    <row r="51" spans="4:82" s="45" customFormat="1" ht="15" x14ac:dyDescent="0.2">
      <c r="D51" s="25"/>
      <c r="E51" s="50"/>
      <c r="F51" s="51"/>
      <c r="G51" s="28"/>
      <c r="H51" s="29"/>
      <c r="I51" s="29"/>
      <c r="J51" s="24"/>
      <c r="K51" s="30"/>
      <c r="L51" s="24"/>
      <c r="M51" s="31"/>
      <c r="N51" s="32"/>
      <c r="O51" s="33"/>
      <c r="P51" s="31"/>
      <c r="Q51" s="34"/>
      <c r="S51" s="48"/>
      <c r="U51" s="48"/>
      <c r="W51" s="48"/>
      <c r="Y51" s="48"/>
      <c r="AA51" s="48"/>
      <c r="AC51" s="48"/>
      <c r="AE51" s="48"/>
      <c r="AG51" s="48"/>
      <c r="AI51" s="48"/>
      <c r="AK51" s="48"/>
      <c r="AM51" s="48"/>
      <c r="AO51" s="48"/>
      <c r="AQ51" s="48"/>
      <c r="AS51" s="48"/>
      <c r="AU51" s="48"/>
      <c r="AW51" s="48"/>
      <c r="AY51" s="48"/>
      <c r="BA51" s="48"/>
      <c r="BC51" s="48"/>
      <c r="BE51" s="48"/>
      <c r="BG51" s="48"/>
      <c r="BI51" s="48"/>
      <c r="BK51" s="48"/>
      <c r="BM51" s="48"/>
      <c r="BO51" s="48"/>
      <c r="BQ51" s="48"/>
      <c r="BS51" s="48"/>
      <c r="BU51" s="48"/>
      <c r="BW51" s="48"/>
      <c r="BY51" s="48"/>
      <c r="CA51" s="48"/>
      <c r="CC51" s="35"/>
      <c r="CD51" s="35"/>
    </row>
    <row r="52" spans="4:82" s="45" customFormat="1" ht="15" x14ac:dyDescent="0.2">
      <c r="D52" s="25"/>
      <c r="E52" s="50"/>
      <c r="F52" s="51"/>
      <c r="G52" s="28"/>
      <c r="H52" s="29"/>
      <c r="I52" s="29"/>
      <c r="J52" s="24"/>
      <c r="K52" s="30"/>
      <c r="L52" s="24"/>
      <c r="M52" s="31"/>
      <c r="N52" s="32"/>
      <c r="O52" s="33"/>
      <c r="P52" s="31"/>
      <c r="Q52" s="34"/>
      <c r="S52" s="48"/>
      <c r="U52" s="48"/>
      <c r="W52" s="48"/>
      <c r="Y52" s="48"/>
      <c r="AA52" s="48"/>
      <c r="AC52" s="48"/>
      <c r="AE52" s="48"/>
      <c r="AG52" s="48"/>
      <c r="AI52" s="48"/>
      <c r="AK52" s="48"/>
      <c r="AM52" s="48"/>
      <c r="AO52" s="48"/>
      <c r="AQ52" s="48"/>
      <c r="AS52" s="48"/>
      <c r="AU52" s="48"/>
      <c r="AW52" s="48"/>
      <c r="AY52" s="48"/>
      <c r="BA52" s="48"/>
      <c r="BC52" s="48"/>
      <c r="BE52" s="48"/>
      <c r="BG52" s="48"/>
      <c r="BI52" s="48"/>
      <c r="BK52" s="48"/>
      <c r="BM52" s="48"/>
      <c r="BO52" s="48"/>
      <c r="BQ52" s="48"/>
      <c r="BS52" s="48"/>
      <c r="BU52" s="48"/>
      <c r="BW52" s="48"/>
      <c r="BY52" s="48"/>
      <c r="CA52" s="48"/>
      <c r="CC52" s="35"/>
      <c r="CD52" s="35"/>
    </row>
    <row r="53" spans="4:82" s="45" customFormat="1" ht="15" x14ac:dyDescent="0.2">
      <c r="D53" s="25"/>
      <c r="E53" s="50"/>
      <c r="F53" s="51"/>
      <c r="G53" s="28"/>
      <c r="H53" s="29"/>
      <c r="I53" s="29"/>
      <c r="J53" s="24"/>
      <c r="K53" s="30"/>
      <c r="L53" s="24"/>
      <c r="M53" s="31"/>
      <c r="N53" s="32"/>
      <c r="O53" s="33"/>
      <c r="P53" s="31"/>
      <c r="Q53" s="34"/>
      <c r="S53" s="48"/>
      <c r="U53" s="48"/>
      <c r="W53" s="48"/>
      <c r="Y53" s="48"/>
      <c r="AA53" s="48"/>
      <c r="AC53" s="48"/>
      <c r="AE53" s="48"/>
      <c r="AG53" s="48"/>
      <c r="AI53" s="48"/>
      <c r="AK53" s="48"/>
      <c r="AM53" s="48"/>
      <c r="AO53" s="48"/>
      <c r="AQ53" s="48"/>
      <c r="AS53" s="48"/>
      <c r="AU53" s="48"/>
      <c r="AW53" s="48"/>
      <c r="AY53" s="48"/>
      <c r="BA53" s="48"/>
      <c r="BC53" s="48"/>
      <c r="BE53" s="48"/>
      <c r="BG53" s="48"/>
      <c r="BI53" s="48"/>
      <c r="BK53" s="48"/>
      <c r="BM53" s="48"/>
      <c r="BO53" s="48"/>
      <c r="BQ53" s="48"/>
      <c r="BS53" s="48"/>
      <c r="BU53" s="48"/>
      <c r="BW53" s="48"/>
      <c r="BY53" s="48"/>
      <c r="CA53" s="48"/>
      <c r="CC53" s="35"/>
      <c r="CD53" s="35"/>
    </row>
    <row r="54" spans="4:82" s="45" customFormat="1" ht="15" x14ac:dyDescent="0.2">
      <c r="D54" s="25"/>
      <c r="E54" s="50"/>
      <c r="F54" s="51"/>
      <c r="G54" s="28"/>
      <c r="H54" s="29"/>
      <c r="I54" s="29"/>
      <c r="J54" s="24"/>
      <c r="K54" s="30"/>
      <c r="L54" s="24"/>
      <c r="M54" s="31"/>
      <c r="N54" s="32"/>
      <c r="O54" s="33"/>
      <c r="P54" s="31"/>
      <c r="Q54" s="34"/>
      <c r="S54" s="48"/>
      <c r="U54" s="48"/>
      <c r="W54" s="48"/>
      <c r="Y54" s="48"/>
      <c r="AA54" s="48"/>
      <c r="AC54" s="48"/>
      <c r="AE54" s="48"/>
      <c r="AG54" s="48"/>
      <c r="AI54" s="48"/>
      <c r="AK54" s="48"/>
      <c r="AM54" s="48"/>
      <c r="AO54" s="48"/>
      <c r="AQ54" s="48"/>
      <c r="AS54" s="48"/>
      <c r="AU54" s="48"/>
      <c r="AW54" s="48"/>
      <c r="AY54" s="48"/>
      <c r="BA54" s="48"/>
      <c r="BC54" s="48"/>
      <c r="BE54" s="48"/>
      <c r="BG54" s="48"/>
      <c r="BI54" s="48"/>
      <c r="BK54" s="48"/>
      <c r="BM54" s="48"/>
      <c r="BO54" s="48"/>
      <c r="BQ54" s="48"/>
      <c r="BS54" s="48"/>
      <c r="BU54" s="48"/>
      <c r="BW54" s="48"/>
      <c r="BY54" s="48"/>
      <c r="CA54" s="48"/>
      <c r="CC54" s="35"/>
      <c r="CD54" s="35"/>
    </row>
    <row r="55" spans="4:82" s="45" customFormat="1" ht="15" x14ac:dyDescent="0.2">
      <c r="D55" s="25"/>
      <c r="E55" s="50"/>
      <c r="F55" s="51"/>
      <c r="G55" s="28"/>
      <c r="H55" s="29"/>
      <c r="I55" s="29"/>
      <c r="J55" s="24"/>
      <c r="K55" s="30"/>
      <c r="L55" s="24"/>
      <c r="M55" s="31"/>
      <c r="N55" s="32"/>
      <c r="O55" s="33"/>
      <c r="P55" s="31"/>
      <c r="Q55" s="34"/>
      <c r="S55" s="48"/>
      <c r="U55" s="48"/>
      <c r="W55" s="48"/>
      <c r="Y55" s="48"/>
      <c r="AA55" s="48"/>
      <c r="AC55" s="48"/>
      <c r="AE55" s="48"/>
      <c r="AG55" s="48"/>
      <c r="AI55" s="48"/>
      <c r="AK55" s="48"/>
      <c r="AM55" s="48"/>
      <c r="AO55" s="48"/>
      <c r="AQ55" s="48"/>
      <c r="AS55" s="48"/>
      <c r="AU55" s="48"/>
      <c r="AW55" s="48"/>
      <c r="AY55" s="48"/>
      <c r="BA55" s="48"/>
      <c r="BC55" s="48"/>
      <c r="BE55" s="48"/>
      <c r="BG55" s="48"/>
      <c r="BI55" s="48"/>
      <c r="BK55" s="48"/>
      <c r="BM55" s="48"/>
      <c r="BO55" s="48"/>
      <c r="BQ55" s="48"/>
      <c r="BS55" s="48"/>
      <c r="BU55" s="48"/>
      <c r="BW55" s="48"/>
      <c r="BY55" s="48"/>
      <c r="CA55" s="48"/>
      <c r="CC55" s="35"/>
      <c r="CD55" s="35"/>
    </row>
    <row r="56" spans="4:82" s="45" customFormat="1" ht="15" x14ac:dyDescent="0.2">
      <c r="D56" s="25"/>
      <c r="E56" s="50"/>
      <c r="F56" s="51"/>
      <c r="G56" s="28"/>
      <c r="H56" s="29"/>
      <c r="I56" s="29"/>
      <c r="J56" s="24"/>
      <c r="K56" s="30"/>
      <c r="L56" s="24"/>
      <c r="M56" s="31"/>
      <c r="N56" s="32"/>
      <c r="O56" s="33"/>
      <c r="P56" s="31"/>
      <c r="Q56" s="34"/>
      <c r="S56" s="48"/>
      <c r="U56" s="48"/>
      <c r="W56" s="48"/>
      <c r="Y56" s="48"/>
      <c r="AA56" s="48"/>
      <c r="AC56" s="48"/>
      <c r="AE56" s="48"/>
      <c r="AG56" s="48"/>
      <c r="AI56" s="48"/>
      <c r="AK56" s="48"/>
      <c r="AM56" s="48"/>
      <c r="AO56" s="48"/>
      <c r="AQ56" s="48"/>
      <c r="AS56" s="48"/>
      <c r="AU56" s="48"/>
      <c r="AW56" s="48"/>
      <c r="AY56" s="48"/>
      <c r="BA56" s="48"/>
      <c r="BC56" s="48"/>
      <c r="BE56" s="48"/>
      <c r="BG56" s="48"/>
      <c r="BI56" s="48"/>
      <c r="BK56" s="48"/>
      <c r="BM56" s="48"/>
      <c r="BO56" s="48"/>
      <c r="BQ56" s="48"/>
      <c r="BS56" s="48"/>
      <c r="BU56" s="48"/>
      <c r="BW56" s="48"/>
      <c r="BY56" s="48"/>
      <c r="CA56" s="48"/>
      <c r="CC56" s="35"/>
      <c r="CD56" s="35"/>
    </row>
    <row r="57" spans="4:82" s="45" customFormat="1" ht="15" x14ac:dyDescent="0.2">
      <c r="D57" s="25"/>
      <c r="E57" s="50"/>
      <c r="F57" s="51"/>
      <c r="G57" s="28"/>
      <c r="H57" s="29"/>
      <c r="I57" s="29"/>
      <c r="J57" s="24"/>
      <c r="K57" s="30"/>
      <c r="L57" s="24"/>
      <c r="M57" s="31"/>
      <c r="N57" s="32"/>
      <c r="O57" s="33"/>
      <c r="P57" s="31"/>
      <c r="Q57" s="34"/>
      <c r="S57" s="48"/>
      <c r="U57" s="48"/>
      <c r="W57" s="48"/>
      <c r="Y57" s="48"/>
      <c r="AA57" s="48"/>
      <c r="AC57" s="48"/>
      <c r="AE57" s="48"/>
      <c r="AG57" s="48"/>
      <c r="AI57" s="48"/>
      <c r="AK57" s="48"/>
      <c r="AM57" s="48"/>
      <c r="AO57" s="48"/>
      <c r="AQ57" s="48"/>
      <c r="AS57" s="48"/>
      <c r="AU57" s="48"/>
      <c r="AW57" s="48"/>
      <c r="AY57" s="48"/>
      <c r="BA57" s="48"/>
      <c r="BC57" s="48"/>
      <c r="BE57" s="48"/>
      <c r="BG57" s="48"/>
      <c r="BI57" s="48"/>
      <c r="BK57" s="48"/>
      <c r="BM57" s="48"/>
      <c r="BO57" s="48"/>
      <c r="BQ57" s="48"/>
      <c r="BS57" s="48"/>
      <c r="BU57" s="48"/>
      <c r="BW57" s="48"/>
      <c r="BY57" s="48"/>
      <c r="CA57" s="48"/>
      <c r="CC57" s="35"/>
      <c r="CD57" s="35"/>
    </row>
    <row r="58" spans="4:82" s="45" customFormat="1" ht="15" x14ac:dyDescent="0.2">
      <c r="D58" s="25"/>
      <c r="E58" s="50"/>
      <c r="F58" s="51"/>
      <c r="G58" s="28"/>
      <c r="H58" s="29"/>
      <c r="I58" s="29"/>
      <c r="J58" s="24"/>
      <c r="K58" s="30"/>
      <c r="L58" s="24"/>
      <c r="M58" s="31"/>
      <c r="N58" s="32"/>
      <c r="O58" s="33"/>
      <c r="P58" s="31"/>
      <c r="Q58" s="34"/>
      <c r="S58" s="48"/>
      <c r="U58" s="48"/>
      <c r="W58" s="48"/>
      <c r="Y58" s="48"/>
      <c r="AA58" s="48"/>
      <c r="AC58" s="48"/>
      <c r="AE58" s="48"/>
      <c r="AG58" s="48"/>
      <c r="AI58" s="48"/>
      <c r="AK58" s="48"/>
      <c r="AM58" s="48"/>
      <c r="AO58" s="48"/>
      <c r="AQ58" s="48"/>
      <c r="AS58" s="48"/>
      <c r="AU58" s="48"/>
      <c r="AW58" s="48"/>
      <c r="AY58" s="48"/>
      <c r="BA58" s="48"/>
      <c r="BC58" s="48"/>
      <c r="BE58" s="48"/>
      <c r="BG58" s="48"/>
      <c r="BI58" s="48"/>
      <c r="BK58" s="48"/>
      <c r="BM58" s="48"/>
      <c r="BO58" s="48"/>
      <c r="BQ58" s="48"/>
      <c r="BS58" s="48"/>
      <c r="BU58" s="48"/>
      <c r="BW58" s="48"/>
      <c r="BY58" s="48"/>
      <c r="CA58" s="48"/>
      <c r="CC58" s="35"/>
      <c r="CD58" s="35"/>
    </row>
    <row r="59" spans="4:82" s="45" customFormat="1" ht="15" x14ac:dyDescent="0.2">
      <c r="D59" s="25"/>
      <c r="E59" s="50"/>
      <c r="F59" s="51"/>
      <c r="G59" s="28"/>
      <c r="H59" s="29"/>
      <c r="I59" s="29"/>
      <c r="J59" s="24"/>
      <c r="K59" s="30"/>
      <c r="L59" s="24"/>
      <c r="M59" s="31"/>
      <c r="N59" s="32"/>
      <c r="O59" s="33"/>
      <c r="P59" s="31"/>
      <c r="Q59" s="34"/>
      <c r="S59" s="48"/>
      <c r="U59" s="48"/>
      <c r="W59" s="48"/>
      <c r="Y59" s="48"/>
      <c r="AA59" s="48"/>
      <c r="AC59" s="48"/>
      <c r="AE59" s="48"/>
      <c r="AG59" s="48"/>
      <c r="AI59" s="48"/>
      <c r="AK59" s="48"/>
      <c r="AM59" s="48"/>
      <c r="AO59" s="48"/>
      <c r="AQ59" s="48"/>
      <c r="AS59" s="48"/>
      <c r="AU59" s="48"/>
      <c r="AW59" s="48"/>
      <c r="AY59" s="48"/>
      <c r="BA59" s="48"/>
      <c r="BC59" s="48"/>
      <c r="BE59" s="48"/>
      <c r="BG59" s="48"/>
      <c r="BI59" s="48"/>
      <c r="BK59" s="48"/>
      <c r="BM59" s="48"/>
      <c r="BO59" s="48"/>
      <c r="BQ59" s="48"/>
      <c r="BS59" s="48"/>
      <c r="BU59" s="48"/>
      <c r="BW59" s="48"/>
      <c r="BY59" s="48"/>
      <c r="CA59" s="48"/>
      <c r="CC59" s="35"/>
      <c r="CD59" s="35"/>
    </row>
    <row r="60" spans="4:82" s="45" customFormat="1" ht="15" x14ac:dyDescent="0.2">
      <c r="D60" s="25"/>
      <c r="E60" s="50"/>
      <c r="F60" s="51"/>
      <c r="G60" s="28"/>
      <c r="H60" s="29"/>
      <c r="I60" s="29"/>
      <c r="J60" s="24"/>
      <c r="K60" s="30"/>
      <c r="L60" s="24"/>
      <c r="M60" s="31"/>
      <c r="N60" s="32"/>
      <c r="O60" s="33"/>
      <c r="P60" s="31"/>
      <c r="Q60" s="34"/>
      <c r="S60" s="48"/>
      <c r="U60" s="48"/>
      <c r="W60" s="48"/>
      <c r="Y60" s="48"/>
      <c r="AA60" s="48"/>
      <c r="AC60" s="48"/>
      <c r="AE60" s="48"/>
      <c r="AG60" s="48"/>
      <c r="AI60" s="48"/>
      <c r="AK60" s="48"/>
      <c r="AM60" s="48"/>
      <c r="AO60" s="48"/>
      <c r="AQ60" s="48"/>
      <c r="AS60" s="48"/>
      <c r="AU60" s="48"/>
      <c r="AW60" s="48"/>
      <c r="AY60" s="48"/>
      <c r="BA60" s="48"/>
      <c r="BC60" s="48"/>
      <c r="BE60" s="48"/>
      <c r="BG60" s="48"/>
      <c r="BI60" s="48"/>
      <c r="BK60" s="48"/>
      <c r="BM60" s="48"/>
      <c r="BO60" s="48"/>
      <c r="BQ60" s="48"/>
      <c r="BS60" s="48"/>
      <c r="BU60" s="48"/>
      <c r="BW60" s="48"/>
      <c r="BY60" s="48"/>
      <c r="CA60" s="48"/>
      <c r="CC60" s="35"/>
      <c r="CD60" s="35"/>
    </row>
    <row r="61" spans="4:82" s="45" customFormat="1" ht="15" x14ac:dyDescent="0.2">
      <c r="D61" s="25"/>
      <c r="E61" s="50"/>
      <c r="F61" s="51"/>
      <c r="G61" s="28"/>
      <c r="H61" s="29"/>
      <c r="I61" s="29"/>
      <c r="J61" s="24"/>
      <c r="K61" s="30"/>
      <c r="L61" s="24"/>
      <c r="M61" s="31"/>
      <c r="N61" s="32"/>
      <c r="O61" s="33"/>
      <c r="P61" s="31"/>
      <c r="Q61" s="34"/>
      <c r="S61" s="48"/>
      <c r="U61" s="48"/>
      <c r="W61" s="48"/>
      <c r="Y61" s="48"/>
      <c r="AA61" s="48"/>
      <c r="AC61" s="48"/>
      <c r="AE61" s="48"/>
      <c r="AG61" s="48"/>
      <c r="AI61" s="48"/>
      <c r="AK61" s="48"/>
      <c r="AM61" s="48"/>
      <c r="AO61" s="48"/>
      <c r="AQ61" s="48"/>
      <c r="AS61" s="48"/>
      <c r="AU61" s="48"/>
      <c r="AW61" s="48"/>
      <c r="AY61" s="48"/>
      <c r="BA61" s="48"/>
      <c r="BC61" s="48"/>
      <c r="BE61" s="48"/>
      <c r="BG61" s="48"/>
      <c r="BI61" s="48"/>
      <c r="BK61" s="48"/>
      <c r="BM61" s="48"/>
      <c r="BO61" s="48"/>
      <c r="BQ61" s="48"/>
      <c r="BS61" s="48"/>
      <c r="BU61" s="48"/>
      <c r="BW61" s="48"/>
      <c r="BY61" s="48"/>
      <c r="CA61" s="48"/>
      <c r="CC61" s="35"/>
      <c r="CD61" s="35"/>
    </row>
    <row r="62" spans="4:82" s="45" customFormat="1" ht="15" x14ac:dyDescent="0.2">
      <c r="D62" s="25"/>
      <c r="E62" s="50"/>
      <c r="F62" s="51"/>
      <c r="G62" s="28"/>
      <c r="H62" s="29"/>
      <c r="I62" s="29"/>
      <c r="J62" s="24"/>
      <c r="K62" s="30"/>
      <c r="L62" s="24"/>
      <c r="M62" s="31"/>
      <c r="N62" s="32"/>
      <c r="O62" s="33"/>
      <c r="P62" s="31"/>
      <c r="Q62" s="34"/>
      <c r="S62" s="48"/>
      <c r="U62" s="48"/>
      <c r="W62" s="48"/>
      <c r="Y62" s="48"/>
      <c r="AA62" s="48"/>
      <c r="AC62" s="48"/>
      <c r="AE62" s="48"/>
      <c r="AG62" s="48"/>
      <c r="AI62" s="48"/>
      <c r="AK62" s="48"/>
      <c r="AM62" s="48"/>
      <c r="AO62" s="48"/>
      <c r="AQ62" s="48"/>
      <c r="AS62" s="48"/>
      <c r="AU62" s="48"/>
      <c r="AW62" s="48"/>
      <c r="AY62" s="48"/>
      <c r="BA62" s="48"/>
      <c r="BC62" s="48"/>
      <c r="BE62" s="48"/>
      <c r="BG62" s="48"/>
      <c r="BI62" s="48"/>
      <c r="BK62" s="48"/>
      <c r="BM62" s="48"/>
      <c r="BO62" s="48"/>
      <c r="BQ62" s="48"/>
      <c r="BS62" s="48"/>
      <c r="BU62" s="48"/>
      <c r="BW62" s="48"/>
      <c r="BY62" s="48"/>
      <c r="CA62" s="48"/>
      <c r="CC62" s="35"/>
      <c r="CD62" s="35"/>
    </row>
    <row r="63" spans="4:82" s="45" customFormat="1" ht="15" x14ac:dyDescent="0.2">
      <c r="D63" s="25"/>
      <c r="E63" s="50"/>
      <c r="F63" s="51"/>
      <c r="G63" s="28"/>
      <c r="H63" s="29"/>
      <c r="I63" s="29"/>
      <c r="J63" s="24"/>
      <c r="K63" s="30"/>
      <c r="L63" s="24"/>
      <c r="M63" s="31"/>
      <c r="N63" s="32"/>
      <c r="O63" s="33"/>
      <c r="P63" s="31"/>
      <c r="Q63" s="34"/>
      <c r="S63" s="48"/>
      <c r="U63" s="48"/>
      <c r="W63" s="48"/>
      <c r="Y63" s="48"/>
      <c r="AA63" s="48"/>
      <c r="AC63" s="48"/>
      <c r="AE63" s="48"/>
      <c r="AG63" s="48"/>
      <c r="AI63" s="48"/>
      <c r="AK63" s="48"/>
      <c r="AM63" s="48"/>
      <c r="AO63" s="48"/>
      <c r="AQ63" s="48"/>
      <c r="AS63" s="48"/>
      <c r="AU63" s="48"/>
      <c r="AW63" s="48"/>
      <c r="AY63" s="48"/>
      <c r="BA63" s="48"/>
      <c r="BC63" s="48"/>
      <c r="BE63" s="48"/>
      <c r="BG63" s="48"/>
      <c r="BI63" s="48"/>
      <c r="BK63" s="48"/>
      <c r="BM63" s="48"/>
      <c r="BO63" s="48"/>
      <c r="BQ63" s="48"/>
      <c r="BS63" s="48"/>
      <c r="BU63" s="48"/>
      <c r="BW63" s="48"/>
      <c r="BY63" s="48"/>
      <c r="CA63" s="48"/>
      <c r="CC63" s="35"/>
      <c r="CD63" s="35"/>
    </row>
    <row r="64" spans="4:82" s="45" customFormat="1" ht="15" x14ac:dyDescent="0.2">
      <c r="D64" s="25"/>
      <c r="E64" s="50"/>
      <c r="F64" s="51"/>
      <c r="G64" s="28"/>
      <c r="H64" s="29"/>
      <c r="I64" s="29"/>
      <c r="J64" s="24"/>
      <c r="K64" s="30"/>
      <c r="L64" s="24"/>
      <c r="M64" s="31"/>
      <c r="N64" s="32"/>
      <c r="O64" s="33"/>
      <c r="P64" s="31"/>
      <c r="Q64" s="34"/>
      <c r="S64" s="48"/>
      <c r="U64" s="48"/>
      <c r="W64" s="48"/>
      <c r="Y64" s="48"/>
      <c r="AA64" s="48"/>
      <c r="AC64" s="48"/>
      <c r="AE64" s="48"/>
      <c r="AG64" s="48"/>
      <c r="AI64" s="48"/>
      <c r="AK64" s="48"/>
      <c r="AM64" s="48"/>
      <c r="AO64" s="48"/>
      <c r="AQ64" s="48"/>
      <c r="AS64" s="48"/>
      <c r="AU64" s="48"/>
      <c r="AW64" s="48"/>
      <c r="AY64" s="48"/>
      <c r="BA64" s="48"/>
      <c r="BC64" s="48"/>
      <c r="BE64" s="48"/>
      <c r="BG64" s="48"/>
      <c r="BI64" s="48"/>
      <c r="BK64" s="48"/>
      <c r="BM64" s="48"/>
      <c r="BO64" s="48"/>
      <c r="BQ64" s="48"/>
      <c r="BS64" s="48"/>
      <c r="BU64" s="48"/>
      <c r="BW64" s="48"/>
      <c r="BY64" s="48"/>
      <c r="CA64" s="48"/>
      <c r="CC64" s="35"/>
      <c r="CD64" s="35"/>
    </row>
    <row r="65" spans="4:82" s="45" customFormat="1" ht="15" x14ac:dyDescent="0.2">
      <c r="D65" s="25"/>
      <c r="E65" s="50"/>
      <c r="F65" s="51"/>
      <c r="G65" s="28"/>
      <c r="H65" s="29"/>
      <c r="I65" s="29"/>
      <c r="J65" s="24"/>
      <c r="K65" s="30"/>
      <c r="L65" s="24"/>
      <c r="M65" s="31"/>
      <c r="N65" s="32"/>
      <c r="O65" s="33"/>
      <c r="P65" s="31"/>
      <c r="Q65" s="34"/>
      <c r="S65" s="48"/>
      <c r="U65" s="48"/>
      <c r="W65" s="48"/>
      <c r="Y65" s="48"/>
      <c r="AA65" s="48"/>
      <c r="AC65" s="48"/>
      <c r="AE65" s="48"/>
      <c r="AG65" s="48"/>
      <c r="AI65" s="48"/>
      <c r="AK65" s="48"/>
      <c r="AM65" s="48"/>
      <c r="AO65" s="48"/>
      <c r="AQ65" s="48"/>
      <c r="AS65" s="48"/>
      <c r="AU65" s="48"/>
      <c r="AW65" s="48"/>
      <c r="AY65" s="48"/>
      <c r="BA65" s="48"/>
      <c r="BC65" s="48"/>
      <c r="BE65" s="48"/>
      <c r="BG65" s="48"/>
      <c r="BI65" s="48"/>
      <c r="BK65" s="48"/>
      <c r="BM65" s="48"/>
      <c r="BO65" s="48"/>
      <c r="BQ65" s="48"/>
      <c r="BS65" s="48"/>
      <c r="BU65" s="48"/>
      <c r="BW65" s="48"/>
      <c r="BY65" s="48"/>
      <c r="CA65" s="48"/>
      <c r="CC65" s="35"/>
      <c r="CD65" s="35"/>
    </row>
    <row r="66" spans="4:82" s="45" customFormat="1" ht="15" x14ac:dyDescent="0.2">
      <c r="D66" s="25"/>
      <c r="E66" s="50"/>
      <c r="F66" s="51"/>
      <c r="G66" s="28"/>
      <c r="H66" s="29"/>
      <c r="I66" s="29"/>
      <c r="J66" s="24"/>
      <c r="K66" s="30"/>
      <c r="L66" s="24"/>
      <c r="M66" s="31"/>
      <c r="N66" s="32"/>
      <c r="O66" s="33"/>
      <c r="P66" s="31"/>
      <c r="Q66" s="34"/>
      <c r="S66" s="48"/>
      <c r="U66" s="48"/>
      <c r="W66" s="48"/>
      <c r="Y66" s="48"/>
      <c r="AA66" s="48"/>
      <c r="AC66" s="48"/>
      <c r="AE66" s="48"/>
      <c r="AG66" s="48"/>
      <c r="AI66" s="48"/>
      <c r="AK66" s="48"/>
      <c r="AM66" s="48"/>
      <c r="AO66" s="48"/>
      <c r="AQ66" s="48"/>
      <c r="AS66" s="48"/>
      <c r="AU66" s="48"/>
      <c r="AW66" s="48"/>
      <c r="AY66" s="48"/>
      <c r="BA66" s="48"/>
      <c r="BC66" s="48"/>
      <c r="BE66" s="48"/>
      <c r="BG66" s="48"/>
      <c r="BI66" s="48"/>
      <c r="BK66" s="48"/>
      <c r="BM66" s="48"/>
      <c r="BO66" s="48"/>
      <c r="BQ66" s="48"/>
      <c r="BS66" s="48"/>
      <c r="BU66" s="48"/>
      <c r="BW66" s="48"/>
      <c r="BY66" s="48"/>
      <c r="CA66" s="48"/>
      <c r="CC66" s="35"/>
      <c r="CD66" s="35"/>
    </row>
    <row r="67" spans="4:82" s="45" customFormat="1" ht="15" x14ac:dyDescent="0.2">
      <c r="D67" s="25"/>
      <c r="E67" s="50"/>
      <c r="F67" s="51"/>
      <c r="G67" s="28"/>
      <c r="H67" s="29"/>
      <c r="I67" s="29"/>
      <c r="J67" s="24"/>
      <c r="K67" s="30"/>
      <c r="L67" s="24"/>
      <c r="M67" s="31"/>
      <c r="N67" s="32"/>
      <c r="O67" s="33"/>
      <c r="P67" s="31"/>
      <c r="Q67" s="34"/>
      <c r="S67" s="48"/>
      <c r="U67" s="48"/>
      <c r="W67" s="48"/>
      <c r="Y67" s="48"/>
      <c r="AA67" s="48"/>
      <c r="AC67" s="48"/>
      <c r="AE67" s="48"/>
      <c r="AG67" s="48"/>
      <c r="AI67" s="48"/>
      <c r="AK67" s="48"/>
      <c r="AM67" s="48"/>
      <c r="AO67" s="48"/>
      <c r="AQ67" s="48"/>
      <c r="AS67" s="48"/>
      <c r="AU67" s="48"/>
      <c r="AW67" s="48"/>
      <c r="AY67" s="48"/>
      <c r="BA67" s="48"/>
      <c r="BC67" s="48"/>
      <c r="BE67" s="48"/>
      <c r="BG67" s="48"/>
      <c r="BI67" s="48"/>
      <c r="BK67" s="48"/>
      <c r="BM67" s="48"/>
      <c r="BO67" s="48"/>
      <c r="BQ67" s="48"/>
      <c r="BS67" s="48"/>
      <c r="BU67" s="48"/>
      <c r="BW67" s="48"/>
      <c r="BY67" s="48"/>
      <c r="CA67" s="48"/>
      <c r="CC67" s="35"/>
      <c r="CD67" s="35"/>
    </row>
    <row r="68" spans="4:82" s="45" customFormat="1" ht="15" x14ac:dyDescent="0.2">
      <c r="D68" s="25"/>
      <c r="E68" s="50"/>
      <c r="F68" s="51"/>
      <c r="G68" s="28"/>
      <c r="H68" s="29"/>
      <c r="I68" s="29"/>
      <c r="J68" s="24"/>
      <c r="K68" s="30"/>
      <c r="L68" s="24"/>
      <c r="M68" s="31"/>
      <c r="N68" s="32"/>
      <c r="O68" s="33"/>
      <c r="P68" s="31"/>
      <c r="Q68" s="34"/>
      <c r="S68" s="48"/>
      <c r="U68" s="48"/>
      <c r="W68" s="48"/>
      <c r="Y68" s="48"/>
      <c r="AA68" s="48"/>
      <c r="AC68" s="48"/>
      <c r="AE68" s="48"/>
      <c r="AG68" s="48"/>
      <c r="AI68" s="48"/>
      <c r="AK68" s="48"/>
      <c r="AM68" s="48"/>
      <c r="AO68" s="48"/>
      <c r="AQ68" s="48"/>
      <c r="AS68" s="48"/>
      <c r="AU68" s="48"/>
      <c r="AW68" s="48"/>
      <c r="AY68" s="48"/>
      <c r="BA68" s="48"/>
      <c r="BC68" s="48"/>
      <c r="BE68" s="48"/>
      <c r="BG68" s="48"/>
      <c r="BI68" s="48"/>
      <c r="BK68" s="48"/>
      <c r="BM68" s="48"/>
      <c r="BO68" s="48"/>
      <c r="BQ68" s="48"/>
      <c r="BS68" s="48"/>
      <c r="BU68" s="48"/>
      <c r="BW68" s="48"/>
      <c r="BY68" s="48"/>
      <c r="CA68" s="48"/>
      <c r="CC68" s="35"/>
      <c r="CD68" s="35"/>
    </row>
    <row r="69" spans="4:82" s="45" customFormat="1" ht="15" x14ac:dyDescent="0.2">
      <c r="D69" s="25"/>
      <c r="E69" s="50"/>
      <c r="F69" s="51"/>
      <c r="G69" s="28"/>
      <c r="H69" s="29"/>
      <c r="I69" s="29"/>
      <c r="J69" s="24"/>
      <c r="K69" s="30"/>
      <c r="L69" s="24"/>
      <c r="M69" s="31"/>
      <c r="N69" s="32"/>
      <c r="O69" s="33"/>
      <c r="P69" s="31"/>
      <c r="Q69" s="34"/>
      <c r="S69" s="48"/>
      <c r="U69" s="48"/>
      <c r="W69" s="48"/>
      <c r="Y69" s="48"/>
      <c r="AA69" s="48"/>
      <c r="AC69" s="48"/>
      <c r="AE69" s="48"/>
      <c r="AG69" s="48"/>
      <c r="AI69" s="48"/>
      <c r="AK69" s="48"/>
      <c r="AM69" s="48"/>
      <c r="AO69" s="48"/>
      <c r="AQ69" s="48"/>
      <c r="AS69" s="48"/>
      <c r="AU69" s="48"/>
      <c r="AW69" s="48"/>
      <c r="AY69" s="48"/>
      <c r="BA69" s="48"/>
      <c r="BC69" s="48"/>
      <c r="BE69" s="48"/>
      <c r="BG69" s="48"/>
      <c r="BI69" s="48"/>
      <c r="BK69" s="48"/>
      <c r="BM69" s="48"/>
      <c r="BO69" s="48"/>
      <c r="BQ69" s="48"/>
      <c r="BS69" s="48"/>
      <c r="BU69" s="48"/>
      <c r="BW69" s="48"/>
      <c r="BY69" s="48"/>
      <c r="CA69" s="48"/>
      <c r="CC69" s="35"/>
      <c r="CD69" s="35"/>
    </row>
    <row r="70" spans="4:82" s="45" customFormat="1" ht="15" x14ac:dyDescent="0.2">
      <c r="D70" s="25"/>
      <c r="E70" s="50"/>
      <c r="F70" s="51"/>
      <c r="G70" s="28"/>
      <c r="H70" s="29"/>
      <c r="I70" s="29"/>
      <c r="J70" s="24"/>
      <c r="K70" s="30"/>
      <c r="L70" s="24"/>
      <c r="M70" s="31"/>
      <c r="N70" s="32"/>
      <c r="O70" s="33"/>
      <c r="P70" s="31"/>
      <c r="Q70" s="34"/>
      <c r="S70" s="48"/>
      <c r="U70" s="48"/>
      <c r="W70" s="48"/>
      <c r="Y70" s="48"/>
      <c r="AA70" s="48"/>
      <c r="AC70" s="48"/>
      <c r="AE70" s="48"/>
      <c r="AG70" s="48"/>
      <c r="AI70" s="48"/>
      <c r="AK70" s="48"/>
      <c r="AM70" s="48"/>
      <c r="AO70" s="48"/>
      <c r="AQ70" s="48"/>
      <c r="AS70" s="48"/>
      <c r="AU70" s="48"/>
      <c r="AW70" s="48"/>
      <c r="AY70" s="48"/>
      <c r="BA70" s="48"/>
      <c r="BC70" s="48"/>
      <c r="BE70" s="48"/>
      <c r="BG70" s="48"/>
      <c r="BI70" s="48"/>
      <c r="BK70" s="48"/>
      <c r="BM70" s="48"/>
      <c r="BO70" s="48"/>
      <c r="BQ70" s="48"/>
      <c r="BS70" s="48"/>
      <c r="BU70" s="48"/>
      <c r="BW70" s="48"/>
      <c r="BY70" s="48"/>
      <c r="CA70" s="48"/>
      <c r="CC70" s="35"/>
      <c r="CD70" s="35"/>
    </row>
    <row r="71" spans="4:82" s="45" customFormat="1" ht="15" x14ac:dyDescent="0.2">
      <c r="D71" s="25"/>
      <c r="E71" s="50"/>
      <c r="F71" s="51"/>
      <c r="G71" s="28"/>
      <c r="H71" s="29"/>
      <c r="I71" s="29"/>
      <c r="J71" s="24"/>
      <c r="K71" s="30"/>
      <c r="L71" s="24"/>
      <c r="M71" s="31"/>
      <c r="N71" s="32"/>
      <c r="O71" s="33"/>
      <c r="P71" s="31"/>
      <c r="Q71" s="34"/>
      <c r="S71" s="48"/>
      <c r="U71" s="48"/>
      <c r="W71" s="48"/>
      <c r="Y71" s="48"/>
      <c r="AA71" s="48"/>
      <c r="AC71" s="48"/>
      <c r="AE71" s="48"/>
      <c r="AG71" s="48"/>
      <c r="AI71" s="48"/>
      <c r="AK71" s="48"/>
      <c r="AM71" s="48"/>
      <c r="AO71" s="48"/>
      <c r="AQ71" s="48"/>
      <c r="AS71" s="48"/>
      <c r="AU71" s="48"/>
      <c r="AW71" s="48"/>
      <c r="AY71" s="48"/>
      <c r="BA71" s="48"/>
      <c r="BC71" s="48"/>
      <c r="BE71" s="48"/>
      <c r="BG71" s="48"/>
      <c r="BI71" s="48"/>
      <c r="BK71" s="48"/>
      <c r="BM71" s="48"/>
      <c r="BO71" s="48"/>
      <c r="BQ71" s="48"/>
      <c r="BS71" s="48"/>
      <c r="BU71" s="48"/>
      <c r="BW71" s="48"/>
      <c r="BY71" s="48"/>
      <c r="CA71" s="48"/>
      <c r="CC71" s="35"/>
      <c r="CD71" s="35"/>
    </row>
    <row r="72" spans="4:82" s="45" customFormat="1" ht="15" x14ac:dyDescent="0.2">
      <c r="D72" s="25"/>
      <c r="E72" s="50"/>
      <c r="F72" s="51"/>
      <c r="G72" s="28"/>
      <c r="H72" s="29"/>
      <c r="I72" s="29"/>
      <c r="J72" s="24"/>
      <c r="K72" s="30"/>
      <c r="L72" s="24"/>
      <c r="M72" s="31"/>
      <c r="N72" s="32"/>
      <c r="O72" s="33"/>
      <c r="P72" s="31"/>
      <c r="Q72" s="34"/>
      <c r="S72" s="48"/>
      <c r="U72" s="48"/>
      <c r="W72" s="48"/>
      <c r="Y72" s="48"/>
      <c r="AA72" s="48"/>
      <c r="AC72" s="48"/>
      <c r="AE72" s="48"/>
      <c r="AG72" s="48"/>
      <c r="AI72" s="48"/>
      <c r="AK72" s="48"/>
      <c r="AM72" s="48"/>
      <c r="AO72" s="48"/>
      <c r="AQ72" s="48"/>
      <c r="AS72" s="48"/>
      <c r="AU72" s="48"/>
      <c r="AW72" s="48"/>
      <c r="AY72" s="48"/>
      <c r="BA72" s="48"/>
      <c r="BC72" s="48"/>
      <c r="BE72" s="48"/>
      <c r="BG72" s="48"/>
      <c r="BI72" s="48"/>
      <c r="BK72" s="48"/>
      <c r="BM72" s="48"/>
      <c r="BO72" s="48"/>
      <c r="BQ72" s="48"/>
      <c r="BS72" s="48"/>
      <c r="BU72" s="48"/>
      <c r="BW72" s="48"/>
      <c r="BY72" s="48"/>
      <c r="CA72" s="48"/>
      <c r="CC72" s="35"/>
      <c r="CD72" s="35"/>
    </row>
    <row r="73" spans="4:82" s="45" customFormat="1" ht="15" x14ac:dyDescent="0.2">
      <c r="D73" s="25"/>
      <c r="E73" s="50"/>
      <c r="F73" s="51"/>
      <c r="G73" s="28"/>
      <c r="H73" s="29"/>
      <c r="I73" s="29"/>
      <c r="J73" s="24"/>
      <c r="K73" s="30"/>
      <c r="L73" s="24"/>
      <c r="M73" s="31"/>
      <c r="N73" s="32"/>
      <c r="O73" s="33"/>
      <c r="P73" s="31"/>
      <c r="Q73" s="34"/>
      <c r="S73" s="48"/>
      <c r="U73" s="48"/>
      <c r="W73" s="48"/>
      <c r="Y73" s="48"/>
      <c r="AA73" s="48"/>
      <c r="AC73" s="48"/>
      <c r="AE73" s="48"/>
      <c r="AG73" s="48"/>
      <c r="AI73" s="48"/>
      <c r="AK73" s="48"/>
      <c r="AM73" s="48"/>
      <c r="AO73" s="48"/>
      <c r="AQ73" s="48"/>
      <c r="AS73" s="48"/>
      <c r="AU73" s="48"/>
      <c r="AW73" s="48"/>
      <c r="AY73" s="48"/>
      <c r="BA73" s="48"/>
      <c r="BC73" s="48"/>
      <c r="BE73" s="48"/>
      <c r="BG73" s="48"/>
      <c r="BI73" s="48"/>
      <c r="BK73" s="48"/>
      <c r="BM73" s="48"/>
      <c r="BO73" s="48"/>
      <c r="BQ73" s="48"/>
      <c r="BS73" s="48"/>
      <c r="BU73" s="48"/>
      <c r="BW73" s="48"/>
      <c r="BY73" s="48"/>
      <c r="CA73" s="48"/>
      <c r="CC73" s="35"/>
      <c r="CD73" s="35"/>
    </row>
    <row r="74" spans="4:82" s="45" customFormat="1" ht="15" x14ac:dyDescent="0.2">
      <c r="D74" s="25"/>
      <c r="E74" s="50"/>
      <c r="F74" s="51"/>
      <c r="G74" s="28"/>
      <c r="H74" s="29"/>
      <c r="I74" s="29"/>
      <c r="J74" s="24"/>
      <c r="K74" s="30"/>
      <c r="L74" s="24"/>
      <c r="M74" s="31"/>
      <c r="N74" s="32"/>
      <c r="O74" s="33"/>
      <c r="P74" s="31"/>
      <c r="Q74" s="34"/>
      <c r="S74" s="48"/>
      <c r="U74" s="48"/>
      <c r="W74" s="48"/>
      <c r="Y74" s="48"/>
      <c r="AA74" s="48"/>
      <c r="AC74" s="48"/>
      <c r="AE74" s="48"/>
      <c r="AG74" s="48"/>
      <c r="AI74" s="48"/>
      <c r="AK74" s="48"/>
      <c r="AM74" s="48"/>
      <c r="AO74" s="48"/>
      <c r="AQ74" s="48"/>
      <c r="AS74" s="48"/>
      <c r="AU74" s="48"/>
      <c r="AW74" s="48"/>
      <c r="AY74" s="48"/>
      <c r="BA74" s="48"/>
      <c r="BC74" s="48"/>
      <c r="BE74" s="48"/>
      <c r="BG74" s="48"/>
      <c r="BI74" s="48"/>
      <c r="BK74" s="48"/>
      <c r="BM74" s="48"/>
      <c r="BO74" s="48"/>
      <c r="BQ74" s="48"/>
      <c r="BS74" s="48"/>
      <c r="BU74" s="48"/>
      <c r="BW74" s="48"/>
      <c r="BY74" s="48"/>
      <c r="CA74" s="48"/>
      <c r="CC74" s="35"/>
      <c r="CD74" s="35"/>
    </row>
    <row r="75" spans="4:82" s="45" customFormat="1" ht="15" x14ac:dyDescent="0.2">
      <c r="D75" s="25"/>
      <c r="E75" s="50"/>
      <c r="F75" s="51"/>
      <c r="G75" s="28"/>
      <c r="H75" s="29"/>
      <c r="I75" s="29"/>
      <c r="J75" s="24"/>
      <c r="K75" s="30"/>
      <c r="L75" s="24"/>
      <c r="M75" s="31"/>
      <c r="N75" s="32"/>
      <c r="O75" s="33"/>
      <c r="P75" s="31"/>
      <c r="Q75" s="34"/>
      <c r="S75" s="48"/>
      <c r="U75" s="48"/>
      <c r="W75" s="48"/>
      <c r="Y75" s="48"/>
      <c r="AA75" s="48"/>
      <c r="AC75" s="48"/>
      <c r="AE75" s="48"/>
      <c r="AG75" s="48"/>
      <c r="AI75" s="48"/>
      <c r="AK75" s="48"/>
      <c r="AM75" s="48"/>
      <c r="AO75" s="48"/>
      <c r="AQ75" s="48"/>
      <c r="AS75" s="48"/>
      <c r="AU75" s="48"/>
      <c r="AW75" s="48"/>
      <c r="AY75" s="48"/>
      <c r="BA75" s="48"/>
      <c r="BC75" s="48"/>
      <c r="BE75" s="48"/>
      <c r="BG75" s="48"/>
      <c r="BI75" s="48"/>
      <c r="BK75" s="48"/>
      <c r="BM75" s="48"/>
      <c r="BO75" s="48"/>
      <c r="BQ75" s="48"/>
      <c r="BS75" s="48"/>
      <c r="BU75" s="48"/>
      <c r="BW75" s="48"/>
      <c r="BY75" s="48"/>
      <c r="CA75" s="48"/>
      <c r="CC75" s="35"/>
      <c r="CD75" s="35"/>
    </row>
    <row r="76" spans="4:82" s="45" customFormat="1" ht="15" x14ac:dyDescent="0.2">
      <c r="D76" s="25"/>
      <c r="E76" s="50"/>
      <c r="F76" s="51"/>
      <c r="G76" s="28"/>
      <c r="H76" s="29"/>
      <c r="I76" s="29"/>
      <c r="J76" s="24"/>
      <c r="K76" s="30"/>
      <c r="L76" s="24"/>
      <c r="M76" s="31"/>
      <c r="N76" s="32"/>
      <c r="O76" s="33"/>
      <c r="P76" s="31"/>
      <c r="Q76" s="34"/>
      <c r="S76" s="48"/>
      <c r="U76" s="48"/>
      <c r="W76" s="48"/>
      <c r="Y76" s="48"/>
      <c r="AA76" s="48"/>
      <c r="AC76" s="48"/>
      <c r="AE76" s="48"/>
      <c r="AG76" s="48"/>
      <c r="AI76" s="48"/>
      <c r="AK76" s="48"/>
      <c r="AM76" s="48"/>
      <c r="AO76" s="48"/>
      <c r="AQ76" s="48"/>
      <c r="AS76" s="48"/>
      <c r="AU76" s="48"/>
      <c r="AW76" s="48"/>
      <c r="AY76" s="48"/>
      <c r="BA76" s="48"/>
      <c r="BC76" s="48"/>
      <c r="BE76" s="48"/>
      <c r="BG76" s="48"/>
      <c r="BI76" s="48"/>
      <c r="BK76" s="48"/>
      <c r="BM76" s="48"/>
      <c r="BO76" s="48"/>
      <c r="BQ76" s="48"/>
      <c r="BS76" s="48"/>
      <c r="BU76" s="48"/>
      <c r="BW76" s="48"/>
      <c r="BY76" s="48"/>
      <c r="CA76" s="48"/>
      <c r="CC76" s="35"/>
      <c r="CD76" s="35"/>
    </row>
    <row r="77" spans="4:82" s="45" customFormat="1" ht="15" x14ac:dyDescent="0.2">
      <c r="D77" s="25"/>
      <c r="E77" s="50"/>
      <c r="F77" s="51"/>
      <c r="G77" s="28"/>
      <c r="H77" s="29"/>
      <c r="I77" s="29"/>
      <c r="J77" s="24"/>
      <c r="K77" s="30"/>
      <c r="L77" s="24"/>
      <c r="M77" s="31"/>
      <c r="N77" s="32"/>
      <c r="O77" s="33"/>
      <c r="P77" s="31"/>
      <c r="Q77" s="34"/>
      <c r="S77" s="48"/>
      <c r="U77" s="48"/>
      <c r="W77" s="48"/>
      <c r="Y77" s="48"/>
      <c r="AA77" s="48"/>
      <c r="AC77" s="48"/>
      <c r="AE77" s="48"/>
      <c r="AG77" s="48"/>
      <c r="AI77" s="48"/>
      <c r="AK77" s="48"/>
      <c r="AM77" s="48"/>
      <c r="AO77" s="48"/>
      <c r="AQ77" s="48"/>
      <c r="AS77" s="48"/>
      <c r="AU77" s="48"/>
      <c r="AW77" s="48"/>
      <c r="AY77" s="48"/>
      <c r="BA77" s="48"/>
      <c r="BC77" s="48"/>
      <c r="BE77" s="48"/>
      <c r="BG77" s="48"/>
      <c r="BI77" s="48"/>
      <c r="BK77" s="48"/>
      <c r="BM77" s="48"/>
      <c r="BO77" s="48"/>
      <c r="BQ77" s="48"/>
      <c r="BS77" s="48"/>
      <c r="BU77" s="48"/>
      <c r="BW77" s="48"/>
      <c r="BY77" s="48"/>
      <c r="CA77" s="48"/>
      <c r="CC77" s="35"/>
      <c r="CD77" s="35"/>
    </row>
    <row r="78" spans="4:82" s="45" customFormat="1" ht="15" x14ac:dyDescent="0.2">
      <c r="D78" s="25"/>
      <c r="E78" s="50"/>
      <c r="F78" s="51"/>
      <c r="G78" s="28"/>
      <c r="H78" s="29"/>
      <c r="I78" s="29"/>
      <c r="J78" s="24"/>
      <c r="K78" s="30"/>
      <c r="L78" s="24"/>
      <c r="M78" s="31"/>
      <c r="N78" s="32"/>
      <c r="O78" s="33"/>
      <c r="P78" s="31"/>
      <c r="Q78" s="34"/>
      <c r="S78" s="48"/>
      <c r="U78" s="48"/>
      <c r="W78" s="48"/>
      <c r="Y78" s="48"/>
      <c r="AA78" s="48"/>
      <c r="AC78" s="48"/>
      <c r="AE78" s="48"/>
      <c r="AG78" s="48"/>
      <c r="AI78" s="48"/>
      <c r="AK78" s="48"/>
      <c r="AM78" s="48"/>
      <c r="AO78" s="48"/>
      <c r="AQ78" s="48"/>
      <c r="AS78" s="48"/>
      <c r="AU78" s="48"/>
      <c r="AW78" s="48"/>
      <c r="AY78" s="48"/>
      <c r="BA78" s="48"/>
      <c r="BC78" s="48"/>
      <c r="BE78" s="48"/>
      <c r="BG78" s="48"/>
      <c r="BI78" s="48"/>
      <c r="BK78" s="48"/>
      <c r="BM78" s="48"/>
      <c r="BO78" s="48"/>
      <c r="BQ78" s="48"/>
      <c r="BS78" s="48"/>
      <c r="BU78" s="48"/>
      <c r="BW78" s="48"/>
      <c r="BY78" s="48"/>
      <c r="CA78" s="48"/>
      <c r="CC78" s="35"/>
      <c r="CD78" s="35"/>
    </row>
    <row r="79" spans="4:82" s="45" customFormat="1" ht="15" x14ac:dyDescent="0.2">
      <c r="D79" s="25"/>
      <c r="E79" s="50"/>
      <c r="F79" s="51"/>
      <c r="G79" s="28"/>
      <c r="H79" s="29"/>
      <c r="I79" s="29"/>
      <c r="J79" s="24"/>
      <c r="K79" s="30"/>
      <c r="L79" s="24"/>
      <c r="M79" s="31"/>
      <c r="N79" s="32"/>
      <c r="O79" s="33"/>
      <c r="P79" s="31"/>
      <c r="Q79" s="34"/>
      <c r="S79" s="48"/>
      <c r="U79" s="48"/>
      <c r="W79" s="48"/>
      <c r="Y79" s="48"/>
      <c r="AA79" s="48"/>
      <c r="AC79" s="48"/>
      <c r="AE79" s="48"/>
      <c r="AG79" s="48"/>
      <c r="AI79" s="48"/>
      <c r="AK79" s="48"/>
      <c r="AM79" s="48"/>
      <c r="AO79" s="48"/>
      <c r="AQ79" s="48"/>
      <c r="AS79" s="48"/>
      <c r="AU79" s="48"/>
      <c r="AW79" s="48"/>
      <c r="AY79" s="48"/>
      <c r="BA79" s="48"/>
      <c r="BC79" s="48"/>
      <c r="BE79" s="48"/>
      <c r="BG79" s="48"/>
      <c r="BI79" s="48"/>
      <c r="BK79" s="48"/>
      <c r="BM79" s="48"/>
      <c r="BO79" s="48"/>
      <c r="BQ79" s="48"/>
      <c r="BS79" s="48"/>
      <c r="BU79" s="48"/>
      <c r="BW79" s="48"/>
      <c r="BY79" s="48"/>
      <c r="CA79" s="48"/>
      <c r="CC79" s="35"/>
      <c r="CD79" s="35"/>
    </row>
    <row r="80" spans="4:82" s="45" customFormat="1" ht="15" x14ac:dyDescent="0.2">
      <c r="D80" s="25"/>
      <c r="E80" s="50"/>
      <c r="F80" s="51"/>
      <c r="G80" s="28"/>
      <c r="H80" s="29"/>
      <c r="I80" s="29"/>
      <c r="J80" s="24"/>
      <c r="K80" s="30"/>
      <c r="L80" s="24"/>
      <c r="M80" s="31"/>
      <c r="N80" s="32"/>
      <c r="O80" s="33"/>
      <c r="P80" s="31"/>
      <c r="Q80" s="34"/>
      <c r="S80" s="48"/>
      <c r="U80" s="48"/>
      <c r="W80" s="48"/>
      <c r="Y80" s="48"/>
      <c r="AA80" s="48"/>
      <c r="AC80" s="48"/>
      <c r="AE80" s="48"/>
      <c r="AG80" s="48"/>
      <c r="AI80" s="48"/>
      <c r="AK80" s="48"/>
      <c r="AM80" s="48"/>
      <c r="AO80" s="48"/>
      <c r="AQ80" s="48"/>
      <c r="AS80" s="48"/>
      <c r="AU80" s="48"/>
      <c r="AW80" s="48"/>
      <c r="AY80" s="48"/>
      <c r="BA80" s="48"/>
      <c r="BC80" s="48"/>
      <c r="BE80" s="48"/>
      <c r="BG80" s="48"/>
      <c r="BI80" s="48"/>
      <c r="BK80" s="48"/>
      <c r="BM80" s="48"/>
      <c r="BO80" s="48"/>
      <c r="BQ80" s="48"/>
      <c r="BS80" s="48"/>
      <c r="BU80" s="48"/>
      <c r="BW80" s="48"/>
      <c r="BY80" s="48"/>
      <c r="CA80" s="48"/>
      <c r="CC80" s="35"/>
      <c r="CD80" s="35"/>
    </row>
    <row r="81" spans="4:82" s="45" customFormat="1" ht="15" x14ac:dyDescent="0.2">
      <c r="D81" s="25"/>
      <c r="E81" s="50"/>
      <c r="F81" s="51"/>
      <c r="G81" s="28"/>
      <c r="H81" s="29"/>
      <c r="I81" s="29"/>
      <c r="J81" s="24"/>
      <c r="K81" s="30"/>
      <c r="L81" s="24"/>
      <c r="M81" s="31"/>
      <c r="N81" s="32"/>
      <c r="O81" s="33"/>
      <c r="P81" s="31"/>
      <c r="Q81" s="34"/>
      <c r="S81" s="48"/>
      <c r="U81" s="48"/>
      <c r="W81" s="48"/>
      <c r="Y81" s="48"/>
      <c r="AA81" s="48"/>
      <c r="AC81" s="48"/>
      <c r="AE81" s="48"/>
      <c r="AG81" s="48"/>
      <c r="AI81" s="48"/>
      <c r="AK81" s="48"/>
      <c r="AM81" s="48"/>
      <c r="AO81" s="48"/>
      <c r="AQ81" s="48"/>
      <c r="AS81" s="48"/>
      <c r="AU81" s="48"/>
      <c r="AW81" s="48"/>
      <c r="AY81" s="48"/>
      <c r="BA81" s="48"/>
      <c r="BC81" s="48"/>
      <c r="BE81" s="48"/>
      <c r="BG81" s="48"/>
      <c r="BI81" s="48"/>
      <c r="BK81" s="48"/>
      <c r="BM81" s="48"/>
      <c r="BO81" s="48"/>
      <c r="BQ81" s="48"/>
      <c r="BS81" s="48"/>
      <c r="BU81" s="48"/>
      <c r="BW81" s="48"/>
      <c r="BY81" s="48"/>
      <c r="CA81" s="48"/>
      <c r="CC81" s="35"/>
      <c r="CD81" s="35"/>
    </row>
    <row r="82" spans="4:82" s="45" customFormat="1" ht="15" x14ac:dyDescent="0.2">
      <c r="D82" s="25"/>
      <c r="E82" s="50"/>
      <c r="F82" s="51"/>
      <c r="G82" s="28"/>
      <c r="H82" s="29"/>
      <c r="I82" s="29"/>
      <c r="J82" s="24"/>
      <c r="K82" s="30"/>
      <c r="L82" s="24"/>
      <c r="M82" s="31"/>
      <c r="N82" s="32"/>
      <c r="O82" s="33"/>
      <c r="P82" s="31"/>
      <c r="Q82" s="34"/>
      <c r="S82" s="48"/>
      <c r="U82" s="48"/>
      <c r="W82" s="48"/>
      <c r="Y82" s="48"/>
      <c r="AA82" s="48"/>
      <c r="AC82" s="48"/>
      <c r="AE82" s="48"/>
      <c r="AG82" s="48"/>
      <c r="AI82" s="48"/>
      <c r="AK82" s="48"/>
      <c r="AM82" s="48"/>
      <c r="AO82" s="48"/>
      <c r="AQ82" s="48"/>
      <c r="AS82" s="48"/>
      <c r="AU82" s="48"/>
      <c r="AW82" s="48"/>
      <c r="AY82" s="48"/>
      <c r="BA82" s="48"/>
      <c r="BC82" s="48"/>
      <c r="BE82" s="48"/>
      <c r="BG82" s="48"/>
      <c r="BI82" s="48"/>
      <c r="BK82" s="48"/>
      <c r="BM82" s="48"/>
      <c r="BO82" s="48"/>
      <c r="BQ82" s="48"/>
      <c r="BS82" s="48"/>
      <c r="BU82" s="48"/>
      <c r="BW82" s="48"/>
      <c r="BY82" s="48"/>
      <c r="CA82" s="48"/>
      <c r="CC82" s="35"/>
      <c r="CD82" s="35"/>
    </row>
    <row r="83" spans="4:82" s="45" customFormat="1" ht="15" x14ac:dyDescent="0.2">
      <c r="D83" s="25"/>
      <c r="E83" s="50"/>
      <c r="F83" s="51"/>
      <c r="G83" s="28"/>
      <c r="H83" s="29"/>
      <c r="I83" s="29"/>
      <c r="J83" s="24"/>
      <c r="K83" s="30"/>
      <c r="L83" s="24"/>
      <c r="M83" s="31"/>
      <c r="N83" s="32"/>
      <c r="O83" s="33"/>
      <c r="P83" s="31"/>
      <c r="Q83" s="34"/>
      <c r="S83" s="48"/>
      <c r="U83" s="48"/>
      <c r="W83" s="48"/>
      <c r="Y83" s="48"/>
      <c r="AA83" s="48"/>
      <c r="AC83" s="48"/>
      <c r="AE83" s="48"/>
      <c r="AG83" s="48"/>
      <c r="AI83" s="48"/>
      <c r="AK83" s="48"/>
      <c r="AM83" s="48"/>
      <c r="AO83" s="48"/>
      <c r="AQ83" s="48"/>
      <c r="AS83" s="48"/>
      <c r="AU83" s="48"/>
      <c r="AW83" s="48"/>
      <c r="AY83" s="48"/>
      <c r="BA83" s="48"/>
      <c r="BC83" s="48"/>
      <c r="BE83" s="48"/>
      <c r="BG83" s="48"/>
      <c r="BI83" s="48"/>
      <c r="BK83" s="48"/>
      <c r="BM83" s="48"/>
      <c r="BO83" s="48"/>
      <c r="BQ83" s="48"/>
      <c r="BS83" s="48"/>
      <c r="BU83" s="48"/>
      <c r="BW83" s="48"/>
      <c r="BY83" s="48"/>
      <c r="CA83" s="48"/>
      <c r="CC83" s="35"/>
      <c r="CD83" s="35"/>
    </row>
    <row r="84" spans="4:82" s="45" customFormat="1" ht="15" x14ac:dyDescent="0.2">
      <c r="D84" s="25"/>
      <c r="E84" s="50"/>
      <c r="F84" s="51"/>
      <c r="G84" s="28"/>
      <c r="H84" s="29"/>
      <c r="I84" s="29"/>
      <c r="J84" s="24"/>
      <c r="K84" s="30"/>
      <c r="L84" s="24"/>
      <c r="M84" s="31"/>
      <c r="N84" s="32"/>
      <c r="O84" s="33"/>
      <c r="P84" s="31"/>
      <c r="Q84" s="34"/>
      <c r="S84" s="48"/>
      <c r="U84" s="48"/>
      <c r="W84" s="48"/>
      <c r="Y84" s="48"/>
      <c r="AA84" s="48"/>
      <c r="AC84" s="48"/>
      <c r="AE84" s="48"/>
      <c r="AG84" s="48"/>
      <c r="AI84" s="48"/>
      <c r="AK84" s="48"/>
      <c r="AM84" s="48"/>
      <c r="AO84" s="48"/>
      <c r="AQ84" s="48"/>
      <c r="AS84" s="48"/>
      <c r="AU84" s="48"/>
      <c r="AW84" s="48"/>
      <c r="AY84" s="48"/>
      <c r="BA84" s="48"/>
      <c r="BC84" s="48"/>
      <c r="BE84" s="48"/>
      <c r="BG84" s="48"/>
      <c r="BI84" s="48"/>
      <c r="BK84" s="48"/>
      <c r="BM84" s="48"/>
      <c r="BO84" s="48"/>
      <c r="BQ84" s="48"/>
      <c r="BS84" s="48"/>
      <c r="BU84" s="48"/>
      <c r="BW84" s="48"/>
      <c r="BY84" s="48"/>
      <c r="CA84" s="48"/>
      <c r="CC84" s="35"/>
      <c r="CD84" s="35"/>
    </row>
    <row r="85" spans="4:82" s="45" customFormat="1" ht="15" x14ac:dyDescent="0.2">
      <c r="D85" s="25"/>
      <c r="E85" s="50"/>
      <c r="F85" s="51"/>
      <c r="G85" s="28"/>
      <c r="H85" s="29"/>
      <c r="I85" s="29"/>
      <c r="J85" s="24"/>
      <c r="K85" s="30"/>
      <c r="L85" s="24"/>
      <c r="M85" s="31"/>
      <c r="N85" s="32"/>
      <c r="O85" s="33"/>
      <c r="P85" s="31"/>
      <c r="Q85" s="34"/>
      <c r="S85" s="48"/>
      <c r="U85" s="48"/>
      <c r="W85" s="48"/>
      <c r="Y85" s="48"/>
      <c r="AA85" s="48"/>
      <c r="AC85" s="48"/>
      <c r="AE85" s="48"/>
      <c r="AG85" s="48"/>
      <c r="AI85" s="48"/>
      <c r="AK85" s="48"/>
      <c r="AM85" s="48"/>
      <c r="AO85" s="48"/>
      <c r="AQ85" s="48"/>
      <c r="AS85" s="48"/>
      <c r="AU85" s="48"/>
      <c r="AW85" s="48"/>
      <c r="AY85" s="48"/>
      <c r="BA85" s="48"/>
      <c r="BC85" s="48"/>
      <c r="BE85" s="48"/>
      <c r="BG85" s="48"/>
      <c r="BI85" s="48"/>
      <c r="BK85" s="48"/>
      <c r="BM85" s="48"/>
      <c r="BO85" s="48"/>
      <c r="BQ85" s="48"/>
      <c r="BS85" s="48"/>
      <c r="BU85" s="48"/>
      <c r="BW85" s="48"/>
      <c r="BY85" s="48"/>
      <c r="CA85" s="48"/>
      <c r="CC85" s="35"/>
      <c r="CD85" s="35"/>
    </row>
    <row r="86" spans="4:82" s="45" customFormat="1" ht="15" x14ac:dyDescent="0.2">
      <c r="D86" s="25"/>
      <c r="E86" s="50"/>
      <c r="F86" s="51"/>
      <c r="G86" s="28"/>
      <c r="H86" s="29"/>
      <c r="I86" s="29"/>
      <c r="J86" s="24"/>
      <c r="K86" s="30"/>
      <c r="L86" s="24"/>
      <c r="M86" s="31"/>
      <c r="N86" s="32"/>
      <c r="O86" s="33"/>
      <c r="P86" s="31"/>
      <c r="Q86" s="34"/>
      <c r="S86" s="48"/>
      <c r="U86" s="48"/>
      <c r="W86" s="48"/>
      <c r="Y86" s="48"/>
      <c r="AA86" s="48"/>
      <c r="AC86" s="48"/>
      <c r="AE86" s="48"/>
      <c r="AG86" s="48"/>
      <c r="AI86" s="48"/>
      <c r="AK86" s="48"/>
      <c r="AM86" s="48"/>
      <c r="AO86" s="48"/>
      <c r="AQ86" s="48"/>
      <c r="AS86" s="48"/>
      <c r="AU86" s="48"/>
      <c r="AW86" s="48"/>
      <c r="AY86" s="48"/>
      <c r="BA86" s="48"/>
      <c r="BC86" s="48"/>
      <c r="BE86" s="48"/>
      <c r="BG86" s="48"/>
      <c r="BI86" s="48"/>
      <c r="BK86" s="48"/>
      <c r="BM86" s="48"/>
      <c r="BO86" s="48"/>
      <c r="BQ86" s="48"/>
      <c r="BS86" s="48"/>
      <c r="BU86" s="48"/>
      <c r="BW86" s="48"/>
      <c r="BY86" s="48"/>
      <c r="CA86" s="48"/>
      <c r="CC86" s="35"/>
      <c r="CD86" s="35"/>
    </row>
    <row r="87" spans="4:82" s="45" customFormat="1" ht="15" x14ac:dyDescent="0.2">
      <c r="D87" s="25"/>
      <c r="E87" s="50"/>
      <c r="F87" s="51"/>
      <c r="G87" s="28"/>
      <c r="H87" s="29"/>
      <c r="I87" s="29"/>
      <c r="J87" s="24"/>
      <c r="K87" s="30"/>
      <c r="L87" s="24"/>
      <c r="M87" s="31"/>
      <c r="N87" s="32"/>
      <c r="O87" s="33"/>
      <c r="P87" s="31"/>
      <c r="Q87" s="34"/>
      <c r="S87" s="48"/>
      <c r="U87" s="48"/>
      <c r="W87" s="48"/>
      <c r="Y87" s="48"/>
      <c r="AA87" s="48"/>
      <c r="AC87" s="48"/>
      <c r="AE87" s="48"/>
      <c r="AG87" s="48"/>
      <c r="AI87" s="48"/>
      <c r="AK87" s="48"/>
      <c r="AM87" s="48"/>
      <c r="AO87" s="48"/>
      <c r="AQ87" s="48"/>
      <c r="AS87" s="48"/>
      <c r="AU87" s="48"/>
      <c r="AW87" s="48"/>
      <c r="AY87" s="48"/>
      <c r="BA87" s="48"/>
      <c r="BC87" s="48"/>
      <c r="BE87" s="48"/>
      <c r="BG87" s="48"/>
      <c r="BI87" s="48"/>
      <c r="BK87" s="48"/>
      <c r="BM87" s="48"/>
      <c r="BO87" s="48"/>
      <c r="BQ87" s="48"/>
      <c r="BS87" s="48"/>
      <c r="BU87" s="48"/>
      <c r="BW87" s="48"/>
      <c r="BY87" s="48"/>
      <c r="CA87" s="48"/>
      <c r="CC87" s="35"/>
      <c r="CD87" s="35"/>
    </row>
    <row r="88" spans="4:82" s="45" customFormat="1" ht="15" x14ac:dyDescent="0.2">
      <c r="D88" s="25"/>
      <c r="E88" s="50"/>
      <c r="F88" s="51"/>
      <c r="G88" s="28"/>
      <c r="H88" s="29"/>
      <c r="I88" s="29"/>
      <c r="J88" s="24"/>
      <c r="K88" s="30"/>
      <c r="L88" s="24"/>
      <c r="M88" s="31"/>
      <c r="N88" s="32"/>
      <c r="O88" s="33"/>
      <c r="P88" s="31"/>
      <c r="Q88" s="34"/>
      <c r="S88" s="48"/>
      <c r="U88" s="48"/>
      <c r="W88" s="48"/>
      <c r="Y88" s="48"/>
      <c r="AA88" s="48"/>
      <c r="AC88" s="48"/>
      <c r="AE88" s="48"/>
      <c r="AG88" s="48"/>
      <c r="AI88" s="48"/>
      <c r="AK88" s="48"/>
      <c r="AM88" s="48"/>
      <c r="AO88" s="48"/>
      <c r="AQ88" s="48"/>
      <c r="AS88" s="48"/>
      <c r="AU88" s="48"/>
      <c r="AW88" s="48"/>
      <c r="AY88" s="48"/>
      <c r="BA88" s="48"/>
      <c r="BC88" s="48"/>
      <c r="BE88" s="48"/>
      <c r="BG88" s="48"/>
      <c r="BI88" s="48"/>
      <c r="BK88" s="48"/>
      <c r="BM88" s="48"/>
      <c r="BO88" s="48"/>
      <c r="BQ88" s="48"/>
      <c r="BS88" s="48"/>
      <c r="BU88" s="48"/>
      <c r="BW88" s="48"/>
      <c r="BY88" s="48"/>
      <c r="CA88" s="48"/>
      <c r="CC88" s="35"/>
      <c r="CD88" s="35"/>
    </row>
    <row r="89" spans="4:82" s="45" customFormat="1" ht="15" x14ac:dyDescent="0.2">
      <c r="D89" s="25"/>
      <c r="E89" s="50"/>
      <c r="F89" s="51"/>
      <c r="G89" s="28"/>
      <c r="H89" s="29"/>
      <c r="I89" s="29"/>
      <c r="J89" s="24"/>
      <c r="K89" s="30"/>
      <c r="L89" s="24"/>
      <c r="M89" s="31"/>
      <c r="N89" s="32"/>
      <c r="O89" s="33"/>
      <c r="P89" s="31"/>
      <c r="Q89" s="34"/>
      <c r="S89" s="48"/>
      <c r="U89" s="48"/>
      <c r="W89" s="48"/>
      <c r="Y89" s="48"/>
      <c r="AA89" s="48"/>
      <c r="AC89" s="48"/>
      <c r="AE89" s="48"/>
      <c r="AG89" s="48"/>
      <c r="AI89" s="48"/>
      <c r="AK89" s="48"/>
      <c r="AM89" s="48"/>
      <c r="AO89" s="48"/>
      <c r="AQ89" s="48"/>
      <c r="AS89" s="48"/>
      <c r="AU89" s="48"/>
      <c r="AW89" s="48"/>
      <c r="AY89" s="48"/>
      <c r="BA89" s="48"/>
      <c r="BC89" s="48"/>
      <c r="BE89" s="48"/>
      <c r="BG89" s="48"/>
      <c r="BI89" s="48"/>
      <c r="BK89" s="48"/>
      <c r="BM89" s="48"/>
      <c r="BO89" s="48"/>
      <c r="BQ89" s="48"/>
      <c r="BS89" s="48"/>
      <c r="BU89" s="48"/>
      <c r="BW89" s="48"/>
      <c r="BY89" s="48"/>
      <c r="CA89" s="48"/>
      <c r="CC89" s="35"/>
      <c r="CD89" s="35"/>
    </row>
    <row r="90" spans="4:82" s="45" customFormat="1" ht="15" x14ac:dyDescent="0.2">
      <c r="D90" s="25"/>
      <c r="E90" s="50"/>
      <c r="F90" s="51"/>
      <c r="G90" s="28"/>
      <c r="H90" s="29"/>
      <c r="I90" s="29"/>
      <c r="J90" s="24"/>
      <c r="K90" s="30"/>
      <c r="L90" s="24"/>
      <c r="M90" s="31"/>
      <c r="N90" s="32"/>
      <c r="O90" s="33"/>
      <c r="P90" s="31"/>
      <c r="Q90" s="34"/>
      <c r="S90" s="48"/>
      <c r="U90" s="48"/>
      <c r="W90" s="48"/>
      <c r="Y90" s="48"/>
      <c r="AA90" s="48"/>
      <c r="AC90" s="48"/>
      <c r="AE90" s="48"/>
      <c r="AG90" s="48"/>
      <c r="AI90" s="48"/>
      <c r="AK90" s="48"/>
      <c r="AM90" s="48"/>
      <c r="AO90" s="48"/>
      <c r="AQ90" s="48"/>
      <c r="AS90" s="48"/>
      <c r="AU90" s="48"/>
      <c r="AW90" s="48"/>
      <c r="AY90" s="48"/>
      <c r="BA90" s="48"/>
      <c r="BC90" s="48"/>
      <c r="BE90" s="48"/>
      <c r="BG90" s="48"/>
      <c r="BI90" s="48"/>
      <c r="BK90" s="48"/>
      <c r="BM90" s="48"/>
      <c r="BO90" s="48"/>
      <c r="BQ90" s="48"/>
      <c r="BS90" s="48"/>
      <c r="BU90" s="48"/>
      <c r="BW90" s="48"/>
      <c r="BY90" s="48"/>
      <c r="CA90" s="48"/>
      <c r="CC90" s="35"/>
      <c r="CD90" s="35"/>
    </row>
    <row r="91" spans="4:82" s="45" customFormat="1" ht="15" x14ac:dyDescent="0.2">
      <c r="D91" s="25"/>
      <c r="E91" s="50"/>
      <c r="F91" s="51"/>
      <c r="G91" s="28"/>
      <c r="H91" s="29"/>
      <c r="I91" s="29"/>
      <c r="J91" s="24"/>
      <c r="K91" s="30"/>
      <c r="L91" s="24"/>
      <c r="M91" s="31"/>
      <c r="N91" s="32"/>
      <c r="O91" s="33"/>
      <c r="P91" s="31"/>
      <c r="Q91" s="34"/>
      <c r="S91" s="48"/>
      <c r="U91" s="48"/>
      <c r="W91" s="48"/>
      <c r="Y91" s="48"/>
      <c r="AA91" s="48"/>
      <c r="AC91" s="48"/>
      <c r="AE91" s="48"/>
      <c r="AG91" s="48"/>
      <c r="AI91" s="48"/>
      <c r="AK91" s="48"/>
      <c r="AM91" s="48"/>
      <c r="AO91" s="48"/>
      <c r="AQ91" s="48"/>
      <c r="AS91" s="48"/>
      <c r="AU91" s="48"/>
      <c r="AW91" s="48"/>
      <c r="AY91" s="48"/>
      <c r="BA91" s="48"/>
      <c r="BC91" s="48"/>
      <c r="BE91" s="48"/>
      <c r="BG91" s="48"/>
      <c r="BI91" s="48"/>
      <c r="BK91" s="48"/>
      <c r="BM91" s="48"/>
      <c r="BO91" s="48"/>
      <c r="BQ91" s="48"/>
      <c r="BS91" s="48"/>
      <c r="BU91" s="48"/>
      <c r="BW91" s="48"/>
      <c r="BY91" s="48"/>
      <c r="CA91" s="48"/>
      <c r="CC91" s="35"/>
      <c r="CD91" s="35"/>
    </row>
    <row r="92" spans="4:82" s="45" customFormat="1" ht="15" x14ac:dyDescent="0.2">
      <c r="D92" s="25"/>
      <c r="E92" s="50"/>
      <c r="F92" s="51"/>
      <c r="G92" s="28"/>
      <c r="H92" s="29"/>
      <c r="I92" s="29"/>
      <c r="J92" s="24"/>
      <c r="K92" s="30"/>
      <c r="L92" s="24"/>
      <c r="M92" s="31"/>
      <c r="N92" s="32"/>
      <c r="O92" s="33"/>
      <c r="P92" s="31"/>
      <c r="Q92" s="34"/>
      <c r="S92" s="48"/>
      <c r="U92" s="48"/>
      <c r="W92" s="48"/>
      <c r="Y92" s="48"/>
      <c r="AA92" s="48"/>
      <c r="AC92" s="48"/>
      <c r="AE92" s="48"/>
      <c r="AG92" s="48"/>
      <c r="AI92" s="48"/>
      <c r="AK92" s="48"/>
      <c r="AM92" s="48"/>
      <c r="AO92" s="48"/>
      <c r="AQ92" s="48"/>
      <c r="AS92" s="48"/>
      <c r="AU92" s="48"/>
      <c r="AW92" s="48"/>
      <c r="AY92" s="48"/>
      <c r="BA92" s="48"/>
      <c r="BC92" s="48"/>
      <c r="BE92" s="48"/>
      <c r="BG92" s="48"/>
      <c r="BI92" s="48"/>
      <c r="BK92" s="48"/>
      <c r="BM92" s="48"/>
      <c r="BO92" s="48"/>
      <c r="BQ92" s="48"/>
      <c r="BS92" s="48"/>
      <c r="BU92" s="48"/>
      <c r="BW92" s="48"/>
      <c r="BY92" s="48"/>
      <c r="CA92" s="48"/>
      <c r="CC92" s="35"/>
      <c r="CD92" s="35"/>
    </row>
    <row r="93" spans="4:82" s="45" customFormat="1" ht="15" x14ac:dyDescent="0.2">
      <c r="D93" s="25"/>
      <c r="E93" s="50"/>
      <c r="F93" s="51"/>
      <c r="G93" s="28"/>
      <c r="H93" s="29"/>
      <c r="I93" s="29"/>
      <c r="J93" s="24"/>
      <c r="K93" s="30"/>
      <c r="L93" s="24"/>
      <c r="M93" s="31"/>
      <c r="N93" s="32"/>
      <c r="O93" s="33"/>
      <c r="P93" s="31"/>
      <c r="Q93" s="34"/>
      <c r="S93" s="48"/>
      <c r="U93" s="48"/>
      <c r="W93" s="48"/>
      <c r="Y93" s="48"/>
      <c r="AA93" s="48"/>
      <c r="AC93" s="48"/>
      <c r="AE93" s="48"/>
      <c r="AG93" s="48"/>
      <c r="AI93" s="48"/>
      <c r="AK93" s="48"/>
      <c r="AM93" s="48"/>
      <c r="AO93" s="48"/>
      <c r="AQ93" s="48"/>
      <c r="AS93" s="48"/>
      <c r="AU93" s="48"/>
      <c r="AW93" s="48"/>
      <c r="AY93" s="48"/>
      <c r="BA93" s="48"/>
      <c r="BC93" s="48"/>
      <c r="BE93" s="48"/>
      <c r="BG93" s="48"/>
      <c r="BI93" s="48"/>
      <c r="BK93" s="48"/>
      <c r="BM93" s="48"/>
      <c r="BO93" s="48"/>
      <c r="BQ93" s="48"/>
      <c r="BS93" s="48"/>
      <c r="BU93" s="48"/>
      <c r="BW93" s="48"/>
      <c r="BY93" s="48"/>
      <c r="CA93" s="48"/>
      <c r="CC93" s="35"/>
      <c r="CD93" s="35"/>
    </row>
    <row r="94" spans="4:82" s="45" customFormat="1" ht="15" x14ac:dyDescent="0.2">
      <c r="D94" s="25"/>
      <c r="E94" s="50"/>
      <c r="F94" s="51"/>
      <c r="G94" s="28"/>
      <c r="H94" s="29"/>
      <c r="I94" s="29"/>
      <c r="J94" s="24"/>
      <c r="K94" s="30"/>
      <c r="L94" s="24"/>
      <c r="M94" s="31"/>
      <c r="N94" s="32"/>
      <c r="O94" s="33"/>
      <c r="P94" s="31"/>
      <c r="Q94" s="34"/>
      <c r="S94" s="48"/>
      <c r="U94" s="48"/>
      <c r="W94" s="48"/>
      <c r="Y94" s="48"/>
      <c r="AA94" s="48"/>
      <c r="AC94" s="48"/>
      <c r="AE94" s="48"/>
      <c r="AG94" s="48"/>
      <c r="AI94" s="48"/>
      <c r="AK94" s="48"/>
      <c r="AM94" s="48"/>
      <c r="AO94" s="48"/>
      <c r="AQ94" s="48"/>
      <c r="AS94" s="48"/>
      <c r="AU94" s="48"/>
      <c r="AW94" s="48"/>
      <c r="AY94" s="48"/>
      <c r="BA94" s="48"/>
      <c r="BC94" s="48"/>
      <c r="BE94" s="48"/>
      <c r="BG94" s="48"/>
      <c r="BI94" s="48"/>
      <c r="BK94" s="48"/>
      <c r="BM94" s="48"/>
      <c r="BO94" s="48"/>
      <c r="BQ94" s="48"/>
      <c r="BS94" s="48"/>
      <c r="BU94" s="48"/>
      <c r="BW94" s="48"/>
      <c r="BY94" s="48"/>
      <c r="CA94" s="48"/>
      <c r="CC94" s="35"/>
      <c r="CD94" s="35"/>
    </row>
    <row r="95" spans="4:82" s="45" customFormat="1" ht="15" x14ac:dyDescent="0.2">
      <c r="D95" s="25"/>
      <c r="E95" s="50"/>
      <c r="F95" s="51"/>
      <c r="G95" s="28"/>
      <c r="H95" s="29"/>
      <c r="I95" s="29"/>
      <c r="J95" s="24"/>
      <c r="K95" s="30"/>
      <c r="L95" s="24"/>
      <c r="M95" s="31"/>
      <c r="N95" s="32"/>
      <c r="O95" s="33"/>
      <c r="P95" s="31"/>
      <c r="Q95" s="34"/>
      <c r="S95" s="48"/>
      <c r="U95" s="48"/>
      <c r="W95" s="48"/>
      <c r="Y95" s="48"/>
      <c r="AA95" s="48"/>
      <c r="AC95" s="48"/>
      <c r="AE95" s="48"/>
      <c r="AG95" s="48"/>
      <c r="AI95" s="48"/>
      <c r="AK95" s="48"/>
      <c r="AM95" s="48"/>
      <c r="AO95" s="48"/>
      <c r="AQ95" s="48"/>
      <c r="AS95" s="48"/>
      <c r="AU95" s="48"/>
      <c r="AW95" s="48"/>
      <c r="AY95" s="48"/>
      <c r="BA95" s="48"/>
      <c r="BC95" s="48"/>
      <c r="BE95" s="48"/>
      <c r="BG95" s="48"/>
      <c r="BI95" s="48"/>
      <c r="BK95" s="48"/>
      <c r="BM95" s="48"/>
      <c r="BO95" s="48"/>
      <c r="BQ95" s="48"/>
      <c r="BS95" s="48"/>
      <c r="BU95" s="48"/>
      <c r="BW95" s="48"/>
      <c r="BY95" s="48"/>
      <c r="CA95" s="48"/>
      <c r="CC95" s="35"/>
      <c r="CD95" s="35"/>
    </row>
    <row r="96" spans="4:82" s="45" customFormat="1" ht="15" x14ac:dyDescent="0.2">
      <c r="D96" s="25"/>
      <c r="E96" s="50"/>
      <c r="F96" s="51"/>
      <c r="G96" s="28"/>
      <c r="H96" s="29"/>
      <c r="I96" s="29"/>
      <c r="J96" s="24"/>
      <c r="K96" s="30"/>
      <c r="L96" s="24"/>
      <c r="M96" s="31"/>
      <c r="N96" s="32"/>
      <c r="O96" s="33"/>
      <c r="P96" s="31"/>
      <c r="Q96" s="34"/>
      <c r="S96" s="48"/>
      <c r="U96" s="48"/>
      <c r="W96" s="48"/>
      <c r="Y96" s="48"/>
      <c r="AA96" s="48"/>
      <c r="AC96" s="48"/>
      <c r="AE96" s="48"/>
      <c r="AG96" s="48"/>
      <c r="AI96" s="48"/>
      <c r="AK96" s="48"/>
      <c r="AM96" s="48"/>
      <c r="AO96" s="48"/>
      <c r="AQ96" s="48"/>
      <c r="AS96" s="48"/>
      <c r="AU96" s="48"/>
      <c r="AW96" s="48"/>
      <c r="AY96" s="48"/>
      <c r="BA96" s="48"/>
      <c r="BC96" s="48"/>
      <c r="BE96" s="48"/>
      <c r="BG96" s="48"/>
      <c r="BI96" s="48"/>
      <c r="BK96" s="48"/>
      <c r="BM96" s="48"/>
      <c r="BO96" s="48"/>
      <c r="BQ96" s="48"/>
      <c r="BS96" s="48"/>
      <c r="BU96" s="48"/>
      <c r="BW96" s="48"/>
      <c r="BY96" s="48"/>
      <c r="CA96" s="48"/>
      <c r="CC96" s="35"/>
      <c r="CD96" s="35"/>
    </row>
    <row r="97" spans="4:82" s="45" customFormat="1" ht="15" x14ac:dyDescent="0.2">
      <c r="D97" s="25"/>
      <c r="E97" s="50"/>
      <c r="F97" s="51"/>
      <c r="G97" s="28"/>
      <c r="H97" s="29"/>
      <c r="I97" s="29"/>
      <c r="J97" s="24"/>
      <c r="K97" s="30"/>
      <c r="L97" s="24"/>
      <c r="M97" s="31"/>
      <c r="N97" s="32"/>
      <c r="O97" s="33"/>
      <c r="P97" s="31"/>
      <c r="Q97" s="34"/>
      <c r="S97" s="48"/>
      <c r="U97" s="48"/>
      <c r="W97" s="48"/>
      <c r="Y97" s="48"/>
      <c r="AA97" s="48"/>
      <c r="AC97" s="48"/>
      <c r="AE97" s="48"/>
      <c r="AG97" s="48"/>
      <c r="AI97" s="48"/>
      <c r="AK97" s="48"/>
      <c r="AM97" s="48"/>
      <c r="AO97" s="48"/>
      <c r="AQ97" s="48"/>
      <c r="AS97" s="48"/>
      <c r="AU97" s="48"/>
      <c r="AW97" s="48"/>
      <c r="AY97" s="48"/>
      <c r="BA97" s="48"/>
      <c r="BC97" s="48"/>
      <c r="BE97" s="48"/>
      <c r="BG97" s="48"/>
      <c r="BI97" s="48"/>
      <c r="BK97" s="48"/>
      <c r="BM97" s="48"/>
      <c r="BO97" s="48"/>
      <c r="BQ97" s="48"/>
      <c r="BS97" s="48"/>
      <c r="BU97" s="48"/>
      <c r="BW97" s="48"/>
      <c r="BY97" s="48"/>
      <c r="CA97" s="48"/>
      <c r="CC97" s="35"/>
      <c r="CD97" s="35"/>
    </row>
    <row r="98" spans="4:82" s="45" customFormat="1" ht="15" x14ac:dyDescent="0.2">
      <c r="D98" s="25"/>
      <c r="E98" s="50"/>
      <c r="F98" s="51"/>
      <c r="G98" s="28"/>
      <c r="H98" s="29"/>
      <c r="I98" s="29"/>
      <c r="J98" s="24"/>
      <c r="K98" s="30"/>
      <c r="L98" s="24"/>
      <c r="M98" s="31"/>
      <c r="N98" s="32"/>
      <c r="O98" s="33"/>
      <c r="P98" s="31"/>
      <c r="Q98" s="34"/>
      <c r="S98" s="48"/>
      <c r="U98" s="48"/>
      <c r="W98" s="48"/>
      <c r="Y98" s="48"/>
      <c r="AA98" s="48"/>
      <c r="AC98" s="48"/>
      <c r="AE98" s="48"/>
      <c r="AG98" s="48"/>
      <c r="AI98" s="48"/>
      <c r="AK98" s="48"/>
      <c r="AM98" s="48"/>
      <c r="AO98" s="48"/>
      <c r="AQ98" s="48"/>
      <c r="AS98" s="48"/>
      <c r="AU98" s="48"/>
      <c r="AW98" s="48"/>
      <c r="AY98" s="48"/>
      <c r="BA98" s="48"/>
      <c r="BC98" s="48"/>
      <c r="BE98" s="48"/>
      <c r="BG98" s="48"/>
      <c r="BI98" s="48"/>
      <c r="BK98" s="48"/>
      <c r="BM98" s="48"/>
      <c r="BO98" s="48"/>
      <c r="BQ98" s="48"/>
      <c r="BS98" s="48"/>
      <c r="BU98" s="48"/>
      <c r="BW98" s="48"/>
      <c r="BY98" s="48"/>
      <c r="CA98" s="48"/>
      <c r="CC98" s="35"/>
      <c r="CD98" s="35"/>
    </row>
    <row r="99" spans="4:82" s="45" customFormat="1" ht="15" x14ac:dyDescent="0.2">
      <c r="D99" s="25"/>
      <c r="E99" s="50"/>
      <c r="F99" s="51"/>
      <c r="G99" s="28"/>
      <c r="H99" s="29"/>
      <c r="I99" s="29"/>
      <c r="J99" s="24"/>
      <c r="K99" s="30"/>
      <c r="L99" s="24"/>
      <c r="M99" s="31"/>
      <c r="N99" s="32"/>
      <c r="O99" s="33"/>
      <c r="P99" s="31"/>
      <c r="Q99" s="34"/>
      <c r="S99" s="48"/>
      <c r="U99" s="48"/>
      <c r="W99" s="48"/>
      <c r="Y99" s="48"/>
      <c r="AA99" s="48"/>
      <c r="AC99" s="48"/>
      <c r="AE99" s="48"/>
      <c r="AG99" s="48"/>
      <c r="AI99" s="48"/>
      <c r="AK99" s="48"/>
      <c r="AM99" s="48"/>
      <c r="AO99" s="48"/>
      <c r="AQ99" s="48"/>
      <c r="AS99" s="48"/>
      <c r="AU99" s="48"/>
      <c r="AW99" s="48"/>
      <c r="AY99" s="48"/>
      <c r="BA99" s="48"/>
      <c r="BC99" s="48"/>
      <c r="BE99" s="48"/>
      <c r="BG99" s="48"/>
      <c r="BI99" s="48"/>
      <c r="BK99" s="48"/>
      <c r="BM99" s="48"/>
      <c r="BO99" s="48"/>
      <c r="BQ99" s="48"/>
      <c r="BS99" s="48"/>
      <c r="BU99" s="48"/>
      <c r="BW99" s="48"/>
      <c r="BY99" s="48"/>
      <c r="CA99" s="48"/>
      <c r="CC99" s="35"/>
      <c r="CD99" s="35"/>
    </row>
  </sheetData>
  <mergeCells count="128">
    <mergeCell ref="BU1:CA1"/>
    <mergeCell ref="A3:B3"/>
    <mergeCell ref="C3:G3"/>
    <mergeCell ref="I3:K3"/>
    <mergeCell ref="N3:Q3"/>
    <mergeCell ref="BQ3:BT3"/>
    <mergeCell ref="BU3:CA3"/>
    <mergeCell ref="AT5:AU5"/>
    <mergeCell ref="AV5:AW5"/>
    <mergeCell ref="AX5:AY5"/>
    <mergeCell ref="AZ5:BA5"/>
    <mergeCell ref="AD5:AE5"/>
    <mergeCell ref="AF5:AG5"/>
    <mergeCell ref="AH5:AI5"/>
    <mergeCell ref="AJ5:AK5"/>
    <mergeCell ref="AL5:AM5"/>
    <mergeCell ref="AN5:AO5"/>
    <mergeCell ref="BZ5:CA5"/>
    <mergeCell ref="BX5:BY5"/>
    <mergeCell ref="BB5:BC5"/>
    <mergeCell ref="BD5:BE5"/>
    <mergeCell ref="BF5:BG5"/>
    <mergeCell ref="BH5:BI5"/>
    <mergeCell ref="BJ5:BK5"/>
    <mergeCell ref="Z5:AA5"/>
    <mergeCell ref="AB5:AC5"/>
    <mergeCell ref="J6:J7"/>
    <mergeCell ref="K6:K7"/>
    <mergeCell ref="L6:L7"/>
    <mergeCell ref="M6:M7"/>
    <mergeCell ref="N6:N7"/>
    <mergeCell ref="O6:O7"/>
    <mergeCell ref="AP6:AQ6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BN5:BO5"/>
    <mergeCell ref="BV6:BW6"/>
    <mergeCell ref="AP5:AQ5"/>
    <mergeCell ref="AR5:AS5"/>
    <mergeCell ref="P6:P7"/>
    <mergeCell ref="Q6:Q7"/>
    <mergeCell ref="R6:S6"/>
    <mergeCell ref="T6:U6"/>
    <mergeCell ref="V6:W6"/>
    <mergeCell ref="X6:Y6"/>
    <mergeCell ref="BP5:BQ5"/>
    <mergeCell ref="BR5:BS5"/>
    <mergeCell ref="BT5:BU5"/>
    <mergeCell ref="BV5:BW5"/>
    <mergeCell ref="BD6:BE6"/>
    <mergeCell ref="BF6:BG6"/>
    <mergeCell ref="BH6:BI6"/>
    <mergeCell ref="AL6:AM6"/>
    <mergeCell ref="AN6:AO6"/>
    <mergeCell ref="BL5:BM5"/>
    <mergeCell ref="R5:S5"/>
    <mergeCell ref="T5:U5"/>
    <mergeCell ref="V5:W5"/>
    <mergeCell ref="X5:Y5"/>
    <mergeCell ref="AT6:AU6"/>
    <mergeCell ref="AV6:AW6"/>
    <mergeCell ref="Z6:AA6"/>
    <mergeCell ref="AB6:AC6"/>
    <mergeCell ref="AD6:AE6"/>
    <mergeCell ref="AF6:AG6"/>
    <mergeCell ref="AH6:AI6"/>
    <mergeCell ref="AJ6:AK6"/>
    <mergeCell ref="AR6:AS6"/>
    <mergeCell ref="BX6:BY6"/>
    <mergeCell ref="BZ6:CA6"/>
    <mergeCell ref="BJ6:BK6"/>
    <mergeCell ref="BL6:BM6"/>
    <mergeCell ref="BN6:BO6"/>
    <mergeCell ref="BP6:BQ6"/>
    <mergeCell ref="BR6:BS6"/>
    <mergeCell ref="BT6:BU6"/>
    <mergeCell ref="AX6:AY6"/>
    <mergeCell ref="AZ6:BA6"/>
    <mergeCell ref="BB6:BC6"/>
    <mergeCell ref="A35:B35"/>
    <mergeCell ref="D35:E35"/>
    <mergeCell ref="S36:W37"/>
    <mergeCell ref="Y36:Z37"/>
    <mergeCell ref="AB36:AD37"/>
    <mergeCell ref="AG36:AK37"/>
    <mergeCell ref="AM36:AN37"/>
    <mergeCell ref="AP36:AR37"/>
    <mergeCell ref="A38:B38"/>
    <mergeCell ref="D38:E38"/>
    <mergeCell ref="S38:W38"/>
    <mergeCell ref="Y38:Z38"/>
    <mergeCell ref="AB38:AD38"/>
    <mergeCell ref="AG38:AK38"/>
    <mergeCell ref="AM38:AN38"/>
    <mergeCell ref="AP38:AR38"/>
    <mergeCell ref="AP42:AR42"/>
    <mergeCell ref="AB44:AD44"/>
    <mergeCell ref="AE44:AF44"/>
    <mergeCell ref="AG44:AK44"/>
    <mergeCell ref="AM44:AN44"/>
    <mergeCell ref="AP44:AR44"/>
    <mergeCell ref="A44:B44"/>
    <mergeCell ref="D44:E44"/>
    <mergeCell ref="A40:B40"/>
    <mergeCell ref="D40:E40"/>
    <mergeCell ref="J40:L40"/>
    <mergeCell ref="S40:W40"/>
    <mergeCell ref="Y40:Z40"/>
    <mergeCell ref="AB40:AD40"/>
    <mergeCell ref="AG40:AK40"/>
    <mergeCell ref="AM40:AN40"/>
    <mergeCell ref="AP40:AR40"/>
    <mergeCell ref="A46:B46"/>
    <mergeCell ref="D46:E46"/>
    <mergeCell ref="A42:B42"/>
    <mergeCell ref="D42:E42"/>
    <mergeCell ref="S42:W42"/>
    <mergeCell ref="Y42:Z42"/>
    <mergeCell ref="AB42:AD42"/>
    <mergeCell ref="AG42:AK42"/>
    <mergeCell ref="AM42:AN42"/>
  </mergeCells>
  <conditionalFormatting sqref="K9 K13 K23:K29 K33 K15:K19">
    <cfRule type="cellIs" dxfId="294" priority="38" operator="equal">
      <formula>0</formula>
    </cfRule>
  </conditionalFormatting>
  <conditionalFormatting sqref="K9">
    <cfRule type="cellIs" dxfId="293" priority="37" operator="equal">
      <formula>0</formula>
    </cfRule>
  </conditionalFormatting>
  <conditionalFormatting sqref="K9 K13 K23:K29 K33 K15:K19">
    <cfRule type="cellIs" dxfId="292" priority="36" operator="equal">
      <formula>0</formula>
    </cfRule>
  </conditionalFormatting>
  <conditionalFormatting sqref="K9">
    <cfRule type="cellIs" dxfId="291" priority="35" operator="equal">
      <formula>0</formula>
    </cfRule>
  </conditionalFormatting>
  <conditionalFormatting sqref="K10">
    <cfRule type="cellIs" dxfId="290" priority="34" operator="equal">
      <formula>0</formula>
    </cfRule>
  </conditionalFormatting>
  <conditionalFormatting sqref="K10">
    <cfRule type="cellIs" dxfId="289" priority="33" operator="equal">
      <formula>0</formula>
    </cfRule>
  </conditionalFormatting>
  <conditionalFormatting sqref="K10">
    <cfRule type="cellIs" dxfId="288" priority="32" operator="equal">
      <formula>0</formula>
    </cfRule>
  </conditionalFormatting>
  <conditionalFormatting sqref="K10">
    <cfRule type="cellIs" dxfId="287" priority="31" operator="equal">
      <formula>0</formula>
    </cfRule>
  </conditionalFormatting>
  <conditionalFormatting sqref="K11">
    <cfRule type="cellIs" dxfId="286" priority="30" operator="equal">
      <formula>0</formula>
    </cfRule>
  </conditionalFormatting>
  <conditionalFormatting sqref="K11">
    <cfRule type="cellIs" dxfId="285" priority="29" operator="equal">
      <formula>0</formula>
    </cfRule>
  </conditionalFormatting>
  <conditionalFormatting sqref="K11">
    <cfRule type="cellIs" dxfId="284" priority="28" operator="equal">
      <formula>0</formula>
    </cfRule>
  </conditionalFormatting>
  <conditionalFormatting sqref="K11">
    <cfRule type="cellIs" dxfId="283" priority="27" operator="equal">
      <formula>0</formula>
    </cfRule>
  </conditionalFormatting>
  <conditionalFormatting sqref="K12">
    <cfRule type="cellIs" dxfId="282" priority="26" operator="equal">
      <formula>0</formula>
    </cfRule>
  </conditionalFormatting>
  <conditionalFormatting sqref="K12">
    <cfRule type="cellIs" dxfId="281" priority="25" operator="equal">
      <formula>0</formula>
    </cfRule>
  </conditionalFormatting>
  <conditionalFormatting sqref="K12">
    <cfRule type="cellIs" dxfId="280" priority="24" operator="equal">
      <formula>0</formula>
    </cfRule>
  </conditionalFormatting>
  <conditionalFormatting sqref="K12">
    <cfRule type="cellIs" dxfId="279" priority="23" operator="equal">
      <formula>0</formula>
    </cfRule>
  </conditionalFormatting>
  <conditionalFormatting sqref="K17">
    <cfRule type="cellIs" dxfId="278" priority="22" operator="equal">
      <formula>0</formula>
    </cfRule>
  </conditionalFormatting>
  <conditionalFormatting sqref="K17">
    <cfRule type="cellIs" dxfId="277" priority="21" operator="equal">
      <formula>0</formula>
    </cfRule>
  </conditionalFormatting>
  <conditionalFormatting sqref="K20">
    <cfRule type="cellIs" dxfId="276" priority="20" operator="equal">
      <formula>0</formula>
    </cfRule>
  </conditionalFormatting>
  <conditionalFormatting sqref="K20">
    <cfRule type="cellIs" dxfId="275" priority="19" operator="equal">
      <formula>0</formula>
    </cfRule>
  </conditionalFormatting>
  <conditionalFormatting sqref="K22">
    <cfRule type="cellIs" dxfId="274" priority="18" operator="equal">
      <formula>0</formula>
    </cfRule>
  </conditionalFormatting>
  <conditionalFormatting sqref="K22">
    <cfRule type="cellIs" dxfId="273" priority="17" operator="equal">
      <formula>0</formula>
    </cfRule>
  </conditionalFormatting>
  <conditionalFormatting sqref="K21">
    <cfRule type="cellIs" dxfId="272" priority="16" operator="equal">
      <formula>0</formula>
    </cfRule>
  </conditionalFormatting>
  <conditionalFormatting sqref="K21">
    <cfRule type="cellIs" dxfId="271" priority="15" operator="equal">
      <formula>0</formula>
    </cfRule>
  </conditionalFormatting>
  <conditionalFormatting sqref="K16">
    <cfRule type="cellIs" dxfId="270" priority="14" operator="equal">
      <formula>0</formula>
    </cfRule>
  </conditionalFormatting>
  <conditionalFormatting sqref="K16">
    <cfRule type="cellIs" dxfId="269" priority="13" operator="equal">
      <formula>0</formula>
    </cfRule>
  </conditionalFormatting>
  <conditionalFormatting sqref="K19">
    <cfRule type="cellIs" dxfId="268" priority="12" operator="equal">
      <formula>0</formula>
    </cfRule>
  </conditionalFormatting>
  <conditionalFormatting sqref="K19">
    <cfRule type="cellIs" dxfId="267" priority="11" operator="equal">
      <formula>0</formula>
    </cfRule>
  </conditionalFormatting>
  <conditionalFormatting sqref="K20">
    <cfRule type="cellIs" dxfId="266" priority="10" operator="equal">
      <formula>0</formula>
    </cfRule>
  </conditionalFormatting>
  <conditionalFormatting sqref="K20">
    <cfRule type="cellIs" dxfId="265" priority="9" operator="equal">
      <formula>0</formula>
    </cfRule>
  </conditionalFormatting>
  <conditionalFormatting sqref="K30">
    <cfRule type="cellIs" dxfId="264" priority="8" operator="equal">
      <formula>0</formula>
    </cfRule>
  </conditionalFormatting>
  <conditionalFormatting sqref="K30">
    <cfRule type="cellIs" dxfId="263" priority="7" operator="equal">
      <formula>0</formula>
    </cfRule>
  </conditionalFormatting>
  <conditionalFormatting sqref="K31">
    <cfRule type="cellIs" dxfId="262" priority="6" operator="equal">
      <formula>0</formula>
    </cfRule>
  </conditionalFormatting>
  <conditionalFormatting sqref="K31">
    <cfRule type="cellIs" dxfId="261" priority="5" operator="equal">
      <formula>0</formula>
    </cfRule>
  </conditionalFormatting>
  <conditionalFormatting sqref="K32">
    <cfRule type="cellIs" dxfId="260" priority="4" operator="equal">
      <formula>0</formula>
    </cfRule>
  </conditionalFormatting>
  <conditionalFormatting sqref="K32">
    <cfRule type="cellIs" dxfId="259" priority="3" operator="equal">
      <formula>0</formula>
    </cfRule>
  </conditionalFormatting>
  <conditionalFormatting sqref="K14">
    <cfRule type="cellIs" dxfId="258" priority="2" operator="equal">
      <formula>0</formula>
    </cfRule>
  </conditionalFormatting>
  <conditionalFormatting sqref="K14">
    <cfRule type="cellIs" dxfId="257" priority="1" operator="equal">
      <formula>0</formula>
    </cfRule>
  </conditionalFormatting>
  <pageMargins left="0.19685039370078741" right="0.19685039370078741" top="0.23622047244094491" bottom="0.23622047244094491" header="0.31496062992125984" footer="0.31496062992125984"/>
  <pageSetup paperSize="9" scale="47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97"/>
  <sheetViews>
    <sheetView showGridLines="0" zoomScaleNormal="100" workbookViewId="0">
      <pane xSplit="17" ySplit="7" topLeftCell="CB8" activePane="bottomRight" state="frozen"/>
      <selection activeCell="H12" sqref="H12"/>
      <selection pane="topRight" activeCell="H12" sqref="H12"/>
      <selection pane="bottomLeft" activeCell="H12" sqref="H12"/>
      <selection pane="bottomRight" activeCell="CC28" sqref="CC28"/>
    </sheetView>
  </sheetViews>
  <sheetFormatPr defaultColWidth="9.125" defaultRowHeight="14.25" x14ac:dyDescent="0.2"/>
  <cols>
    <col min="1" max="1" width="3.25" style="24" customWidth="1"/>
    <col min="2" max="2" width="12.25" style="24" customWidth="1"/>
    <col min="3" max="3" width="17.625" style="24" customWidth="1"/>
    <col min="4" max="4" width="5.375" style="25" customWidth="1"/>
    <col min="5" max="5" width="8.25" style="26" customWidth="1"/>
    <col min="6" max="6" width="6.125" style="27" customWidth="1"/>
    <col min="7" max="7" width="6.75" style="28" customWidth="1"/>
    <col min="8" max="9" width="9" style="29" customWidth="1"/>
    <col min="10" max="10" width="4.25" style="24" customWidth="1"/>
    <col min="11" max="11" width="5.75" style="30" customWidth="1"/>
    <col min="12" max="12" width="5" style="24" customWidth="1"/>
    <col min="13" max="13" width="6.625" style="31" customWidth="1"/>
    <col min="14" max="14" width="6.625" style="32" customWidth="1"/>
    <col min="15" max="15" width="4.25" style="33" customWidth="1"/>
    <col min="16" max="16" width="7.375" style="31" customWidth="1"/>
    <col min="17" max="17" width="6.625" style="34" customWidth="1"/>
    <col min="18" max="18" width="2.75" style="24" customWidth="1"/>
    <col min="19" max="19" width="2.75" style="30" customWidth="1"/>
    <col min="20" max="20" width="2.75" style="24" customWidth="1"/>
    <col min="21" max="21" width="2.75" style="30" customWidth="1"/>
    <col min="22" max="22" width="2.75" style="24" customWidth="1"/>
    <col min="23" max="23" width="2.75" style="30" customWidth="1"/>
    <col min="24" max="24" width="2.75" style="24" customWidth="1"/>
    <col min="25" max="25" width="2.75" style="30" customWidth="1"/>
    <col min="26" max="26" width="2.75" style="24" customWidth="1"/>
    <col min="27" max="27" width="2.75" style="30" customWidth="1"/>
    <col min="28" max="28" width="2.75" style="24" customWidth="1"/>
    <col min="29" max="29" width="2.75" style="30" customWidth="1"/>
    <col min="30" max="30" width="2.75" style="24" customWidth="1"/>
    <col min="31" max="31" width="2.75" style="30" customWidth="1"/>
    <col min="32" max="32" width="2.75" style="24" customWidth="1"/>
    <col min="33" max="33" width="2.75" style="30" customWidth="1"/>
    <col min="34" max="34" width="2.75" style="24" customWidth="1"/>
    <col min="35" max="35" width="2.75" style="30" customWidth="1"/>
    <col min="36" max="36" width="2.75" style="24" customWidth="1"/>
    <col min="37" max="37" width="2.75" style="30" customWidth="1"/>
    <col min="38" max="38" width="2.75" style="24" customWidth="1"/>
    <col min="39" max="39" width="2.75" style="30" customWidth="1"/>
    <col min="40" max="40" width="2.75" style="24" customWidth="1"/>
    <col min="41" max="41" width="2.75" style="30" customWidth="1"/>
    <col min="42" max="42" width="2.75" style="24" customWidth="1"/>
    <col min="43" max="43" width="2.75" style="30" customWidth="1"/>
    <col min="44" max="44" width="2.75" style="24" customWidth="1"/>
    <col min="45" max="45" width="2.75" style="30" customWidth="1"/>
    <col min="46" max="46" width="2.75" style="24" customWidth="1"/>
    <col min="47" max="47" width="2.75" style="30" customWidth="1"/>
    <col min="48" max="48" width="2.75" style="24" customWidth="1"/>
    <col min="49" max="49" width="2.75" style="30" customWidth="1"/>
    <col min="50" max="50" width="2.75" style="24" customWidth="1"/>
    <col min="51" max="51" width="2.75" style="30" customWidth="1"/>
    <col min="52" max="52" width="2.75" style="24" customWidth="1"/>
    <col min="53" max="53" width="2.75" style="30" customWidth="1"/>
    <col min="54" max="54" width="2.75" style="24" customWidth="1"/>
    <col min="55" max="55" width="2.75" style="30" customWidth="1"/>
    <col min="56" max="56" width="2.75" style="24" customWidth="1"/>
    <col min="57" max="57" width="2.75" style="30" customWidth="1"/>
    <col min="58" max="58" width="2.75" style="24" customWidth="1"/>
    <col min="59" max="59" width="2.75" style="30" customWidth="1"/>
    <col min="60" max="60" width="2.75" style="24" customWidth="1"/>
    <col min="61" max="61" width="2.75" style="30" customWidth="1"/>
    <col min="62" max="62" width="2.75" style="24" customWidth="1"/>
    <col min="63" max="63" width="2.75" style="30" customWidth="1"/>
    <col min="64" max="64" width="2.75" style="24" customWidth="1"/>
    <col min="65" max="65" width="2.75" style="30" customWidth="1"/>
    <col min="66" max="66" width="2.75" style="24" customWidth="1"/>
    <col min="67" max="67" width="2.75" style="30" customWidth="1"/>
    <col min="68" max="68" width="2.75" style="24" customWidth="1"/>
    <col min="69" max="69" width="2.75" style="30" customWidth="1"/>
    <col min="70" max="70" width="2.75" style="24" customWidth="1"/>
    <col min="71" max="71" width="2.75" style="30" customWidth="1"/>
    <col min="72" max="72" width="2.75" style="24" customWidth="1"/>
    <col min="73" max="73" width="2.75" style="30" customWidth="1"/>
    <col min="74" max="74" width="2.75" style="24" customWidth="1"/>
    <col min="75" max="75" width="2.75" style="30" customWidth="1"/>
    <col min="76" max="76" width="2.75" style="24" customWidth="1"/>
    <col min="77" max="77" width="2.75" style="30" customWidth="1"/>
    <col min="78" max="78" width="2.75" style="24" customWidth="1"/>
    <col min="79" max="79" width="2.75" style="30" customWidth="1"/>
    <col min="80" max="80" width="9.125" style="24"/>
    <col min="81" max="81" width="11.75" style="35" bestFit="1" customWidth="1"/>
    <col min="82" max="82" width="9.25" style="35" bestFit="1" customWidth="1"/>
    <col min="83" max="16384" width="9.125" style="24"/>
  </cols>
  <sheetData>
    <row r="1" spans="1:85" ht="31.5" customHeight="1" x14ac:dyDescent="0.2">
      <c r="A1" s="54" t="s">
        <v>125</v>
      </c>
      <c r="BU1" s="674"/>
      <c r="BV1" s="674"/>
      <c r="BW1" s="674"/>
      <c r="BX1" s="674"/>
      <c r="BY1" s="674"/>
      <c r="BZ1" s="674"/>
      <c r="CA1" s="674"/>
    </row>
    <row r="2" spans="1:85" ht="6" customHeight="1" thickBot="1" x14ac:dyDescent="0.25">
      <c r="A2" s="36"/>
    </row>
    <row r="3" spans="1:85" s="37" customFormat="1" ht="27" customHeight="1" thickBot="1" x14ac:dyDescent="0.25">
      <c r="A3" s="675" t="s">
        <v>12</v>
      </c>
      <c r="B3" s="675"/>
      <c r="C3" s="676" t="s">
        <v>102</v>
      </c>
      <c r="D3" s="677"/>
      <c r="E3" s="677"/>
      <c r="F3" s="677"/>
      <c r="G3" s="678"/>
      <c r="H3" s="57" t="s">
        <v>53</v>
      </c>
      <c r="I3" s="679" t="s">
        <v>83</v>
      </c>
      <c r="J3" s="680"/>
      <c r="K3" s="681"/>
      <c r="L3" s="58" t="s">
        <v>38</v>
      </c>
      <c r="M3" s="59"/>
      <c r="N3" s="682" t="s">
        <v>112</v>
      </c>
      <c r="O3" s="683"/>
      <c r="P3" s="683"/>
      <c r="Q3" s="684"/>
      <c r="S3" s="38"/>
      <c r="U3" s="38"/>
      <c r="W3" s="38"/>
      <c r="Y3" s="38"/>
      <c r="AA3" s="38"/>
      <c r="AC3" s="38"/>
      <c r="AE3" s="38"/>
      <c r="AG3" s="38"/>
      <c r="AI3" s="38"/>
      <c r="AK3" s="38"/>
      <c r="AM3" s="38"/>
      <c r="AO3" s="38"/>
      <c r="AQ3" s="38"/>
      <c r="AS3" s="38"/>
      <c r="AU3" s="38"/>
      <c r="AW3" s="38"/>
      <c r="AY3" s="38"/>
      <c r="BA3" s="38"/>
      <c r="BC3" s="38"/>
      <c r="BE3" s="38"/>
      <c r="BG3" s="38"/>
      <c r="BI3" s="38"/>
      <c r="BK3" s="38"/>
      <c r="BM3" s="38"/>
      <c r="BO3" s="38"/>
      <c r="BQ3" s="685" t="s">
        <v>50</v>
      </c>
      <c r="BR3" s="685"/>
      <c r="BS3" s="685"/>
      <c r="BT3" s="686"/>
      <c r="BU3" s="687">
        <v>41306</v>
      </c>
      <c r="BV3" s="688"/>
      <c r="BW3" s="688"/>
      <c r="BX3" s="688"/>
      <c r="BY3" s="688"/>
      <c r="BZ3" s="688"/>
      <c r="CA3" s="689"/>
      <c r="CC3" s="60"/>
      <c r="CD3" s="60"/>
    </row>
    <row r="4" spans="1:85" s="37" customFormat="1" ht="6" customHeight="1" thickBot="1" x14ac:dyDescent="0.25">
      <c r="A4" s="39"/>
      <c r="B4" s="39"/>
      <c r="C4" s="40"/>
      <c r="D4" s="41"/>
      <c r="E4" s="42"/>
      <c r="F4" s="43"/>
      <c r="G4" s="28"/>
      <c r="H4" s="44"/>
      <c r="I4" s="44"/>
      <c r="J4" s="24"/>
      <c r="K4" s="30"/>
      <c r="L4" s="24"/>
      <c r="M4" s="31"/>
      <c r="N4" s="32"/>
      <c r="O4" s="33"/>
      <c r="P4" s="31"/>
      <c r="Q4" s="34"/>
      <c r="S4" s="38"/>
      <c r="U4" s="38"/>
      <c r="W4" s="38"/>
      <c r="Y4" s="38"/>
      <c r="AA4" s="38"/>
      <c r="AC4" s="38"/>
      <c r="AE4" s="38"/>
      <c r="AG4" s="38"/>
      <c r="AI4" s="38"/>
      <c r="AK4" s="38"/>
      <c r="AM4" s="38"/>
      <c r="AO4" s="38"/>
      <c r="AQ4" s="38"/>
      <c r="AS4" s="38"/>
      <c r="AU4" s="38"/>
      <c r="AW4" s="38"/>
      <c r="AY4" s="38"/>
      <c r="BA4" s="38"/>
      <c r="BC4" s="38"/>
      <c r="BE4" s="38"/>
      <c r="BG4" s="38"/>
      <c r="BI4" s="38"/>
      <c r="BK4" s="38"/>
      <c r="BM4" s="38"/>
      <c r="BO4" s="38"/>
      <c r="BQ4" s="38"/>
      <c r="BS4" s="38"/>
      <c r="BU4" s="38"/>
      <c r="BW4" s="38"/>
      <c r="BY4" s="38"/>
      <c r="CA4" s="38"/>
      <c r="CC4" s="35"/>
      <c r="CD4" s="35"/>
    </row>
    <row r="5" spans="1:85" ht="18.75" customHeight="1" thickBot="1" x14ac:dyDescent="0.25">
      <c r="R5" s="651" t="s">
        <v>25</v>
      </c>
      <c r="S5" s="645"/>
      <c r="T5" s="645" t="s">
        <v>26</v>
      </c>
      <c r="U5" s="645"/>
      <c r="V5" s="645" t="s">
        <v>27</v>
      </c>
      <c r="W5" s="645"/>
      <c r="X5" s="645" t="s">
        <v>28</v>
      </c>
      <c r="Y5" s="645"/>
      <c r="Z5" s="645" t="s">
        <v>29</v>
      </c>
      <c r="AA5" s="645"/>
      <c r="AB5" s="645" t="s">
        <v>30</v>
      </c>
      <c r="AC5" s="645"/>
      <c r="AD5" s="645" t="s">
        <v>24</v>
      </c>
      <c r="AE5" s="645"/>
      <c r="AF5" s="651" t="s">
        <v>25</v>
      </c>
      <c r="AG5" s="645"/>
      <c r="AH5" s="645" t="s">
        <v>26</v>
      </c>
      <c r="AI5" s="645"/>
      <c r="AJ5" s="645" t="s">
        <v>27</v>
      </c>
      <c r="AK5" s="645"/>
      <c r="AL5" s="645" t="s">
        <v>28</v>
      </c>
      <c r="AM5" s="645"/>
      <c r="AN5" s="645" t="s">
        <v>29</v>
      </c>
      <c r="AO5" s="645"/>
      <c r="AP5" s="645" t="s">
        <v>30</v>
      </c>
      <c r="AQ5" s="645"/>
      <c r="AR5" s="645" t="s">
        <v>24</v>
      </c>
      <c r="AS5" s="645"/>
      <c r="AT5" s="651" t="s">
        <v>25</v>
      </c>
      <c r="AU5" s="645"/>
      <c r="AV5" s="645" t="s">
        <v>26</v>
      </c>
      <c r="AW5" s="645"/>
      <c r="AX5" s="645" t="s">
        <v>27</v>
      </c>
      <c r="AY5" s="645"/>
      <c r="AZ5" s="645" t="s">
        <v>28</v>
      </c>
      <c r="BA5" s="645"/>
      <c r="BB5" s="645" t="s">
        <v>29</v>
      </c>
      <c r="BC5" s="645"/>
      <c r="BD5" s="645" t="s">
        <v>30</v>
      </c>
      <c r="BE5" s="645"/>
      <c r="BF5" s="645" t="s">
        <v>24</v>
      </c>
      <c r="BG5" s="645"/>
      <c r="BH5" s="651" t="s">
        <v>25</v>
      </c>
      <c r="BI5" s="645"/>
      <c r="BJ5" s="645" t="s">
        <v>26</v>
      </c>
      <c r="BK5" s="645"/>
      <c r="BL5" s="645" t="s">
        <v>27</v>
      </c>
      <c r="BM5" s="645"/>
      <c r="BN5" s="645" t="s">
        <v>28</v>
      </c>
      <c r="BO5" s="645"/>
      <c r="BP5" s="645" t="s">
        <v>29</v>
      </c>
      <c r="BQ5" s="645"/>
      <c r="BR5" s="645" t="s">
        <v>30</v>
      </c>
      <c r="BS5" s="645"/>
      <c r="BT5" s="645" t="s">
        <v>24</v>
      </c>
      <c r="BU5" s="645"/>
      <c r="BV5" s="645" t="s">
        <v>25</v>
      </c>
      <c r="BW5" s="645"/>
      <c r="BX5" s="645" t="s">
        <v>26</v>
      </c>
      <c r="BY5" s="645"/>
      <c r="BZ5" s="645" t="s">
        <v>27</v>
      </c>
      <c r="CA5" s="690"/>
    </row>
    <row r="6" spans="1:85" s="115" customFormat="1" ht="18.75" customHeight="1" x14ac:dyDescent="0.2">
      <c r="A6" s="652" t="s">
        <v>0</v>
      </c>
      <c r="B6" s="654" t="s">
        <v>34</v>
      </c>
      <c r="C6" s="654" t="s">
        <v>13</v>
      </c>
      <c r="D6" s="656" t="s">
        <v>92</v>
      </c>
      <c r="E6" s="658" t="s">
        <v>17</v>
      </c>
      <c r="F6" s="660" t="s">
        <v>93</v>
      </c>
      <c r="G6" s="658" t="s">
        <v>18</v>
      </c>
      <c r="H6" s="662" t="s">
        <v>15</v>
      </c>
      <c r="I6" s="662" t="s">
        <v>16</v>
      </c>
      <c r="J6" s="664" t="s">
        <v>40</v>
      </c>
      <c r="K6" s="666" t="s">
        <v>41</v>
      </c>
      <c r="L6" s="668" t="s">
        <v>19</v>
      </c>
      <c r="M6" s="646" t="s">
        <v>17</v>
      </c>
      <c r="N6" s="670" t="s">
        <v>96</v>
      </c>
      <c r="O6" s="672" t="s">
        <v>39</v>
      </c>
      <c r="P6" s="646" t="s">
        <v>17</v>
      </c>
      <c r="Q6" s="648" t="s">
        <v>71</v>
      </c>
      <c r="R6" s="650">
        <v>1</v>
      </c>
      <c r="S6" s="642"/>
      <c r="T6" s="642">
        <v>2</v>
      </c>
      <c r="U6" s="642"/>
      <c r="V6" s="642">
        <v>3</v>
      </c>
      <c r="W6" s="642"/>
      <c r="X6" s="642">
        <v>4</v>
      </c>
      <c r="Y6" s="642"/>
      <c r="Z6" s="642">
        <v>5</v>
      </c>
      <c r="AA6" s="642"/>
      <c r="AB6" s="642">
        <v>6</v>
      </c>
      <c r="AC6" s="642"/>
      <c r="AD6" s="642">
        <v>7</v>
      </c>
      <c r="AE6" s="642"/>
      <c r="AF6" s="642">
        <v>8</v>
      </c>
      <c r="AG6" s="642"/>
      <c r="AH6" s="642">
        <v>9</v>
      </c>
      <c r="AI6" s="642"/>
      <c r="AJ6" s="642">
        <v>10</v>
      </c>
      <c r="AK6" s="642"/>
      <c r="AL6" s="642">
        <v>11</v>
      </c>
      <c r="AM6" s="642"/>
      <c r="AN6" s="642">
        <v>12</v>
      </c>
      <c r="AO6" s="642"/>
      <c r="AP6" s="642">
        <v>13</v>
      </c>
      <c r="AQ6" s="642"/>
      <c r="AR6" s="642">
        <v>14</v>
      </c>
      <c r="AS6" s="642"/>
      <c r="AT6" s="642">
        <v>15</v>
      </c>
      <c r="AU6" s="642"/>
      <c r="AV6" s="642">
        <v>16</v>
      </c>
      <c r="AW6" s="642"/>
      <c r="AX6" s="642">
        <v>17</v>
      </c>
      <c r="AY6" s="642"/>
      <c r="AZ6" s="642">
        <v>18</v>
      </c>
      <c r="BA6" s="642"/>
      <c r="BB6" s="642">
        <v>19</v>
      </c>
      <c r="BC6" s="642"/>
      <c r="BD6" s="642">
        <v>20</v>
      </c>
      <c r="BE6" s="642"/>
      <c r="BF6" s="642">
        <v>21</v>
      </c>
      <c r="BG6" s="642"/>
      <c r="BH6" s="642">
        <v>22</v>
      </c>
      <c r="BI6" s="642"/>
      <c r="BJ6" s="642">
        <v>23</v>
      </c>
      <c r="BK6" s="642"/>
      <c r="BL6" s="642">
        <v>24</v>
      </c>
      <c r="BM6" s="642"/>
      <c r="BN6" s="642">
        <v>25</v>
      </c>
      <c r="BO6" s="642"/>
      <c r="BP6" s="642">
        <v>26</v>
      </c>
      <c r="BQ6" s="642"/>
      <c r="BR6" s="642">
        <v>27</v>
      </c>
      <c r="BS6" s="642"/>
      <c r="BT6" s="642">
        <v>28</v>
      </c>
      <c r="BU6" s="642"/>
      <c r="BV6" s="642">
        <v>29</v>
      </c>
      <c r="BW6" s="642"/>
      <c r="BX6" s="642">
        <v>30</v>
      </c>
      <c r="BY6" s="642"/>
      <c r="BZ6" s="642">
        <v>31</v>
      </c>
      <c r="CA6" s="643"/>
      <c r="CC6" s="116"/>
      <c r="CD6" s="116"/>
    </row>
    <row r="7" spans="1:85" s="115" customFormat="1" ht="30.75" customHeight="1" thickBot="1" x14ac:dyDescent="0.25">
      <c r="A7" s="653"/>
      <c r="B7" s="655"/>
      <c r="C7" s="655"/>
      <c r="D7" s="657"/>
      <c r="E7" s="659"/>
      <c r="F7" s="661"/>
      <c r="G7" s="659"/>
      <c r="H7" s="663"/>
      <c r="I7" s="663"/>
      <c r="J7" s="665"/>
      <c r="K7" s="667"/>
      <c r="L7" s="669"/>
      <c r="M7" s="647"/>
      <c r="N7" s="671"/>
      <c r="O7" s="673"/>
      <c r="P7" s="647"/>
      <c r="Q7" s="649"/>
      <c r="R7" s="117" t="s">
        <v>22</v>
      </c>
      <c r="S7" s="118" t="s">
        <v>23</v>
      </c>
      <c r="T7" s="119" t="s">
        <v>22</v>
      </c>
      <c r="U7" s="118" t="s">
        <v>23</v>
      </c>
      <c r="V7" s="119" t="s">
        <v>22</v>
      </c>
      <c r="W7" s="118" t="s">
        <v>23</v>
      </c>
      <c r="X7" s="119" t="s">
        <v>22</v>
      </c>
      <c r="Y7" s="118" t="s">
        <v>23</v>
      </c>
      <c r="Z7" s="119" t="s">
        <v>22</v>
      </c>
      <c r="AA7" s="118" t="s">
        <v>23</v>
      </c>
      <c r="AB7" s="119" t="s">
        <v>22</v>
      </c>
      <c r="AC7" s="118" t="s">
        <v>23</v>
      </c>
      <c r="AD7" s="119" t="s">
        <v>22</v>
      </c>
      <c r="AE7" s="118" t="s">
        <v>23</v>
      </c>
      <c r="AF7" s="119" t="s">
        <v>22</v>
      </c>
      <c r="AG7" s="118" t="s">
        <v>23</v>
      </c>
      <c r="AH7" s="119" t="s">
        <v>22</v>
      </c>
      <c r="AI7" s="118" t="s">
        <v>23</v>
      </c>
      <c r="AJ7" s="119" t="s">
        <v>22</v>
      </c>
      <c r="AK7" s="118" t="s">
        <v>23</v>
      </c>
      <c r="AL7" s="119" t="s">
        <v>22</v>
      </c>
      <c r="AM7" s="118" t="s">
        <v>23</v>
      </c>
      <c r="AN7" s="119" t="s">
        <v>22</v>
      </c>
      <c r="AO7" s="118" t="s">
        <v>23</v>
      </c>
      <c r="AP7" s="119" t="s">
        <v>22</v>
      </c>
      <c r="AQ7" s="118" t="s">
        <v>23</v>
      </c>
      <c r="AR7" s="119" t="s">
        <v>22</v>
      </c>
      <c r="AS7" s="118" t="s">
        <v>23</v>
      </c>
      <c r="AT7" s="119" t="s">
        <v>22</v>
      </c>
      <c r="AU7" s="118" t="s">
        <v>23</v>
      </c>
      <c r="AV7" s="119" t="s">
        <v>22</v>
      </c>
      <c r="AW7" s="118" t="s">
        <v>23</v>
      </c>
      <c r="AX7" s="119" t="s">
        <v>22</v>
      </c>
      <c r="AY7" s="118" t="s">
        <v>23</v>
      </c>
      <c r="AZ7" s="119" t="s">
        <v>22</v>
      </c>
      <c r="BA7" s="118" t="s">
        <v>23</v>
      </c>
      <c r="BB7" s="119" t="s">
        <v>22</v>
      </c>
      <c r="BC7" s="118" t="s">
        <v>23</v>
      </c>
      <c r="BD7" s="119" t="s">
        <v>22</v>
      </c>
      <c r="BE7" s="118" t="s">
        <v>23</v>
      </c>
      <c r="BF7" s="119" t="s">
        <v>22</v>
      </c>
      <c r="BG7" s="118" t="s">
        <v>23</v>
      </c>
      <c r="BH7" s="119" t="s">
        <v>22</v>
      </c>
      <c r="BI7" s="118" t="s">
        <v>23</v>
      </c>
      <c r="BJ7" s="119" t="s">
        <v>22</v>
      </c>
      <c r="BK7" s="118" t="s">
        <v>23</v>
      </c>
      <c r="BL7" s="119" t="s">
        <v>22</v>
      </c>
      <c r="BM7" s="118" t="s">
        <v>23</v>
      </c>
      <c r="BN7" s="119" t="s">
        <v>22</v>
      </c>
      <c r="BO7" s="118" t="s">
        <v>23</v>
      </c>
      <c r="BP7" s="119" t="s">
        <v>22</v>
      </c>
      <c r="BQ7" s="118" t="s">
        <v>23</v>
      </c>
      <c r="BR7" s="119" t="s">
        <v>22</v>
      </c>
      <c r="BS7" s="118" t="s">
        <v>23</v>
      </c>
      <c r="BT7" s="119" t="s">
        <v>22</v>
      </c>
      <c r="BU7" s="118" t="s">
        <v>23</v>
      </c>
      <c r="BV7" s="119" t="s">
        <v>22</v>
      </c>
      <c r="BW7" s="118" t="s">
        <v>23</v>
      </c>
      <c r="BX7" s="119" t="s">
        <v>22</v>
      </c>
      <c r="BY7" s="118" t="s">
        <v>23</v>
      </c>
      <c r="BZ7" s="119" t="s">
        <v>22</v>
      </c>
      <c r="CA7" s="120" t="s">
        <v>23</v>
      </c>
      <c r="CB7" s="115" t="s">
        <v>63</v>
      </c>
      <c r="CC7" s="116" t="s">
        <v>17</v>
      </c>
      <c r="CD7" s="116" t="s">
        <v>64</v>
      </c>
      <c r="CE7" s="211" t="s">
        <v>93</v>
      </c>
      <c r="CF7" s="211" t="s">
        <v>94</v>
      </c>
      <c r="CG7" s="211" t="s">
        <v>54</v>
      </c>
    </row>
    <row r="8" spans="1:85" s="74" customFormat="1" ht="6" customHeight="1" thickBot="1" x14ac:dyDescent="0.25">
      <c r="A8" s="61"/>
      <c r="B8" s="61"/>
      <c r="C8" s="61"/>
      <c r="D8" s="62"/>
      <c r="E8" s="63"/>
      <c r="F8" s="64"/>
      <c r="G8" s="63"/>
      <c r="H8" s="65"/>
      <c r="I8" s="65"/>
      <c r="J8" s="66"/>
      <c r="K8" s="67"/>
      <c r="L8" s="68"/>
      <c r="M8" s="69"/>
      <c r="N8" s="70"/>
      <c r="O8" s="71"/>
      <c r="P8" s="69"/>
      <c r="Q8" s="72"/>
      <c r="R8" s="61"/>
      <c r="S8" s="73"/>
      <c r="T8" s="61"/>
      <c r="U8" s="73"/>
      <c r="V8" s="61"/>
      <c r="W8" s="73"/>
      <c r="X8" s="61"/>
      <c r="Y8" s="73"/>
      <c r="Z8" s="61"/>
      <c r="AA8" s="73"/>
      <c r="AB8" s="61"/>
      <c r="AC8" s="73"/>
      <c r="AD8" s="61"/>
      <c r="AE8" s="73"/>
      <c r="AF8" s="61"/>
      <c r="AG8" s="73"/>
      <c r="AH8" s="61"/>
      <c r="AI8" s="73"/>
      <c r="AJ8" s="61"/>
      <c r="AK8" s="73"/>
      <c r="AL8" s="61"/>
      <c r="AM8" s="73"/>
      <c r="AN8" s="61"/>
      <c r="AO8" s="73"/>
      <c r="AP8" s="61"/>
      <c r="AQ8" s="73"/>
      <c r="AR8" s="61"/>
      <c r="AS8" s="73"/>
      <c r="AT8" s="61"/>
      <c r="AU8" s="73"/>
      <c r="AV8" s="61"/>
      <c r="AW8" s="73"/>
      <c r="AX8" s="61"/>
      <c r="AY8" s="73"/>
      <c r="AZ8" s="61"/>
      <c r="BA8" s="73"/>
      <c r="BB8" s="61"/>
      <c r="BC8" s="73"/>
      <c r="BD8" s="61"/>
      <c r="BE8" s="73"/>
      <c r="BF8" s="61"/>
      <c r="BG8" s="73"/>
      <c r="BH8" s="61"/>
      <c r="BI8" s="73"/>
      <c r="BJ8" s="61"/>
      <c r="BK8" s="73"/>
      <c r="BL8" s="61"/>
      <c r="BM8" s="73"/>
      <c r="BN8" s="61"/>
      <c r="BO8" s="73"/>
      <c r="BP8" s="61"/>
      <c r="BQ8" s="73"/>
      <c r="BR8" s="61"/>
      <c r="BS8" s="73"/>
      <c r="BT8" s="61"/>
      <c r="BU8" s="73"/>
      <c r="BV8" s="61"/>
      <c r="BW8" s="73"/>
      <c r="BX8" s="61"/>
      <c r="BY8" s="73"/>
      <c r="BZ8" s="61"/>
      <c r="CA8" s="73"/>
      <c r="CC8" s="75"/>
      <c r="CD8" s="75"/>
      <c r="CE8" s="212"/>
      <c r="CF8" s="212"/>
      <c r="CG8" s="212"/>
    </row>
    <row r="9" spans="1:85" s="47" customFormat="1" ht="33.75" customHeight="1" thickBot="1" x14ac:dyDescent="0.25">
      <c r="A9" s="76"/>
      <c r="B9" s="391"/>
      <c r="C9" s="392"/>
      <c r="D9" s="393"/>
      <c r="E9" s="250"/>
      <c r="F9" s="395"/>
      <c r="G9" s="252" t="str">
        <f t="shared" ref="G9" si="0">IF(D9=0,"",(E9/D9)*0.33)</f>
        <v/>
      </c>
      <c r="H9" s="103"/>
      <c r="I9" s="103"/>
      <c r="J9" s="450">
        <v>0</v>
      </c>
      <c r="K9" s="82">
        <f t="shared" ref="K9:K23" si="1">J9-L9-O9</f>
        <v>0</v>
      </c>
      <c r="L9" s="83">
        <f t="shared" ref="L9:L24" si="2">S9+U9+W9+Y9+AA9+AC9+AE9+AG9+AI9+AK9+AM9+AO9+AQ9+AS9+AU9+AW9+AY9+BA9+BC9+BE9+BG9+BI9+BK9+BM9+BO9+BQ9+BS9+BU9+BW9+BY9+CA9</f>
        <v>0</v>
      </c>
      <c r="M9" s="84">
        <f>L9*F9</f>
        <v>0</v>
      </c>
      <c r="N9" s="85">
        <f t="shared" ref="N9:N24" si="3">IF(L9=0,0,L9*G9)</f>
        <v>0</v>
      </c>
      <c r="O9" s="83"/>
      <c r="P9" s="86">
        <f>IF(O9=0,0,(O9*G9))</f>
        <v>0</v>
      </c>
      <c r="Q9" s="87">
        <f t="shared" ref="Q9" si="4">IF(O9=0,0,((O9*G9)/2))</f>
        <v>0</v>
      </c>
      <c r="R9" s="76"/>
      <c r="S9" s="88"/>
      <c r="T9" s="46"/>
      <c r="U9" s="88"/>
      <c r="V9" s="46"/>
      <c r="W9" s="88"/>
      <c r="X9" s="46"/>
      <c r="Y9" s="88"/>
      <c r="Z9" s="46"/>
      <c r="AA9" s="88"/>
      <c r="AB9" s="46"/>
      <c r="AC9" s="88"/>
      <c r="AD9" s="46"/>
      <c r="AE9" s="88"/>
      <c r="AF9" s="46"/>
      <c r="AG9" s="88"/>
      <c r="AH9" s="46"/>
      <c r="AI9" s="88"/>
      <c r="AJ9" s="46"/>
      <c r="AK9" s="88"/>
      <c r="AL9" s="46"/>
      <c r="AM9" s="88"/>
      <c r="AN9" s="46"/>
      <c r="AO9" s="88"/>
      <c r="AP9" s="46"/>
      <c r="AQ9" s="88"/>
      <c r="AR9" s="46"/>
      <c r="AS9" s="88"/>
      <c r="AT9" s="46"/>
      <c r="AU9" s="88"/>
      <c r="AV9" s="46"/>
      <c r="AW9" s="88"/>
      <c r="AX9" s="46"/>
      <c r="AY9" s="88"/>
      <c r="AZ9" s="46"/>
      <c r="BA9" s="88"/>
      <c r="BB9" s="46"/>
      <c r="BC9" s="88"/>
      <c r="BD9" s="46"/>
      <c r="BE9" s="88"/>
      <c r="BF9" s="46"/>
      <c r="BG9" s="88"/>
      <c r="BH9" s="46"/>
      <c r="BI9" s="88"/>
      <c r="BJ9" s="46"/>
      <c r="BK9" s="88"/>
      <c r="BL9" s="46"/>
      <c r="BM9" s="88"/>
      <c r="BN9" s="46"/>
      <c r="BO9" s="88"/>
      <c r="BP9" s="46"/>
      <c r="BQ9" s="88"/>
      <c r="BR9" s="46"/>
      <c r="BS9" s="88"/>
      <c r="BT9" s="46"/>
      <c r="BU9" s="88"/>
      <c r="BV9" s="46"/>
      <c r="BW9" s="88"/>
      <c r="BX9" s="46"/>
      <c r="BY9" s="88"/>
      <c r="BZ9" s="46"/>
      <c r="CA9" s="89"/>
      <c r="CB9" s="47">
        <f t="shared" ref="CB9:CB26" si="5">K9</f>
        <v>0</v>
      </c>
      <c r="CC9" s="56">
        <f t="shared" ref="CC9" si="6">CB9*(E9/50)</f>
        <v>0</v>
      </c>
      <c r="CD9" s="56" t="str">
        <f>IF(CC9=0," ",(CB9*G9))</f>
        <v xml:space="preserve"> </v>
      </c>
      <c r="CE9" s="213">
        <f>F9</f>
        <v>0</v>
      </c>
      <c r="CF9" s="214">
        <f>SUM(R9:CA9)</f>
        <v>0</v>
      </c>
      <c r="CG9" s="215">
        <f>N9</f>
        <v>0</v>
      </c>
    </row>
    <row r="10" spans="1:85" s="47" customFormat="1" ht="33.75" customHeight="1" thickBot="1" x14ac:dyDescent="0.25">
      <c r="A10" s="76"/>
      <c r="B10" s="46"/>
      <c r="C10" s="156" t="s">
        <v>100</v>
      </c>
      <c r="D10" s="100">
        <v>50</v>
      </c>
      <c r="E10" s="250">
        <v>39532.71</v>
      </c>
      <c r="F10" s="251"/>
      <c r="G10" s="252">
        <f t="shared" ref="G10:G12" si="7">IF(D10=0,"",(E10/D10)*0.33)</f>
        <v>260.915886</v>
      </c>
      <c r="H10" s="80">
        <v>41416</v>
      </c>
      <c r="I10" s="80">
        <v>41600</v>
      </c>
      <c r="J10" s="81">
        <v>9</v>
      </c>
      <c r="K10" s="82">
        <f t="shared" si="1"/>
        <v>9</v>
      </c>
      <c r="L10" s="83">
        <f t="shared" si="2"/>
        <v>0</v>
      </c>
      <c r="M10" s="84">
        <f>IF(L10=0,0,L10*F10)</f>
        <v>0</v>
      </c>
      <c r="N10" s="85">
        <f>IF(L10=0,0,L10*G10)</f>
        <v>0</v>
      </c>
      <c r="O10" s="83"/>
      <c r="P10" s="86">
        <f>O10*F10</f>
        <v>0</v>
      </c>
      <c r="Q10" s="87">
        <f>IF(O10=0,0,((O10*G10)/2))</f>
        <v>0</v>
      </c>
      <c r="R10" s="76"/>
      <c r="S10" s="88"/>
      <c r="T10" s="46"/>
      <c r="U10" s="88"/>
      <c r="V10" s="46"/>
      <c r="W10" s="88"/>
      <c r="X10" s="46"/>
      <c r="Y10" s="88"/>
      <c r="Z10" s="46"/>
      <c r="AA10" s="88"/>
      <c r="AB10" s="46"/>
      <c r="AC10" s="88"/>
      <c r="AD10" s="46"/>
      <c r="AE10" s="88"/>
      <c r="AF10" s="46"/>
      <c r="AG10" s="88"/>
      <c r="AH10" s="46"/>
      <c r="AI10" s="88"/>
      <c r="AJ10" s="46"/>
      <c r="AK10" s="88"/>
      <c r="AL10" s="46"/>
      <c r="AM10" s="88"/>
      <c r="AN10" s="46"/>
      <c r="AO10" s="88"/>
      <c r="AP10" s="46"/>
      <c r="AQ10" s="88"/>
      <c r="AR10" s="46"/>
      <c r="AS10" s="88"/>
      <c r="AT10" s="46"/>
      <c r="AU10" s="88"/>
      <c r="AV10" s="46"/>
      <c r="AW10" s="88"/>
      <c r="AX10" s="46"/>
      <c r="AY10" s="88"/>
      <c r="AZ10" s="46"/>
      <c r="BA10" s="88"/>
      <c r="BB10" s="46"/>
      <c r="BC10" s="88"/>
      <c r="BD10" s="46"/>
      <c r="BE10" s="88"/>
      <c r="BF10" s="46"/>
      <c r="BG10" s="88"/>
      <c r="BH10" s="46"/>
      <c r="BI10" s="88"/>
      <c r="BJ10" s="46"/>
      <c r="BK10" s="88"/>
      <c r="BL10" s="46"/>
      <c r="BM10" s="88"/>
      <c r="BN10" s="46"/>
      <c r="BO10" s="88"/>
      <c r="BP10" s="46"/>
      <c r="BQ10" s="88"/>
      <c r="BR10" s="46"/>
      <c r="BS10" s="88"/>
      <c r="BT10" s="46"/>
      <c r="BU10" s="88"/>
      <c r="BV10" s="46"/>
      <c r="BW10" s="88"/>
      <c r="BX10" s="46"/>
      <c r="BY10" s="88"/>
      <c r="BZ10" s="46"/>
      <c r="CA10" s="89"/>
      <c r="CB10" s="47">
        <f t="shared" si="5"/>
        <v>9</v>
      </c>
      <c r="CC10" s="56">
        <f>CB10*(E10/D10)</f>
        <v>7115.8877999999995</v>
      </c>
      <c r="CD10" s="56">
        <f>IF(CC10=0," ",(CB10*G10))</f>
        <v>2348.2429739999998</v>
      </c>
      <c r="CE10" s="213">
        <f>F10</f>
        <v>0</v>
      </c>
      <c r="CF10" s="214">
        <f>SUM(R10:CA10)</f>
        <v>0</v>
      </c>
      <c r="CG10" s="215">
        <f t="shared" ref="CG10:CG26" si="8">N10</f>
        <v>0</v>
      </c>
    </row>
    <row r="11" spans="1:85" s="47" customFormat="1" ht="33.75" customHeight="1" thickBot="1" x14ac:dyDescent="0.25">
      <c r="A11" s="99"/>
      <c r="B11" s="49"/>
      <c r="C11" s="156" t="s">
        <v>181</v>
      </c>
      <c r="D11" s="100">
        <v>30</v>
      </c>
      <c r="E11" s="250">
        <v>25110</v>
      </c>
      <c r="F11" s="251"/>
      <c r="G11" s="252">
        <f t="shared" si="7"/>
        <v>276.21000000000004</v>
      </c>
      <c r="H11" s="103">
        <v>41490</v>
      </c>
      <c r="I11" s="103">
        <v>41309</v>
      </c>
      <c r="J11" s="104">
        <v>20</v>
      </c>
      <c r="K11" s="82">
        <f t="shared" si="1"/>
        <v>20</v>
      </c>
      <c r="L11" s="83">
        <f t="shared" si="2"/>
        <v>0</v>
      </c>
      <c r="M11" s="84">
        <f t="shared" ref="M11:M24" si="9">IF(L11=0,0,L11*F11)</f>
        <v>0</v>
      </c>
      <c r="N11" s="85">
        <f t="shared" si="3"/>
        <v>0</v>
      </c>
      <c r="O11" s="83"/>
      <c r="P11" s="86">
        <f>O11*F11</f>
        <v>0</v>
      </c>
      <c r="Q11" s="87">
        <f>IF(O11=0,0,((O11*G11)))</f>
        <v>0</v>
      </c>
      <c r="R11" s="76"/>
      <c r="S11" s="88"/>
      <c r="T11" s="46"/>
      <c r="U11" s="88"/>
      <c r="V11" s="46"/>
      <c r="W11" s="88"/>
      <c r="X11" s="46"/>
      <c r="Y11" s="88"/>
      <c r="Z11" s="46"/>
      <c r="AA11" s="88"/>
      <c r="AB11" s="46"/>
      <c r="AC11" s="88"/>
      <c r="AD11" s="46"/>
      <c r="AE11" s="88"/>
      <c r="AF11" s="46"/>
      <c r="AG11" s="88"/>
      <c r="AH11" s="46"/>
      <c r="AI11" s="88"/>
      <c r="AJ11" s="46"/>
      <c r="AK11" s="88"/>
      <c r="AL11" s="46"/>
      <c r="AM11" s="88"/>
      <c r="AN11" s="46"/>
      <c r="AO11" s="88"/>
      <c r="AP11" s="46"/>
      <c r="AQ11" s="88"/>
      <c r="AR11" s="46"/>
      <c r="AS11" s="88"/>
      <c r="AT11" s="46"/>
      <c r="AU11" s="88"/>
      <c r="AV11" s="46"/>
      <c r="AW11" s="88"/>
      <c r="AX11" s="46"/>
      <c r="AY11" s="88"/>
      <c r="AZ11" s="46"/>
      <c r="BA11" s="88"/>
      <c r="BB11" s="46"/>
      <c r="BC11" s="88"/>
      <c r="BD11" s="46"/>
      <c r="BE11" s="88"/>
      <c r="BF11" s="46"/>
      <c r="BG11" s="88"/>
      <c r="BH11" s="46"/>
      <c r="BI11" s="88"/>
      <c r="BJ11" s="46"/>
      <c r="BK11" s="88"/>
      <c r="BL11" s="46"/>
      <c r="BM11" s="88"/>
      <c r="BN11" s="46"/>
      <c r="BO11" s="88"/>
      <c r="BP11" s="46"/>
      <c r="BQ11" s="88"/>
      <c r="BR11" s="46"/>
      <c r="BS11" s="88"/>
      <c r="BT11" s="46"/>
      <c r="BU11" s="88"/>
      <c r="BV11" s="46"/>
      <c r="BW11" s="88"/>
      <c r="BX11" s="46"/>
      <c r="BY11" s="88"/>
      <c r="BZ11" s="46"/>
      <c r="CA11" s="89"/>
      <c r="CB11" s="47">
        <f t="shared" si="5"/>
        <v>20</v>
      </c>
      <c r="CC11" s="56">
        <f>CB11*(E11/D11)</f>
        <v>16740</v>
      </c>
      <c r="CD11" s="56">
        <f t="shared" ref="CD11:CD26" si="10">IF(CC11=0," ",(CB11*G11))</f>
        <v>5524.2000000000007</v>
      </c>
      <c r="CE11" s="213">
        <f>F11</f>
        <v>0</v>
      </c>
      <c r="CF11" s="214">
        <f>SUM(R11:CA11)</f>
        <v>0</v>
      </c>
      <c r="CG11" s="215">
        <f t="shared" si="8"/>
        <v>0</v>
      </c>
    </row>
    <row r="12" spans="1:85" s="47" customFormat="1" ht="33.75" customHeight="1" thickBot="1" x14ac:dyDescent="0.25">
      <c r="A12" s="76"/>
      <c r="B12" s="46"/>
      <c r="C12" s="156" t="s">
        <v>101</v>
      </c>
      <c r="D12" s="100">
        <v>50</v>
      </c>
      <c r="E12" s="250">
        <v>37289.72</v>
      </c>
      <c r="F12" s="251"/>
      <c r="G12" s="252">
        <f t="shared" si="7"/>
        <v>246.11215200000001</v>
      </c>
      <c r="H12" s="80">
        <v>41456</v>
      </c>
      <c r="I12" s="80">
        <v>41699</v>
      </c>
      <c r="J12" s="81">
        <v>8</v>
      </c>
      <c r="K12" s="82">
        <f t="shared" si="1"/>
        <v>8</v>
      </c>
      <c r="L12" s="83">
        <f t="shared" si="2"/>
        <v>0</v>
      </c>
      <c r="M12" s="84">
        <f t="shared" si="9"/>
        <v>0</v>
      </c>
      <c r="N12" s="85">
        <f t="shared" si="3"/>
        <v>0</v>
      </c>
      <c r="O12" s="83"/>
      <c r="P12" s="86">
        <f t="shared" ref="P12:P24" si="11">O12*F12</f>
        <v>0</v>
      </c>
      <c r="Q12" s="87">
        <f t="shared" ref="Q12:Q24" si="12">IF(O12=0,0,((O12*G12)/2))</f>
        <v>0</v>
      </c>
      <c r="R12" s="76"/>
      <c r="S12" s="88"/>
      <c r="T12" s="46"/>
      <c r="U12" s="88"/>
      <c r="V12" s="46"/>
      <c r="W12" s="88"/>
      <c r="X12" s="46"/>
      <c r="Y12" s="88"/>
      <c r="Z12" s="46"/>
      <c r="AA12" s="88"/>
      <c r="AB12" s="46"/>
      <c r="AC12" s="88"/>
      <c r="AD12" s="46"/>
      <c r="AE12" s="88"/>
      <c r="AF12" s="46"/>
      <c r="AG12" s="88"/>
      <c r="AH12" s="46"/>
      <c r="AI12" s="88"/>
      <c r="AJ12" s="46"/>
      <c r="AK12" s="88"/>
      <c r="AL12" s="46"/>
      <c r="AM12" s="88"/>
      <c r="AN12" s="46"/>
      <c r="AO12" s="88"/>
      <c r="AP12" s="46"/>
      <c r="AQ12" s="88"/>
      <c r="AR12" s="46"/>
      <c r="AS12" s="88"/>
      <c r="AT12" s="46"/>
      <c r="AU12" s="88"/>
      <c r="AV12" s="46"/>
      <c r="AW12" s="88"/>
      <c r="AX12" s="46"/>
      <c r="AY12" s="88"/>
      <c r="AZ12" s="46"/>
      <c r="BA12" s="88"/>
      <c r="BB12" s="46"/>
      <c r="BC12" s="88"/>
      <c r="BD12" s="46"/>
      <c r="BE12" s="88"/>
      <c r="BF12" s="46"/>
      <c r="BG12" s="88"/>
      <c r="BH12" s="46"/>
      <c r="BI12" s="88"/>
      <c r="BJ12" s="46"/>
      <c r="BK12" s="88"/>
      <c r="BL12" s="46"/>
      <c r="BM12" s="88"/>
      <c r="BN12" s="46"/>
      <c r="BO12" s="88"/>
      <c r="BP12" s="46"/>
      <c r="BQ12" s="88"/>
      <c r="BR12" s="46"/>
      <c r="BS12" s="88"/>
      <c r="BT12" s="46"/>
      <c r="BU12" s="88"/>
      <c r="BV12" s="46"/>
      <c r="BW12" s="88"/>
      <c r="BX12" s="46"/>
      <c r="BY12" s="88"/>
      <c r="BZ12" s="46"/>
      <c r="CA12" s="89"/>
      <c r="CB12" s="47">
        <f t="shared" si="5"/>
        <v>8</v>
      </c>
      <c r="CC12" s="56">
        <f t="shared" ref="CC12:CC25" si="13">CB12*(E12/D12)</f>
        <v>5966.3552</v>
      </c>
      <c r="CD12" s="56">
        <f t="shared" si="10"/>
        <v>1968.8972160000001</v>
      </c>
      <c r="CE12" s="213">
        <f>F12</f>
        <v>0</v>
      </c>
      <c r="CF12" s="214">
        <f>SUM(R12:CA12)</f>
        <v>0</v>
      </c>
      <c r="CG12" s="215">
        <f t="shared" si="8"/>
        <v>0</v>
      </c>
    </row>
    <row r="13" spans="1:85" s="47" customFormat="1" ht="33.75" customHeight="1" thickBot="1" x14ac:dyDescent="0.25">
      <c r="A13" s="99">
        <v>1</v>
      </c>
      <c r="B13" s="49"/>
      <c r="C13" s="156" t="s">
        <v>280</v>
      </c>
      <c r="D13" s="393">
        <v>55</v>
      </c>
      <c r="E13" s="394">
        <v>37383.18</v>
      </c>
      <c r="F13" s="395"/>
      <c r="G13" s="447">
        <f>IF(D13=0,"",(E13/D13)*0.38)</f>
        <v>258.28378909090912</v>
      </c>
      <c r="H13" s="103">
        <v>41844</v>
      </c>
      <c r="I13" s="103">
        <v>42087</v>
      </c>
      <c r="J13" s="104">
        <v>27</v>
      </c>
      <c r="K13" s="82">
        <f t="shared" si="1"/>
        <v>27</v>
      </c>
      <c r="L13" s="83">
        <f t="shared" si="2"/>
        <v>0</v>
      </c>
      <c r="M13" s="84">
        <f t="shared" si="9"/>
        <v>0</v>
      </c>
      <c r="N13" s="85">
        <f t="shared" si="3"/>
        <v>0</v>
      </c>
      <c r="O13" s="83"/>
      <c r="P13" s="86">
        <f>IF(O13=0,0,(O13*G13))</f>
        <v>0</v>
      </c>
      <c r="Q13" s="87">
        <f t="shared" si="12"/>
        <v>0</v>
      </c>
      <c r="R13" s="99"/>
      <c r="S13" s="108"/>
      <c r="T13" s="49"/>
      <c r="U13" s="108"/>
      <c r="V13" s="49"/>
      <c r="W13" s="108"/>
      <c r="X13" s="49"/>
      <c r="Y13" s="108"/>
      <c r="Z13" s="49"/>
      <c r="AA13" s="108"/>
      <c r="AB13" s="49"/>
      <c r="AC13" s="108"/>
      <c r="AD13" s="49"/>
      <c r="AE13" s="108"/>
      <c r="AF13" s="49"/>
      <c r="AG13" s="108"/>
      <c r="AH13" s="49"/>
      <c r="AI13" s="108"/>
      <c r="AJ13" s="49"/>
      <c r="AK13" s="108"/>
      <c r="AL13" s="49"/>
      <c r="AM13" s="108"/>
      <c r="AN13" s="49"/>
      <c r="AO13" s="108"/>
      <c r="AP13" s="49"/>
      <c r="AQ13" s="108"/>
      <c r="AR13" s="49"/>
      <c r="AS13" s="108"/>
      <c r="AT13" s="49"/>
      <c r="AU13" s="108"/>
      <c r="AV13" s="49"/>
      <c r="AW13" s="108"/>
      <c r="AX13" s="49"/>
      <c r="AY13" s="108"/>
      <c r="AZ13" s="49"/>
      <c r="BA13" s="108"/>
      <c r="BB13" s="49"/>
      <c r="BC13" s="108"/>
      <c r="BD13" s="49"/>
      <c r="BE13" s="108"/>
      <c r="BF13" s="49"/>
      <c r="BG13" s="108"/>
      <c r="BH13" s="49"/>
      <c r="BI13" s="108"/>
      <c r="BJ13" s="49"/>
      <c r="BK13" s="108"/>
      <c r="BL13" s="49"/>
      <c r="BM13" s="108"/>
      <c r="BN13" s="49"/>
      <c r="BO13" s="108"/>
      <c r="BP13" s="49"/>
      <c r="BQ13" s="108"/>
      <c r="BR13" s="49"/>
      <c r="BS13" s="108"/>
      <c r="BT13" s="49"/>
      <c r="BU13" s="108"/>
      <c r="BV13" s="49"/>
      <c r="BW13" s="108"/>
      <c r="BX13" s="49"/>
      <c r="BY13" s="108"/>
      <c r="BZ13" s="49"/>
      <c r="CA13" s="109"/>
      <c r="CB13" s="47">
        <f t="shared" si="5"/>
        <v>27</v>
      </c>
      <c r="CC13" s="56">
        <f t="shared" si="13"/>
        <v>18351.74290909091</v>
      </c>
      <c r="CD13" s="56">
        <f t="shared" si="10"/>
        <v>6973.6623054545462</v>
      </c>
      <c r="CE13" s="213">
        <f t="shared" ref="CE13:CE26" si="14">F13</f>
        <v>0</v>
      </c>
      <c r="CF13" s="214">
        <f t="shared" ref="CF13:CF26" si="15">SUM(R13:CA13)</f>
        <v>0</v>
      </c>
      <c r="CG13" s="215">
        <f t="shared" si="8"/>
        <v>0</v>
      </c>
    </row>
    <row r="14" spans="1:85" s="47" customFormat="1" ht="33.75" customHeight="1" thickBot="1" x14ac:dyDescent="0.25">
      <c r="A14" s="99">
        <v>1</v>
      </c>
      <c r="B14" s="446"/>
      <c r="C14" s="392" t="s">
        <v>218</v>
      </c>
      <c r="D14" s="393">
        <v>50</v>
      </c>
      <c r="E14" s="394">
        <v>37383.18</v>
      </c>
      <c r="F14" s="395"/>
      <c r="G14" s="447">
        <f t="shared" ref="G14" si="16">IF(D14=0,"",(E14/D14)*0.33)</f>
        <v>246.72898800000002</v>
      </c>
      <c r="H14" s="448"/>
      <c r="I14" s="448"/>
      <c r="J14" s="449">
        <v>18</v>
      </c>
      <c r="K14" s="82">
        <f t="shared" ref="K14" si="17">J14-L14-O14</f>
        <v>11</v>
      </c>
      <c r="L14" s="83">
        <f t="shared" ref="L14" si="18">S14+U14+W14+Y14+AA14+AC14+AE14+AG14+AI14+AK14+AM14+AO14+AQ14+AS14+AU14+AW14+AY14+BA14+BC14+BE14+BG14+BI14+BK14+BM14+BO14+BQ14+BS14+BU14+BW14+BY14+CA14</f>
        <v>7</v>
      </c>
      <c r="M14" s="84">
        <f t="shared" ref="M14" si="19">IF(L14=0,0,L14*F14)</f>
        <v>0</v>
      </c>
      <c r="N14" s="85">
        <f t="shared" ref="N14" si="20">IF(L14=0,0,L14*G14)</f>
        <v>1727.1029160000001</v>
      </c>
      <c r="O14" s="83"/>
      <c r="P14" s="86">
        <f>IF(O14=0,0,(O14*G14))</f>
        <v>0</v>
      </c>
      <c r="Q14" s="87">
        <f t="shared" ref="Q14" si="21">IF(O14=0,0,((O14*G14)/2))</f>
        <v>0</v>
      </c>
      <c r="R14" s="99"/>
      <c r="S14" s="108"/>
      <c r="T14" s="49"/>
      <c r="U14" s="108"/>
      <c r="V14" s="49"/>
      <c r="W14" s="108"/>
      <c r="X14" s="49"/>
      <c r="Y14" s="108"/>
      <c r="Z14" s="49"/>
      <c r="AA14" s="108">
        <v>1</v>
      </c>
      <c r="AB14" s="49"/>
      <c r="AC14" s="108"/>
      <c r="AD14" s="49"/>
      <c r="AE14" s="108"/>
      <c r="AF14" s="49"/>
      <c r="AG14" s="108"/>
      <c r="AH14" s="49"/>
      <c r="AI14" s="108"/>
      <c r="AJ14" s="49"/>
      <c r="AK14" s="108">
        <v>1</v>
      </c>
      <c r="AL14" s="49"/>
      <c r="AM14" s="108">
        <v>1</v>
      </c>
      <c r="AN14" s="49"/>
      <c r="AO14" s="108"/>
      <c r="AP14" s="49"/>
      <c r="AQ14" s="108"/>
      <c r="AR14" s="49"/>
      <c r="AS14" s="108">
        <v>1</v>
      </c>
      <c r="AT14" s="49"/>
      <c r="AU14" s="108">
        <v>1</v>
      </c>
      <c r="AV14" s="49"/>
      <c r="AW14" s="108"/>
      <c r="AX14" s="49"/>
      <c r="AY14" s="108"/>
      <c r="AZ14" s="49"/>
      <c r="BA14" s="108"/>
      <c r="BB14" s="49"/>
      <c r="BC14" s="108"/>
      <c r="BD14" s="49"/>
      <c r="BE14" s="108"/>
      <c r="BF14" s="49"/>
      <c r="BG14" s="108"/>
      <c r="BH14" s="49"/>
      <c r="BI14" s="108"/>
      <c r="BJ14" s="49"/>
      <c r="BK14" s="108">
        <v>1</v>
      </c>
      <c r="BL14" s="49"/>
      <c r="BM14" s="108"/>
      <c r="BN14" s="49"/>
      <c r="BO14" s="108"/>
      <c r="BP14" s="49"/>
      <c r="BQ14" s="108"/>
      <c r="BR14" s="49"/>
      <c r="BS14" s="108"/>
      <c r="BT14" s="49"/>
      <c r="BU14" s="108">
        <v>1</v>
      </c>
      <c r="BV14" s="49"/>
      <c r="BW14" s="108"/>
      <c r="BX14" s="49"/>
      <c r="BY14" s="108"/>
      <c r="BZ14" s="49"/>
      <c r="CA14" s="109"/>
      <c r="CB14" s="47">
        <f t="shared" ref="CB14" si="22">K14</f>
        <v>11</v>
      </c>
      <c r="CC14" s="56">
        <f t="shared" si="13"/>
        <v>8224.2996000000003</v>
      </c>
      <c r="CD14" s="56">
        <f t="shared" ref="CD14" si="23">IF(CC14=0," ",(CB14*G14))</f>
        <v>2714.0188680000001</v>
      </c>
      <c r="CE14" s="213">
        <f t="shared" ref="CE14" si="24">F14</f>
        <v>0</v>
      </c>
      <c r="CF14" s="214">
        <f t="shared" ref="CF14" si="25">SUM(R14:CA14)</f>
        <v>7</v>
      </c>
      <c r="CG14" s="215">
        <f t="shared" ref="CG14" si="26">N14</f>
        <v>1727.1029160000001</v>
      </c>
    </row>
    <row r="15" spans="1:85" s="47" customFormat="1" ht="33.75" customHeight="1" thickBot="1" x14ac:dyDescent="0.25">
      <c r="A15" s="445">
        <v>1</v>
      </c>
      <c r="B15" s="446"/>
      <c r="C15" s="392" t="s">
        <v>233</v>
      </c>
      <c r="D15" s="393">
        <v>30</v>
      </c>
      <c r="E15" s="394">
        <v>23831.78</v>
      </c>
      <c r="F15" s="395"/>
      <c r="G15" s="447">
        <f>IF(D15=0,"",(E15/D15)*0.33)</f>
        <v>262.14958000000001</v>
      </c>
      <c r="H15" s="448">
        <v>41787</v>
      </c>
      <c r="I15" s="448"/>
      <c r="J15" s="449">
        <v>7</v>
      </c>
      <c r="K15" s="82">
        <f t="shared" si="1"/>
        <v>7</v>
      </c>
      <c r="L15" s="83">
        <f t="shared" si="2"/>
        <v>0</v>
      </c>
      <c r="M15" s="84">
        <f t="shared" si="9"/>
        <v>0</v>
      </c>
      <c r="N15" s="85">
        <f t="shared" si="3"/>
        <v>0</v>
      </c>
      <c r="O15" s="83"/>
      <c r="P15" s="86">
        <f>IF(O15=0,0,(O15*G15))</f>
        <v>0</v>
      </c>
      <c r="Q15" s="87">
        <f t="shared" si="12"/>
        <v>0</v>
      </c>
      <c r="R15" s="99"/>
      <c r="S15" s="108"/>
      <c r="T15" s="49"/>
      <c r="U15" s="108"/>
      <c r="V15" s="49"/>
      <c r="W15" s="108"/>
      <c r="X15" s="49"/>
      <c r="Y15" s="108"/>
      <c r="Z15" s="49"/>
      <c r="AA15" s="108"/>
      <c r="AB15" s="49"/>
      <c r="AC15" s="108"/>
      <c r="AD15" s="49"/>
      <c r="AE15" s="108"/>
      <c r="AF15" s="49"/>
      <c r="AG15" s="108"/>
      <c r="AH15" s="49"/>
      <c r="AI15" s="108"/>
      <c r="AJ15" s="49"/>
      <c r="AK15" s="108"/>
      <c r="AL15" s="49"/>
      <c r="AM15" s="108"/>
      <c r="AN15" s="49"/>
      <c r="AO15" s="108"/>
      <c r="AP15" s="49"/>
      <c r="AQ15" s="108"/>
      <c r="AR15" s="49"/>
      <c r="AS15" s="108"/>
      <c r="AT15" s="49"/>
      <c r="AU15" s="108"/>
      <c r="AV15" s="49"/>
      <c r="AW15" s="108"/>
      <c r="AX15" s="49"/>
      <c r="AY15" s="108"/>
      <c r="AZ15" s="49"/>
      <c r="BA15" s="108"/>
      <c r="BB15" s="49"/>
      <c r="BC15" s="108"/>
      <c r="BD15" s="49"/>
      <c r="BE15" s="108"/>
      <c r="BF15" s="49"/>
      <c r="BG15" s="108"/>
      <c r="BH15" s="49"/>
      <c r="BI15" s="108"/>
      <c r="BJ15" s="49"/>
      <c r="BK15" s="108"/>
      <c r="BL15" s="49"/>
      <c r="BM15" s="108"/>
      <c r="BN15" s="49"/>
      <c r="BO15" s="108"/>
      <c r="BP15" s="49"/>
      <c r="BQ15" s="108"/>
      <c r="BR15" s="49"/>
      <c r="BS15" s="108"/>
      <c r="BT15" s="49"/>
      <c r="BU15" s="108"/>
      <c r="BV15" s="49"/>
      <c r="BW15" s="108"/>
      <c r="BX15" s="49"/>
      <c r="BY15" s="108"/>
      <c r="BZ15" s="49"/>
      <c r="CA15" s="109"/>
      <c r="CB15" s="47">
        <f t="shared" si="5"/>
        <v>7</v>
      </c>
      <c r="CC15" s="56">
        <f t="shared" si="13"/>
        <v>5560.7486666666664</v>
      </c>
      <c r="CD15" s="56">
        <f t="shared" si="10"/>
        <v>1835.0470600000001</v>
      </c>
      <c r="CE15" s="213">
        <f t="shared" si="14"/>
        <v>0</v>
      </c>
      <c r="CF15" s="214">
        <f t="shared" si="15"/>
        <v>0</v>
      </c>
      <c r="CG15" s="215">
        <f t="shared" si="8"/>
        <v>0</v>
      </c>
    </row>
    <row r="16" spans="1:85" s="47" customFormat="1" ht="33.75" customHeight="1" thickBot="1" x14ac:dyDescent="0.25">
      <c r="A16" s="76">
        <v>1</v>
      </c>
      <c r="B16" s="46">
        <v>1150162</v>
      </c>
      <c r="C16" s="156" t="s">
        <v>315</v>
      </c>
      <c r="D16" s="100">
        <v>30</v>
      </c>
      <c r="E16" s="394">
        <v>23831.78</v>
      </c>
      <c r="F16" s="251"/>
      <c r="G16" s="252">
        <f t="shared" ref="G16:G19" si="27">IF(D16=0,"",(E16/D16)*0.33)</f>
        <v>262.14958000000001</v>
      </c>
      <c r="H16" s="80">
        <v>41960</v>
      </c>
      <c r="I16" s="80">
        <v>42140</v>
      </c>
      <c r="J16" s="449">
        <v>23</v>
      </c>
      <c r="K16" s="82">
        <f>J16-L16-O16</f>
        <v>10</v>
      </c>
      <c r="L16" s="83">
        <f t="shared" si="2"/>
        <v>13</v>
      </c>
      <c r="M16" s="84">
        <f>IF(L16=0,0,L16*F16)</f>
        <v>0</v>
      </c>
      <c r="N16" s="85">
        <f>IF(L16=0,0,L16*G16)</f>
        <v>3407.9445400000004</v>
      </c>
      <c r="O16" s="83"/>
      <c r="P16" s="86">
        <f>O16*F16</f>
        <v>0</v>
      </c>
      <c r="Q16" s="87">
        <f>IF(O16=0,0,((O16*G16)/2))</f>
        <v>0</v>
      </c>
      <c r="R16" s="99"/>
      <c r="S16" s="108">
        <v>1</v>
      </c>
      <c r="T16" s="49"/>
      <c r="U16" s="108">
        <v>1</v>
      </c>
      <c r="V16" s="49"/>
      <c r="W16" s="108">
        <v>1</v>
      </c>
      <c r="X16" s="49"/>
      <c r="Y16" s="108">
        <v>1</v>
      </c>
      <c r="Z16" s="49"/>
      <c r="AA16" s="108"/>
      <c r="AB16" s="49"/>
      <c r="AC16" s="108"/>
      <c r="AD16" s="49"/>
      <c r="AE16" s="108">
        <v>1</v>
      </c>
      <c r="AF16" s="49"/>
      <c r="AG16" s="108">
        <v>1</v>
      </c>
      <c r="AH16" s="49"/>
      <c r="AI16" s="108">
        <v>1</v>
      </c>
      <c r="AJ16" s="49"/>
      <c r="AK16" s="108"/>
      <c r="AL16" s="49"/>
      <c r="AM16" s="108">
        <v>1</v>
      </c>
      <c r="AN16" s="49"/>
      <c r="AO16" s="108"/>
      <c r="AP16" s="49"/>
      <c r="AQ16" s="108"/>
      <c r="AR16" s="49"/>
      <c r="AS16" s="108"/>
      <c r="AT16" s="49"/>
      <c r="AU16" s="108">
        <v>1</v>
      </c>
      <c r="AV16" s="49"/>
      <c r="AW16" s="108">
        <v>1</v>
      </c>
      <c r="AX16" s="49"/>
      <c r="AY16" s="108"/>
      <c r="AZ16" s="49"/>
      <c r="BA16" s="108"/>
      <c r="BB16" s="49"/>
      <c r="BC16" s="108"/>
      <c r="BD16" s="49"/>
      <c r="BE16" s="108"/>
      <c r="BF16" s="49"/>
      <c r="BG16" s="108"/>
      <c r="BH16" s="49"/>
      <c r="BI16" s="108">
        <v>1</v>
      </c>
      <c r="BJ16" s="49"/>
      <c r="BK16" s="108">
        <v>1</v>
      </c>
      <c r="BL16" s="49"/>
      <c r="BM16" s="108">
        <v>1</v>
      </c>
      <c r="BN16" s="49"/>
      <c r="BO16" s="108"/>
      <c r="BP16" s="49"/>
      <c r="BQ16" s="108"/>
      <c r="BR16" s="49"/>
      <c r="BS16" s="108"/>
      <c r="BT16" s="49"/>
      <c r="BU16" s="108"/>
      <c r="BV16" s="49"/>
      <c r="BW16" s="108"/>
      <c r="BX16" s="49"/>
      <c r="BY16" s="108"/>
      <c r="BZ16" s="49"/>
      <c r="CA16" s="109"/>
      <c r="CB16" s="47">
        <f t="shared" si="5"/>
        <v>10</v>
      </c>
      <c r="CC16" s="56">
        <f t="shared" si="13"/>
        <v>7943.9266666666663</v>
      </c>
      <c r="CD16" s="56">
        <f>IF(CC16=0," ",(CB16*G16))</f>
        <v>2621.4958000000001</v>
      </c>
      <c r="CE16" s="213">
        <f>F16</f>
        <v>0</v>
      </c>
      <c r="CF16" s="214">
        <f t="shared" si="15"/>
        <v>13</v>
      </c>
      <c r="CG16" s="215">
        <f t="shared" si="8"/>
        <v>3407.9445400000004</v>
      </c>
    </row>
    <row r="17" spans="1:86" s="47" customFormat="1" ht="33.75" customHeight="1" thickBot="1" x14ac:dyDescent="0.25">
      <c r="A17" s="76">
        <v>1</v>
      </c>
      <c r="B17" s="46"/>
      <c r="C17" s="156" t="s">
        <v>247</v>
      </c>
      <c r="D17" s="100">
        <v>30</v>
      </c>
      <c r="E17" s="252">
        <v>23831.78</v>
      </c>
      <c r="F17" s="251"/>
      <c r="G17" s="252">
        <f t="shared" si="27"/>
        <v>262.14958000000001</v>
      </c>
      <c r="H17" s="80">
        <v>41716</v>
      </c>
      <c r="I17" s="80">
        <v>41900</v>
      </c>
      <c r="J17" s="449">
        <v>2</v>
      </c>
      <c r="K17" s="82">
        <f>J17-L17-O17</f>
        <v>2</v>
      </c>
      <c r="L17" s="83">
        <f t="shared" si="2"/>
        <v>0</v>
      </c>
      <c r="M17" s="84">
        <f>IF(L17=0,0,L17*F17)</f>
        <v>0</v>
      </c>
      <c r="N17" s="85">
        <f>IF(L17=0,0,L17*G17)</f>
        <v>0</v>
      </c>
      <c r="O17" s="83"/>
      <c r="P17" s="86">
        <f>O17*F17</f>
        <v>0</v>
      </c>
      <c r="Q17" s="87">
        <f>IF(O17=0,0,((O17*G17)/2))</f>
        <v>0</v>
      </c>
      <c r="R17" s="99"/>
      <c r="S17" s="108"/>
      <c r="T17" s="49"/>
      <c r="U17" s="108"/>
      <c r="V17" s="49"/>
      <c r="W17" s="108"/>
      <c r="X17" s="49"/>
      <c r="Y17" s="108"/>
      <c r="Z17" s="49"/>
      <c r="AA17" s="108"/>
      <c r="AB17" s="49"/>
      <c r="AC17" s="108"/>
      <c r="AD17" s="49"/>
      <c r="AE17" s="108"/>
      <c r="AF17" s="49"/>
      <c r="AG17" s="108"/>
      <c r="AH17" s="49"/>
      <c r="AI17" s="108"/>
      <c r="AJ17" s="49"/>
      <c r="AK17" s="108"/>
      <c r="AL17" s="49"/>
      <c r="AM17" s="108"/>
      <c r="AN17" s="49"/>
      <c r="AO17" s="108"/>
      <c r="AP17" s="49"/>
      <c r="AQ17" s="108"/>
      <c r="AR17" s="49"/>
      <c r="AS17" s="108"/>
      <c r="AT17" s="49"/>
      <c r="AU17" s="108"/>
      <c r="AV17" s="49"/>
      <c r="AW17" s="108"/>
      <c r="AX17" s="49"/>
      <c r="AY17" s="108"/>
      <c r="AZ17" s="49"/>
      <c r="BA17" s="108"/>
      <c r="BB17" s="49"/>
      <c r="BC17" s="108"/>
      <c r="BD17" s="49"/>
      <c r="BE17" s="108"/>
      <c r="BF17" s="49"/>
      <c r="BG17" s="108"/>
      <c r="BH17" s="49"/>
      <c r="BI17" s="108"/>
      <c r="BJ17" s="49"/>
      <c r="BK17" s="108"/>
      <c r="BL17" s="49"/>
      <c r="BM17" s="108"/>
      <c r="BN17" s="49"/>
      <c r="BO17" s="108"/>
      <c r="BP17" s="49"/>
      <c r="BQ17" s="108"/>
      <c r="BR17" s="49"/>
      <c r="BS17" s="108"/>
      <c r="BT17" s="49"/>
      <c r="BU17" s="108"/>
      <c r="BV17" s="49"/>
      <c r="BW17" s="108"/>
      <c r="BX17" s="49"/>
      <c r="BY17" s="108"/>
      <c r="BZ17" s="49"/>
      <c r="CA17" s="109"/>
      <c r="CB17" s="47">
        <f t="shared" si="5"/>
        <v>2</v>
      </c>
      <c r="CC17" s="56">
        <f t="shared" si="13"/>
        <v>1588.7853333333333</v>
      </c>
      <c r="CD17" s="56">
        <f>IF(CC17=0," ",(CB17*G17))</f>
        <v>524.29916000000003</v>
      </c>
      <c r="CE17" s="213">
        <f>F17</f>
        <v>0</v>
      </c>
      <c r="CF17" s="214">
        <f t="shared" si="15"/>
        <v>0</v>
      </c>
      <c r="CG17" s="215">
        <f t="shared" si="8"/>
        <v>0</v>
      </c>
    </row>
    <row r="18" spans="1:86" s="47" customFormat="1" ht="33.75" customHeight="1" thickBot="1" x14ac:dyDescent="0.25">
      <c r="A18" s="445">
        <v>1</v>
      </c>
      <c r="B18" s="446">
        <v>1650014</v>
      </c>
      <c r="C18" s="392" t="s">
        <v>269</v>
      </c>
      <c r="D18" s="393">
        <v>20</v>
      </c>
      <c r="E18" s="250">
        <v>16822.43</v>
      </c>
      <c r="F18" s="395"/>
      <c r="G18" s="447">
        <f t="shared" si="27"/>
        <v>277.57009499999998</v>
      </c>
      <c r="H18" s="448">
        <v>41796</v>
      </c>
      <c r="I18" s="448">
        <v>41977</v>
      </c>
      <c r="J18" s="449">
        <v>18</v>
      </c>
      <c r="K18" s="82">
        <f t="shared" si="1"/>
        <v>18</v>
      </c>
      <c r="L18" s="83">
        <f t="shared" si="2"/>
        <v>0</v>
      </c>
      <c r="M18" s="84">
        <v>0</v>
      </c>
      <c r="N18" s="85">
        <f t="shared" si="3"/>
        <v>0</v>
      </c>
      <c r="O18" s="83"/>
      <c r="P18" s="86">
        <v>0</v>
      </c>
      <c r="Q18" s="87">
        <f t="shared" si="12"/>
        <v>0</v>
      </c>
      <c r="R18" s="99"/>
      <c r="S18" s="108"/>
      <c r="T18" s="49"/>
      <c r="U18" s="108"/>
      <c r="V18" s="49"/>
      <c r="W18" s="108"/>
      <c r="X18" s="49"/>
      <c r="Y18" s="108"/>
      <c r="Z18" s="49"/>
      <c r="AA18" s="108"/>
      <c r="AB18" s="49"/>
      <c r="AC18" s="108"/>
      <c r="AD18" s="49"/>
      <c r="AE18" s="108"/>
      <c r="AF18" s="49"/>
      <c r="AG18" s="108"/>
      <c r="AH18" s="49"/>
      <c r="AI18" s="108"/>
      <c r="AJ18" s="49"/>
      <c r="AK18" s="108"/>
      <c r="AL18" s="49"/>
      <c r="AM18" s="108"/>
      <c r="AN18" s="49"/>
      <c r="AO18" s="108"/>
      <c r="AP18" s="49"/>
      <c r="AQ18" s="108"/>
      <c r="AR18" s="49"/>
      <c r="AS18" s="108"/>
      <c r="AT18" s="49"/>
      <c r="AU18" s="108"/>
      <c r="AV18" s="49"/>
      <c r="AW18" s="108"/>
      <c r="AX18" s="49"/>
      <c r="AY18" s="108"/>
      <c r="AZ18" s="49"/>
      <c r="BA18" s="108"/>
      <c r="BB18" s="49"/>
      <c r="BC18" s="108"/>
      <c r="BD18" s="49"/>
      <c r="BE18" s="108"/>
      <c r="BF18" s="49"/>
      <c r="BG18" s="108"/>
      <c r="BH18" s="49"/>
      <c r="BI18" s="108"/>
      <c r="BJ18" s="49"/>
      <c r="BK18" s="108"/>
      <c r="BL18" s="49"/>
      <c r="BM18" s="108"/>
      <c r="BN18" s="49"/>
      <c r="BO18" s="108"/>
      <c r="BP18" s="49"/>
      <c r="BQ18" s="108"/>
      <c r="BR18" s="49"/>
      <c r="BS18" s="108"/>
      <c r="BT18" s="49"/>
      <c r="BU18" s="108"/>
      <c r="BV18" s="49"/>
      <c r="BW18" s="108"/>
      <c r="BX18" s="49"/>
      <c r="BY18" s="108"/>
      <c r="BZ18" s="49"/>
      <c r="CA18" s="109"/>
      <c r="CB18" s="47">
        <f t="shared" si="5"/>
        <v>18</v>
      </c>
      <c r="CC18" s="56">
        <f t="shared" si="13"/>
        <v>15140.187</v>
      </c>
      <c r="CD18" s="56">
        <f t="shared" si="10"/>
        <v>4996.2617099999998</v>
      </c>
      <c r="CE18" s="213">
        <f t="shared" si="14"/>
        <v>0</v>
      </c>
      <c r="CF18" s="214">
        <f t="shared" si="15"/>
        <v>0</v>
      </c>
      <c r="CG18" s="215">
        <f t="shared" si="8"/>
        <v>0</v>
      </c>
    </row>
    <row r="19" spans="1:86" s="47" customFormat="1" ht="33.75" customHeight="1" thickBot="1" x14ac:dyDescent="0.25">
      <c r="A19" s="76"/>
      <c r="B19" s="391">
        <v>1160021</v>
      </c>
      <c r="C19" s="392" t="s">
        <v>229</v>
      </c>
      <c r="D19" s="393">
        <v>30</v>
      </c>
      <c r="E19" s="252">
        <v>23831.78</v>
      </c>
      <c r="F19" s="395"/>
      <c r="G19" s="447">
        <f t="shared" si="27"/>
        <v>262.14958000000001</v>
      </c>
      <c r="H19" s="448">
        <v>41816</v>
      </c>
      <c r="I19" s="448">
        <v>42061</v>
      </c>
      <c r="J19" s="449">
        <v>0</v>
      </c>
      <c r="K19" s="82">
        <f>J19-L19-O19</f>
        <v>0</v>
      </c>
      <c r="L19" s="83">
        <f t="shared" si="2"/>
        <v>0</v>
      </c>
      <c r="M19" s="84">
        <f>IF(L19=0,0,L19*F19)</f>
        <v>0</v>
      </c>
      <c r="N19" s="85">
        <f>IF(L19=0,0,L19*G19)</f>
        <v>0</v>
      </c>
      <c r="O19" s="83"/>
      <c r="P19" s="86">
        <f>O19*F19</f>
        <v>0</v>
      </c>
      <c r="Q19" s="87">
        <f>IF(O19=0,0,((O19*G19)/2))</f>
        <v>0</v>
      </c>
      <c r="R19" s="99"/>
      <c r="S19" s="108"/>
      <c r="T19" s="49"/>
      <c r="U19" s="108"/>
      <c r="V19" s="49"/>
      <c r="W19" s="108"/>
      <c r="X19" s="49"/>
      <c r="Y19" s="108"/>
      <c r="Z19" s="49"/>
      <c r="AA19" s="108"/>
      <c r="AB19" s="49"/>
      <c r="AC19" s="108"/>
      <c r="AD19" s="49"/>
      <c r="AE19" s="108"/>
      <c r="AF19" s="49"/>
      <c r="AG19" s="108"/>
      <c r="AH19" s="49"/>
      <c r="AI19" s="108"/>
      <c r="AJ19" s="49"/>
      <c r="AK19" s="108"/>
      <c r="AL19" s="49"/>
      <c r="AM19" s="108"/>
      <c r="AN19" s="49"/>
      <c r="AO19" s="108"/>
      <c r="AP19" s="49"/>
      <c r="AQ19" s="108"/>
      <c r="AR19" s="49"/>
      <c r="AS19" s="108"/>
      <c r="AT19" s="49"/>
      <c r="AU19" s="108"/>
      <c r="AV19" s="49"/>
      <c r="AW19" s="108"/>
      <c r="AX19" s="49"/>
      <c r="AY19" s="108"/>
      <c r="AZ19" s="49"/>
      <c r="BA19" s="108"/>
      <c r="BB19" s="49"/>
      <c r="BC19" s="108"/>
      <c r="BD19" s="49"/>
      <c r="BE19" s="108"/>
      <c r="BF19" s="49"/>
      <c r="BG19" s="108"/>
      <c r="BH19" s="49"/>
      <c r="BI19" s="108"/>
      <c r="BJ19" s="49"/>
      <c r="BK19" s="108"/>
      <c r="BL19" s="49"/>
      <c r="BM19" s="108"/>
      <c r="BN19" s="49"/>
      <c r="BO19" s="108"/>
      <c r="BP19" s="49"/>
      <c r="BQ19" s="108"/>
      <c r="BR19" s="49"/>
      <c r="BS19" s="108"/>
      <c r="BT19" s="49"/>
      <c r="BU19" s="108"/>
      <c r="BV19" s="49"/>
      <c r="BW19" s="108"/>
      <c r="BX19" s="49"/>
      <c r="BY19" s="108"/>
      <c r="BZ19" s="49"/>
      <c r="CA19" s="109"/>
      <c r="CB19" s="47">
        <f t="shared" si="5"/>
        <v>0</v>
      </c>
      <c r="CC19" s="56">
        <f t="shared" si="13"/>
        <v>0</v>
      </c>
      <c r="CD19" s="56" t="str">
        <f>IF(CC19=0," ",(CB19*G19))</f>
        <v xml:space="preserve"> </v>
      </c>
      <c r="CE19" s="213">
        <f>F19</f>
        <v>0</v>
      </c>
      <c r="CF19" s="214">
        <f t="shared" si="15"/>
        <v>0</v>
      </c>
      <c r="CG19" s="215">
        <f t="shared" si="8"/>
        <v>0</v>
      </c>
    </row>
    <row r="20" spans="1:86" s="47" customFormat="1" ht="33.75" customHeight="1" thickBot="1" x14ac:dyDescent="0.25">
      <c r="A20" s="547">
        <v>1</v>
      </c>
      <c r="B20" s="548">
        <v>1160021</v>
      </c>
      <c r="C20" s="515" t="s">
        <v>229</v>
      </c>
      <c r="D20" s="519">
        <v>30</v>
      </c>
      <c r="E20" s="522">
        <v>23831.78</v>
      </c>
      <c r="F20" s="251"/>
      <c r="G20" s="522">
        <f t="shared" ref="G20" si="28">IF(D20=0,"",(E20/D20)*0.33)</f>
        <v>262.14958000000001</v>
      </c>
      <c r="H20" s="549">
        <v>41974</v>
      </c>
      <c r="I20" s="549"/>
      <c r="J20" s="524">
        <v>30</v>
      </c>
      <c r="K20" s="82">
        <f>J20-L20-O20</f>
        <v>24</v>
      </c>
      <c r="L20" s="83">
        <f t="shared" ref="L20" si="29">S20+U20+W20+Y20+AA20+AC20+AE20+AG20+AI20+AK20+AM20+AO20+AQ20+AS20+AU20+AW20+AY20+BA20+BC20+BE20+BG20+BI20+BK20+BM20+BO20+BQ20+BS20+BU20+BW20+BY20+CA20</f>
        <v>6</v>
      </c>
      <c r="M20" s="84">
        <f>IF(L20=0,0,L20*F20)</f>
        <v>0</v>
      </c>
      <c r="N20" s="85">
        <f>IF(L20=0,0,L20*G20)</f>
        <v>1572.8974800000001</v>
      </c>
      <c r="O20" s="83"/>
      <c r="P20" s="86">
        <f>O20*F20</f>
        <v>0</v>
      </c>
      <c r="Q20" s="87">
        <f>IF(O20=0,0,((O20*G20)/2))</f>
        <v>0</v>
      </c>
      <c r="R20" s="99"/>
      <c r="S20" s="108"/>
      <c r="T20" s="49"/>
      <c r="U20" s="108"/>
      <c r="V20" s="49"/>
      <c r="W20" s="108"/>
      <c r="X20" s="49"/>
      <c r="Y20" s="108">
        <v>1</v>
      </c>
      <c r="Z20" s="49"/>
      <c r="AA20" s="108"/>
      <c r="AB20" s="49"/>
      <c r="AC20" s="108"/>
      <c r="AD20" s="49"/>
      <c r="AE20" s="108"/>
      <c r="AF20" s="49"/>
      <c r="AG20" s="108"/>
      <c r="AH20" s="49"/>
      <c r="AI20" s="108">
        <v>1</v>
      </c>
      <c r="AJ20" s="49"/>
      <c r="AK20" s="108"/>
      <c r="AL20" s="49"/>
      <c r="AM20" s="108">
        <v>1</v>
      </c>
      <c r="AN20" s="49"/>
      <c r="AO20" s="108"/>
      <c r="AP20" s="49"/>
      <c r="AQ20" s="108"/>
      <c r="AR20" s="49"/>
      <c r="AS20" s="108"/>
      <c r="AT20" s="49"/>
      <c r="AU20" s="108"/>
      <c r="AV20" s="49"/>
      <c r="AW20" s="108">
        <v>1</v>
      </c>
      <c r="AX20" s="49"/>
      <c r="AY20" s="108"/>
      <c r="AZ20" s="49"/>
      <c r="BA20" s="108"/>
      <c r="BB20" s="49"/>
      <c r="BC20" s="108"/>
      <c r="BD20" s="49"/>
      <c r="BE20" s="108"/>
      <c r="BF20" s="49"/>
      <c r="BG20" s="108"/>
      <c r="BH20" s="49"/>
      <c r="BI20" s="108"/>
      <c r="BJ20" s="49"/>
      <c r="BK20" s="108"/>
      <c r="BL20" s="49"/>
      <c r="BM20" s="108"/>
      <c r="BN20" s="49"/>
      <c r="BO20" s="108">
        <v>1</v>
      </c>
      <c r="BP20" s="49"/>
      <c r="BQ20" s="108"/>
      <c r="BR20" s="49"/>
      <c r="BS20" s="108"/>
      <c r="BT20" s="49"/>
      <c r="BU20" s="108"/>
      <c r="BV20" s="49"/>
      <c r="BW20" s="108"/>
      <c r="BX20" s="49"/>
      <c r="BY20" s="108">
        <v>1</v>
      </c>
      <c r="BZ20" s="49"/>
      <c r="CA20" s="109"/>
      <c r="CB20" s="47">
        <f t="shared" ref="CB20" si="30">K20</f>
        <v>24</v>
      </c>
      <c r="CC20" s="56">
        <f t="shared" si="13"/>
        <v>19065.423999999999</v>
      </c>
      <c r="CD20" s="56">
        <f>IF(CC20=0," ",(CB20*G20))</f>
        <v>6291.5899200000003</v>
      </c>
      <c r="CE20" s="213">
        <f>F20</f>
        <v>0</v>
      </c>
      <c r="CF20" s="214">
        <f t="shared" ref="CF20" si="31">SUM(R20:CA20)</f>
        <v>6</v>
      </c>
      <c r="CG20" s="215">
        <f t="shared" ref="CG20" si="32">N20</f>
        <v>1572.8974800000001</v>
      </c>
    </row>
    <row r="21" spans="1:86" s="47" customFormat="1" ht="33.75" customHeight="1" thickBot="1" x14ac:dyDescent="0.25">
      <c r="A21" s="76">
        <v>1</v>
      </c>
      <c r="B21" s="46">
        <v>1110152</v>
      </c>
      <c r="C21" s="156" t="s">
        <v>281</v>
      </c>
      <c r="D21" s="100">
        <v>30</v>
      </c>
      <c r="E21" s="252">
        <v>23831.78</v>
      </c>
      <c r="F21" s="251"/>
      <c r="G21" s="252">
        <f t="shared" ref="G21:G23" si="33">IF(D21=0,"",(E21/D21)*0.33)</f>
        <v>262.14958000000001</v>
      </c>
      <c r="H21" s="80">
        <v>41857</v>
      </c>
      <c r="I21" s="80">
        <v>42043</v>
      </c>
      <c r="J21" s="449">
        <v>10</v>
      </c>
      <c r="K21" s="82">
        <f>J21-L21-O21</f>
        <v>10</v>
      </c>
      <c r="L21" s="83">
        <f t="shared" si="2"/>
        <v>0</v>
      </c>
      <c r="M21" s="84">
        <f>IF(L21=0,0,L21*F21)</f>
        <v>0</v>
      </c>
      <c r="N21" s="85">
        <f>IF(L21=0,0,L21*G21)</f>
        <v>0</v>
      </c>
      <c r="O21" s="83"/>
      <c r="P21" s="86">
        <f>O21*F21</f>
        <v>0</v>
      </c>
      <c r="Q21" s="87">
        <f>IF(O21=0,0,((O21*G21)/2))</f>
        <v>0</v>
      </c>
      <c r="R21" s="99"/>
      <c r="S21" s="108"/>
      <c r="T21" s="49"/>
      <c r="U21" s="108"/>
      <c r="V21" s="49"/>
      <c r="W21" s="108"/>
      <c r="X21" s="49"/>
      <c r="Y21" s="108"/>
      <c r="Z21" s="49"/>
      <c r="AA21" s="108"/>
      <c r="AB21" s="49"/>
      <c r="AC21" s="108"/>
      <c r="AD21" s="49"/>
      <c r="AE21" s="108"/>
      <c r="AF21" s="49"/>
      <c r="AG21" s="108"/>
      <c r="AH21" s="49"/>
      <c r="AI21" s="108"/>
      <c r="AJ21" s="49"/>
      <c r="AK21" s="108"/>
      <c r="AL21" s="49"/>
      <c r="AM21" s="108"/>
      <c r="AN21" s="49"/>
      <c r="AO21" s="108"/>
      <c r="AP21" s="49"/>
      <c r="AQ21" s="108"/>
      <c r="AR21" s="49"/>
      <c r="AS21" s="108"/>
      <c r="AT21" s="49"/>
      <c r="AU21" s="108"/>
      <c r="AV21" s="49"/>
      <c r="AW21" s="108"/>
      <c r="AX21" s="49"/>
      <c r="AY21" s="108"/>
      <c r="AZ21" s="49"/>
      <c r="BA21" s="108"/>
      <c r="BB21" s="49"/>
      <c r="BC21" s="108"/>
      <c r="BD21" s="49"/>
      <c r="BE21" s="108"/>
      <c r="BF21" s="49"/>
      <c r="BG21" s="108"/>
      <c r="BH21" s="49"/>
      <c r="BI21" s="108"/>
      <c r="BJ21" s="49"/>
      <c r="BK21" s="108"/>
      <c r="BL21" s="49"/>
      <c r="BM21" s="108"/>
      <c r="BN21" s="49"/>
      <c r="BO21" s="108"/>
      <c r="BP21" s="49"/>
      <c r="BQ21" s="108"/>
      <c r="BR21" s="49"/>
      <c r="BS21" s="108"/>
      <c r="BT21" s="49"/>
      <c r="BU21" s="108"/>
      <c r="BV21" s="49"/>
      <c r="BW21" s="108"/>
      <c r="BX21" s="49"/>
      <c r="BY21" s="108"/>
      <c r="BZ21" s="49"/>
      <c r="CA21" s="109"/>
      <c r="CB21" s="47">
        <f t="shared" si="5"/>
        <v>10</v>
      </c>
      <c r="CC21" s="56">
        <f t="shared" si="13"/>
        <v>7943.9266666666663</v>
      </c>
      <c r="CD21" s="56">
        <f>IF(CC21=0," ",(CB21*G21))</f>
        <v>2621.4958000000001</v>
      </c>
      <c r="CE21" s="213">
        <f>F21</f>
        <v>0</v>
      </c>
      <c r="CF21" s="214">
        <f t="shared" si="15"/>
        <v>0</v>
      </c>
      <c r="CG21" s="215">
        <f t="shared" si="8"/>
        <v>0</v>
      </c>
    </row>
    <row r="22" spans="1:86" s="47" customFormat="1" ht="33.75" customHeight="1" thickBot="1" x14ac:dyDescent="0.25">
      <c r="A22" s="445">
        <v>1</v>
      </c>
      <c r="B22" s="446"/>
      <c r="C22" s="392" t="s">
        <v>285</v>
      </c>
      <c r="D22" s="393">
        <v>20</v>
      </c>
      <c r="E22" s="250">
        <v>16822.43</v>
      </c>
      <c r="F22" s="251"/>
      <c r="G22" s="447">
        <f t="shared" si="33"/>
        <v>277.57009499999998</v>
      </c>
      <c r="H22" s="103">
        <v>41862</v>
      </c>
      <c r="I22" s="103">
        <v>41954</v>
      </c>
      <c r="J22" s="104">
        <v>6</v>
      </c>
      <c r="K22" s="82">
        <f t="shared" si="1"/>
        <v>6</v>
      </c>
      <c r="L22" s="83">
        <f t="shared" si="2"/>
        <v>0</v>
      </c>
      <c r="M22" s="84">
        <f t="shared" si="9"/>
        <v>0</v>
      </c>
      <c r="N22" s="85">
        <f t="shared" si="3"/>
        <v>0</v>
      </c>
      <c r="O22" s="83"/>
      <c r="P22" s="86">
        <f t="shared" si="11"/>
        <v>0</v>
      </c>
      <c r="Q22" s="87">
        <f t="shared" si="12"/>
        <v>0</v>
      </c>
      <c r="R22" s="99"/>
      <c r="S22" s="108"/>
      <c r="T22" s="49"/>
      <c r="U22" s="108"/>
      <c r="V22" s="49"/>
      <c r="W22" s="108"/>
      <c r="X22" s="49"/>
      <c r="Y22" s="108"/>
      <c r="Z22" s="49"/>
      <c r="AA22" s="108"/>
      <c r="AB22" s="49"/>
      <c r="AC22" s="108"/>
      <c r="AD22" s="49"/>
      <c r="AE22" s="108"/>
      <c r="AF22" s="49"/>
      <c r="AG22" s="108"/>
      <c r="AH22" s="49"/>
      <c r="AI22" s="108"/>
      <c r="AJ22" s="49"/>
      <c r="AK22" s="108"/>
      <c r="AL22" s="49"/>
      <c r="AM22" s="108"/>
      <c r="AN22" s="49"/>
      <c r="AO22" s="108"/>
      <c r="AP22" s="49"/>
      <c r="AQ22" s="108"/>
      <c r="AR22" s="49"/>
      <c r="AS22" s="108"/>
      <c r="AT22" s="49"/>
      <c r="AU22" s="108"/>
      <c r="AV22" s="49"/>
      <c r="AW22" s="108"/>
      <c r="AX22" s="49"/>
      <c r="AY22" s="108"/>
      <c r="AZ22" s="49"/>
      <c r="BA22" s="108"/>
      <c r="BB22" s="49"/>
      <c r="BC22" s="108"/>
      <c r="BD22" s="49"/>
      <c r="BE22" s="108"/>
      <c r="BF22" s="49"/>
      <c r="BG22" s="108"/>
      <c r="BH22" s="49"/>
      <c r="BI22" s="108"/>
      <c r="BJ22" s="49"/>
      <c r="BK22" s="108"/>
      <c r="BL22" s="49"/>
      <c r="BM22" s="108"/>
      <c r="BN22" s="49"/>
      <c r="BO22" s="108"/>
      <c r="BP22" s="49"/>
      <c r="BQ22" s="108"/>
      <c r="BR22" s="49"/>
      <c r="BS22" s="108"/>
      <c r="BT22" s="49"/>
      <c r="BU22" s="108"/>
      <c r="BV22" s="49"/>
      <c r="BW22" s="108"/>
      <c r="BX22" s="49"/>
      <c r="BY22" s="108"/>
      <c r="BZ22" s="49"/>
      <c r="CA22" s="109"/>
      <c r="CB22" s="47">
        <f t="shared" si="5"/>
        <v>6</v>
      </c>
      <c r="CC22" s="56">
        <f t="shared" si="13"/>
        <v>5046.7289999999994</v>
      </c>
      <c r="CD22" s="56">
        <f t="shared" si="10"/>
        <v>1665.4205699999998</v>
      </c>
      <c r="CE22" s="213">
        <f t="shared" si="14"/>
        <v>0</v>
      </c>
      <c r="CF22" s="214">
        <f t="shared" si="15"/>
        <v>0</v>
      </c>
      <c r="CG22" s="215">
        <f t="shared" si="8"/>
        <v>0</v>
      </c>
    </row>
    <row r="23" spans="1:86" s="47" customFormat="1" ht="33.75" customHeight="1" thickBot="1" x14ac:dyDescent="0.25">
      <c r="A23" s="397">
        <v>1</v>
      </c>
      <c r="B23" s="391"/>
      <c r="C23" s="156" t="s">
        <v>238</v>
      </c>
      <c r="D23" s="100">
        <v>30</v>
      </c>
      <c r="E23" s="252">
        <v>23831.78</v>
      </c>
      <c r="F23" s="251"/>
      <c r="G23" s="252">
        <f t="shared" si="33"/>
        <v>262.14958000000001</v>
      </c>
      <c r="H23" s="448">
        <v>41871</v>
      </c>
      <c r="I23" s="448">
        <v>42083</v>
      </c>
      <c r="J23" s="449">
        <v>9</v>
      </c>
      <c r="K23" s="82">
        <f t="shared" si="1"/>
        <v>5</v>
      </c>
      <c r="L23" s="83">
        <f t="shared" si="2"/>
        <v>4</v>
      </c>
      <c r="M23" s="84">
        <f t="shared" si="9"/>
        <v>0</v>
      </c>
      <c r="N23" s="85">
        <f t="shared" si="3"/>
        <v>1048.5983200000001</v>
      </c>
      <c r="O23" s="83"/>
      <c r="P23" s="86">
        <f t="shared" si="11"/>
        <v>0</v>
      </c>
      <c r="Q23" s="87">
        <f t="shared" si="12"/>
        <v>0</v>
      </c>
      <c r="R23" s="99"/>
      <c r="S23" s="108"/>
      <c r="T23" s="49"/>
      <c r="U23" s="108"/>
      <c r="V23" s="49"/>
      <c r="W23" s="108">
        <v>1</v>
      </c>
      <c r="X23" s="49"/>
      <c r="Y23" s="108"/>
      <c r="Z23" s="49"/>
      <c r="AA23" s="108"/>
      <c r="AB23" s="49"/>
      <c r="AC23" s="108"/>
      <c r="AD23" s="49"/>
      <c r="AE23" s="108"/>
      <c r="AF23" s="49"/>
      <c r="AG23" s="108"/>
      <c r="AH23" s="49"/>
      <c r="AI23" s="108"/>
      <c r="AJ23" s="49"/>
      <c r="AK23" s="108">
        <v>1</v>
      </c>
      <c r="AL23" s="49"/>
      <c r="AM23" s="108"/>
      <c r="AN23" s="49"/>
      <c r="AO23" s="108"/>
      <c r="AP23" s="49"/>
      <c r="AQ23" s="108"/>
      <c r="AR23" s="49"/>
      <c r="AS23" s="108">
        <v>1</v>
      </c>
      <c r="AT23" s="49"/>
      <c r="AU23" s="108"/>
      <c r="AV23" s="49"/>
      <c r="AW23" s="108"/>
      <c r="AX23" s="49"/>
      <c r="AY23" s="108"/>
      <c r="AZ23" s="49"/>
      <c r="BA23" s="108"/>
      <c r="BB23" s="49"/>
      <c r="BC23" s="108"/>
      <c r="BD23" s="49"/>
      <c r="BE23" s="108"/>
      <c r="BF23" s="49"/>
      <c r="BG23" s="108"/>
      <c r="BH23" s="49"/>
      <c r="BI23" s="108"/>
      <c r="BJ23" s="49"/>
      <c r="BK23" s="108"/>
      <c r="BL23" s="49"/>
      <c r="BM23" s="108">
        <v>1</v>
      </c>
      <c r="BN23" s="49"/>
      <c r="BO23" s="108"/>
      <c r="BP23" s="49"/>
      <c r="BQ23" s="108"/>
      <c r="BR23" s="49"/>
      <c r="BS23" s="108"/>
      <c r="BT23" s="49"/>
      <c r="BU23" s="108"/>
      <c r="BV23" s="49"/>
      <c r="BW23" s="108"/>
      <c r="BX23" s="49"/>
      <c r="BY23" s="108"/>
      <c r="BZ23" s="49"/>
      <c r="CA23" s="109"/>
      <c r="CB23" s="47">
        <f t="shared" si="5"/>
        <v>5</v>
      </c>
      <c r="CC23" s="56">
        <f t="shared" si="13"/>
        <v>3971.9633333333331</v>
      </c>
      <c r="CD23" s="56">
        <f t="shared" si="10"/>
        <v>1310.7479000000001</v>
      </c>
      <c r="CE23" s="213">
        <f t="shared" si="14"/>
        <v>0</v>
      </c>
      <c r="CF23" s="214">
        <f t="shared" si="15"/>
        <v>4</v>
      </c>
      <c r="CG23" s="215">
        <f t="shared" si="8"/>
        <v>1048.5983200000001</v>
      </c>
    </row>
    <row r="24" spans="1:86" s="47" customFormat="1" ht="33.75" customHeight="1" thickBot="1" x14ac:dyDescent="0.25">
      <c r="A24" s="445"/>
      <c r="B24" s="446">
        <v>1150163</v>
      </c>
      <c r="C24" s="392" t="s">
        <v>304</v>
      </c>
      <c r="D24" s="393">
        <v>10</v>
      </c>
      <c r="E24" s="250">
        <v>9345.7900000000009</v>
      </c>
      <c r="F24" s="251"/>
      <c r="G24" s="447">
        <f t="shared" ref="G24:G25" si="34">IF(D24=0,"",(E24/D24)*0.33)</f>
        <v>308.41107000000005</v>
      </c>
      <c r="H24" s="448">
        <v>41946</v>
      </c>
      <c r="I24" s="448">
        <v>42006</v>
      </c>
      <c r="J24" s="449">
        <v>2</v>
      </c>
      <c r="K24" s="82">
        <f t="shared" ref="K24" si="35">J24-L24-O24</f>
        <v>1</v>
      </c>
      <c r="L24" s="83">
        <f t="shared" si="2"/>
        <v>1</v>
      </c>
      <c r="M24" s="84">
        <f t="shared" si="9"/>
        <v>0</v>
      </c>
      <c r="N24" s="85">
        <f t="shared" si="3"/>
        <v>308.41107000000005</v>
      </c>
      <c r="O24" s="83"/>
      <c r="P24" s="86">
        <f t="shared" si="11"/>
        <v>0</v>
      </c>
      <c r="Q24" s="87">
        <f t="shared" si="12"/>
        <v>0</v>
      </c>
      <c r="R24" s="99"/>
      <c r="S24" s="108"/>
      <c r="T24" s="49"/>
      <c r="U24" s="108"/>
      <c r="V24" s="49"/>
      <c r="W24" s="108"/>
      <c r="X24" s="49"/>
      <c r="Y24" s="108"/>
      <c r="Z24" s="49"/>
      <c r="AA24" s="108"/>
      <c r="AB24" s="49"/>
      <c r="AC24" s="108"/>
      <c r="AD24" s="49"/>
      <c r="AE24" s="108"/>
      <c r="AF24" s="49"/>
      <c r="AG24" s="108"/>
      <c r="AH24" s="49"/>
      <c r="AI24" s="108"/>
      <c r="AJ24" s="49"/>
      <c r="AK24" s="108"/>
      <c r="AL24" s="49"/>
      <c r="AM24" s="108"/>
      <c r="AN24" s="49"/>
      <c r="AO24" s="108"/>
      <c r="AP24" s="49"/>
      <c r="AQ24" s="108"/>
      <c r="AR24" s="49"/>
      <c r="AS24" s="108"/>
      <c r="AT24" s="49"/>
      <c r="AU24" s="108"/>
      <c r="AV24" s="49"/>
      <c r="AW24" s="108"/>
      <c r="AX24" s="49"/>
      <c r="AY24" s="108"/>
      <c r="AZ24" s="49"/>
      <c r="BA24" s="108"/>
      <c r="BB24" s="49"/>
      <c r="BC24" s="108"/>
      <c r="BD24" s="49"/>
      <c r="BE24" s="108"/>
      <c r="BF24" s="49"/>
      <c r="BG24" s="108"/>
      <c r="BH24" s="49"/>
      <c r="BI24" s="108">
        <v>1</v>
      </c>
      <c r="BJ24" s="49"/>
      <c r="BK24" s="108"/>
      <c r="BL24" s="49"/>
      <c r="BM24" s="108"/>
      <c r="BN24" s="49"/>
      <c r="BO24" s="108"/>
      <c r="BP24" s="49"/>
      <c r="BQ24" s="108"/>
      <c r="BR24" s="49"/>
      <c r="BS24" s="108"/>
      <c r="BT24" s="49"/>
      <c r="BU24" s="108"/>
      <c r="BV24" s="49"/>
      <c r="BW24" s="108"/>
      <c r="BX24" s="49"/>
      <c r="BY24" s="108"/>
      <c r="BZ24" s="49"/>
      <c r="CA24" s="109"/>
      <c r="CB24" s="47">
        <f t="shared" si="5"/>
        <v>1</v>
      </c>
      <c r="CC24" s="56">
        <f t="shared" si="13"/>
        <v>934.57900000000006</v>
      </c>
      <c r="CD24" s="56">
        <f t="shared" si="10"/>
        <v>308.41107000000005</v>
      </c>
      <c r="CE24" s="213">
        <f t="shared" si="14"/>
        <v>0</v>
      </c>
      <c r="CF24" s="214">
        <f t="shared" si="15"/>
        <v>1</v>
      </c>
      <c r="CG24" s="215">
        <f t="shared" si="8"/>
        <v>308.41107000000005</v>
      </c>
    </row>
    <row r="25" spans="1:86" s="47" customFormat="1" ht="33.75" customHeight="1" thickBot="1" x14ac:dyDescent="0.25">
      <c r="A25" s="547"/>
      <c r="B25" s="548">
        <v>1110152</v>
      </c>
      <c r="C25" s="515" t="s">
        <v>281</v>
      </c>
      <c r="D25" s="519">
        <v>30</v>
      </c>
      <c r="E25" s="522">
        <v>23831.78</v>
      </c>
      <c r="F25" s="521"/>
      <c r="G25" s="522">
        <f t="shared" si="34"/>
        <v>262.14958000000001</v>
      </c>
      <c r="H25" s="549">
        <v>41971</v>
      </c>
      <c r="I25" s="549"/>
      <c r="J25" s="524">
        <v>30</v>
      </c>
      <c r="K25" s="82">
        <f t="shared" ref="K25" si="36">J25-L25-O25</f>
        <v>27</v>
      </c>
      <c r="L25" s="83">
        <f t="shared" ref="L25" si="37">S25+U25+W25+Y25+AA25+AC25+AE25+AG25+AI25+AK25+AM25+AO25+AQ25+AS25+AU25+AW25+AY25+BA25+BC25+BE25+BG25+BI25+BK25+BM25+BO25+BQ25+BS25+BU25+BW25+BY25+CA25</f>
        <v>3</v>
      </c>
      <c r="M25" s="84">
        <f t="shared" ref="M25" si="38">IF(L25=0,0,L25*F25)</f>
        <v>0</v>
      </c>
      <c r="N25" s="85">
        <f t="shared" ref="N25" si="39">IF(L25=0,0,L25*G25)</f>
        <v>786.44874000000004</v>
      </c>
      <c r="O25" s="83"/>
      <c r="P25" s="86">
        <f t="shared" ref="P25" si="40">O25*F25</f>
        <v>0</v>
      </c>
      <c r="Q25" s="87">
        <f t="shared" ref="Q25" si="41">IF(O25=0,0,((O25*G25)/2))</f>
        <v>0</v>
      </c>
      <c r="R25" s="99"/>
      <c r="S25" s="108"/>
      <c r="T25" s="49"/>
      <c r="U25" s="108"/>
      <c r="V25" s="49"/>
      <c r="W25" s="108"/>
      <c r="X25" s="49"/>
      <c r="Y25" s="108"/>
      <c r="Z25" s="49"/>
      <c r="AA25" s="108"/>
      <c r="AB25" s="49"/>
      <c r="AC25" s="108"/>
      <c r="AD25" s="49"/>
      <c r="AE25" s="108"/>
      <c r="AF25" s="49"/>
      <c r="AG25" s="108"/>
      <c r="AH25" s="49"/>
      <c r="AI25" s="108"/>
      <c r="AJ25" s="49"/>
      <c r="AK25" s="108"/>
      <c r="AL25" s="49"/>
      <c r="AM25" s="108"/>
      <c r="AN25" s="49"/>
      <c r="AO25" s="108"/>
      <c r="AP25" s="49"/>
      <c r="AQ25" s="108"/>
      <c r="AR25" s="49"/>
      <c r="AS25" s="108"/>
      <c r="AT25" s="49"/>
      <c r="AU25" s="108"/>
      <c r="AV25" s="49"/>
      <c r="AW25" s="108"/>
      <c r="AX25" s="49"/>
      <c r="AY25" s="108"/>
      <c r="AZ25" s="49"/>
      <c r="BA25" s="108"/>
      <c r="BB25" s="49"/>
      <c r="BC25" s="108"/>
      <c r="BD25" s="49"/>
      <c r="BE25" s="108"/>
      <c r="BF25" s="49"/>
      <c r="BG25" s="108"/>
      <c r="BH25" s="49"/>
      <c r="BI25" s="108"/>
      <c r="BJ25" s="49"/>
      <c r="BK25" s="108">
        <v>1</v>
      </c>
      <c r="BL25" s="49"/>
      <c r="BM25" s="108"/>
      <c r="BN25" s="49"/>
      <c r="BO25" s="108">
        <v>1</v>
      </c>
      <c r="BP25" s="49"/>
      <c r="BQ25" s="108"/>
      <c r="BR25" s="49"/>
      <c r="BS25" s="108"/>
      <c r="BT25" s="49"/>
      <c r="BU25" s="108">
        <v>1</v>
      </c>
      <c r="BV25" s="49"/>
      <c r="BW25" s="108"/>
      <c r="BX25" s="49"/>
      <c r="BY25" s="108"/>
      <c r="BZ25" s="49"/>
      <c r="CA25" s="109"/>
      <c r="CB25" s="47">
        <f t="shared" ref="CB25" si="42">K25</f>
        <v>27</v>
      </c>
      <c r="CC25" s="56">
        <f t="shared" si="13"/>
        <v>21448.601999999999</v>
      </c>
      <c r="CD25" s="56">
        <f t="shared" ref="CD25" si="43">IF(CC25=0," ",(CB25*G25))</f>
        <v>7078.0386600000002</v>
      </c>
      <c r="CE25" s="213">
        <f t="shared" ref="CE25" si="44">F25</f>
        <v>0</v>
      </c>
      <c r="CF25" s="214">
        <f t="shared" ref="CF25" si="45">SUM(R25:CA25)</f>
        <v>3</v>
      </c>
      <c r="CG25" s="215">
        <f t="shared" ref="CG25" si="46">N25</f>
        <v>786.44874000000004</v>
      </c>
    </row>
    <row r="26" spans="1:86" s="47" customFormat="1" ht="33.75" customHeight="1" thickBot="1" x14ac:dyDescent="0.25">
      <c r="A26" s="445"/>
      <c r="B26" s="446"/>
      <c r="C26" s="392"/>
      <c r="D26" s="393"/>
      <c r="E26" s="250"/>
      <c r="F26" s="251">
        <f>E26*0.07</f>
        <v>0</v>
      </c>
      <c r="G26" s="447" t="str">
        <f t="shared" ref="G26" si="47">IF(D26=0,"",(E26/D26)*0.33)</f>
        <v/>
      </c>
      <c r="H26" s="448"/>
      <c r="I26" s="448"/>
      <c r="J26" s="449">
        <v>0</v>
      </c>
      <c r="K26" s="82">
        <f t="shared" ref="K26" si="48">J26-L26-O26</f>
        <v>0</v>
      </c>
      <c r="L26" s="83">
        <f t="shared" ref="L26" si="49">S26+U26+W26+Y26+AA26+AC26+AE26+AG26+AI26+AK26+AM26+AO26+AQ26+AS26+AU26+AW26+AY26+BA26+BC26+BE26+BG26+BI26+BK26+BM26+BO26+BQ26+BS26+BU26+BW26+BY26+CA26</f>
        <v>0</v>
      </c>
      <c r="M26" s="84">
        <f t="shared" ref="M26" si="50">IF(L26=0,0,L26*F26)</f>
        <v>0</v>
      </c>
      <c r="N26" s="85">
        <f t="shared" ref="N26" si="51">IF(L26=0,0,L26*G26)</f>
        <v>0</v>
      </c>
      <c r="O26" s="83"/>
      <c r="P26" s="86">
        <f t="shared" ref="P26" si="52">O26*F26</f>
        <v>0</v>
      </c>
      <c r="Q26" s="87">
        <f t="shared" ref="Q26" si="53">IF(O26=0,0,((O26*G26)/2))</f>
        <v>0</v>
      </c>
      <c r="R26" s="99"/>
      <c r="S26" s="108"/>
      <c r="T26" s="49"/>
      <c r="U26" s="108"/>
      <c r="V26" s="49"/>
      <c r="W26" s="108"/>
      <c r="X26" s="49"/>
      <c r="Y26" s="108"/>
      <c r="Z26" s="49"/>
      <c r="AA26" s="108"/>
      <c r="AB26" s="49"/>
      <c r="AC26" s="108"/>
      <c r="AD26" s="49"/>
      <c r="AE26" s="108"/>
      <c r="AF26" s="49"/>
      <c r="AG26" s="108"/>
      <c r="AH26" s="49"/>
      <c r="AI26" s="108"/>
      <c r="AJ26" s="49"/>
      <c r="AK26" s="108"/>
      <c r="AL26" s="49"/>
      <c r="AM26" s="108"/>
      <c r="AN26" s="49"/>
      <c r="AO26" s="108"/>
      <c r="AP26" s="49"/>
      <c r="AQ26" s="108"/>
      <c r="AR26" s="49"/>
      <c r="AS26" s="108"/>
      <c r="AT26" s="49"/>
      <c r="AU26" s="108"/>
      <c r="AV26" s="49"/>
      <c r="AW26" s="108"/>
      <c r="AX26" s="49"/>
      <c r="AY26" s="108"/>
      <c r="AZ26" s="49"/>
      <c r="BA26" s="108"/>
      <c r="BB26" s="49"/>
      <c r="BC26" s="108"/>
      <c r="BD26" s="49"/>
      <c r="BE26" s="108"/>
      <c r="BF26" s="49"/>
      <c r="BG26" s="108"/>
      <c r="BH26" s="49"/>
      <c r="BI26" s="108"/>
      <c r="BJ26" s="49"/>
      <c r="BK26" s="108"/>
      <c r="BL26" s="49"/>
      <c r="BM26" s="108"/>
      <c r="BN26" s="49"/>
      <c r="BO26" s="108"/>
      <c r="BP26" s="49"/>
      <c r="BQ26" s="108"/>
      <c r="BR26" s="49"/>
      <c r="BS26" s="108"/>
      <c r="BT26" s="49"/>
      <c r="BU26" s="108"/>
      <c r="BV26" s="49"/>
      <c r="BW26" s="108"/>
      <c r="BX26" s="49"/>
      <c r="BY26" s="108"/>
      <c r="BZ26" s="49"/>
      <c r="CA26" s="109"/>
      <c r="CB26" s="47">
        <f t="shared" si="5"/>
        <v>0</v>
      </c>
      <c r="CC26" s="56"/>
      <c r="CD26" s="56" t="str">
        <f t="shared" si="10"/>
        <v xml:space="preserve"> </v>
      </c>
      <c r="CE26" s="213">
        <f t="shared" si="14"/>
        <v>0</v>
      </c>
      <c r="CF26" s="214">
        <f t="shared" si="15"/>
        <v>0</v>
      </c>
      <c r="CG26" s="215">
        <f t="shared" si="8"/>
        <v>0</v>
      </c>
    </row>
    <row r="27" spans="1:86" s="206" customFormat="1" ht="22.5" customHeight="1" thickBot="1" x14ac:dyDescent="0.25">
      <c r="D27" s="207"/>
      <c r="E27" s="208"/>
      <c r="F27" s="112">
        <f>SUM(F8:F26)</f>
        <v>0</v>
      </c>
      <c r="G27" s="542">
        <f>AVERAGE(G9:G26)</f>
        <v>265.56241969318194</v>
      </c>
      <c r="H27" s="122"/>
      <c r="I27" s="122"/>
      <c r="J27" s="123">
        <f>SUM(J8:J26)</f>
        <v>219</v>
      </c>
      <c r="K27" s="124">
        <f>SUM(K8:K26)</f>
        <v>185</v>
      </c>
      <c r="L27" s="123">
        <f>SUM(L8:L26)</f>
        <v>34</v>
      </c>
      <c r="M27" s="112">
        <f>SUM(M8:M26)</f>
        <v>0</v>
      </c>
      <c r="N27" s="113">
        <f>SUM(N9:N26)</f>
        <v>8851.4030660000008</v>
      </c>
      <c r="O27" s="123">
        <f>SUM(O8:O26)</f>
        <v>0</v>
      </c>
      <c r="P27" s="125">
        <f>SUM(P8:P26)</f>
        <v>0</v>
      </c>
      <c r="Q27" s="114">
        <f>SUM(Q8:Q26)</f>
        <v>0</v>
      </c>
      <c r="S27" s="38">
        <f>SUM(S8:S26)</f>
        <v>1</v>
      </c>
      <c r="U27" s="38">
        <f>SUM(U8:U26)</f>
        <v>1</v>
      </c>
      <c r="W27" s="38">
        <f>SUM(W8:W26)</f>
        <v>2</v>
      </c>
      <c r="Y27" s="38">
        <f>SUM(Y8:Y26)</f>
        <v>2</v>
      </c>
      <c r="AA27" s="38">
        <f>SUM(AA8:AA26)</f>
        <v>1</v>
      </c>
      <c r="AC27" s="38">
        <f>SUM(AC8:AC26)</f>
        <v>0</v>
      </c>
      <c r="AE27" s="38">
        <f>SUM(AE8:AE26)</f>
        <v>1</v>
      </c>
      <c r="AG27" s="38">
        <f>SUM(AG8:AG26)</f>
        <v>1</v>
      </c>
      <c r="AI27" s="38">
        <f>SUM(AI8:AI26)</f>
        <v>2</v>
      </c>
      <c r="AK27" s="38">
        <f>SUM(AK8:AK26)</f>
        <v>2</v>
      </c>
      <c r="AM27" s="38">
        <f>SUM(AM8:AM26)</f>
        <v>3</v>
      </c>
      <c r="AO27" s="38">
        <f>SUM(AO8:AO26)</f>
        <v>0</v>
      </c>
      <c r="AQ27" s="38">
        <f>SUM(AQ8:AQ26)</f>
        <v>0</v>
      </c>
      <c r="AS27" s="38">
        <f>SUM(AS8:AS26)</f>
        <v>2</v>
      </c>
      <c r="AU27" s="38">
        <f>SUM(AU8:AU26)</f>
        <v>2</v>
      </c>
      <c r="AW27" s="38">
        <f>SUM(AW8:AW26)</f>
        <v>2</v>
      </c>
      <c r="AY27" s="38">
        <f>SUM(AY8:AY26)</f>
        <v>0</v>
      </c>
      <c r="BA27" s="38">
        <f>SUM(BA8:BA26)</f>
        <v>0</v>
      </c>
      <c r="BC27" s="38">
        <f>SUM(BC8:BC26)</f>
        <v>0</v>
      </c>
      <c r="BE27" s="38">
        <f>SUM(BE8:BE26)</f>
        <v>0</v>
      </c>
      <c r="BG27" s="38">
        <f>SUM(BG8:BG26)</f>
        <v>0</v>
      </c>
      <c r="BI27" s="38">
        <f>SUM(BI8:BI26)</f>
        <v>2</v>
      </c>
      <c r="BK27" s="38">
        <f>SUM(BK8:BK26)</f>
        <v>3</v>
      </c>
      <c r="BM27" s="38">
        <f>SUM(BM8:BM26)</f>
        <v>2</v>
      </c>
      <c r="BO27" s="38">
        <f>SUM(BO8:BO26)</f>
        <v>2</v>
      </c>
      <c r="BQ27" s="38">
        <f>SUM(BQ8:BQ26)</f>
        <v>0</v>
      </c>
      <c r="BS27" s="38">
        <f>SUM(BS8:BS26)</f>
        <v>0</v>
      </c>
      <c r="BU27" s="38">
        <f>SUM(BU8:BU26)</f>
        <v>2</v>
      </c>
      <c r="BW27" s="38">
        <f>SUM(BW8:BW26)</f>
        <v>0</v>
      </c>
      <c r="BY27" s="38">
        <f>SUM(BY8:BY26)</f>
        <v>1</v>
      </c>
      <c r="CA27" s="38">
        <f t="shared" ref="CA27:CG27" si="54">SUM(CA8:CA26)</f>
        <v>0</v>
      </c>
      <c r="CB27" s="127">
        <f t="shared" si="54"/>
        <v>185</v>
      </c>
      <c r="CC27" s="128">
        <f t="shared" si="54"/>
        <v>145043.15717575757</v>
      </c>
      <c r="CD27" s="128">
        <f t="shared" si="54"/>
        <v>48781.829013454546</v>
      </c>
      <c r="CE27" s="128">
        <f t="shared" si="54"/>
        <v>0</v>
      </c>
      <c r="CF27" s="128">
        <f t="shared" si="54"/>
        <v>34</v>
      </c>
      <c r="CG27" s="128">
        <f t="shared" si="54"/>
        <v>8851.4030660000008</v>
      </c>
      <c r="CH27" s="210">
        <f>CE27+CG27</f>
        <v>8851.4030660000008</v>
      </c>
    </row>
    <row r="28" spans="1:86" s="206" customFormat="1" ht="25.5" customHeight="1" thickTop="1" thickBot="1" x14ac:dyDescent="0.25">
      <c r="A28" s="634" t="s">
        <v>43</v>
      </c>
      <c r="B28" s="634"/>
      <c r="C28" s="150">
        <f>(A9+A10+A11+A12+A13+A14+A15+A16+A17+A18+A19+A20+A21+A22+A23+A24+A25+A26)-C31</f>
        <v>10</v>
      </c>
      <c r="D28" s="635" t="s">
        <v>45</v>
      </c>
      <c r="E28" s="636"/>
      <c r="F28" s="132"/>
      <c r="G28" s="208"/>
      <c r="H28" s="122"/>
      <c r="I28" s="122"/>
      <c r="K28" s="38"/>
      <c r="M28" s="129"/>
      <c r="N28" s="130"/>
      <c r="O28" s="115"/>
      <c r="P28" s="129"/>
      <c r="Q28" s="133" t="s">
        <v>49</v>
      </c>
      <c r="R28" s="134" t="s">
        <v>57</v>
      </c>
      <c r="S28" s="135"/>
      <c r="T28" s="136"/>
      <c r="U28" s="135"/>
      <c r="V28" s="136"/>
      <c r="W28" s="135"/>
      <c r="X28" s="136"/>
      <c r="Y28" s="135"/>
      <c r="Z28" s="136"/>
      <c r="AA28" s="135"/>
      <c r="AB28" s="136"/>
      <c r="AC28" s="135"/>
      <c r="AD28" s="136"/>
      <c r="AE28" s="135"/>
      <c r="AF28" s="136"/>
      <c r="AG28" s="135"/>
      <c r="AH28" s="136"/>
      <c r="AI28" s="135"/>
      <c r="AJ28" s="136"/>
      <c r="AK28" s="135"/>
      <c r="AL28" s="136"/>
      <c r="AM28" s="135"/>
      <c r="AN28" s="136"/>
      <c r="AO28" s="135"/>
      <c r="AP28" s="136"/>
      <c r="AQ28" s="135"/>
      <c r="AR28" s="136"/>
      <c r="AS28" s="135"/>
      <c r="AT28" s="136"/>
      <c r="AU28" s="135"/>
      <c r="AV28" s="136"/>
      <c r="AW28" s="135"/>
      <c r="AX28" s="136"/>
      <c r="AY28" s="135"/>
      <c r="AZ28" s="136"/>
      <c r="BA28" s="135"/>
      <c r="BB28" s="136"/>
      <c r="BC28" s="135"/>
      <c r="BD28" s="136"/>
      <c r="BE28" s="135"/>
      <c r="BF28" s="136"/>
      <c r="BG28" s="135"/>
      <c r="BH28" s="136"/>
      <c r="BI28" s="135"/>
      <c r="BJ28" s="136"/>
      <c r="BK28" s="135"/>
      <c r="BL28" s="136"/>
      <c r="BM28" s="135"/>
      <c r="BN28" s="136"/>
      <c r="BO28" s="135"/>
      <c r="BP28" s="136"/>
      <c r="BQ28" s="135"/>
      <c r="BR28" s="136"/>
      <c r="BS28" s="135"/>
      <c r="BT28" s="136"/>
      <c r="BU28" s="135"/>
      <c r="BV28" s="136"/>
      <c r="BW28" s="135"/>
      <c r="BX28" s="136"/>
      <c r="BY28" s="135"/>
      <c r="BZ28" s="136"/>
      <c r="CA28" s="137"/>
      <c r="CC28" s="60"/>
      <c r="CD28" s="60"/>
    </row>
    <row r="29" spans="1:86" s="206" customFormat="1" ht="8.25" customHeight="1" x14ac:dyDescent="0.2">
      <c r="C29" s="151"/>
      <c r="D29" s="207"/>
      <c r="E29" s="208"/>
      <c r="F29" s="43"/>
      <c r="G29" s="208"/>
      <c r="H29" s="122"/>
      <c r="I29" s="122"/>
      <c r="K29" s="38"/>
      <c r="M29" s="129"/>
      <c r="N29" s="130"/>
      <c r="O29" s="115"/>
      <c r="P29" s="129"/>
      <c r="Q29" s="131"/>
      <c r="R29" s="138"/>
      <c r="S29" s="644" t="s">
        <v>59</v>
      </c>
      <c r="T29" s="644"/>
      <c r="U29" s="644"/>
      <c r="V29" s="644"/>
      <c r="W29" s="644"/>
      <c r="X29" s="139"/>
      <c r="Y29" s="711" t="s">
        <v>182</v>
      </c>
      <c r="Z29" s="711"/>
      <c r="AA29" s="209"/>
      <c r="AB29" s="644" t="s">
        <v>17</v>
      </c>
      <c r="AC29" s="644"/>
      <c r="AD29" s="644"/>
      <c r="AE29" s="209"/>
      <c r="AF29" s="139"/>
      <c r="AG29" s="644" t="s">
        <v>59</v>
      </c>
      <c r="AH29" s="644"/>
      <c r="AI29" s="644"/>
      <c r="AJ29" s="644"/>
      <c r="AK29" s="644"/>
      <c r="AL29" s="139"/>
      <c r="AM29" s="644" t="s">
        <v>60</v>
      </c>
      <c r="AN29" s="644"/>
      <c r="AO29" s="209"/>
      <c r="AP29" s="644" t="s">
        <v>17</v>
      </c>
      <c r="AQ29" s="644"/>
      <c r="AR29" s="644"/>
      <c r="AS29" s="209"/>
      <c r="AT29" s="139"/>
      <c r="AU29" s="209"/>
      <c r="AV29" s="139"/>
      <c r="AW29" s="209"/>
      <c r="AX29" s="139"/>
      <c r="AY29" s="209"/>
      <c r="AZ29" s="139"/>
      <c r="BA29" s="209"/>
      <c r="BB29" s="139"/>
      <c r="BC29" s="209"/>
      <c r="BD29" s="139"/>
      <c r="BE29" s="209"/>
      <c r="BF29" s="139"/>
      <c r="BG29" s="209"/>
      <c r="BH29" s="139"/>
      <c r="BI29" s="209"/>
      <c r="BJ29" s="139"/>
      <c r="BK29" s="209"/>
      <c r="BL29" s="139"/>
      <c r="BM29" s="209"/>
      <c r="BN29" s="139"/>
      <c r="BO29" s="209"/>
      <c r="BP29" s="139"/>
      <c r="BQ29" s="209"/>
      <c r="BR29" s="139"/>
      <c r="BS29" s="209"/>
      <c r="BT29" s="139"/>
      <c r="BU29" s="209"/>
      <c r="BV29" s="139"/>
      <c r="BW29" s="209"/>
      <c r="BX29" s="139"/>
      <c r="BY29" s="209"/>
      <c r="BZ29" s="139"/>
      <c r="CA29" s="141"/>
      <c r="CC29" s="60"/>
      <c r="CD29" s="60"/>
    </row>
    <row r="30" spans="1:86" s="206" customFormat="1" ht="8.25" customHeight="1" thickBot="1" x14ac:dyDescent="0.25">
      <c r="C30" s="151"/>
      <c r="D30" s="207"/>
      <c r="E30" s="208"/>
      <c r="F30" s="43"/>
      <c r="G30" s="208"/>
      <c r="H30" s="122"/>
      <c r="I30" s="122"/>
      <c r="K30" s="38"/>
      <c r="M30" s="129"/>
      <c r="N30" s="130"/>
      <c r="O30" s="115"/>
      <c r="P30" s="129"/>
      <c r="Q30" s="131"/>
      <c r="R30" s="138"/>
      <c r="S30" s="644"/>
      <c r="T30" s="644"/>
      <c r="U30" s="644"/>
      <c r="V30" s="644"/>
      <c r="W30" s="644"/>
      <c r="X30" s="139"/>
      <c r="Y30" s="711"/>
      <c r="Z30" s="711"/>
      <c r="AA30" s="209"/>
      <c r="AB30" s="644"/>
      <c r="AC30" s="644"/>
      <c r="AD30" s="644"/>
      <c r="AE30" s="209"/>
      <c r="AF30" s="139"/>
      <c r="AG30" s="644"/>
      <c r="AH30" s="644"/>
      <c r="AI30" s="644"/>
      <c r="AJ30" s="644"/>
      <c r="AK30" s="644"/>
      <c r="AL30" s="139"/>
      <c r="AM30" s="644"/>
      <c r="AN30" s="644"/>
      <c r="AO30" s="209"/>
      <c r="AP30" s="644"/>
      <c r="AQ30" s="644"/>
      <c r="AR30" s="644"/>
      <c r="AS30" s="209"/>
      <c r="AT30" s="139"/>
      <c r="AU30" s="209"/>
      <c r="AV30" s="139"/>
      <c r="AW30" s="209"/>
      <c r="AX30" s="139"/>
      <c r="AY30" s="209"/>
      <c r="AZ30" s="139"/>
      <c r="BA30" s="209"/>
      <c r="BB30" s="139"/>
      <c r="BC30" s="209"/>
      <c r="BD30" s="139"/>
      <c r="BE30" s="209"/>
      <c r="BF30" s="139"/>
      <c r="BG30" s="209"/>
      <c r="BH30" s="139"/>
      <c r="BI30" s="209"/>
      <c r="BJ30" s="139"/>
      <c r="BK30" s="209"/>
      <c r="BL30" s="139"/>
      <c r="BM30" s="209"/>
      <c r="BN30" s="139"/>
      <c r="BO30" s="209"/>
      <c r="BP30" s="139"/>
      <c r="BQ30" s="209"/>
      <c r="BR30" s="139"/>
      <c r="BS30" s="209"/>
      <c r="BT30" s="139"/>
      <c r="BU30" s="209"/>
      <c r="BV30" s="139"/>
      <c r="BW30" s="209"/>
      <c r="BX30" s="139"/>
      <c r="BY30" s="209"/>
      <c r="BZ30" s="139"/>
      <c r="CA30" s="141"/>
      <c r="CC30" s="60"/>
      <c r="CD30" s="60"/>
    </row>
    <row r="31" spans="1:86" s="206" customFormat="1" ht="25.5" customHeight="1" thickBot="1" x14ac:dyDescent="0.25">
      <c r="A31" s="634" t="s">
        <v>44</v>
      </c>
      <c r="B31" s="634"/>
      <c r="C31" s="152"/>
      <c r="D31" s="635" t="s">
        <v>45</v>
      </c>
      <c r="E31" s="636"/>
      <c r="F31" s="132"/>
      <c r="G31" s="208"/>
      <c r="H31" s="122"/>
      <c r="I31" s="122"/>
      <c r="K31" s="38"/>
      <c r="M31" s="129"/>
      <c r="N31" s="130"/>
      <c r="O31" s="115"/>
      <c r="P31" s="129"/>
      <c r="Q31" s="131"/>
      <c r="R31" s="138">
        <v>1</v>
      </c>
      <c r="S31" s="632"/>
      <c r="T31" s="632"/>
      <c r="U31" s="632"/>
      <c r="V31" s="632"/>
      <c r="W31" s="632"/>
      <c r="X31" s="139"/>
      <c r="Y31" s="632"/>
      <c r="Z31" s="632"/>
      <c r="AA31" s="209"/>
      <c r="AB31" s="633"/>
      <c r="AC31" s="633"/>
      <c r="AD31" s="633"/>
      <c r="AE31" s="209"/>
      <c r="AF31" s="139">
        <v>4</v>
      </c>
      <c r="AG31" s="631"/>
      <c r="AH31" s="631"/>
      <c r="AI31" s="631"/>
      <c r="AJ31" s="631"/>
      <c r="AK31" s="631"/>
      <c r="AL31" s="139"/>
      <c r="AM31" s="632"/>
      <c r="AN31" s="632"/>
      <c r="AO31" s="209"/>
      <c r="AP31" s="633"/>
      <c r="AQ31" s="633"/>
      <c r="AR31" s="633"/>
      <c r="AS31" s="209"/>
      <c r="AT31" s="139"/>
      <c r="AU31" s="209"/>
      <c r="AV31" s="139"/>
      <c r="AW31" s="209"/>
      <c r="AX31" s="139"/>
      <c r="AY31" s="209"/>
      <c r="AZ31" s="139"/>
      <c r="BA31" s="209"/>
      <c r="BB31" s="139"/>
      <c r="BC31" s="209"/>
      <c r="BD31" s="139"/>
      <c r="BE31" s="209"/>
      <c r="BF31" s="139"/>
      <c r="BG31" s="209"/>
      <c r="BH31" s="139"/>
      <c r="BI31" s="209"/>
      <c r="BJ31" s="139"/>
      <c r="BK31" s="209"/>
      <c r="BL31" s="139"/>
      <c r="BM31" s="209"/>
      <c r="BN31" s="139"/>
      <c r="BO31" s="209"/>
      <c r="BP31" s="139"/>
      <c r="BQ31" s="209"/>
      <c r="BR31" s="139"/>
      <c r="BS31" s="209"/>
      <c r="BT31" s="139"/>
      <c r="BU31" s="209"/>
      <c r="BV31" s="139"/>
      <c r="BW31" s="209"/>
      <c r="BX31" s="139"/>
      <c r="BY31" s="209"/>
      <c r="BZ31" s="139"/>
      <c r="CA31" s="141"/>
      <c r="CC31" s="60"/>
      <c r="CD31" s="60"/>
    </row>
    <row r="32" spans="1:86" s="206" customFormat="1" ht="9.75" customHeight="1" thickBot="1" x14ac:dyDescent="0.25">
      <c r="C32" s="151"/>
      <c r="D32" s="207"/>
      <c r="E32" s="208"/>
      <c r="F32" s="43"/>
      <c r="G32" s="208"/>
      <c r="H32" s="122"/>
      <c r="I32" s="122"/>
      <c r="K32" s="38"/>
      <c r="M32" s="129"/>
      <c r="N32" s="130"/>
      <c r="O32" s="115"/>
      <c r="P32" s="129"/>
      <c r="Q32" s="131"/>
      <c r="R32" s="138"/>
      <c r="S32" s="209"/>
      <c r="T32" s="139"/>
      <c r="U32" s="209"/>
      <c r="V32" s="139"/>
      <c r="W32" s="209"/>
      <c r="X32" s="139"/>
      <c r="Y32" s="142"/>
      <c r="Z32" s="142"/>
      <c r="AA32" s="209"/>
      <c r="AB32" s="143"/>
      <c r="AC32" s="144"/>
      <c r="AD32" s="143"/>
      <c r="AE32" s="209"/>
      <c r="AF32" s="139"/>
      <c r="AG32" s="209"/>
      <c r="AH32" s="139"/>
      <c r="AI32" s="209"/>
      <c r="AJ32" s="139"/>
      <c r="AK32" s="209"/>
      <c r="AL32" s="139"/>
      <c r="AM32" s="142"/>
      <c r="AN32" s="142"/>
      <c r="AO32" s="209"/>
      <c r="AP32" s="143"/>
      <c r="AQ32" s="144"/>
      <c r="AR32" s="143"/>
      <c r="AS32" s="209"/>
      <c r="AT32" s="139"/>
      <c r="AU32" s="209"/>
      <c r="AV32" s="139"/>
      <c r="AW32" s="209"/>
      <c r="AX32" s="139"/>
      <c r="AY32" s="209"/>
      <c r="AZ32" s="139"/>
      <c r="BA32" s="209"/>
      <c r="BB32" s="139"/>
      <c r="BC32" s="209"/>
      <c r="BD32" s="139"/>
      <c r="BE32" s="209"/>
      <c r="BF32" s="139"/>
      <c r="BG32" s="209"/>
      <c r="BH32" s="139"/>
      <c r="BI32" s="209"/>
      <c r="BJ32" s="139"/>
      <c r="BK32" s="209"/>
      <c r="BL32" s="139"/>
      <c r="BM32" s="209"/>
      <c r="BN32" s="139"/>
      <c r="BO32" s="209"/>
      <c r="BP32" s="139"/>
      <c r="BQ32" s="209"/>
      <c r="BR32" s="139"/>
      <c r="BS32" s="209"/>
      <c r="BT32" s="139"/>
      <c r="BU32" s="209"/>
      <c r="BV32" s="139"/>
      <c r="BW32" s="209"/>
      <c r="BX32" s="139"/>
      <c r="BY32" s="209"/>
      <c r="BZ32" s="139"/>
      <c r="CA32" s="141"/>
      <c r="CC32" s="60"/>
      <c r="CD32" s="60"/>
    </row>
    <row r="33" spans="1:82" s="206" customFormat="1" ht="25.5" customHeight="1" thickBot="1" x14ac:dyDescent="0.25">
      <c r="A33" s="634" t="s">
        <v>46</v>
      </c>
      <c r="B33" s="634"/>
      <c r="C33" s="150">
        <f>L27+O27</f>
        <v>34</v>
      </c>
      <c r="D33" s="638" t="s">
        <v>47</v>
      </c>
      <c r="E33" s="637"/>
      <c r="F33" s="43"/>
      <c r="G33" s="208" t="s">
        <v>16</v>
      </c>
      <c r="H33" s="154">
        <f>O27</f>
        <v>0</v>
      </c>
      <c r="I33" s="145" t="s">
        <v>47</v>
      </c>
      <c r="J33" s="639">
        <f>Q27</f>
        <v>0</v>
      </c>
      <c r="K33" s="640"/>
      <c r="L33" s="641"/>
      <c r="M33" s="129" t="s">
        <v>48</v>
      </c>
      <c r="N33" s="130"/>
      <c r="O33" s="115"/>
      <c r="P33" s="129"/>
      <c r="Q33" s="131"/>
      <c r="R33" s="138">
        <v>2</v>
      </c>
      <c r="S33" s="631"/>
      <c r="T33" s="631"/>
      <c r="U33" s="631"/>
      <c r="V33" s="631"/>
      <c r="W33" s="631"/>
      <c r="X33" s="139"/>
      <c r="Y33" s="632"/>
      <c r="Z33" s="632"/>
      <c r="AA33" s="356"/>
      <c r="AB33" s="633"/>
      <c r="AC33" s="633"/>
      <c r="AD33" s="633"/>
      <c r="AE33" s="209"/>
      <c r="AF33" s="139">
        <v>5</v>
      </c>
      <c r="AG33" s="631"/>
      <c r="AH33" s="631"/>
      <c r="AI33" s="631"/>
      <c r="AJ33" s="631"/>
      <c r="AK33" s="631"/>
      <c r="AL33" s="139"/>
      <c r="AM33" s="632"/>
      <c r="AN33" s="632"/>
      <c r="AO33" s="209"/>
      <c r="AP33" s="633"/>
      <c r="AQ33" s="633"/>
      <c r="AR33" s="633"/>
      <c r="AS33" s="209"/>
      <c r="AT33" s="139"/>
      <c r="AU33" s="209"/>
      <c r="AV33" s="139"/>
      <c r="AW33" s="209"/>
      <c r="AX33" s="139"/>
      <c r="AY33" s="209"/>
      <c r="AZ33" s="139"/>
      <c r="BA33" s="209"/>
      <c r="BB33" s="139"/>
      <c r="BC33" s="209"/>
      <c r="BD33" s="139"/>
      <c r="BE33" s="209"/>
      <c r="BF33" s="139"/>
      <c r="BG33" s="209"/>
      <c r="BH33" s="139"/>
      <c r="BI33" s="209"/>
      <c r="BJ33" s="139"/>
      <c r="BK33" s="209"/>
      <c r="BL33" s="139"/>
      <c r="BM33" s="209"/>
      <c r="BN33" s="139"/>
      <c r="BO33" s="209"/>
      <c r="BP33" s="139"/>
      <c r="BQ33" s="209"/>
      <c r="BR33" s="139"/>
      <c r="BS33" s="209"/>
      <c r="BT33" s="139"/>
      <c r="BU33" s="209"/>
      <c r="BV33" s="139"/>
      <c r="BW33" s="209"/>
      <c r="BX33" s="139"/>
      <c r="BY33" s="209"/>
      <c r="BZ33" s="139"/>
      <c r="CA33" s="141"/>
      <c r="CC33" s="60"/>
      <c r="CD33" s="60"/>
    </row>
    <row r="34" spans="1:82" s="206" customFormat="1" ht="9.75" customHeight="1" thickBot="1" x14ac:dyDescent="0.25">
      <c r="C34" s="151"/>
      <c r="D34" s="207"/>
      <c r="E34" s="208"/>
      <c r="F34" s="43"/>
      <c r="G34" s="208"/>
      <c r="H34" s="122"/>
      <c r="I34" s="122"/>
      <c r="K34" s="38"/>
      <c r="M34" s="129"/>
      <c r="N34" s="130"/>
      <c r="O34" s="115"/>
      <c r="P34" s="129"/>
      <c r="Q34" s="131"/>
      <c r="R34" s="138"/>
      <c r="S34" s="209"/>
      <c r="T34" s="139"/>
      <c r="U34" s="209"/>
      <c r="V34" s="139"/>
      <c r="W34" s="209"/>
      <c r="X34" s="139"/>
      <c r="Y34" s="142"/>
      <c r="Z34" s="142"/>
      <c r="AA34" s="209"/>
      <c r="AB34" s="143"/>
      <c r="AC34" s="144"/>
      <c r="AD34" s="143"/>
      <c r="AE34" s="209"/>
      <c r="AF34" s="139"/>
      <c r="AG34" s="209"/>
      <c r="AH34" s="139"/>
      <c r="AI34" s="209"/>
      <c r="AJ34" s="139"/>
      <c r="AK34" s="209"/>
      <c r="AL34" s="139"/>
      <c r="AM34" s="142"/>
      <c r="AN34" s="142"/>
      <c r="AO34" s="209"/>
      <c r="AP34" s="143"/>
      <c r="AQ34" s="144"/>
      <c r="AR34" s="143"/>
      <c r="AS34" s="209"/>
      <c r="AT34" s="139"/>
      <c r="AU34" s="209"/>
      <c r="AV34" s="139"/>
      <c r="AW34" s="209"/>
      <c r="AX34" s="139"/>
      <c r="AY34" s="209"/>
      <c r="AZ34" s="139"/>
      <c r="BA34" s="209"/>
      <c r="BB34" s="139"/>
      <c r="BC34" s="209"/>
      <c r="BD34" s="139"/>
      <c r="BE34" s="209"/>
      <c r="BF34" s="139"/>
      <c r="BG34" s="209"/>
      <c r="BH34" s="139"/>
      <c r="BI34" s="209"/>
      <c r="BJ34" s="139"/>
      <c r="BK34" s="209"/>
      <c r="BL34" s="139"/>
      <c r="BM34" s="209"/>
      <c r="BN34" s="139"/>
      <c r="BO34" s="209"/>
      <c r="BP34" s="139"/>
      <c r="BQ34" s="209"/>
      <c r="BR34" s="139"/>
      <c r="BS34" s="209"/>
      <c r="BT34" s="139"/>
      <c r="BU34" s="209"/>
      <c r="BV34" s="139"/>
      <c r="BW34" s="209"/>
      <c r="BX34" s="139"/>
      <c r="BY34" s="209"/>
      <c r="BZ34" s="139"/>
      <c r="CA34" s="141"/>
      <c r="CC34" s="60"/>
      <c r="CD34" s="60"/>
    </row>
    <row r="35" spans="1:82" s="206" customFormat="1" ht="25.5" customHeight="1" thickBot="1" x14ac:dyDescent="0.25">
      <c r="A35" s="634" t="s">
        <v>46</v>
      </c>
      <c r="B35" s="634"/>
      <c r="C35" s="153">
        <f>N27+Q27</f>
        <v>8851.4030660000008</v>
      </c>
      <c r="D35" s="637" t="s">
        <v>48</v>
      </c>
      <c r="E35" s="637"/>
      <c r="F35" s="43"/>
      <c r="G35" s="208"/>
      <c r="H35" s="122"/>
      <c r="I35" s="122"/>
      <c r="K35" s="38"/>
      <c r="M35" s="129"/>
      <c r="N35" s="130"/>
      <c r="O35" s="115"/>
      <c r="P35" s="129"/>
      <c r="Q35" s="131"/>
      <c r="R35" s="138">
        <v>3</v>
      </c>
      <c r="S35" s="631"/>
      <c r="T35" s="631"/>
      <c r="U35" s="631"/>
      <c r="V35" s="631"/>
      <c r="W35" s="631"/>
      <c r="X35" s="139"/>
      <c r="Y35" s="632"/>
      <c r="Z35" s="632"/>
      <c r="AA35" s="546"/>
      <c r="AB35" s="633"/>
      <c r="AC35" s="633"/>
      <c r="AD35" s="633"/>
      <c r="AE35" s="209"/>
      <c r="AF35" s="139">
        <v>6</v>
      </c>
      <c r="AG35" s="631"/>
      <c r="AH35" s="631"/>
      <c r="AI35" s="631"/>
      <c r="AJ35" s="631"/>
      <c r="AK35" s="631"/>
      <c r="AL35" s="139"/>
      <c r="AM35" s="632"/>
      <c r="AN35" s="632"/>
      <c r="AO35" s="209"/>
      <c r="AP35" s="633"/>
      <c r="AQ35" s="633"/>
      <c r="AR35" s="633"/>
      <c r="AS35" s="209"/>
      <c r="AT35" s="139"/>
      <c r="AU35" s="209"/>
      <c r="AV35" s="139"/>
      <c r="AW35" s="209"/>
      <c r="AX35" s="139"/>
      <c r="AY35" s="209"/>
      <c r="AZ35" s="139"/>
      <c r="BA35" s="209"/>
      <c r="BB35" s="139"/>
      <c r="BC35" s="209"/>
      <c r="BD35" s="139"/>
      <c r="BE35" s="209"/>
      <c r="BF35" s="139"/>
      <c r="BG35" s="209"/>
      <c r="BH35" s="139"/>
      <c r="BI35" s="209"/>
      <c r="BJ35" s="139"/>
      <c r="BK35" s="209"/>
      <c r="BL35" s="139"/>
      <c r="BM35" s="209"/>
      <c r="BN35" s="139"/>
      <c r="BO35" s="209"/>
      <c r="BP35" s="139"/>
      <c r="BQ35" s="209"/>
      <c r="BR35" s="139"/>
      <c r="BS35" s="209"/>
      <c r="BT35" s="139"/>
      <c r="BU35" s="209"/>
      <c r="BV35" s="139"/>
      <c r="BW35" s="209"/>
      <c r="BX35" s="139"/>
      <c r="BY35" s="209"/>
      <c r="BZ35" s="139"/>
      <c r="CA35" s="141"/>
      <c r="CC35" s="60"/>
      <c r="CD35" s="60"/>
    </row>
    <row r="36" spans="1:82" s="206" customFormat="1" ht="6" customHeight="1" thickBot="1" x14ac:dyDescent="0.25">
      <c r="C36" s="53"/>
      <c r="D36" s="208"/>
      <c r="E36" s="208"/>
      <c r="F36" s="43"/>
      <c r="G36" s="208"/>
      <c r="H36" s="122"/>
      <c r="I36" s="122"/>
      <c r="K36" s="38"/>
      <c r="M36" s="129"/>
      <c r="N36" s="130"/>
      <c r="O36" s="115"/>
      <c r="P36" s="129"/>
      <c r="Q36" s="131"/>
      <c r="R36" s="138"/>
      <c r="S36" s="209"/>
      <c r="T36" s="209"/>
      <c r="U36" s="209"/>
      <c r="V36" s="209"/>
      <c r="W36" s="209"/>
      <c r="X36" s="139"/>
      <c r="Y36" s="209"/>
      <c r="Z36" s="209"/>
      <c r="AA36" s="209"/>
      <c r="AB36" s="139"/>
      <c r="AC36" s="139"/>
      <c r="AD36" s="139"/>
      <c r="AE36" s="209"/>
      <c r="AF36" s="139"/>
      <c r="AG36" s="209"/>
      <c r="AH36" s="209"/>
      <c r="AI36" s="209"/>
      <c r="AJ36" s="209"/>
      <c r="AK36" s="209"/>
      <c r="AL36" s="139"/>
      <c r="AM36" s="209"/>
      <c r="AN36" s="209"/>
      <c r="AO36" s="209"/>
      <c r="AP36" s="139"/>
      <c r="AQ36" s="139"/>
      <c r="AR36" s="139"/>
      <c r="AS36" s="209"/>
      <c r="AT36" s="139"/>
      <c r="AU36" s="209"/>
      <c r="AV36" s="139"/>
      <c r="AW36" s="209"/>
      <c r="AX36" s="139"/>
      <c r="AY36" s="209"/>
      <c r="AZ36" s="139"/>
      <c r="BA36" s="209"/>
      <c r="BB36" s="139"/>
      <c r="BC36" s="209"/>
      <c r="BD36" s="139"/>
      <c r="BE36" s="209"/>
      <c r="BF36" s="139"/>
      <c r="BG36" s="209"/>
      <c r="BH36" s="139"/>
      <c r="BI36" s="209"/>
      <c r="BJ36" s="139"/>
      <c r="BK36" s="209"/>
      <c r="BL36" s="139"/>
      <c r="BM36" s="209"/>
      <c r="BN36" s="139"/>
      <c r="BO36" s="209"/>
      <c r="BP36" s="139"/>
      <c r="BQ36" s="209"/>
      <c r="BR36" s="139"/>
      <c r="BS36" s="209"/>
      <c r="BT36" s="139"/>
      <c r="BU36" s="209"/>
      <c r="BV36" s="139"/>
      <c r="BW36" s="209"/>
      <c r="BX36" s="139"/>
      <c r="BY36" s="209"/>
      <c r="BZ36" s="139"/>
      <c r="CA36" s="141"/>
      <c r="CC36" s="60"/>
      <c r="CD36" s="60"/>
    </row>
    <row r="37" spans="1:82" s="206" customFormat="1" ht="24.75" customHeight="1" thickBot="1" x14ac:dyDescent="0.25">
      <c r="A37" s="634" t="s">
        <v>93</v>
      </c>
      <c r="B37" s="634"/>
      <c r="C37" s="265">
        <f>CE27</f>
        <v>0</v>
      </c>
      <c r="D37" s="637" t="s">
        <v>48</v>
      </c>
      <c r="E37" s="637"/>
      <c r="F37" s="43"/>
      <c r="G37" s="208"/>
      <c r="H37" s="122"/>
      <c r="I37" s="122"/>
      <c r="K37" s="38"/>
      <c r="M37" s="129"/>
      <c r="N37" s="130"/>
      <c r="O37" s="115"/>
      <c r="P37" s="129"/>
      <c r="Q37" s="131"/>
      <c r="R37" s="146"/>
      <c r="S37" s="204"/>
      <c r="T37" s="205"/>
      <c r="U37" s="204"/>
      <c r="V37" s="205"/>
      <c r="W37" s="204"/>
      <c r="X37" s="205"/>
      <c r="Y37" s="204"/>
      <c r="Z37" s="205"/>
      <c r="AA37" s="204" t="s">
        <v>47</v>
      </c>
      <c r="AB37" s="627">
        <f>Y31+Y33+Y35+AM31+AM33+AM35</f>
        <v>0</v>
      </c>
      <c r="AC37" s="627"/>
      <c r="AD37" s="627"/>
      <c r="AE37" s="628" t="s">
        <v>17</v>
      </c>
      <c r="AF37" s="628"/>
      <c r="AG37" s="629">
        <f>AB31+AB33+AB35+AP31+AP33+AP35</f>
        <v>0</v>
      </c>
      <c r="AH37" s="629"/>
      <c r="AI37" s="629"/>
      <c r="AJ37" s="629"/>
      <c r="AK37" s="629"/>
      <c r="AL37" s="205"/>
      <c r="AM37" s="628"/>
      <c r="AN37" s="628"/>
      <c r="AO37" s="204"/>
      <c r="AP37" s="630"/>
      <c r="AQ37" s="630"/>
      <c r="AR37" s="630"/>
      <c r="AS37" s="204"/>
      <c r="AT37" s="205"/>
      <c r="AU37" s="204"/>
      <c r="AV37" s="205"/>
      <c r="AW37" s="204"/>
      <c r="AX37" s="205"/>
      <c r="AY37" s="204"/>
      <c r="AZ37" s="205"/>
      <c r="BA37" s="204"/>
      <c r="BB37" s="205"/>
      <c r="BC37" s="204"/>
      <c r="BD37" s="205"/>
      <c r="BE37" s="204"/>
      <c r="BF37" s="205"/>
      <c r="BG37" s="204"/>
      <c r="BH37" s="205"/>
      <c r="BI37" s="204"/>
      <c r="BJ37" s="205"/>
      <c r="BK37" s="204"/>
      <c r="BL37" s="205"/>
      <c r="BM37" s="204"/>
      <c r="BN37" s="205"/>
      <c r="BO37" s="204"/>
      <c r="BP37" s="205"/>
      <c r="BQ37" s="204"/>
      <c r="BR37" s="205"/>
      <c r="BS37" s="204"/>
      <c r="BT37" s="205"/>
      <c r="BU37" s="204"/>
      <c r="BV37" s="205"/>
      <c r="BW37" s="204"/>
      <c r="BX37" s="205"/>
      <c r="BY37" s="204"/>
      <c r="BZ37" s="205"/>
      <c r="CA37" s="149"/>
      <c r="CC37" s="60"/>
      <c r="CD37" s="60"/>
    </row>
    <row r="38" spans="1:82" s="45" customFormat="1" ht="15.75" thickBot="1" x14ac:dyDescent="0.25">
      <c r="D38" s="25"/>
      <c r="E38" s="50"/>
      <c r="F38" s="51"/>
      <c r="G38" s="28"/>
      <c r="H38" s="29"/>
      <c r="I38" s="29"/>
      <c r="J38" s="24"/>
      <c r="K38" s="30"/>
      <c r="L38" s="24"/>
      <c r="M38" s="31"/>
      <c r="N38" s="32"/>
      <c r="O38" s="33"/>
      <c r="P38" s="31"/>
      <c r="Q38" s="34"/>
      <c r="S38" s="48"/>
      <c r="U38" s="48"/>
      <c r="W38" s="48"/>
      <c r="Y38" s="48"/>
      <c r="AA38" s="48"/>
      <c r="AC38" s="48"/>
      <c r="AE38" s="48"/>
      <c r="AG38" s="48"/>
      <c r="AI38" s="48"/>
      <c r="AK38" s="48"/>
      <c r="AM38" s="48"/>
      <c r="AO38" s="48"/>
      <c r="AQ38" s="48"/>
      <c r="AS38" s="48"/>
      <c r="AU38" s="48"/>
      <c r="AW38" s="48"/>
      <c r="AY38" s="48"/>
      <c r="BA38" s="48"/>
      <c r="BC38" s="48"/>
      <c r="BE38" s="48"/>
      <c r="BG38" s="48"/>
      <c r="BI38" s="48"/>
      <c r="BK38" s="48"/>
      <c r="BM38" s="48"/>
      <c r="BO38" s="48"/>
      <c r="BQ38" s="48"/>
      <c r="BS38" s="48"/>
      <c r="BU38" s="48"/>
      <c r="BW38" s="48"/>
      <c r="BY38" s="48"/>
      <c r="CA38" s="48"/>
      <c r="CC38" s="35"/>
      <c r="CD38" s="35"/>
    </row>
    <row r="39" spans="1:82" s="45" customFormat="1" ht="27" thickBot="1" x14ac:dyDescent="0.25">
      <c r="A39" s="634" t="s">
        <v>65</v>
      </c>
      <c r="B39" s="634"/>
      <c r="C39" s="265">
        <f>C35+C37</f>
        <v>8851.4030660000008</v>
      </c>
      <c r="D39" s="637" t="s">
        <v>48</v>
      </c>
      <c r="E39" s="637"/>
      <c r="F39" s="51"/>
      <c r="G39" s="28"/>
      <c r="H39" s="29"/>
      <c r="I39" s="29"/>
      <c r="J39" s="24"/>
      <c r="K39" s="30"/>
      <c r="L39" s="24"/>
      <c r="M39" s="31"/>
      <c r="N39" s="32"/>
      <c r="O39" s="33"/>
      <c r="P39" s="31"/>
      <c r="Q39" s="34"/>
      <c r="S39" s="48"/>
      <c r="U39" s="48"/>
      <c r="W39" s="48"/>
      <c r="Y39" s="48"/>
      <c r="AA39" s="48"/>
      <c r="AC39" s="48"/>
      <c r="AE39" s="48"/>
      <c r="AG39" s="48"/>
      <c r="AI39" s="48"/>
      <c r="AK39" s="48"/>
      <c r="AM39" s="48"/>
      <c r="AO39" s="48"/>
      <c r="AQ39" s="48"/>
      <c r="AS39" s="48"/>
      <c r="AU39" s="48"/>
      <c r="AW39" s="48"/>
      <c r="AY39" s="48"/>
      <c r="BA39" s="48"/>
      <c r="BC39" s="48"/>
      <c r="BE39" s="48"/>
      <c r="BG39" s="48"/>
      <c r="BI39" s="48"/>
      <c r="BK39" s="48"/>
      <c r="BM39" s="48"/>
      <c r="BO39" s="48"/>
      <c r="BQ39" s="48"/>
      <c r="BS39" s="48"/>
      <c r="BU39" s="48"/>
      <c r="BW39" s="48"/>
      <c r="BY39" s="48"/>
      <c r="CA39" s="48"/>
      <c r="CC39" s="35"/>
      <c r="CD39" s="35"/>
    </row>
    <row r="40" spans="1:82" s="45" customFormat="1" ht="15" x14ac:dyDescent="0.2">
      <c r="D40" s="25"/>
      <c r="E40" s="50"/>
      <c r="F40" s="51"/>
      <c r="G40" s="28"/>
      <c r="H40" s="29"/>
      <c r="I40" s="29"/>
      <c r="J40" s="24"/>
      <c r="K40" s="30"/>
      <c r="L40" s="24"/>
      <c r="M40" s="31"/>
      <c r="N40" s="32"/>
      <c r="O40" s="33"/>
      <c r="P40" s="31"/>
      <c r="Q40" s="34"/>
      <c r="S40" s="48"/>
      <c r="U40" s="48"/>
      <c r="W40" s="48"/>
      <c r="Y40" s="48"/>
      <c r="AA40" s="48"/>
      <c r="AC40" s="48"/>
      <c r="AE40" s="48"/>
      <c r="AG40" s="48"/>
      <c r="AI40" s="48"/>
      <c r="AK40" s="48"/>
      <c r="AM40" s="48"/>
      <c r="AO40" s="48"/>
      <c r="AQ40" s="48"/>
      <c r="AS40" s="48"/>
      <c r="AU40" s="48"/>
      <c r="AW40" s="48"/>
      <c r="AY40" s="48"/>
      <c r="BA40" s="48"/>
      <c r="BC40" s="48"/>
      <c r="BE40" s="48"/>
      <c r="BG40" s="48"/>
      <c r="BI40" s="48"/>
      <c r="BK40" s="48"/>
      <c r="BM40" s="48"/>
      <c r="BO40" s="48"/>
      <c r="BQ40" s="48"/>
      <c r="BS40" s="48"/>
      <c r="BU40" s="48"/>
      <c r="BW40" s="48"/>
      <c r="BY40" s="48"/>
      <c r="CA40" s="48"/>
      <c r="CC40" s="35"/>
      <c r="CD40" s="35"/>
    </row>
    <row r="41" spans="1:82" s="45" customFormat="1" ht="15" x14ac:dyDescent="0.2">
      <c r="D41" s="25"/>
      <c r="E41" s="50"/>
      <c r="F41" s="51"/>
      <c r="G41" s="28"/>
      <c r="H41" s="29"/>
      <c r="I41" s="29"/>
      <c r="J41" s="24"/>
      <c r="K41" s="30"/>
      <c r="L41" s="24"/>
      <c r="M41" s="31"/>
      <c r="N41" s="32"/>
      <c r="O41" s="33"/>
      <c r="P41" s="31"/>
      <c r="Q41" s="34"/>
      <c r="S41" s="48"/>
      <c r="U41" s="48"/>
      <c r="W41" s="48"/>
      <c r="Y41" s="48"/>
      <c r="AA41" s="48"/>
      <c r="AC41" s="48"/>
      <c r="AE41" s="48"/>
      <c r="AG41" s="48"/>
      <c r="AI41" s="48"/>
      <c r="AK41" s="48"/>
      <c r="AM41" s="48"/>
      <c r="AO41" s="48"/>
      <c r="AQ41" s="48"/>
      <c r="AS41" s="48"/>
      <c r="AU41" s="48"/>
      <c r="AW41" s="48"/>
      <c r="AY41" s="48"/>
      <c r="BA41" s="48"/>
      <c r="BC41" s="48"/>
      <c r="BE41" s="48"/>
      <c r="BG41" s="48"/>
      <c r="BI41" s="48"/>
      <c r="BK41" s="48"/>
      <c r="BM41" s="48"/>
      <c r="BO41" s="48"/>
      <c r="BQ41" s="48"/>
      <c r="BS41" s="48"/>
      <c r="BU41" s="48"/>
      <c r="BW41" s="48"/>
      <c r="BY41" s="48"/>
      <c r="CA41" s="48"/>
      <c r="CC41" s="35"/>
      <c r="CD41" s="35"/>
    </row>
    <row r="42" spans="1:82" s="45" customFormat="1" ht="15" x14ac:dyDescent="0.2">
      <c r="D42" s="25"/>
      <c r="E42" s="50"/>
      <c r="F42" s="51"/>
      <c r="G42" s="28"/>
      <c r="H42" s="29"/>
      <c r="I42" s="29"/>
      <c r="J42" s="24"/>
      <c r="K42" s="30"/>
      <c r="L42" s="24"/>
      <c r="M42" s="31"/>
      <c r="N42" s="32"/>
      <c r="O42" s="33"/>
      <c r="P42" s="31"/>
      <c r="Q42" s="34"/>
      <c r="S42" s="48"/>
      <c r="U42" s="48"/>
      <c r="W42" s="48"/>
      <c r="Y42" s="48"/>
      <c r="AA42" s="48"/>
      <c r="AC42" s="48"/>
      <c r="AE42" s="48"/>
      <c r="AG42" s="48"/>
      <c r="AI42" s="48"/>
      <c r="AK42" s="48"/>
      <c r="AM42" s="48"/>
      <c r="AO42" s="48"/>
      <c r="AQ42" s="48"/>
      <c r="AS42" s="48"/>
      <c r="AU42" s="48"/>
      <c r="AW42" s="48"/>
      <c r="AY42" s="48"/>
      <c r="BA42" s="48"/>
      <c r="BC42" s="48"/>
      <c r="BE42" s="48"/>
      <c r="BG42" s="48"/>
      <c r="BI42" s="48"/>
      <c r="BK42" s="48"/>
      <c r="BM42" s="48"/>
      <c r="BO42" s="48"/>
      <c r="BQ42" s="48"/>
      <c r="BS42" s="48"/>
      <c r="BU42" s="48"/>
      <c r="BW42" s="48"/>
      <c r="BY42" s="48"/>
      <c r="CA42" s="48"/>
      <c r="CC42" s="35"/>
      <c r="CD42" s="35"/>
    </row>
    <row r="43" spans="1:82" s="45" customFormat="1" ht="15" x14ac:dyDescent="0.2">
      <c r="D43" s="25"/>
      <c r="E43" s="50"/>
      <c r="F43" s="51"/>
      <c r="G43" s="28"/>
      <c r="H43" s="29"/>
      <c r="I43" s="29"/>
      <c r="J43" s="24"/>
      <c r="K43" s="30"/>
      <c r="L43" s="24"/>
      <c r="M43" s="31"/>
      <c r="N43" s="32"/>
      <c r="O43" s="33"/>
      <c r="P43" s="31"/>
      <c r="Q43" s="34"/>
      <c r="S43" s="48"/>
      <c r="U43" s="48"/>
      <c r="W43" s="48"/>
      <c r="Y43" s="48"/>
      <c r="AA43" s="48"/>
      <c r="AC43" s="48"/>
      <c r="AE43" s="48"/>
      <c r="AG43" s="48"/>
      <c r="AI43" s="48"/>
      <c r="AK43" s="48"/>
      <c r="AM43" s="48"/>
      <c r="AO43" s="48"/>
      <c r="AQ43" s="48"/>
      <c r="AS43" s="48"/>
      <c r="AU43" s="48"/>
      <c r="AW43" s="48"/>
      <c r="AY43" s="48"/>
      <c r="BA43" s="48"/>
      <c r="BC43" s="48"/>
      <c r="BE43" s="48"/>
      <c r="BG43" s="48"/>
      <c r="BI43" s="48"/>
      <c r="BK43" s="48"/>
      <c r="BM43" s="48"/>
      <c r="BO43" s="48"/>
      <c r="BQ43" s="48"/>
      <c r="BS43" s="48"/>
      <c r="BU43" s="48"/>
      <c r="BW43" s="48"/>
      <c r="BY43" s="48"/>
      <c r="CA43" s="48"/>
      <c r="CC43" s="35"/>
      <c r="CD43" s="35"/>
    </row>
    <row r="44" spans="1:82" s="45" customFormat="1" ht="15" x14ac:dyDescent="0.2">
      <c r="D44" s="25"/>
      <c r="E44" s="50"/>
      <c r="F44" s="51"/>
      <c r="G44" s="28"/>
      <c r="H44" s="29"/>
      <c r="I44" s="29"/>
      <c r="J44" s="24"/>
      <c r="K44" s="30"/>
      <c r="L44" s="24"/>
      <c r="M44" s="31"/>
      <c r="N44" s="32"/>
      <c r="O44" s="33"/>
      <c r="P44" s="31"/>
      <c r="Q44" s="34"/>
      <c r="S44" s="48"/>
      <c r="U44" s="48"/>
      <c r="W44" s="48"/>
      <c r="Y44" s="48"/>
      <c r="AA44" s="48"/>
      <c r="AC44" s="48"/>
      <c r="AE44" s="48"/>
      <c r="AG44" s="48"/>
      <c r="AI44" s="48"/>
      <c r="AK44" s="48"/>
      <c r="AM44" s="48"/>
      <c r="AO44" s="48"/>
      <c r="AQ44" s="48"/>
      <c r="AS44" s="48"/>
      <c r="AU44" s="48"/>
      <c r="AW44" s="48"/>
      <c r="AY44" s="48"/>
      <c r="BA44" s="48"/>
      <c r="BC44" s="48"/>
      <c r="BE44" s="48"/>
      <c r="BG44" s="48"/>
      <c r="BI44" s="48"/>
      <c r="BK44" s="48"/>
      <c r="BM44" s="48"/>
      <c r="BO44" s="48"/>
      <c r="BQ44" s="48"/>
      <c r="BS44" s="48"/>
      <c r="BU44" s="48"/>
      <c r="BW44" s="48"/>
      <c r="BY44" s="48"/>
      <c r="CA44" s="48"/>
      <c r="CC44" s="35"/>
      <c r="CD44" s="35"/>
    </row>
    <row r="45" spans="1:82" s="45" customFormat="1" ht="15" x14ac:dyDescent="0.2">
      <c r="D45" s="25"/>
      <c r="E45" s="50"/>
      <c r="F45" s="51"/>
      <c r="G45" s="28"/>
      <c r="H45" s="29"/>
      <c r="I45" s="29"/>
      <c r="J45" s="24"/>
      <c r="K45" s="30"/>
      <c r="L45" s="24"/>
      <c r="M45" s="31"/>
      <c r="N45" s="32"/>
      <c r="O45" s="33"/>
      <c r="P45" s="31"/>
      <c r="Q45" s="34"/>
      <c r="S45" s="48"/>
      <c r="U45" s="48"/>
      <c r="W45" s="48"/>
      <c r="Y45" s="48"/>
      <c r="AA45" s="48"/>
      <c r="AC45" s="48"/>
      <c r="AE45" s="48"/>
      <c r="AG45" s="48"/>
      <c r="AI45" s="48"/>
      <c r="AK45" s="48"/>
      <c r="AM45" s="48"/>
      <c r="AO45" s="48"/>
      <c r="AQ45" s="48"/>
      <c r="AS45" s="48"/>
      <c r="AU45" s="48"/>
      <c r="AW45" s="48"/>
      <c r="AY45" s="48"/>
      <c r="BA45" s="48"/>
      <c r="BC45" s="48"/>
      <c r="BE45" s="48"/>
      <c r="BG45" s="48"/>
      <c r="BI45" s="48"/>
      <c r="BK45" s="48"/>
      <c r="BM45" s="48"/>
      <c r="BO45" s="48"/>
      <c r="BQ45" s="48"/>
      <c r="BS45" s="48"/>
      <c r="BU45" s="48"/>
      <c r="BW45" s="48"/>
      <c r="BY45" s="48"/>
      <c r="CA45" s="48"/>
      <c r="CC45" s="35"/>
      <c r="CD45" s="35"/>
    </row>
    <row r="46" spans="1:82" s="45" customFormat="1" ht="15" x14ac:dyDescent="0.2">
      <c r="D46" s="25"/>
      <c r="E46" s="50"/>
      <c r="F46" s="51"/>
      <c r="G46" s="28"/>
      <c r="H46" s="29"/>
      <c r="I46" s="29"/>
      <c r="J46" s="24"/>
      <c r="K46" s="30"/>
      <c r="L46" s="24"/>
      <c r="M46" s="31"/>
      <c r="N46" s="32"/>
      <c r="O46" s="33"/>
      <c r="P46" s="31"/>
      <c r="Q46" s="34"/>
      <c r="S46" s="48"/>
      <c r="U46" s="48"/>
      <c r="W46" s="48"/>
      <c r="Y46" s="48"/>
      <c r="AA46" s="48"/>
      <c r="AC46" s="48"/>
      <c r="AE46" s="48"/>
      <c r="AG46" s="48"/>
      <c r="AI46" s="48"/>
      <c r="AK46" s="48"/>
      <c r="AM46" s="48"/>
      <c r="AO46" s="48"/>
      <c r="AQ46" s="48"/>
      <c r="AS46" s="48"/>
      <c r="AU46" s="48"/>
      <c r="AW46" s="48"/>
      <c r="AY46" s="48"/>
      <c r="BA46" s="48"/>
      <c r="BC46" s="48"/>
      <c r="BE46" s="48"/>
      <c r="BG46" s="48"/>
      <c r="BI46" s="48"/>
      <c r="BK46" s="48"/>
      <c r="BM46" s="48"/>
      <c r="BO46" s="48"/>
      <c r="BQ46" s="48"/>
      <c r="BS46" s="48"/>
      <c r="BU46" s="48"/>
      <c r="BW46" s="48"/>
      <c r="BY46" s="48"/>
      <c r="CA46" s="48"/>
      <c r="CC46" s="35"/>
      <c r="CD46" s="35"/>
    </row>
    <row r="47" spans="1:82" s="45" customFormat="1" ht="15" x14ac:dyDescent="0.2">
      <c r="D47" s="25"/>
      <c r="E47" s="50"/>
      <c r="F47" s="51"/>
      <c r="G47" s="28"/>
      <c r="H47" s="29"/>
      <c r="I47" s="29"/>
      <c r="J47" s="24"/>
      <c r="K47" s="30"/>
      <c r="L47" s="24"/>
      <c r="M47" s="31"/>
      <c r="N47" s="32"/>
      <c r="O47" s="33"/>
      <c r="P47" s="31"/>
      <c r="Q47" s="34"/>
      <c r="S47" s="48"/>
      <c r="U47" s="48"/>
      <c r="W47" s="48"/>
      <c r="Y47" s="48"/>
      <c r="AA47" s="48"/>
      <c r="AC47" s="48"/>
      <c r="AE47" s="48"/>
      <c r="AG47" s="48"/>
      <c r="AI47" s="48"/>
      <c r="AK47" s="48"/>
      <c r="AM47" s="48"/>
      <c r="AO47" s="48"/>
      <c r="AQ47" s="48"/>
      <c r="AS47" s="48"/>
      <c r="AU47" s="48"/>
      <c r="AW47" s="48"/>
      <c r="AY47" s="48"/>
      <c r="BA47" s="48"/>
      <c r="BC47" s="48"/>
      <c r="BE47" s="48"/>
      <c r="BG47" s="48"/>
      <c r="BI47" s="48"/>
      <c r="BK47" s="48"/>
      <c r="BM47" s="48"/>
      <c r="BO47" s="48"/>
      <c r="BQ47" s="48"/>
      <c r="BS47" s="48"/>
      <c r="BU47" s="48"/>
      <c r="BW47" s="48"/>
      <c r="BY47" s="48"/>
      <c r="CA47" s="48"/>
      <c r="CC47" s="35"/>
      <c r="CD47" s="35"/>
    </row>
    <row r="48" spans="1:82" s="45" customFormat="1" ht="15" x14ac:dyDescent="0.2">
      <c r="D48" s="25"/>
      <c r="E48" s="50"/>
      <c r="F48" s="51"/>
      <c r="G48" s="28"/>
      <c r="H48" s="29"/>
      <c r="I48" s="29"/>
      <c r="J48" s="24"/>
      <c r="K48" s="30"/>
      <c r="L48" s="24"/>
      <c r="M48" s="31"/>
      <c r="N48" s="32"/>
      <c r="O48" s="33"/>
      <c r="P48" s="31"/>
      <c r="Q48" s="34"/>
      <c r="S48" s="48"/>
      <c r="U48" s="48"/>
      <c r="W48" s="48"/>
      <c r="Y48" s="48"/>
      <c r="AA48" s="48"/>
      <c r="AC48" s="48"/>
      <c r="AE48" s="48"/>
      <c r="AG48" s="48"/>
      <c r="AI48" s="48"/>
      <c r="AK48" s="48"/>
      <c r="AM48" s="48"/>
      <c r="AO48" s="48"/>
      <c r="AQ48" s="48"/>
      <c r="AS48" s="48"/>
      <c r="AU48" s="48"/>
      <c r="AW48" s="48"/>
      <c r="AY48" s="48"/>
      <c r="BA48" s="48"/>
      <c r="BC48" s="48"/>
      <c r="BE48" s="48"/>
      <c r="BG48" s="48"/>
      <c r="BI48" s="48"/>
      <c r="BK48" s="48"/>
      <c r="BM48" s="48"/>
      <c r="BO48" s="48"/>
      <c r="BQ48" s="48"/>
      <c r="BS48" s="48"/>
      <c r="BU48" s="48"/>
      <c r="BW48" s="48"/>
      <c r="BY48" s="48"/>
      <c r="CA48" s="48"/>
      <c r="CC48" s="35"/>
      <c r="CD48" s="35"/>
    </row>
    <row r="49" spans="4:82" s="45" customFormat="1" ht="15" x14ac:dyDescent="0.2">
      <c r="D49" s="25"/>
      <c r="E49" s="50"/>
      <c r="F49" s="51"/>
      <c r="G49" s="28"/>
      <c r="H49" s="29"/>
      <c r="I49" s="29"/>
      <c r="J49" s="24"/>
      <c r="K49" s="30"/>
      <c r="L49" s="24"/>
      <c r="M49" s="31"/>
      <c r="N49" s="32"/>
      <c r="O49" s="33"/>
      <c r="P49" s="31"/>
      <c r="Q49" s="34"/>
      <c r="S49" s="48"/>
      <c r="U49" s="48"/>
      <c r="W49" s="48"/>
      <c r="Y49" s="48"/>
      <c r="AA49" s="48"/>
      <c r="AC49" s="48"/>
      <c r="AE49" s="48"/>
      <c r="AG49" s="48"/>
      <c r="AI49" s="48"/>
      <c r="AK49" s="48"/>
      <c r="AM49" s="48"/>
      <c r="AO49" s="48"/>
      <c r="AQ49" s="48"/>
      <c r="AS49" s="48"/>
      <c r="AU49" s="48"/>
      <c r="AW49" s="48"/>
      <c r="AY49" s="48"/>
      <c r="BA49" s="48"/>
      <c r="BC49" s="48"/>
      <c r="BE49" s="48"/>
      <c r="BG49" s="48"/>
      <c r="BI49" s="48"/>
      <c r="BK49" s="48"/>
      <c r="BM49" s="48"/>
      <c r="BO49" s="48"/>
      <c r="BQ49" s="48"/>
      <c r="BS49" s="48"/>
      <c r="BU49" s="48"/>
      <c r="BW49" s="48"/>
      <c r="BY49" s="48"/>
      <c r="CA49" s="48"/>
      <c r="CC49" s="35"/>
      <c r="CD49" s="35"/>
    </row>
    <row r="50" spans="4:82" s="45" customFormat="1" ht="15" x14ac:dyDescent="0.2">
      <c r="D50" s="25"/>
      <c r="E50" s="50"/>
      <c r="F50" s="51"/>
      <c r="G50" s="28"/>
      <c r="H50" s="29"/>
      <c r="I50" s="29"/>
      <c r="J50" s="24"/>
      <c r="K50" s="30"/>
      <c r="L50" s="24"/>
      <c r="M50" s="31"/>
      <c r="N50" s="32"/>
      <c r="O50" s="33"/>
      <c r="P50" s="31"/>
      <c r="Q50" s="34"/>
      <c r="S50" s="48"/>
      <c r="U50" s="48"/>
      <c r="W50" s="48"/>
      <c r="Y50" s="48"/>
      <c r="AA50" s="48"/>
      <c r="AC50" s="48"/>
      <c r="AE50" s="48"/>
      <c r="AG50" s="48"/>
      <c r="AI50" s="48"/>
      <c r="AK50" s="48"/>
      <c r="AM50" s="48"/>
      <c r="AO50" s="48"/>
      <c r="AQ50" s="48"/>
      <c r="AS50" s="48"/>
      <c r="AU50" s="48"/>
      <c r="AW50" s="48"/>
      <c r="AY50" s="48"/>
      <c r="BA50" s="48"/>
      <c r="BC50" s="48"/>
      <c r="BE50" s="48"/>
      <c r="BG50" s="48"/>
      <c r="BI50" s="48"/>
      <c r="BK50" s="48"/>
      <c r="BM50" s="48"/>
      <c r="BO50" s="48"/>
      <c r="BQ50" s="48"/>
      <c r="BS50" s="48"/>
      <c r="BU50" s="48"/>
      <c r="BW50" s="48"/>
      <c r="BY50" s="48"/>
      <c r="CA50" s="48"/>
      <c r="CC50" s="35"/>
      <c r="CD50" s="35"/>
    </row>
    <row r="51" spans="4:82" s="45" customFormat="1" ht="15" x14ac:dyDescent="0.2">
      <c r="D51" s="25"/>
      <c r="E51" s="50"/>
      <c r="F51" s="51"/>
      <c r="G51" s="28"/>
      <c r="H51" s="29"/>
      <c r="I51" s="29"/>
      <c r="J51" s="24"/>
      <c r="K51" s="30"/>
      <c r="L51" s="24"/>
      <c r="M51" s="31"/>
      <c r="N51" s="32"/>
      <c r="O51" s="33"/>
      <c r="P51" s="31"/>
      <c r="Q51" s="34"/>
      <c r="S51" s="48"/>
      <c r="U51" s="48"/>
      <c r="W51" s="48"/>
      <c r="Y51" s="48"/>
      <c r="AA51" s="48"/>
      <c r="AC51" s="48"/>
      <c r="AE51" s="48"/>
      <c r="AG51" s="48"/>
      <c r="AI51" s="48"/>
      <c r="AK51" s="48"/>
      <c r="AM51" s="48"/>
      <c r="AO51" s="48"/>
      <c r="AQ51" s="48"/>
      <c r="AS51" s="48"/>
      <c r="AU51" s="48"/>
      <c r="AW51" s="48"/>
      <c r="AY51" s="48"/>
      <c r="BA51" s="48"/>
      <c r="BC51" s="48"/>
      <c r="BE51" s="48"/>
      <c r="BG51" s="48"/>
      <c r="BI51" s="48"/>
      <c r="BK51" s="48"/>
      <c r="BM51" s="48"/>
      <c r="BO51" s="48"/>
      <c r="BQ51" s="48"/>
      <c r="BS51" s="48"/>
      <c r="BU51" s="48"/>
      <c r="BW51" s="48"/>
      <c r="BY51" s="48"/>
      <c r="CA51" s="48"/>
      <c r="CC51" s="35"/>
      <c r="CD51" s="35"/>
    </row>
    <row r="52" spans="4:82" s="45" customFormat="1" ht="15" x14ac:dyDescent="0.2">
      <c r="D52" s="25"/>
      <c r="E52" s="50"/>
      <c r="F52" s="51"/>
      <c r="G52" s="28"/>
      <c r="H52" s="29"/>
      <c r="I52" s="29"/>
      <c r="J52" s="24"/>
      <c r="K52" s="30"/>
      <c r="L52" s="24"/>
      <c r="M52" s="31"/>
      <c r="N52" s="32"/>
      <c r="O52" s="33"/>
      <c r="P52" s="31"/>
      <c r="Q52" s="34"/>
      <c r="S52" s="48"/>
      <c r="U52" s="48"/>
      <c r="W52" s="48"/>
      <c r="Y52" s="48"/>
      <c r="AA52" s="48"/>
      <c r="AC52" s="48"/>
      <c r="AE52" s="48"/>
      <c r="AG52" s="48"/>
      <c r="AI52" s="48"/>
      <c r="AK52" s="48"/>
      <c r="AM52" s="48"/>
      <c r="AO52" s="48"/>
      <c r="AQ52" s="48"/>
      <c r="AS52" s="48"/>
      <c r="AU52" s="48"/>
      <c r="AW52" s="48"/>
      <c r="AY52" s="48"/>
      <c r="BA52" s="48"/>
      <c r="BC52" s="48"/>
      <c r="BE52" s="48"/>
      <c r="BG52" s="48"/>
      <c r="BI52" s="48"/>
      <c r="BK52" s="48"/>
      <c r="BM52" s="48"/>
      <c r="BO52" s="48"/>
      <c r="BQ52" s="48"/>
      <c r="BS52" s="48"/>
      <c r="BU52" s="48"/>
      <c r="BW52" s="48"/>
      <c r="BY52" s="48"/>
      <c r="CA52" s="48"/>
      <c r="CC52" s="35"/>
      <c r="CD52" s="35"/>
    </row>
    <row r="53" spans="4:82" s="45" customFormat="1" ht="15" x14ac:dyDescent="0.2">
      <c r="D53" s="25"/>
      <c r="E53" s="50"/>
      <c r="F53" s="51"/>
      <c r="G53" s="28"/>
      <c r="H53" s="29"/>
      <c r="I53" s="29"/>
      <c r="J53" s="24"/>
      <c r="K53" s="30"/>
      <c r="L53" s="24"/>
      <c r="M53" s="31"/>
      <c r="N53" s="32"/>
      <c r="O53" s="33"/>
      <c r="P53" s="31"/>
      <c r="Q53" s="34"/>
      <c r="S53" s="48"/>
      <c r="U53" s="48"/>
      <c r="W53" s="48"/>
      <c r="Y53" s="48"/>
      <c r="AA53" s="48"/>
      <c r="AC53" s="48"/>
      <c r="AE53" s="48"/>
      <c r="AG53" s="48"/>
      <c r="AI53" s="48"/>
      <c r="AK53" s="48"/>
      <c r="AM53" s="48"/>
      <c r="AO53" s="48"/>
      <c r="AQ53" s="48"/>
      <c r="AS53" s="48"/>
      <c r="AU53" s="48"/>
      <c r="AW53" s="48"/>
      <c r="AY53" s="48"/>
      <c r="BA53" s="48"/>
      <c r="BC53" s="48"/>
      <c r="BE53" s="48"/>
      <c r="BG53" s="48"/>
      <c r="BI53" s="48"/>
      <c r="BK53" s="48"/>
      <c r="BM53" s="48"/>
      <c r="BO53" s="48"/>
      <c r="BQ53" s="48"/>
      <c r="BS53" s="48"/>
      <c r="BU53" s="48"/>
      <c r="BW53" s="48"/>
      <c r="BY53" s="48"/>
      <c r="CA53" s="48"/>
      <c r="CC53" s="35"/>
      <c r="CD53" s="35"/>
    </row>
    <row r="54" spans="4:82" s="45" customFormat="1" ht="15" x14ac:dyDescent="0.2">
      <c r="D54" s="25"/>
      <c r="E54" s="50"/>
      <c r="F54" s="51"/>
      <c r="G54" s="28"/>
      <c r="H54" s="29"/>
      <c r="I54" s="29"/>
      <c r="J54" s="24"/>
      <c r="K54" s="30"/>
      <c r="L54" s="24"/>
      <c r="M54" s="31"/>
      <c r="N54" s="32"/>
      <c r="O54" s="33"/>
      <c r="P54" s="31"/>
      <c r="Q54" s="34"/>
      <c r="S54" s="48"/>
      <c r="U54" s="48"/>
      <c r="W54" s="48"/>
      <c r="Y54" s="48"/>
      <c r="AA54" s="48"/>
      <c r="AC54" s="48"/>
      <c r="AE54" s="48"/>
      <c r="AG54" s="48"/>
      <c r="AI54" s="48"/>
      <c r="AK54" s="48"/>
      <c r="AM54" s="48"/>
      <c r="AO54" s="48"/>
      <c r="AQ54" s="48"/>
      <c r="AS54" s="48"/>
      <c r="AU54" s="48"/>
      <c r="AW54" s="48"/>
      <c r="AY54" s="48"/>
      <c r="BA54" s="48"/>
      <c r="BC54" s="48"/>
      <c r="BE54" s="48"/>
      <c r="BG54" s="48"/>
      <c r="BI54" s="48"/>
      <c r="BK54" s="48"/>
      <c r="BM54" s="48"/>
      <c r="BO54" s="48"/>
      <c r="BQ54" s="48"/>
      <c r="BS54" s="48"/>
      <c r="BU54" s="48"/>
      <c r="BW54" s="48"/>
      <c r="BY54" s="48"/>
      <c r="CA54" s="48"/>
      <c r="CC54" s="35"/>
      <c r="CD54" s="35"/>
    </row>
    <row r="55" spans="4:82" s="45" customFormat="1" ht="15" x14ac:dyDescent="0.2">
      <c r="D55" s="25"/>
      <c r="E55" s="50"/>
      <c r="F55" s="51"/>
      <c r="G55" s="28"/>
      <c r="H55" s="29"/>
      <c r="I55" s="29"/>
      <c r="J55" s="24"/>
      <c r="K55" s="30"/>
      <c r="L55" s="24"/>
      <c r="M55" s="31"/>
      <c r="N55" s="32"/>
      <c r="O55" s="33"/>
      <c r="P55" s="31"/>
      <c r="Q55" s="34"/>
      <c r="S55" s="48"/>
      <c r="U55" s="48"/>
      <c r="W55" s="48"/>
      <c r="Y55" s="48"/>
      <c r="AA55" s="48"/>
      <c r="AC55" s="48"/>
      <c r="AE55" s="48"/>
      <c r="AG55" s="48"/>
      <c r="AI55" s="48"/>
      <c r="AK55" s="48"/>
      <c r="AM55" s="48"/>
      <c r="AO55" s="48"/>
      <c r="AQ55" s="48"/>
      <c r="AS55" s="48"/>
      <c r="AU55" s="48"/>
      <c r="AW55" s="48"/>
      <c r="AY55" s="48"/>
      <c r="BA55" s="48"/>
      <c r="BC55" s="48"/>
      <c r="BE55" s="48"/>
      <c r="BG55" s="48"/>
      <c r="BI55" s="48"/>
      <c r="BK55" s="48"/>
      <c r="BM55" s="48"/>
      <c r="BO55" s="48"/>
      <c r="BQ55" s="48"/>
      <c r="BS55" s="48"/>
      <c r="BU55" s="48"/>
      <c r="BW55" s="48"/>
      <c r="BY55" s="48"/>
      <c r="CA55" s="48"/>
      <c r="CC55" s="35"/>
      <c r="CD55" s="35"/>
    </row>
    <row r="56" spans="4:82" s="45" customFormat="1" ht="15" x14ac:dyDescent="0.2">
      <c r="D56" s="25"/>
      <c r="E56" s="50"/>
      <c r="F56" s="51"/>
      <c r="G56" s="28"/>
      <c r="H56" s="29"/>
      <c r="I56" s="29"/>
      <c r="J56" s="24"/>
      <c r="K56" s="30"/>
      <c r="L56" s="24"/>
      <c r="M56" s="31"/>
      <c r="N56" s="32"/>
      <c r="O56" s="33"/>
      <c r="P56" s="31"/>
      <c r="Q56" s="34"/>
      <c r="S56" s="48"/>
      <c r="U56" s="48"/>
      <c r="W56" s="48"/>
      <c r="Y56" s="48"/>
      <c r="AA56" s="48"/>
      <c r="AC56" s="48"/>
      <c r="AE56" s="48"/>
      <c r="AG56" s="48"/>
      <c r="AI56" s="48"/>
      <c r="AK56" s="48"/>
      <c r="AM56" s="48"/>
      <c r="AO56" s="48"/>
      <c r="AQ56" s="48"/>
      <c r="AS56" s="48"/>
      <c r="AU56" s="48"/>
      <c r="AW56" s="48"/>
      <c r="AY56" s="48"/>
      <c r="BA56" s="48"/>
      <c r="BC56" s="48"/>
      <c r="BE56" s="48"/>
      <c r="BG56" s="48"/>
      <c r="BI56" s="48"/>
      <c r="BK56" s="48"/>
      <c r="BM56" s="48"/>
      <c r="BO56" s="48"/>
      <c r="BQ56" s="48"/>
      <c r="BS56" s="48"/>
      <c r="BU56" s="48"/>
      <c r="BW56" s="48"/>
      <c r="BY56" s="48"/>
      <c r="CA56" s="48"/>
      <c r="CC56" s="35"/>
      <c r="CD56" s="35"/>
    </row>
    <row r="57" spans="4:82" s="45" customFormat="1" ht="15" x14ac:dyDescent="0.2">
      <c r="D57" s="25"/>
      <c r="E57" s="50"/>
      <c r="F57" s="51"/>
      <c r="G57" s="28"/>
      <c r="H57" s="29"/>
      <c r="I57" s="29"/>
      <c r="J57" s="24"/>
      <c r="K57" s="30"/>
      <c r="L57" s="24"/>
      <c r="M57" s="31"/>
      <c r="N57" s="32"/>
      <c r="O57" s="33"/>
      <c r="P57" s="31"/>
      <c r="Q57" s="34"/>
      <c r="S57" s="48"/>
      <c r="U57" s="48"/>
      <c r="W57" s="48"/>
      <c r="Y57" s="48"/>
      <c r="AA57" s="48"/>
      <c r="AC57" s="48"/>
      <c r="AE57" s="48"/>
      <c r="AG57" s="48"/>
      <c r="AI57" s="48"/>
      <c r="AK57" s="48"/>
      <c r="AM57" s="48"/>
      <c r="AO57" s="48"/>
      <c r="AQ57" s="48"/>
      <c r="AS57" s="48"/>
      <c r="AU57" s="48"/>
      <c r="AW57" s="48"/>
      <c r="AY57" s="48"/>
      <c r="BA57" s="48"/>
      <c r="BC57" s="48"/>
      <c r="BE57" s="48"/>
      <c r="BG57" s="48"/>
      <c r="BI57" s="48"/>
      <c r="BK57" s="48"/>
      <c r="BM57" s="48"/>
      <c r="BO57" s="48"/>
      <c r="BQ57" s="48"/>
      <c r="BS57" s="48"/>
      <c r="BU57" s="48"/>
      <c r="BW57" s="48"/>
      <c r="BY57" s="48"/>
      <c r="CA57" s="48"/>
      <c r="CC57" s="35"/>
      <c r="CD57" s="35"/>
    </row>
    <row r="58" spans="4:82" s="45" customFormat="1" ht="15" x14ac:dyDescent="0.2">
      <c r="D58" s="25"/>
      <c r="E58" s="50"/>
      <c r="F58" s="51"/>
      <c r="G58" s="28"/>
      <c r="H58" s="29"/>
      <c r="I58" s="29"/>
      <c r="J58" s="24"/>
      <c r="K58" s="30"/>
      <c r="L58" s="24"/>
      <c r="M58" s="31"/>
      <c r="N58" s="32"/>
      <c r="O58" s="33"/>
      <c r="P58" s="31"/>
      <c r="Q58" s="34"/>
      <c r="S58" s="48"/>
      <c r="U58" s="48"/>
      <c r="W58" s="48"/>
      <c r="Y58" s="48"/>
      <c r="AA58" s="48"/>
      <c r="AC58" s="48"/>
      <c r="AE58" s="48"/>
      <c r="AG58" s="48"/>
      <c r="AI58" s="48"/>
      <c r="AK58" s="48"/>
      <c r="AM58" s="48"/>
      <c r="AO58" s="48"/>
      <c r="AQ58" s="48"/>
      <c r="AS58" s="48"/>
      <c r="AU58" s="48"/>
      <c r="AW58" s="48"/>
      <c r="AY58" s="48"/>
      <c r="BA58" s="48"/>
      <c r="BC58" s="48"/>
      <c r="BE58" s="48"/>
      <c r="BG58" s="48"/>
      <c r="BI58" s="48"/>
      <c r="BK58" s="48"/>
      <c r="BM58" s="48"/>
      <c r="BO58" s="48"/>
      <c r="BQ58" s="48"/>
      <c r="BS58" s="48"/>
      <c r="BU58" s="48"/>
      <c r="BW58" s="48"/>
      <c r="BY58" s="48"/>
      <c r="CA58" s="48"/>
      <c r="CC58" s="35"/>
      <c r="CD58" s="35"/>
    </row>
    <row r="59" spans="4:82" s="45" customFormat="1" ht="15" x14ac:dyDescent="0.2">
      <c r="D59" s="25"/>
      <c r="E59" s="50"/>
      <c r="F59" s="51"/>
      <c r="G59" s="28"/>
      <c r="H59" s="29"/>
      <c r="I59" s="29"/>
      <c r="J59" s="24"/>
      <c r="K59" s="30"/>
      <c r="L59" s="24"/>
      <c r="M59" s="31"/>
      <c r="N59" s="32"/>
      <c r="O59" s="33"/>
      <c r="P59" s="31"/>
      <c r="Q59" s="34"/>
      <c r="S59" s="48"/>
      <c r="U59" s="48"/>
      <c r="W59" s="48"/>
      <c r="Y59" s="48"/>
      <c r="AA59" s="48"/>
      <c r="AC59" s="48"/>
      <c r="AE59" s="48"/>
      <c r="AG59" s="48"/>
      <c r="AI59" s="48"/>
      <c r="AK59" s="48"/>
      <c r="AM59" s="48"/>
      <c r="AO59" s="48"/>
      <c r="AQ59" s="48"/>
      <c r="AS59" s="48"/>
      <c r="AU59" s="48"/>
      <c r="AW59" s="48"/>
      <c r="AY59" s="48"/>
      <c r="BA59" s="48"/>
      <c r="BC59" s="48"/>
      <c r="BE59" s="48"/>
      <c r="BG59" s="48"/>
      <c r="BI59" s="48"/>
      <c r="BK59" s="48"/>
      <c r="BM59" s="48"/>
      <c r="BO59" s="48"/>
      <c r="BQ59" s="48"/>
      <c r="BS59" s="48"/>
      <c r="BU59" s="48"/>
      <c r="BW59" s="48"/>
      <c r="BY59" s="48"/>
      <c r="CA59" s="48"/>
      <c r="CC59" s="35"/>
      <c r="CD59" s="35"/>
    </row>
    <row r="60" spans="4:82" s="45" customFormat="1" ht="15" x14ac:dyDescent="0.2">
      <c r="D60" s="25"/>
      <c r="E60" s="50"/>
      <c r="F60" s="51"/>
      <c r="G60" s="28"/>
      <c r="H60" s="29"/>
      <c r="I60" s="29"/>
      <c r="J60" s="24"/>
      <c r="K60" s="30"/>
      <c r="L60" s="24"/>
      <c r="M60" s="31"/>
      <c r="N60" s="32"/>
      <c r="O60" s="33"/>
      <c r="P60" s="31"/>
      <c r="Q60" s="34"/>
      <c r="S60" s="48"/>
      <c r="U60" s="48"/>
      <c r="W60" s="48"/>
      <c r="Y60" s="48"/>
      <c r="AA60" s="48"/>
      <c r="AC60" s="48"/>
      <c r="AE60" s="48"/>
      <c r="AG60" s="48"/>
      <c r="AI60" s="48"/>
      <c r="AK60" s="48"/>
      <c r="AM60" s="48"/>
      <c r="AO60" s="48"/>
      <c r="AQ60" s="48"/>
      <c r="AS60" s="48"/>
      <c r="AU60" s="48"/>
      <c r="AW60" s="48"/>
      <c r="AY60" s="48"/>
      <c r="BA60" s="48"/>
      <c r="BC60" s="48"/>
      <c r="BE60" s="48"/>
      <c r="BG60" s="48"/>
      <c r="BI60" s="48"/>
      <c r="BK60" s="48"/>
      <c r="BM60" s="48"/>
      <c r="BO60" s="48"/>
      <c r="BQ60" s="48"/>
      <c r="BS60" s="48"/>
      <c r="BU60" s="48"/>
      <c r="BW60" s="48"/>
      <c r="BY60" s="48"/>
      <c r="CA60" s="48"/>
      <c r="CC60" s="35"/>
      <c r="CD60" s="35"/>
    </row>
    <row r="61" spans="4:82" s="45" customFormat="1" ht="15" x14ac:dyDescent="0.2">
      <c r="D61" s="25"/>
      <c r="E61" s="50"/>
      <c r="F61" s="51"/>
      <c r="G61" s="28"/>
      <c r="H61" s="29"/>
      <c r="I61" s="29"/>
      <c r="J61" s="24"/>
      <c r="K61" s="30"/>
      <c r="L61" s="24"/>
      <c r="M61" s="31"/>
      <c r="N61" s="32"/>
      <c r="O61" s="33"/>
      <c r="P61" s="31"/>
      <c r="Q61" s="34"/>
      <c r="S61" s="48"/>
      <c r="U61" s="48"/>
      <c r="W61" s="48"/>
      <c r="Y61" s="48"/>
      <c r="AA61" s="48"/>
      <c r="AC61" s="48"/>
      <c r="AE61" s="48"/>
      <c r="AG61" s="48"/>
      <c r="AI61" s="48"/>
      <c r="AK61" s="48"/>
      <c r="AM61" s="48"/>
      <c r="AO61" s="48"/>
      <c r="AQ61" s="48"/>
      <c r="AS61" s="48"/>
      <c r="AU61" s="48"/>
      <c r="AW61" s="48"/>
      <c r="AY61" s="48"/>
      <c r="BA61" s="48"/>
      <c r="BC61" s="48"/>
      <c r="BE61" s="48"/>
      <c r="BG61" s="48"/>
      <c r="BI61" s="48"/>
      <c r="BK61" s="48"/>
      <c r="BM61" s="48"/>
      <c r="BO61" s="48"/>
      <c r="BQ61" s="48"/>
      <c r="BS61" s="48"/>
      <c r="BU61" s="48"/>
      <c r="BW61" s="48"/>
      <c r="BY61" s="48"/>
      <c r="CA61" s="48"/>
      <c r="CC61" s="35"/>
      <c r="CD61" s="35"/>
    </row>
    <row r="62" spans="4:82" s="45" customFormat="1" ht="15" x14ac:dyDescent="0.2">
      <c r="D62" s="25"/>
      <c r="E62" s="50"/>
      <c r="F62" s="51"/>
      <c r="G62" s="28"/>
      <c r="H62" s="29"/>
      <c r="I62" s="29"/>
      <c r="J62" s="24"/>
      <c r="K62" s="30"/>
      <c r="L62" s="24"/>
      <c r="M62" s="31"/>
      <c r="N62" s="32"/>
      <c r="O62" s="33"/>
      <c r="P62" s="31"/>
      <c r="Q62" s="34"/>
      <c r="S62" s="48"/>
      <c r="U62" s="48"/>
      <c r="W62" s="48"/>
      <c r="Y62" s="48"/>
      <c r="AA62" s="48"/>
      <c r="AC62" s="48"/>
      <c r="AE62" s="48"/>
      <c r="AG62" s="48"/>
      <c r="AI62" s="48"/>
      <c r="AK62" s="48"/>
      <c r="AM62" s="48"/>
      <c r="AO62" s="48"/>
      <c r="AQ62" s="48"/>
      <c r="AS62" s="48"/>
      <c r="AU62" s="48"/>
      <c r="AW62" s="48"/>
      <c r="AY62" s="48"/>
      <c r="BA62" s="48"/>
      <c r="BC62" s="48"/>
      <c r="BE62" s="48"/>
      <c r="BG62" s="48"/>
      <c r="BI62" s="48"/>
      <c r="BK62" s="48"/>
      <c r="BM62" s="48"/>
      <c r="BO62" s="48"/>
      <c r="BQ62" s="48"/>
      <c r="BS62" s="48"/>
      <c r="BU62" s="48"/>
      <c r="BW62" s="48"/>
      <c r="BY62" s="48"/>
      <c r="CA62" s="48"/>
      <c r="CC62" s="35"/>
      <c r="CD62" s="35"/>
    </row>
    <row r="63" spans="4:82" s="45" customFormat="1" ht="15" x14ac:dyDescent="0.2">
      <c r="D63" s="25"/>
      <c r="E63" s="50"/>
      <c r="F63" s="51"/>
      <c r="G63" s="28"/>
      <c r="H63" s="29"/>
      <c r="I63" s="29"/>
      <c r="J63" s="24"/>
      <c r="K63" s="30"/>
      <c r="L63" s="24"/>
      <c r="M63" s="31"/>
      <c r="N63" s="32"/>
      <c r="O63" s="33"/>
      <c r="P63" s="31"/>
      <c r="Q63" s="34"/>
      <c r="S63" s="48"/>
      <c r="U63" s="48"/>
      <c r="W63" s="48"/>
      <c r="Y63" s="48"/>
      <c r="AA63" s="48"/>
      <c r="AC63" s="48"/>
      <c r="AE63" s="48"/>
      <c r="AG63" s="48"/>
      <c r="AI63" s="48"/>
      <c r="AK63" s="48"/>
      <c r="AM63" s="48"/>
      <c r="AO63" s="48"/>
      <c r="AQ63" s="48"/>
      <c r="AS63" s="48"/>
      <c r="AU63" s="48"/>
      <c r="AW63" s="48"/>
      <c r="AY63" s="48"/>
      <c r="BA63" s="48"/>
      <c r="BC63" s="48"/>
      <c r="BE63" s="48"/>
      <c r="BG63" s="48"/>
      <c r="BI63" s="48"/>
      <c r="BK63" s="48"/>
      <c r="BM63" s="48"/>
      <c r="BO63" s="48"/>
      <c r="BQ63" s="48"/>
      <c r="BS63" s="48"/>
      <c r="BU63" s="48"/>
      <c r="BW63" s="48"/>
      <c r="BY63" s="48"/>
      <c r="CA63" s="48"/>
      <c r="CC63" s="35"/>
      <c r="CD63" s="35"/>
    </row>
    <row r="64" spans="4:82" s="45" customFormat="1" ht="15" x14ac:dyDescent="0.2">
      <c r="D64" s="25"/>
      <c r="E64" s="50"/>
      <c r="F64" s="51"/>
      <c r="G64" s="28"/>
      <c r="H64" s="29"/>
      <c r="I64" s="29"/>
      <c r="J64" s="24"/>
      <c r="K64" s="30"/>
      <c r="L64" s="24"/>
      <c r="M64" s="31"/>
      <c r="N64" s="32"/>
      <c r="O64" s="33"/>
      <c r="P64" s="31"/>
      <c r="Q64" s="34"/>
      <c r="S64" s="48"/>
      <c r="U64" s="48"/>
      <c r="W64" s="48"/>
      <c r="Y64" s="48"/>
      <c r="AA64" s="48"/>
      <c r="AC64" s="48"/>
      <c r="AE64" s="48"/>
      <c r="AG64" s="48"/>
      <c r="AI64" s="48"/>
      <c r="AK64" s="48"/>
      <c r="AM64" s="48"/>
      <c r="AO64" s="48"/>
      <c r="AQ64" s="48"/>
      <c r="AS64" s="48"/>
      <c r="AU64" s="48"/>
      <c r="AW64" s="48"/>
      <c r="AY64" s="48"/>
      <c r="BA64" s="48"/>
      <c r="BC64" s="48"/>
      <c r="BE64" s="48"/>
      <c r="BG64" s="48"/>
      <c r="BI64" s="48"/>
      <c r="BK64" s="48"/>
      <c r="BM64" s="48"/>
      <c r="BO64" s="48"/>
      <c r="BQ64" s="48"/>
      <c r="BS64" s="48"/>
      <c r="BU64" s="48"/>
      <c r="BW64" s="48"/>
      <c r="BY64" s="48"/>
      <c r="CA64" s="48"/>
      <c r="CC64" s="35"/>
      <c r="CD64" s="35"/>
    </row>
    <row r="65" spans="4:82" s="45" customFormat="1" ht="15" x14ac:dyDescent="0.2">
      <c r="D65" s="25"/>
      <c r="E65" s="50"/>
      <c r="F65" s="51"/>
      <c r="G65" s="28"/>
      <c r="H65" s="29"/>
      <c r="I65" s="29"/>
      <c r="J65" s="24"/>
      <c r="K65" s="30"/>
      <c r="L65" s="24"/>
      <c r="M65" s="31"/>
      <c r="N65" s="32"/>
      <c r="O65" s="33"/>
      <c r="P65" s="31"/>
      <c r="Q65" s="34"/>
      <c r="S65" s="48"/>
      <c r="U65" s="48"/>
      <c r="W65" s="48"/>
      <c r="Y65" s="48"/>
      <c r="AA65" s="48"/>
      <c r="AC65" s="48"/>
      <c r="AE65" s="48"/>
      <c r="AG65" s="48"/>
      <c r="AI65" s="48"/>
      <c r="AK65" s="48"/>
      <c r="AM65" s="48"/>
      <c r="AO65" s="48"/>
      <c r="AQ65" s="48"/>
      <c r="AS65" s="48"/>
      <c r="AU65" s="48"/>
      <c r="AW65" s="48"/>
      <c r="AY65" s="48"/>
      <c r="BA65" s="48"/>
      <c r="BC65" s="48"/>
      <c r="BE65" s="48"/>
      <c r="BG65" s="48"/>
      <c r="BI65" s="48"/>
      <c r="BK65" s="48"/>
      <c r="BM65" s="48"/>
      <c r="BO65" s="48"/>
      <c r="BQ65" s="48"/>
      <c r="BS65" s="48"/>
      <c r="BU65" s="48"/>
      <c r="BW65" s="48"/>
      <c r="BY65" s="48"/>
      <c r="CA65" s="48"/>
      <c r="CC65" s="35"/>
      <c r="CD65" s="35"/>
    </row>
    <row r="66" spans="4:82" s="45" customFormat="1" ht="15" x14ac:dyDescent="0.2">
      <c r="D66" s="25"/>
      <c r="E66" s="50"/>
      <c r="F66" s="51"/>
      <c r="G66" s="28"/>
      <c r="H66" s="29"/>
      <c r="I66" s="29"/>
      <c r="J66" s="24"/>
      <c r="K66" s="30"/>
      <c r="L66" s="24"/>
      <c r="M66" s="31"/>
      <c r="N66" s="32"/>
      <c r="O66" s="33"/>
      <c r="P66" s="31"/>
      <c r="Q66" s="34"/>
      <c r="S66" s="48"/>
      <c r="U66" s="48"/>
      <c r="W66" s="48"/>
      <c r="Y66" s="48"/>
      <c r="AA66" s="48"/>
      <c r="AC66" s="48"/>
      <c r="AE66" s="48"/>
      <c r="AG66" s="48"/>
      <c r="AI66" s="48"/>
      <c r="AK66" s="48"/>
      <c r="AM66" s="48"/>
      <c r="AO66" s="48"/>
      <c r="AQ66" s="48"/>
      <c r="AS66" s="48"/>
      <c r="AU66" s="48"/>
      <c r="AW66" s="48"/>
      <c r="AY66" s="48"/>
      <c r="BA66" s="48"/>
      <c r="BC66" s="48"/>
      <c r="BE66" s="48"/>
      <c r="BG66" s="48"/>
      <c r="BI66" s="48"/>
      <c r="BK66" s="48"/>
      <c r="BM66" s="48"/>
      <c r="BO66" s="48"/>
      <c r="BQ66" s="48"/>
      <c r="BS66" s="48"/>
      <c r="BU66" s="48"/>
      <c r="BW66" s="48"/>
      <c r="BY66" s="48"/>
      <c r="CA66" s="48"/>
      <c r="CC66" s="35"/>
      <c r="CD66" s="35"/>
    </row>
    <row r="67" spans="4:82" s="45" customFormat="1" ht="15" x14ac:dyDescent="0.2">
      <c r="D67" s="25"/>
      <c r="E67" s="50"/>
      <c r="F67" s="51"/>
      <c r="G67" s="28"/>
      <c r="H67" s="29"/>
      <c r="I67" s="29"/>
      <c r="J67" s="24"/>
      <c r="K67" s="30"/>
      <c r="L67" s="24"/>
      <c r="M67" s="31"/>
      <c r="N67" s="32"/>
      <c r="O67" s="33"/>
      <c r="P67" s="31"/>
      <c r="Q67" s="34"/>
      <c r="S67" s="48"/>
      <c r="U67" s="48"/>
      <c r="W67" s="48"/>
      <c r="Y67" s="48"/>
      <c r="AA67" s="48"/>
      <c r="AC67" s="48"/>
      <c r="AE67" s="48"/>
      <c r="AG67" s="48"/>
      <c r="AI67" s="48"/>
      <c r="AK67" s="48"/>
      <c r="AM67" s="48"/>
      <c r="AO67" s="48"/>
      <c r="AQ67" s="48"/>
      <c r="AS67" s="48"/>
      <c r="AU67" s="48"/>
      <c r="AW67" s="48"/>
      <c r="AY67" s="48"/>
      <c r="BA67" s="48"/>
      <c r="BC67" s="48"/>
      <c r="BE67" s="48"/>
      <c r="BG67" s="48"/>
      <c r="BI67" s="48"/>
      <c r="BK67" s="48"/>
      <c r="BM67" s="48"/>
      <c r="BO67" s="48"/>
      <c r="BQ67" s="48"/>
      <c r="BS67" s="48"/>
      <c r="BU67" s="48"/>
      <c r="BW67" s="48"/>
      <c r="BY67" s="48"/>
      <c r="CA67" s="48"/>
      <c r="CC67" s="35"/>
      <c r="CD67" s="35"/>
    </row>
    <row r="68" spans="4:82" s="45" customFormat="1" ht="15" x14ac:dyDescent="0.2">
      <c r="D68" s="25"/>
      <c r="E68" s="50"/>
      <c r="F68" s="51"/>
      <c r="G68" s="28"/>
      <c r="H68" s="29"/>
      <c r="I68" s="29"/>
      <c r="J68" s="24"/>
      <c r="K68" s="30"/>
      <c r="L68" s="24"/>
      <c r="M68" s="31"/>
      <c r="N68" s="32"/>
      <c r="O68" s="33"/>
      <c r="P68" s="31"/>
      <c r="Q68" s="34"/>
      <c r="S68" s="48"/>
      <c r="U68" s="48"/>
      <c r="W68" s="48"/>
      <c r="Y68" s="48"/>
      <c r="AA68" s="48"/>
      <c r="AC68" s="48"/>
      <c r="AE68" s="48"/>
      <c r="AG68" s="48"/>
      <c r="AI68" s="48"/>
      <c r="AK68" s="48"/>
      <c r="AM68" s="48"/>
      <c r="AO68" s="48"/>
      <c r="AQ68" s="48"/>
      <c r="AS68" s="48"/>
      <c r="AU68" s="48"/>
      <c r="AW68" s="48"/>
      <c r="AY68" s="48"/>
      <c r="BA68" s="48"/>
      <c r="BC68" s="48"/>
      <c r="BE68" s="48"/>
      <c r="BG68" s="48"/>
      <c r="BI68" s="48"/>
      <c r="BK68" s="48"/>
      <c r="BM68" s="48"/>
      <c r="BO68" s="48"/>
      <c r="BQ68" s="48"/>
      <c r="BS68" s="48"/>
      <c r="BU68" s="48"/>
      <c r="BW68" s="48"/>
      <c r="BY68" s="48"/>
      <c r="CA68" s="48"/>
      <c r="CC68" s="35"/>
      <c r="CD68" s="35"/>
    </row>
    <row r="69" spans="4:82" s="45" customFormat="1" ht="15" x14ac:dyDescent="0.2">
      <c r="D69" s="25"/>
      <c r="E69" s="50"/>
      <c r="F69" s="51"/>
      <c r="G69" s="28"/>
      <c r="H69" s="29"/>
      <c r="I69" s="29"/>
      <c r="J69" s="24"/>
      <c r="K69" s="30"/>
      <c r="L69" s="24"/>
      <c r="M69" s="31"/>
      <c r="N69" s="32"/>
      <c r="O69" s="33"/>
      <c r="P69" s="31"/>
      <c r="Q69" s="34"/>
      <c r="S69" s="48"/>
      <c r="U69" s="48"/>
      <c r="W69" s="48"/>
      <c r="Y69" s="48"/>
      <c r="AA69" s="48"/>
      <c r="AC69" s="48"/>
      <c r="AE69" s="48"/>
      <c r="AG69" s="48"/>
      <c r="AI69" s="48"/>
      <c r="AK69" s="48"/>
      <c r="AM69" s="48"/>
      <c r="AO69" s="48"/>
      <c r="AQ69" s="48"/>
      <c r="AS69" s="48"/>
      <c r="AU69" s="48"/>
      <c r="AW69" s="48"/>
      <c r="AY69" s="48"/>
      <c r="BA69" s="48"/>
      <c r="BC69" s="48"/>
      <c r="BE69" s="48"/>
      <c r="BG69" s="48"/>
      <c r="BI69" s="48"/>
      <c r="BK69" s="48"/>
      <c r="BM69" s="48"/>
      <c r="BO69" s="48"/>
      <c r="BQ69" s="48"/>
      <c r="BS69" s="48"/>
      <c r="BU69" s="48"/>
      <c r="BW69" s="48"/>
      <c r="BY69" s="48"/>
      <c r="CA69" s="48"/>
      <c r="CC69" s="35"/>
      <c r="CD69" s="35"/>
    </row>
    <row r="70" spans="4:82" s="45" customFormat="1" ht="15" x14ac:dyDescent="0.2">
      <c r="D70" s="25"/>
      <c r="E70" s="50"/>
      <c r="F70" s="51"/>
      <c r="G70" s="28"/>
      <c r="H70" s="29"/>
      <c r="I70" s="29"/>
      <c r="J70" s="24"/>
      <c r="K70" s="30"/>
      <c r="L70" s="24"/>
      <c r="M70" s="31"/>
      <c r="N70" s="32"/>
      <c r="O70" s="33"/>
      <c r="P70" s="31"/>
      <c r="Q70" s="34"/>
      <c r="S70" s="48"/>
      <c r="U70" s="48"/>
      <c r="W70" s="48"/>
      <c r="Y70" s="48"/>
      <c r="AA70" s="48"/>
      <c r="AC70" s="48"/>
      <c r="AE70" s="48"/>
      <c r="AG70" s="48"/>
      <c r="AI70" s="48"/>
      <c r="AK70" s="48"/>
      <c r="AM70" s="48"/>
      <c r="AO70" s="48"/>
      <c r="AQ70" s="48"/>
      <c r="AS70" s="48"/>
      <c r="AU70" s="48"/>
      <c r="AW70" s="48"/>
      <c r="AY70" s="48"/>
      <c r="BA70" s="48"/>
      <c r="BC70" s="48"/>
      <c r="BE70" s="48"/>
      <c r="BG70" s="48"/>
      <c r="BI70" s="48"/>
      <c r="BK70" s="48"/>
      <c r="BM70" s="48"/>
      <c r="BO70" s="48"/>
      <c r="BQ70" s="48"/>
      <c r="BS70" s="48"/>
      <c r="BU70" s="48"/>
      <c r="BW70" s="48"/>
      <c r="BY70" s="48"/>
      <c r="CA70" s="48"/>
      <c r="CC70" s="35"/>
      <c r="CD70" s="35"/>
    </row>
    <row r="71" spans="4:82" s="45" customFormat="1" ht="15" x14ac:dyDescent="0.2">
      <c r="D71" s="25"/>
      <c r="E71" s="50"/>
      <c r="F71" s="51"/>
      <c r="G71" s="28"/>
      <c r="H71" s="29"/>
      <c r="I71" s="29"/>
      <c r="J71" s="24"/>
      <c r="K71" s="30"/>
      <c r="L71" s="24"/>
      <c r="M71" s="31"/>
      <c r="N71" s="32"/>
      <c r="O71" s="33"/>
      <c r="P71" s="31"/>
      <c r="Q71" s="34"/>
      <c r="S71" s="48"/>
      <c r="U71" s="48"/>
      <c r="W71" s="48"/>
      <c r="Y71" s="48"/>
      <c r="AA71" s="48"/>
      <c r="AC71" s="48"/>
      <c r="AE71" s="48"/>
      <c r="AG71" s="48"/>
      <c r="AI71" s="48"/>
      <c r="AK71" s="48"/>
      <c r="AM71" s="48"/>
      <c r="AO71" s="48"/>
      <c r="AQ71" s="48"/>
      <c r="AS71" s="48"/>
      <c r="AU71" s="48"/>
      <c r="AW71" s="48"/>
      <c r="AY71" s="48"/>
      <c r="BA71" s="48"/>
      <c r="BC71" s="48"/>
      <c r="BE71" s="48"/>
      <c r="BG71" s="48"/>
      <c r="BI71" s="48"/>
      <c r="BK71" s="48"/>
      <c r="BM71" s="48"/>
      <c r="BO71" s="48"/>
      <c r="BQ71" s="48"/>
      <c r="BS71" s="48"/>
      <c r="BU71" s="48"/>
      <c r="BW71" s="48"/>
      <c r="BY71" s="48"/>
      <c r="CA71" s="48"/>
      <c r="CC71" s="35"/>
      <c r="CD71" s="35"/>
    </row>
    <row r="72" spans="4:82" s="45" customFormat="1" ht="15" x14ac:dyDescent="0.2">
      <c r="D72" s="25"/>
      <c r="E72" s="50"/>
      <c r="F72" s="51"/>
      <c r="G72" s="28"/>
      <c r="H72" s="29"/>
      <c r="I72" s="29"/>
      <c r="J72" s="24"/>
      <c r="K72" s="30"/>
      <c r="L72" s="24"/>
      <c r="M72" s="31"/>
      <c r="N72" s="32"/>
      <c r="O72" s="33"/>
      <c r="P72" s="31"/>
      <c r="Q72" s="34"/>
      <c r="S72" s="48"/>
      <c r="U72" s="48"/>
      <c r="W72" s="48"/>
      <c r="Y72" s="48"/>
      <c r="AA72" s="48"/>
      <c r="AC72" s="48"/>
      <c r="AE72" s="48"/>
      <c r="AG72" s="48"/>
      <c r="AI72" s="48"/>
      <c r="AK72" s="48"/>
      <c r="AM72" s="48"/>
      <c r="AO72" s="48"/>
      <c r="AQ72" s="48"/>
      <c r="AS72" s="48"/>
      <c r="AU72" s="48"/>
      <c r="AW72" s="48"/>
      <c r="AY72" s="48"/>
      <c r="BA72" s="48"/>
      <c r="BC72" s="48"/>
      <c r="BE72" s="48"/>
      <c r="BG72" s="48"/>
      <c r="BI72" s="48"/>
      <c r="BK72" s="48"/>
      <c r="BM72" s="48"/>
      <c r="BO72" s="48"/>
      <c r="BQ72" s="48"/>
      <c r="BS72" s="48"/>
      <c r="BU72" s="48"/>
      <c r="BW72" s="48"/>
      <c r="BY72" s="48"/>
      <c r="CA72" s="48"/>
      <c r="CC72" s="35"/>
      <c r="CD72" s="35"/>
    </row>
    <row r="73" spans="4:82" s="45" customFormat="1" ht="15" x14ac:dyDescent="0.2">
      <c r="D73" s="25"/>
      <c r="E73" s="50"/>
      <c r="F73" s="51"/>
      <c r="G73" s="28"/>
      <c r="H73" s="29"/>
      <c r="I73" s="29"/>
      <c r="J73" s="24"/>
      <c r="K73" s="30"/>
      <c r="L73" s="24"/>
      <c r="M73" s="31"/>
      <c r="N73" s="32"/>
      <c r="O73" s="33"/>
      <c r="P73" s="31"/>
      <c r="Q73" s="34"/>
      <c r="S73" s="48"/>
      <c r="U73" s="48"/>
      <c r="W73" s="48"/>
      <c r="Y73" s="48"/>
      <c r="AA73" s="48"/>
      <c r="AC73" s="48"/>
      <c r="AE73" s="48"/>
      <c r="AG73" s="48"/>
      <c r="AI73" s="48"/>
      <c r="AK73" s="48"/>
      <c r="AM73" s="48"/>
      <c r="AO73" s="48"/>
      <c r="AQ73" s="48"/>
      <c r="AS73" s="48"/>
      <c r="AU73" s="48"/>
      <c r="AW73" s="48"/>
      <c r="AY73" s="48"/>
      <c r="BA73" s="48"/>
      <c r="BC73" s="48"/>
      <c r="BE73" s="48"/>
      <c r="BG73" s="48"/>
      <c r="BI73" s="48"/>
      <c r="BK73" s="48"/>
      <c r="BM73" s="48"/>
      <c r="BO73" s="48"/>
      <c r="BQ73" s="48"/>
      <c r="BS73" s="48"/>
      <c r="BU73" s="48"/>
      <c r="BW73" s="48"/>
      <c r="BY73" s="48"/>
      <c r="CA73" s="48"/>
      <c r="CC73" s="35"/>
      <c r="CD73" s="35"/>
    </row>
    <row r="74" spans="4:82" s="45" customFormat="1" ht="15" x14ac:dyDescent="0.2">
      <c r="D74" s="25"/>
      <c r="E74" s="50"/>
      <c r="F74" s="51"/>
      <c r="G74" s="28"/>
      <c r="H74" s="29"/>
      <c r="I74" s="29"/>
      <c r="J74" s="24"/>
      <c r="K74" s="30"/>
      <c r="L74" s="24"/>
      <c r="M74" s="31"/>
      <c r="N74" s="32"/>
      <c r="O74" s="33"/>
      <c r="P74" s="31"/>
      <c r="Q74" s="34"/>
      <c r="S74" s="48"/>
      <c r="U74" s="48"/>
      <c r="W74" s="48"/>
      <c r="Y74" s="48"/>
      <c r="AA74" s="48"/>
      <c r="AC74" s="48"/>
      <c r="AE74" s="48"/>
      <c r="AG74" s="48"/>
      <c r="AI74" s="48"/>
      <c r="AK74" s="48"/>
      <c r="AM74" s="48"/>
      <c r="AO74" s="48"/>
      <c r="AQ74" s="48"/>
      <c r="AS74" s="48"/>
      <c r="AU74" s="48"/>
      <c r="AW74" s="48"/>
      <c r="AY74" s="48"/>
      <c r="BA74" s="48"/>
      <c r="BC74" s="48"/>
      <c r="BE74" s="48"/>
      <c r="BG74" s="48"/>
      <c r="BI74" s="48"/>
      <c r="BK74" s="48"/>
      <c r="BM74" s="48"/>
      <c r="BO74" s="48"/>
      <c r="BQ74" s="48"/>
      <c r="BS74" s="48"/>
      <c r="BU74" s="48"/>
      <c r="BW74" s="48"/>
      <c r="BY74" s="48"/>
      <c r="CA74" s="48"/>
      <c r="CC74" s="35"/>
      <c r="CD74" s="35"/>
    </row>
    <row r="75" spans="4:82" s="45" customFormat="1" ht="15" x14ac:dyDescent="0.2">
      <c r="D75" s="25"/>
      <c r="E75" s="50"/>
      <c r="F75" s="51"/>
      <c r="G75" s="28"/>
      <c r="H75" s="29"/>
      <c r="I75" s="29"/>
      <c r="J75" s="24"/>
      <c r="K75" s="30"/>
      <c r="L75" s="24"/>
      <c r="M75" s="31"/>
      <c r="N75" s="32"/>
      <c r="O75" s="33"/>
      <c r="P75" s="31"/>
      <c r="Q75" s="34"/>
      <c r="S75" s="48"/>
      <c r="U75" s="48"/>
      <c r="W75" s="48"/>
      <c r="Y75" s="48"/>
      <c r="AA75" s="48"/>
      <c r="AC75" s="48"/>
      <c r="AE75" s="48"/>
      <c r="AG75" s="48"/>
      <c r="AI75" s="48"/>
      <c r="AK75" s="48"/>
      <c r="AM75" s="48"/>
      <c r="AO75" s="48"/>
      <c r="AQ75" s="48"/>
      <c r="AS75" s="48"/>
      <c r="AU75" s="48"/>
      <c r="AW75" s="48"/>
      <c r="AY75" s="48"/>
      <c r="BA75" s="48"/>
      <c r="BC75" s="48"/>
      <c r="BE75" s="48"/>
      <c r="BG75" s="48"/>
      <c r="BI75" s="48"/>
      <c r="BK75" s="48"/>
      <c r="BM75" s="48"/>
      <c r="BO75" s="48"/>
      <c r="BQ75" s="48"/>
      <c r="BS75" s="48"/>
      <c r="BU75" s="48"/>
      <c r="BW75" s="48"/>
      <c r="BY75" s="48"/>
      <c r="CA75" s="48"/>
      <c r="CC75" s="35"/>
      <c r="CD75" s="35"/>
    </row>
    <row r="76" spans="4:82" s="45" customFormat="1" ht="15" x14ac:dyDescent="0.2">
      <c r="D76" s="25"/>
      <c r="E76" s="50"/>
      <c r="F76" s="51"/>
      <c r="G76" s="28"/>
      <c r="H76" s="29"/>
      <c r="I76" s="29"/>
      <c r="J76" s="24"/>
      <c r="K76" s="30"/>
      <c r="L76" s="24"/>
      <c r="M76" s="31"/>
      <c r="N76" s="32"/>
      <c r="O76" s="33"/>
      <c r="P76" s="31"/>
      <c r="Q76" s="34"/>
      <c r="S76" s="48"/>
      <c r="U76" s="48"/>
      <c r="W76" s="48"/>
      <c r="Y76" s="48"/>
      <c r="AA76" s="48"/>
      <c r="AC76" s="48"/>
      <c r="AE76" s="48"/>
      <c r="AG76" s="48"/>
      <c r="AI76" s="48"/>
      <c r="AK76" s="48"/>
      <c r="AM76" s="48"/>
      <c r="AO76" s="48"/>
      <c r="AQ76" s="48"/>
      <c r="AS76" s="48"/>
      <c r="AU76" s="48"/>
      <c r="AW76" s="48"/>
      <c r="AY76" s="48"/>
      <c r="BA76" s="48"/>
      <c r="BC76" s="48"/>
      <c r="BE76" s="48"/>
      <c r="BG76" s="48"/>
      <c r="BI76" s="48"/>
      <c r="BK76" s="48"/>
      <c r="BM76" s="48"/>
      <c r="BO76" s="48"/>
      <c r="BQ76" s="48"/>
      <c r="BS76" s="48"/>
      <c r="BU76" s="48"/>
      <c r="BW76" s="48"/>
      <c r="BY76" s="48"/>
      <c r="CA76" s="48"/>
      <c r="CC76" s="35"/>
      <c r="CD76" s="35"/>
    </row>
    <row r="77" spans="4:82" s="45" customFormat="1" ht="15" x14ac:dyDescent="0.2">
      <c r="D77" s="25"/>
      <c r="E77" s="50"/>
      <c r="F77" s="51"/>
      <c r="G77" s="28"/>
      <c r="H77" s="29"/>
      <c r="I77" s="29"/>
      <c r="J77" s="24"/>
      <c r="K77" s="30"/>
      <c r="L77" s="24"/>
      <c r="M77" s="31"/>
      <c r="N77" s="32"/>
      <c r="O77" s="33"/>
      <c r="P77" s="31"/>
      <c r="Q77" s="34"/>
      <c r="S77" s="48"/>
      <c r="U77" s="48"/>
      <c r="W77" s="48"/>
      <c r="Y77" s="48"/>
      <c r="AA77" s="48"/>
      <c r="AC77" s="48"/>
      <c r="AE77" s="48"/>
      <c r="AG77" s="48"/>
      <c r="AI77" s="48"/>
      <c r="AK77" s="48"/>
      <c r="AM77" s="48"/>
      <c r="AO77" s="48"/>
      <c r="AQ77" s="48"/>
      <c r="AS77" s="48"/>
      <c r="AU77" s="48"/>
      <c r="AW77" s="48"/>
      <c r="AY77" s="48"/>
      <c r="BA77" s="48"/>
      <c r="BC77" s="48"/>
      <c r="BE77" s="48"/>
      <c r="BG77" s="48"/>
      <c r="BI77" s="48"/>
      <c r="BK77" s="48"/>
      <c r="BM77" s="48"/>
      <c r="BO77" s="48"/>
      <c r="BQ77" s="48"/>
      <c r="BS77" s="48"/>
      <c r="BU77" s="48"/>
      <c r="BW77" s="48"/>
      <c r="BY77" s="48"/>
      <c r="CA77" s="48"/>
      <c r="CC77" s="35"/>
      <c r="CD77" s="35"/>
    </row>
    <row r="78" spans="4:82" s="45" customFormat="1" ht="15" x14ac:dyDescent="0.2">
      <c r="D78" s="25"/>
      <c r="E78" s="50"/>
      <c r="F78" s="51"/>
      <c r="G78" s="28"/>
      <c r="H78" s="29"/>
      <c r="I78" s="29"/>
      <c r="J78" s="24"/>
      <c r="K78" s="30"/>
      <c r="L78" s="24"/>
      <c r="M78" s="31"/>
      <c r="N78" s="32"/>
      <c r="O78" s="33"/>
      <c r="P78" s="31"/>
      <c r="Q78" s="34"/>
      <c r="S78" s="48"/>
      <c r="U78" s="48"/>
      <c r="W78" s="48"/>
      <c r="Y78" s="48"/>
      <c r="AA78" s="48"/>
      <c r="AC78" s="48"/>
      <c r="AE78" s="48"/>
      <c r="AG78" s="48"/>
      <c r="AI78" s="48"/>
      <c r="AK78" s="48"/>
      <c r="AM78" s="48"/>
      <c r="AO78" s="48"/>
      <c r="AQ78" s="48"/>
      <c r="AS78" s="48"/>
      <c r="AU78" s="48"/>
      <c r="AW78" s="48"/>
      <c r="AY78" s="48"/>
      <c r="BA78" s="48"/>
      <c r="BC78" s="48"/>
      <c r="BE78" s="48"/>
      <c r="BG78" s="48"/>
      <c r="BI78" s="48"/>
      <c r="BK78" s="48"/>
      <c r="BM78" s="48"/>
      <c r="BO78" s="48"/>
      <c r="BQ78" s="48"/>
      <c r="BS78" s="48"/>
      <c r="BU78" s="48"/>
      <c r="BW78" s="48"/>
      <c r="BY78" s="48"/>
      <c r="CA78" s="48"/>
      <c r="CC78" s="35"/>
      <c r="CD78" s="35"/>
    </row>
    <row r="79" spans="4:82" s="45" customFormat="1" ht="15" x14ac:dyDescent="0.2">
      <c r="D79" s="25"/>
      <c r="E79" s="50"/>
      <c r="F79" s="51"/>
      <c r="G79" s="28"/>
      <c r="H79" s="29"/>
      <c r="I79" s="29"/>
      <c r="J79" s="24"/>
      <c r="K79" s="30"/>
      <c r="L79" s="24"/>
      <c r="M79" s="31"/>
      <c r="N79" s="32"/>
      <c r="O79" s="33"/>
      <c r="P79" s="31"/>
      <c r="Q79" s="34"/>
      <c r="S79" s="48"/>
      <c r="U79" s="48"/>
      <c r="W79" s="48"/>
      <c r="Y79" s="48"/>
      <c r="AA79" s="48"/>
      <c r="AC79" s="48"/>
      <c r="AE79" s="48"/>
      <c r="AG79" s="48"/>
      <c r="AI79" s="48"/>
      <c r="AK79" s="48"/>
      <c r="AM79" s="48"/>
      <c r="AO79" s="48"/>
      <c r="AQ79" s="48"/>
      <c r="AS79" s="48"/>
      <c r="AU79" s="48"/>
      <c r="AW79" s="48"/>
      <c r="AY79" s="48"/>
      <c r="BA79" s="48"/>
      <c r="BC79" s="48"/>
      <c r="BE79" s="48"/>
      <c r="BG79" s="48"/>
      <c r="BI79" s="48"/>
      <c r="BK79" s="48"/>
      <c r="BM79" s="48"/>
      <c r="BO79" s="48"/>
      <c r="BQ79" s="48"/>
      <c r="BS79" s="48"/>
      <c r="BU79" s="48"/>
      <c r="BW79" s="48"/>
      <c r="BY79" s="48"/>
      <c r="CA79" s="48"/>
      <c r="CC79" s="35"/>
      <c r="CD79" s="35"/>
    </row>
    <row r="80" spans="4:82" s="45" customFormat="1" ht="15" x14ac:dyDescent="0.2">
      <c r="D80" s="25"/>
      <c r="E80" s="50"/>
      <c r="F80" s="51"/>
      <c r="G80" s="28"/>
      <c r="H80" s="29"/>
      <c r="I80" s="29"/>
      <c r="J80" s="24"/>
      <c r="K80" s="30"/>
      <c r="L80" s="24"/>
      <c r="M80" s="31"/>
      <c r="N80" s="32"/>
      <c r="O80" s="33"/>
      <c r="P80" s="31"/>
      <c r="Q80" s="34"/>
      <c r="S80" s="48"/>
      <c r="U80" s="48"/>
      <c r="W80" s="48"/>
      <c r="Y80" s="48"/>
      <c r="AA80" s="48"/>
      <c r="AC80" s="48"/>
      <c r="AE80" s="48"/>
      <c r="AG80" s="48"/>
      <c r="AI80" s="48"/>
      <c r="AK80" s="48"/>
      <c r="AM80" s="48"/>
      <c r="AO80" s="48"/>
      <c r="AQ80" s="48"/>
      <c r="AS80" s="48"/>
      <c r="AU80" s="48"/>
      <c r="AW80" s="48"/>
      <c r="AY80" s="48"/>
      <c r="BA80" s="48"/>
      <c r="BC80" s="48"/>
      <c r="BE80" s="48"/>
      <c r="BG80" s="48"/>
      <c r="BI80" s="48"/>
      <c r="BK80" s="48"/>
      <c r="BM80" s="48"/>
      <c r="BO80" s="48"/>
      <c r="BQ80" s="48"/>
      <c r="BS80" s="48"/>
      <c r="BU80" s="48"/>
      <c r="BW80" s="48"/>
      <c r="BY80" s="48"/>
      <c r="CA80" s="48"/>
      <c r="CC80" s="35"/>
      <c r="CD80" s="35"/>
    </row>
    <row r="81" spans="4:82" s="45" customFormat="1" ht="15" x14ac:dyDescent="0.2">
      <c r="D81" s="25"/>
      <c r="E81" s="50"/>
      <c r="F81" s="51"/>
      <c r="G81" s="28"/>
      <c r="H81" s="29"/>
      <c r="I81" s="29"/>
      <c r="J81" s="24"/>
      <c r="K81" s="30"/>
      <c r="L81" s="24"/>
      <c r="M81" s="31"/>
      <c r="N81" s="32"/>
      <c r="O81" s="33"/>
      <c r="P81" s="31"/>
      <c r="Q81" s="34"/>
      <c r="S81" s="48"/>
      <c r="U81" s="48"/>
      <c r="W81" s="48"/>
      <c r="Y81" s="48"/>
      <c r="AA81" s="48"/>
      <c r="AC81" s="48"/>
      <c r="AE81" s="48"/>
      <c r="AG81" s="48"/>
      <c r="AI81" s="48"/>
      <c r="AK81" s="48"/>
      <c r="AM81" s="48"/>
      <c r="AO81" s="48"/>
      <c r="AQ81" s="48"/>
      <c r="AS81" s="48"/>
      <c r="AU81" s="48"/>
      <c r="AW81" s="48"/>
      <c r="AY81" s="48"/>
      <c r="BA81" s="48"/>
      <c r="BC81" s="48"/>
      <c r="BE81" s="48"/>
      <c r="BG81" s="48"/>
      <c r="BI81" s="48"/>
      <c r="BK81" s="48"/>
      <c r="BM81" s="48"/>
      <c r="BO81" s="48"/>
      <c r="BQ81" s="48"/>
      <c r="BS81" s="48"/>
      <c r="BU81" s="48"/>
      <c r="BW81" s="48"/>
      <c r="BY81" s="48"/>
      <c r="CA81" s="48"/>
      <c r="CC81" s="35"/>
      <c r="CD81" s="35"/>
    </row>
    <row r="82" spans="4:82" s="45" customFormat="1" ht="15" x14ac:dyDescent="0.2">
      <c r="D82" s="25"/>
      <c r="E82" s="50"/>
      <c r="F82" s="51"/>
      <c r="G82" s="28"/>
      <c r="H82" s="29"/>
      <c r="I82" s="29"/>
      <c r="J82" s="24"/>
      <c r="K82" s="30"/>
      <c r="L82" s="24"/>
      <c r="M82" s="31"/>
      <c r="N82" s="32"/>
      <c r="O82" s="33"/>
      <c r="P82" s="31"/>
      <c r="Q82" s="34"/>
      <c r="S82" s="48"/>
      <c r="U82" s="48"/>
      <c r="W82" s="48"/>
      <c r="Y82" s="48"/>
      <c r="AA82" s="48"/>
      <c r="AC82" s="48"/>
      <c r="AE82" s="48"/>
      <c r="AG82" s="48"/>
      <c r="AI82" s="48"/>
      <c r="AK82" s="48"/>
      <c r="AM82" s="48"/>
      <c r="AO82" s="48"/>
      <c r="AQ82" s="48"/>
      <c r="AS82" s="48"/>
      <c r="AU82" s="48"/>
      <c r="AW82" s="48"/>
      <c r="AY82" s="48"/>
      <c r="BA82" s="48"/>
      <c r="BC82" s="48"/>
      <c r="BE82" s="48"/>
      <c r="BG82" s="48"/>
      <c r="BI82" s="48"/>
      <c r="BK82" s="48"/>
      <c r="BM82" s="48"/>
      <c r="BO82" s="48"/>
      <c r="BQ82" s="48"/>
      <c r="BS82" s="48"/>
      <c r="BU82" s="48"/>
      <c r="BW82" s="48"/>
      <c r="BY82" s="48"/>
      <c r="CA82" s="48"/>
      <c r="CC82" s="35"/>
      <c r="CD82" s="35"/>
    </row>
    <row r="83" spans="4:82" s="45" customFormat="1" ht="15" x14ac:dyDescent="0.2">
      <c r="D83" s="25"/>
      <c r="E83" s="50"/>
      <c r="F83" s="51"/>
      <c r="G83" s="28"/>
      <c r="H83" s="29"/>
      <c r="I83" s="29"/>
      <c r="J83" s="24"/>
      <c r="K83" s="30"/>
      <c r="L83" s="24"/>
      <c r="M83" s="31"/>
      <c r="N83" s="32"/>
      <c r="O83" s="33"/>
      <c r="P83" s="31"/>
      <c r="Q83" s="34"/>
      <c r="S83" s="48"/>
      <c r="U83" s="48"/>
      <c r="W83" s="48"/>
      <c r="Y83" s="48"/>
      <c r="AA83" s="48"/>
      <c r="AC83" s="48"/>
      <c r="AE83" s="48"/>
      <c r="AG83" s="48"/>
      <c r="AI83" s="48"/>
      <c r="AK83" s="48"/>
      <c r="AM83" s="48"/>
      <c r="AO83" s="48"/>
      <c r="AQ83" s="48"/>
      <c r="AS83" s="48"/>
      <c r="AU83" s="48"/>
      <c r="AW83" s="48"/>
      <c r="AY83" s="48"/>
      <c r="BA83" s="48"/>
      <c r="BC83" s="48"/>
      <c r="BE83" s="48"/>
      <c r="BG83" s="48"/>
      <c r="BI83" s="48"/>
      <c r="BK83" s="48"/>
      <c r="BM83" s="48"/>
      <c r="BO83" s="48"/>
      <c r="BQ83" s="48"/>
      <c r="BS83" s="48"/>
      <c r="BU83" s="48"/>
      <c r="BW83" s="48"/>
      <c r="BY83" s="48"/>
      <c r="CA83" s="48"/>
      <c r="CC83" s="35"/>
      <c r="CD83" s="35"/>
    </row>
    <row r="84" spans="4:82" s="45" customFormat="1" ht="15" x14ac:dyDescent="0.2">
      <c r="D84" s="25"/>
      <c r="E84" s="50"/>
      <c r="F84" s="51"/>
      <c r="G84" s="28"/>
      <c r="H84" s="29"/>
      <c r="I84" s="29"/>
      <c r="J84" s="24"/>
      <c r="K84" s="30"/>
      <c r="L84" s="24"/>
      <c r="M84" s="31"/>
      <c r="N84" s="32"/>
      <c r="O84" s="33"/>
      <c r="P84" s="31"/>
      <c r="Q84" s="34"/>
      <c r="S84" s="48"/>
      <c r="U84" s="48"/>
      <c r="W84" s="48"/>
      <c r="Y84" s="48"/>
      <c r="AA84" s="48"/>
      <c r="AC84" s="48"/>
      <c r="AE84" s="48"/>
      <c r="AG84" s="48"/>
      <c r="AI84" s="48"/>
      <c r="AK84" s="48"/>
      <c r="AM84" s="48"/>
      <c r="AO84" s="48"/>
      <c r="AQ84" s="48"/>
      <c r="AS84" s="48"/>
      <c r="AU84" s="48"/>
      <c r="AW84" s="48"/>
      <c r="AY84" s="48"/>
      <c r="BA84" s="48"/>
      <c r="BC84" s="48"/>
      <c r="BE84" s="48"/>
      <c r="BG84" s="48"/>
      <c r="BI84" s="48"/>
      <c r="BK84" s="48"/>
      <c r="BM84" s="48"/>
      <c r="BO84" s="48"/>
      <c r="BQ84" s="48"/>
      <c r="BS84" s="48"/>
      <c r="BU84" s="48"/>
      <c r="BW84" s="48"/>
      <c r="BY84" s="48"/>
      <c r="CA84" s="48"/>
      <c r="CC84" s="35"/>
      <c r="CD84" s="35"/>
    </row>
    <row r="85" spans="4:82" s="45" customFormat="1" ht="15" x14ac:dyDescent="0.2">
      <c r="D85" s="25"/>
      <c r="E85" s="50"/>
      <c r="F85" s="51"/>
      <c r="G85" s="28"/>
      <c r="H85" s="29"/>
      <c r="I85" s="29"/>
      <c r="J85" s="24"/>
      <c r="K85" s="30"/>
      <c r="L85" s="24"/>
      <c r="M85" s="31"/>
      <c r="N85" s="32"/>
      <c r="O85" s="33"/>
      <c r="P85" s="31"/>
      <c r="Q85" s="34"/>
      <c r="S85" s="48"/>
      <c r="U85" s="48"/>
      <c r="W85" s="48"/>
      <c r="Y85" s="48"/>
      <c r="AA85" s="48"/>
      <c r="AC85" s="48"/>
      <c r="AE85" s="48"/>
      <c r="AG85" s="48"/>
      <c r="AI85" s="48"/>
      <c r="AK85" s="48"/>
      <c r="AM85" s="48"/>
      <c r="AO85" s="48"/>
      <c r="AQ85" s="48"/>
      <c r="AS85" s="48"/>
      <c r="AU85" s="48"/>
      <c r="AW85" s="48"/>
      <c r="AY85" s="48"/>
      <c r="BA85" s="48"/>
      <c r="BC85" s="48"/>
      <c r="BE85" s="48"/>
      <c r="BG85" s="48"/>
      <c r="BI85" s="48"/>
      <c r="BK85" s="48"/>
      <c r="BM85" s="48"/>
      <c r="BO85" s="48"/>
      <c r="BQ85" s="48"/>
      <c r="BS85" s="48"/>
      <c r="BU85" s="48"/>
      <c r="BW85" s="48"/>
      <c r="BY85" s="48"/>
      <c r="CA85" s="48"/>
      <c r="CC85" s="35"/>
      <c r="CD85" s="35"/>
    </row>
    <row r="86" spans="4:82" s="45" customFormat="1" ht="15" x14ac:dyDescent="0.2">
      <c r="D86" s="25"/>
      <c r="E86" s="50"/>
      <c r="F86" s="51"/>
      <c r="G86" s="28"/>
      <c r="H86" s="29"/>
      <c r="I86" s="29"/>
      <c r="J86" s="24"/>
      <c r="K86" s="30"/>
      <c r="L86" s="24"/>
      <c r="M86" s="31"/>
      <c r="N86" s="32"/>
      <c r="O86" s="33"/>
      <c r="P86" s="31"/>
      <c r="Q86" s="34"/>
      <c r="S86" s="48"/>
      <c r="U86" s="48"/>
      <c r="W86" s="48"/>
      <c r="Y86" s="48"/>
      <c r="AA86" s="48"/>
      <c r="AC86" s="48"/>
      <c r="AE86" s="48"/>
      <c r="AG86" s="48"/>
      <c r="AI86" s="48"/>
      <c r="AK86" s="48"/>
      <c r="AM86" s="48"/>
      <c r="AO86" s="48"/>
      <c r="AQ86" s="48"/>
      <c r="AS86" s="48"/>
      <c r="AU86" s="48"/>
      <c r="AW86" s="48"/>
      <c r="AY86" s="48"/>
      <c r="BA86" s="48"/>
      <c r="BC86" s="48"/>
      <c r="BE86" s="48"/>
      <c r="BG86" s="48"/>
      <c r="BI86" s="48"/>
      <c r="BK86" s="48"/>
      <c r="BM86" s="48"/>
      <c r="BO86" s="48"/>
      <c r="BQ86" s="48"/>
      <c r="BS86" s="48"/>
      <c r="BU86" s="48"/>
      <c r="BW86" s="48"/>
      <c r="BY86" s="48"/>
      <c r="CA86" s="48"/>
      <c r="CC86" s="35"/>
      <c r="CD86" s="35"/>
    </row>
    <row r="87" spans="4:82" s="45" customFormat="1" ht="15" x14ac:dyDescent="0.2">
      <c r="D87" s="25"/>
      <c r="E87" s="50"/>
      <c r="F87" s="51"/>
      <c r="G87" s="28"/>
      <c r="H87" s="29"/>
      <c r="I87" s="29"/>
      <c r="J87" s="24"/>
      <c r="K87" s="30"/>
      <c r="L87" s="24"/>
      <c r="M87" s="31"/>
      <c r="N87" s="32"/>
      <c r="O87" s="33"/>
      <c r="P87" s="31"/>
      <c r="Q87" s="34"/>
      <c r="S87" s="48"/>
      <c r="U87" s="48"/>
      <c r="W87" s="48"/>
      <c r="Y87" s="48"/>
      <c r="AA87" s="48"/>
      <c r="AC87" s="48"/>
      <c r="AE87" s="48"/>
      <c r="AG87" s="48"/>
      <c r="AI87" s="48"/>
      <c r="AK87" s="48"/>
      <c r="AM87" s="48"/>
      <c r="AO87" s="48"/>
      <c r="AQ87" s="48"/>
      <c r="AS87" s="48"/>
      <c r="AU87" s="48"/>
      <c r="AW87" s="48"/>
      <c r="AY87" s="48"/>
      <c r="BA87" s="48"/>
      <c r="BC87" s="48"/>
      <c r="BE87" s="48"/>
      <c r="BG87" s="48"/>
      <c r="BI87" s="48"/>
      <c r="BK87" s="48"/>
      <c r="BM87" s="48"/>
      <c r="BO87" s="48"/>
      <c r="BQ87" s="48"/>
      <c r="BS87" s="48"/>
      <c r="BU87" s="48"/>
      <c r="BW87" s="48"/>
      <c r="BY87" s="48"/>
      <c r="CA87" s="48"/>
      <c r="CC87" s="35"/>
      <c r="CD87" s="35"/>
    </row>
    <row r="88" spans="4:82" s="45" customFormat="1" ht="15" x14ac:dyDescent="0.2">
      <c r="D88" s="25"/>
      <c r="E88" s="50"/>
      <c r="F88" s="51"/>
      <c r="G88" s="28"/>
      <c r="H88" s="29"/>
      <c r="I88" s="29"/>
      <c r="J88" s="24"/>
      <c r="K88" s="30"/>
      <c r="L88" s="24"/>
      <c r="M88" s="31"/>
      <c r="N88" s="32"/>
      <c r="O88" s="33"/>
      <c r="P88" s="31"/>
      <c r="Q88" s="34"/>
      <c r="S88" s="48"/>
      <c r="U88" s="48"/>
      <c r="W88" s="48"/>
      <c r="Y88" s="48"/>
      <c r="AA88" s="48"/>
      <c r="AC88" s="48"/>
      <c r="AE88" s="48"/>
      <c r="AG88" s="48"/>
      <c r="AI88" s="48"/>
      <c r="AK88" s="48"/>
      <c r="AM88" s="48"/>
      <c r="AO88" s="48"/>
      <c r="AQ88" s="48"/>
      <c r="AS88" s="48"/>
      <c r="AU88" s="48"/>
      <c r="AW88" s="48"/>
      <c r="AY88" s="48"/>
      <c r="BA88" s="48"/>
      <c r="BC88" s="48"/>
      <c r="BE88" s="48"/>
      <c r="BG88" s="48"/>
      <c r="BI88" s="48"/>
      <c r="BK88" s="48"/>
      <c r="BM88" s="48"/>
      <c r="BO88" s="48"/>
      <c r="BQ88" s="48"/>
      <c r="BS88" s="48"/>
      <c r="BU88" s="48"/>
      <c r="BW88" s="48"/>
      <c r="BY88" s="48"/>
      <c r="CA88" s="48"/>
      <c r="CC88" s="35"/>
      <c r="CD88" s="35"/>
    </row>
    <row r="89" spans="4:82" s="45" customFormat="1" ht="15" x14ac:dyDescent="0.2">
      <c r="D89" s="25"/>
      <c r="E89" s="50"/>
      <c r="F89" s="51"/>
      <c r="G89" s="28"/>
      <c r="H89" s="29"/>
      <c r="I89" s="29"/>
      <c r="J89" s="24"/>
      <c r="K89" s="30"/>
      <c r="L89" s="24"/>
      <c r="M89" s="31"/>
      <c r="N89" s="32"/>
      <c r="O89" s="33"/>
      <c r="P89" s="31"/>
      <c r="Q89" s="34"/>
      <c r="S89" s="48"/>
      <c r="U89" s="48"/>
      <c r="W89" s="48"/>
      <c r="Y89" s="48"/>
      <c r="AA89" s="48"/>
      <c r="AC89" s="48"/>
      <c r="AE89" s="48"/>
      <c r="AG89" s="48"/>
      <c r="AI89" s="48"/>
      <c r="AK89" s="48"/>
      <c r="AM89" s="48"/>
      <c r="AO89" s="48"/>
      <c r="AQ89" s="48"/>
      <c r="AS89" s="48"/>
      <c r="AU89" s="48"/>
      <c r="AW89" s="48"/>
      <c r="AY89" s="48"/>
      <c r="BA89" s="48"/>
      <c r="BC89" s="48"/>
      <c r="BE89" s="48"/>
      <c r="BG89" s="48"/>
      <c r="BI89" s="48"/>
      <c r="BK89" s="48"/>
      <c r="BM89" s="48"/>
      <c r="BO89" s="48"/>
      <c r="BQ89" s="48"/>
      <c r="BS89" s="48"/>
      <c r="BU89" s="48"/>
      <c r="BW89" s="48"/>
      <c r="BY89" s="48"/>
      <c r="CA89" s="48"/>
      <c r="CC89" s="35"/>
      <c r="CD89" s="35"/>
    </row>
    <row r="90" spans="4:82" s="45" customFormat="1" ht="15" x14ac:dyDescent="0.2">
      <c r="D90" s="25"/>
      <c r="E90" s="50"/>
      <c r="F90" s="51"/>
      <c r="G90" s="28"/>
      <c r="H90" s="29"/>
      <c r="I90" s="29"/>
      <c r="J90" s="24"/>
      <c r="K90" s="30"/>
      <c r="L90" s="24"/>
      <c r="M90" s="31"/>
      <c r="N90" s="32"/>
      <c r="O90" s="33"/>
      <c r="P90" s="31"/>
      <c r="Q90" s="34"/>
      <c r="S90" s="48"/>
      <c r="U90" s="48"/>
      <c r="W90" s="48"/>
      <c r="Y90" s="48"/>
      <c r="AA90" s="48"/>
      <c r="AC90" s="48"/>
      <c r="AE90" s="48"/>
      <c r="AG90" s="48"/>
      <c r="AI90" s="48"/>
      <c r="AK90" s="48"/>
      <c r="AM90" s="48"/>
      <c r="AO90" s="48"/>
      <c r="AQ90" s="48"/>
      <c r="AS90" s="48"/>
      <c r="AU90" s="48"/>
      <c r="AW90" s="48"/>
      <c r="AY90" s="48"/>
      <c r="BA90" s="48"/>
      <c r="BC90" s="48"/>
      <c r="BE90" s="48"/>
      <c r="BG90" s="48"/>
      <c r="BI90" s="48"/>
      <c r="BK90" s="48"/>
      <c r="BM90" s="48"/>
      <c r="BO90" s="48"/>
      <c r="BQ90" s="48"/>
      <c r="BS90" s="48"/>
      <c r="BU90" s="48"/>
      <c r="BW90" s="48"/>
      <c r="BY90" s="48"/>
      <c r="CA90" s="48"/>
      <c r="CC90" s="35"/>
      <c r="CD90" s="35"/>
    </row>
    <row r="91" spans="4:82" s="45" customFormat="1" ht="15" x14ac:dyDescent="0.2">
      <c r="D91" s="25"/>
      <c r="E91" s="50"/>
      <c r="F91" s="51"/>
      <c r="G91" s="28"/>
      <c r="H91" s="29"/>
      <c r="I91" s="29"/>
      <c r="J91" s="24"/>
      <c r="K91" s="30"/>
      <c r="L91" s="24"/>
      <c r="M91" s="31"/>
      <c r="N91" s="32"/>
      <c r="O91" s="33"/>
      <c r="P91" s="31"/>
      <c r="Q91" s="34"/>
      <c r="S91" s="48"/>
      <c r="U91" s="48"/>
      <c r="W91" s="48"/>
      <c r="Y91" s="48"/>
      <c r="AA91" s="48"/>
      <c r="AC91" s="48"/>
      <c r="AE91" s="48"/>
      <c r="AG91" s="48"/>
      <c r="AI91" s="48"/>
      <c r="AK91" s="48"/>
      <c r="AM91" s="48"/>
      <c r="AO91" s="48"/>
      <c r="AQ91" s="48"/>
      <c r="AS91" s="48"/>
      <c r="AU91" s="48"/>
      <c r="AW91" s="48"/>
      <c r="AY91" s="48"/>
      <c r="BA91" s="48"/>
      <c r="BC91" s="48"/>
      <c r="BE91" s="48"/>
      <c r="BG91" s="48"/>
      <c r="BI91" s="48"/>
      <c r="BK91" s="48"/>
      <c r="BM91" s="48"/>
      <c r="BO91" s="48"/>
      <c r="BQ91" s="48"/>
      <c r="BS91" s="48"/>
      <c r="BU91" s="48"/>
      <c r="BW91" s="48"/>
      <c r="BY91" s="48"/>
      <c r="CA91" s="48"/>
      <c r="CC91" s="35"/>
      <c r="CD91" s="35"/>
    </row>
    <row r="92" spans="4:82" s="45" customFormat="1" ht="15" x14ac:dyDescent="0.2">
      <c r="D92" s="25"/>
      <c r="E92" s="50"/>
      <c r="F92" s="51"/>
      <c r="G92" s="28"/>
      <c r="H92" s="29"/>
      <c r="I92" s="29"/>
      <c r="J92" s="24"/>
      <c r="K92" s="30"/>
      <c r="L92" s="24"/>
      <c r="M92" s="31"/>
      <c r="N92" s="32"/>
      <c r="O92" s="33"/>
      <c r="P92" s="31"/>
      <c r="Q92" s="34"/>
      <c r="S92" s="48"/>
      <c r="U92" s="48"/>
      <c r="W92" s="48"/>
      <c r="Y92" s="48"/>
      <c r="AA92" s="48"/>
      <c r="AC92" s="48"/>
      <c r="AE92" s="48"/>
      <c r="AG92" s="48"/>
      <c r="AI92" s="48"/>
      <c r="AK92" s="48"/>
      <c r="AM92" s="48"/>
      <c r="AO92" s="48"/>
      <c r="AQ92" s="48"/>
      <c r="AS92" s="48"/>
      <c r="AU92" s="48"/>
      <c r="AW92" s="48"/>
      <c r="AY92" s="48"/>
      <c r="BA92" s="48"/>
      <c r="BC92" s="48"/>
      <c r="BE92" s="48"/>
      <c r="BG92" s="48"/>
      <c r="BI92" s="48"/>
      <c r="BK92" s="48"/>
      <c r="BM92" s="48"/>
      <c r="BO92" s="48"/>
      <c r="BQ92" s="48"/>
      <c r="BS92" s="48"/>
      <c r="BU92" s="48"/>
      <c r="BW92" s="48"/>
      <c r="BY92" s="48"/>
      <c r="CA92" s="48"/>
      <c r="CC92" s="35"/>
      <c r="CD92" s="35"/>
    </row>
    <row r="93" spans="4:82" s="45" customFormat="1" ht="15" x14ac:dyDescent="0.2">
      <c r="D93" s="25"/>
      <c r="E93" s="50"/>
      <c r="F93" s="51"/>
      <c r="G93" s="28"/>
      <c r="H93" s="29"/>
      <c r="I93" s="29"/>
      <c r="J93" s="24"/>
      <c r="K93" s="30"/>
      <c r="L93" s="24"/>
      <c r="M93" s="31"/>
      <c r="N93" s="32"/>
      <c r="O93" s="33"/>
      <c r="P93" s="31"/>
      <c r="Q93" s="34"/>
      <c r="S93" s="48"/>
      <c r="U93" s="48"/>
      <c r="W93" s="48"/>
      <c r="Y93" s="48"/>
      <c r="AA93" s="48"/>
      <c r="AC93" s="48"/>
      <c r="AE93" s="48"/>
      <c r="AG93" s="48"/>
      <c r="AI93" s="48"/>
      <c r="AK93" s="48"/>
      <c r="AM93" s="48"/>
      <c r="AO93" s="48"/>
      <c r="AQ93" s="48"/>
      <c r="AS93" s="48"/>
      <c r="AU93" s="48"/>
      <c r="AW93" s="48"/>
      <c r="AY93" s="48"/>
      <c r="BA93" s="48"/>
      <c r="BC93" s="48"/>
      <c r="BE93" s="48"/>
      <c r="BG93" s="48"/>
      <c r="BI93" s="48"/>
      <c r="BK93" s="48"/>
      <c r="BM93" s="48"/>
      <c r="BO93" s="48"/>
      <c r="BQ93" s="48"/>
      <c r="BS93" s="48"/>
      <c r="BU93" s="48"/>
      <c r="BW93" s="48"/>
      <c r="BY93" s="48"/>
      <c r="CA93" s="48"/>
      <c r="CC93" s="35"/>
      <c r="CD93" s="35"/>
    </row>
    <row r="94" spans="4:82" s="45" customFormat="1" ht="15" x14ac:dyDescent="0.2">
      <c r="D94" s="25"/>
      <c r="E94" s="50"/>
      <c r="F94" s="51"/>
      <c r="G94" s="28"/>
      <c r="H94" s="29"/>
      <c r="I94" s="29"/>
      <c r="J94" s="24"/>
      <c r="K94" s="30"/>
      <c r="L94" s="24"/>
      <c r="M94" s="31"/>
      <c r="N94" s="32"/>
      <c r="O94" s="33"/>
      <c r="P94" s="31"/>
      <c r="Q94" s="34"/>
      <c r="S94" s="48"/>
      <c r="U94" s="48"/>
      <c r="W94" s="48"/>
      <c r="Y94" s="48"/>
      <c r="AA94" s="48"/>
      <c r="AC94" s="48"/>
      <c r="AE94" s="48"/>
      <c r="AG94" s="48"/>
      <c r="AI94" s="48"/>
      <c r="AK94" s="48"/>
      <c r="AM94" s="48"/>
      <c r="AO94" s="48"/>
      <c r="AQ94" s="48"/>
      <c r="AS94" s="48"/>
      <c r="AU94" s="48"/>
      <c r="AW94" s="48"/>
      <c r="AY94" s="48"/>
      <c r="BA94" s="48"/>
      <c r="BC94" s="48"/>
      <c r="BE94" s="48"/>
      <c r="BG94" s="48"/>
      <c r="BI94" s="48"/>
      <c r="BK94" s="48"/>
      <c r="BM94" s="48"/>
      <c r="BO94" s="48"/>
      <c r="BQ94" s="48"/>
      <c r="BS94" s="48"/>
      <c r="BU94" s="48"/>
      <c r="BW94" s="48"/>
      <c r="BY94" s="48"/>
      <c r="CA94" s="48"/>
      <c r="CC94" s="35"/>
      <c r="CD94" s="35"/>
    </row>
    <row r="95" spans="4:82" s="45" customFormat="1" ht="15" x14ac:dyDescent="0.2">
      <c r="D95" s="25"/>
      <c r="E95" s="50"/>
      <c r="F95" s="51"/>
      <c r="G95" s="28"/>
      <c r="H95" s="29"/>
      <c r="I95" s="29"/>
      <c r="J95" s="24"/>
      <c r="K95" s="30"/>
      <c r="L95" s="24"/>
      <c r="M95" s="31"/>
      <c r="N95" s="32"/>
      <c r="O95" s="33"/>
      <c r="P95" s="31"/>
      <c r="Q95" s="34"/>
      <c r="S95" s="48"/>
      <c r="U95" s="48"/>
      <c r="W95" s="48"/>
      <c r="Y95" s="48"/>
      <c r="AA95" s="48"/>
      <c r="AC95" s="48"/>
      <c r="AE95" s="48"/>
      <c r="AG95" s="48"/>
      <c r="AI95" s="48"/>
      <c r="AK95" s="48"/>
      <c r="AM95" s="48"/>
      <c r="AO95" s="48"/>
      <c r="AQ95" s="48"/>
      <c r="AS95" s="48"/>
      <c r="AU95" s="48"/>
      <c r="AW95" s="48"/>
      <c r="AY95" s="48"/>
      <c r="BA95" s="48"/>
      <c r="BC95" s="48"/>
      <c r="BE95" s="48"/>
      <c r="BG95" s="48"/>
      <c r="BI95" s="48"/>
      <c r="BK95" s="48"/>
      <c r="BM95" s="48"/>
      <c r="BO95" s="48"/>
      <c r="BQ95" s="48"/>
      <c r="BS95" s="48"/>
      <c r="BU95" s="48"/>
      <c r="BW95" s="48"/>
      <c r="BY95" s="48"/>
      <c r="CA95" s="48"/>
      <c r="CC95" s="35"/>
      <c r="CD95" s="35"/>
    </row>
    <row r="96" spans="4:82" s="45" customFormat="1" ht="15" x14ac:dyDescent="0.2">
      <c r="D96" s="25"/>
      <c r="E96" s="50"/>
      <c r="F96" s="51"/>
      <c r="G96" s="28"/>
      <c r="H96" s="29"/>
      <c r="I96" s="29"/>
      <c r="J96" s="24"/>
      <c r="K96" s="30"/>
      <c r="L96" s="24"/>
      <c r="M96" s="31"/>
      <c r="N96" s="32"/>
      <c r="O96" s="33"/>
      <c r="P96" s="31"/>
      <c r="Q96" s="34"/>
      <c r="S96" s="48"/>
      <c r="U96" s="48"/>
      <c r="W96" s="48"/>
      <c r="Y96" s="48"/>
      <c r="AA96" s="48"/>
      <c r="AC96" s="48"/>
      <c r="AE96" s="48"/>
      <c r="AG96" s="48"/>
      <c r="AI96" s="48"/>
      <c r="AK96" s="48"/>
      <c r="AM96" s="48"/>
      <c r="AO96" s="48"/>
      <c r="AQ96" s="48"/>
      <c r="AS96" s="48"/>
      <c r="AU96" s="48"/>
      <c r="AW96" s="48"/>
      <c r="AY96" s="48"/>
      <c r="BA96" s="48"/>
      <c r="BC96" s="48"/>
      <c r="BE96" s="48"/>
      <c r="BG96" s="48"/>
      <c r="BI96" s="48"/>
      <c r="BK96" s="48"/>
      <c r="BM96" s="48"/>
      <c r="BO96" s="48"/>
      <c r="BQ96" s="48"/>
      <c r="BS96" s="48"/>
      <c r="BU96" s="48"/>
      <c r="BW96" s="48"/>
      <c r="BY96" s="48"/>
      <c r="CA96" s="48"/>
      <c r="CC96" s="35"/>
      <c r="CD96" s="35"/>
    </row>
    <row r="97" spans="4:82" s="45" customFormat="1" ht="15" x14ac:dyDescent="0.2">
      <c r="D97" s="25"/>
      <c r="E97" s="50"/>
      <c r="F97" s="51"/>
      <c r="G97" s="28"/>
      <c r="H97" s="29"/>
      <c r="I97" s="29"/>
      <c r="J97" s="24"/>
      <c r="K97" s="30"/>
      <c r="L97" s="24"/>
      <c r="M97" s="31"/>
      <c r="N97" s="32"/>
      <c r="O97" s="33"/>
      <c r="P97" s="31"/>
      <c r="Q97" s="34"/>
      <c r="S97" s="48"/>
      <c r="U97" s="48"/>
      <c r="W97" s="48"/>
      <c r="Y97" s="48"/>
      <c r="AA97" s="48"/>
      <c r="AC97" s="48"/>
      <c r="AE97" s="48"/>
      <c r="AG97" s="48"/>
      <c r="AI97" s="48"/>
      <c r="AK97" s="48"/>
      <c r="AM97" s="48"/>
      <c r="AO97" s="48"/>
      <c r="AQ97" s="48"/>
      <c r="AS97" s="48"/>
      <c r="AU97" s="48"/>
      <c r="AW97" s="48"/>
      <c r="AY97" s="48"/>
      <c r="BA97" s="48"/>
      <c r="BC97" s="48"/>
      <c r="BE97" s="48"/>
      <c r="BG97" s="48"/>
      <c r="BI97" s="48"/>
      <c r="BK97" s="48"/>
      <c r="BM97" s="48"/>
      <c r="BO97" s="48"/>
      <c r="BQ97" s="48"/>
      <c r="BS97" s="48"/>
      <c r="BU97" s="48"/>
      <c r="BW97" s="48"/>
      <c r="BY97" s="48"/>
      <c r="CA97" s="48"/>
      <c r="CC97" s="35"/>
      <c r="CD97" s="35"/>
    </row>
  </sheetData>
  <mergeCells count="128">
    <mergeCell ref="BU1:CA1"/>
    <mergeCell ref="A3:B3"/>
    <mergeCell ref="C3:G3"/>
    <mergeCell ref="I3:K3"/>
    <mergeCell ref="N3:Q3"/>
    <mergeCell ref="BQ3:BT3"/>
    <mergeCell ref="BU3:CA3"/>
    <mergeCell ref="AT5:AU5"/>
    <mergeCell ref="AV5:AW5"/>
    <mergeCell ref="AX5:AY5"/>
    <mergeCell ref="AZ5:BA5"/>
    <mergeCell ref="AD5:AE5"/>
    <mergeCell ref="AF5:AG5"/>
    <mergeCell ref="AH5:AI5"/>
    <mergeCell ref="AJ5:AK5"/>
    <mergeCell ref="AL5:AM5"/>
    <mergeCell ref="AN5:AO5"/>
    <mergeCell ref="BZ5:CA5"/>
    <mergeCell ref="BX5:BY5"/>
    <mergeCell ref="BB5:BC5"/>
    <mergeCell ref="BD5:BE5"/>
    <mergeCell ref="BF5:BG5"/>
    <mergeCell ref="BH5:BI5"/>
    <mergeCell ref="BJ5:BK5"/>
    <mergeCell ref="Z5:AA5"/>
    <mergeCell ref="AB5:AC5"/>
    <mergeCell ref="J6:J7"/>
    <mergeCell ref="K6:K7"/>
    <mergeCell ref="L6:L7"/>
    <mergeCell ref="M6:M7"/>
    <mergeCell ref="N6:N7"/>
    <mergeCell ref="O6:O7"/>
    <mergeCell ref="AP6:AQ6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BN5:BO5"/>
    <mergeCell ref="BV6:BW6"/>
    <mergeCell ref="AP5:AQ5"/>
    <mergeCell ref="AR5:AS5"/>
    <mergeCell ref="P6:P7"/>
    <mergeCell ref="Q6:Q7"/>
    <mergeCell ref="R6:S6"/>
    <mergeCell ref="T6:U6"/>
    <mergeCell ref="V6:W6"/>
    <mergeCell ref="X6:Y6"/>
    <mergeCell ref="BP5:BQ5"/>
    <mergeCell ref="BR5:BS5"/>
    <mergeCell ref="BT5:BU5"/>
    <mergeCell ref="BV5:BW5"/>
    <mergeCell ref="BD6:BE6"/>
    <mergeCell ref="BF6:BG6"/>
    <mergeCell ref="BH6:BI6"/>
    <mergeCell ref="AL6:AM6"/>
    <mergeCell ref="AN6:AO6"/>
    <mergeCell ref="BL5:BM5"/>
    <mergeCell ref="R5:S5"/>
    <mergeCell ref="T5:U5"/>
    <mergeCell ref="V5:W5"/>
    <mergeCell ref="X5:Y5"/>
    <mergeCell ref="AT6:AU6"/>
    <mergeCell ref="AV6:AW6"/>
    <mergeCell ref="Z6:AA6"/>
    <mergeCell ref="AB6:AC6"/>
    <mergeCell ref="AD6:AE6"/>
    <mergeCell ref="AF6:AG6"/>
    <mergeCell ref="AH6:AI6"/>
    <mergeCell ref="AJ6:AK6"/>
    <mergeCell ref="AR6:AS6"/>
    <mergeCell ref="BX6:BY6"/>
    <mergeCell ref="BZ6:CA6"/>
    <mergeCell ref="BJ6:BK6"/>
    <mergeCell ref="BL6:BM6"/>
    <mergeCell ref="BN6:BO6"/>
    <mergeCell ref="BP6:BQ6"/>
    <mergeCell ref="BR6:BS6"/>
    <mergeCell ref="BT6:BU6"/>
    <mergeCell ref="AX6:AY6"/>
    <mergeCell ref="AZ6:BA6"/>
    <mergeCell ref="BB6:BC6"/>
    <mergeCell ref="A28:B28"/>
    <mergeCell ref="D28:E28"/>
    <mergeCell ref="S29:W30"/>
    <mergeCell ref="Y29:Z30"/>
    <mergeCell ref="AB29:AD30"/>
    <mergeCell ref="AG29:AK30"/>
    <mergeCell ref="AM29:AN30"/>
    <mergeCell ref="AP29:AR30"/>
    <mergeCell ref="A31:B31"/>
    <mergeCell ref="D31:E31"/>
    <mergeCell ref="S31:W31"/>
    <mergeCell ref="Y31:Z31"/>
    <mergeCell ref="AB31:AD31"/>
    <mergeCell ref="AG31:AK31"/>
    <mergeCell ref="AM31:AN31"/>
    <mergeCell ref="AP31:AR31"/>
    <mergeCell ref="AP35:AR35"/>
    <mergeCell ref="AB37:AD37"/>
    <mergeCell ref="AE37:AF37"/>
    <mergeCell ref="AG37:AK37"/>
    <mergeCell ref="AM37:AN37"/>
    <mergeCell ref="AP37:AR37"/>
    <mergeCell ref="A37:B37"/>
    <mergeCell ref="D37:E37"/>
    <mergeCell ref="A33:B33"/>
    <mergeCell ref="D33:E33"/>
    <mergeCell ref="J33:L33"/>
    <mergeCell ref="S33:W33"/>
    <mergeCell ref="Y33:Z33"/>
    <mergeCell ref="AB33:AD33"/>
    <mergeCell ref="AG33:AK33"/>
    <mergeCell ref="AM33:AN33"/>
    <mergeCell ref="AP33:AR33"/>
    <mergeCell ref="A39:B39"/>
    <mergeCell ref="D39:E39"/>
    <mergeCell ref="A35:B35"/>
    <mergeCell ref="D35:E35"/>
    <mergeCell ref="S35:W35"/>
    <mergeCell ref="Y35:Z35"/>
    <mergeCell ref="AB35:AD35"/>
    <mergeCell ref="AG35:AK35"/>
    <mergeCell ref="AM35:AN35"/>
  </mergeCells>
  <conditionalFormatting sqref="K9 K13 K16:K17 K22:K23">
    <cfRule type="cellIs" dxfId="256" priority="36" operator="equal">
      <formula>0</formula>
    </cfRule>
  </conditionalFormatting>
  <conditionalFormatting sqref="K9">
    <cfRule type="cellIs" dxfId="255" priority="35" operator="equal">
      <formula>0</formula>
    </cfRule>
  </conditionalFormatting>
  <conditionalFormatting sqref="K9 K13 K16:K17 K22:K23">
    <cfRule type="cellIs" dxfId="254" priority="34" operator="equal">
      <formula>0</formula>
    </cfRule>
  </conditionalFormatting>
  <conditionalFormatting sqref="K9">
    <cfRule type="cellIs" dxfId="253" priority="33" operator="equal">
      <formula>0</formula>
    </cfRule>
  </conditionalFormatting>
  <conditionalFormatting sqref="K10">
    <cfRule type="cellIs" dxfId="252" priority="32" operator="equal">
      <formula>0</formula>
    </cfRule>
  </conditionalFormatting>
  <conditionalFormatting sqref="K10">
    <cfRule type="cellIs" dxfId="251" priority="31" operator="equal">
      <formula>0</formula>
    </cfRule>
  </conditionalFormatting>
  <conditionalFormatting sqref="K10">
    <cfRule type="cellIs" dxfId="250" priority="30" operator="equal">
      <formula>0</formula>
    </cfRule>
  </conditionalFormatting>
  <conditionalFormatting sqref="K10">
    <cfRule type="cellIs" dxfId="249" priority="29" operator="equal">
      <formula>0</formula>
    </cfRule>
  </conditionalFormatting>
  <conditionalFormatting sqref="K11">
    <cfRule type="cellIs" dxfId="248" priority="28" operator="equal">
      <formula>0</formula>
    </cfRule>
  </conditionalFormatting>
  <conditionalFormatting sqref="K11">
    <cfRule type="cellIs" dxfId="247" priority="27" operator="equal">
      <formula>0</formula>
    </cfRule>
  </conditionalFormatting>
  <conditionalFormatting sqref="K11">
    <cfRule type="cellIs" dxfId="246" priority="26" operator="equal">
      <formula>0</formula>
    </cfRule>
  </conditionalFormatting>
  <conditionalFormatting sqref="K11">
    <cfRule type="cellIs" dxfId="245" priority="25" operator="equal">
      <formula>0</formula>
    </cfRule>
  </conditionalFormatting>
  <conditionalFormatting sqref="K12">
    <cfRule type="cellIs" dxfId="244" priority="24" operator="equal">
      <formula>0</formula>
    </cfRule>
  </conditionalFormatting>
  <conditionalFormatting sqref="K12">
    <cfRule type="cellIs" dxfId="243" priority="23" operator="equal">
      <formula>0</formula>
    </cfRule>
  </conditionalFormatting>
  <conditionalFormatting sqref="K12">
    <cfRule type="cellIs" dxfId="242" priority="22" operator="equal">
      <formula>0</formula>
    </cfRule>
  </conditionalFormatting>
  <conditionalFormatting sqref="K12">
    <cfRule type="cellIs" dxfId="241" priority="21" operator="equal">
      <formula>0</formula>
    </cfRule>
  </conditionalFormatting>
  <conditionalFormatting sqref="K15">
    <cfRule type="cellIs" dxfId="240" priority="20" operator="equal">
      <formula>0</formula>
    </cfRule>
  </conditionalFormatting>
  <conditionalFormatting sqref="K15">
    <cfRule type="cellIs" dxfId="239" priority="19" operator="equal">
      <formula>0</formula>
    </cfRule>
  </conditionalFormatting>
  <conditionalFormatting sqref="K18">
    <cfRule type="cellIs" dxfId="238" priority="18" operator="equal">
      <formula>0</formula>
    </cfRule>
  </conditionalFormatting>
  <conditionalFormatting sqref="K18">
    <cfRule type="cellIs" dxfId="237" priority="17" operator="equal">
      <formula>0</formula>
    </cfRule>
  </conditionalFormatting>
  <conditionalFormatting sqref="K19">
    <cfRule type="cellIs" dxfId="236" priority="14" operator="equal">
      <formula>0</formula>
    </cfRule>
  </conditionalFormatting>
  <conditionalFormatting sqref="K19">
    <cfRule type="cellIs" dxfId="235" priority="13" operator="equal">
      <formula>0</formula>
    </cfRule>
  </conditionalFormatting>
  <conditionalFormatting sqref="K21">
    <cfRule type="cellIs" dxfId="234" priority="12" operator="equal">
      <formula>0</formula>
    </cfRule>
  </conditionalFormatting>
  <conditionalFormatting sqref="K21">
    <cfRule type="cellIs" dxfId="233" priority="11" operator="equal">
      <formula>0</formula>
    </cfRule>
  </conditionalFormatting>
  <conditionalFormatting sqref="K24">
    <cfRule type="cellIs" dxfId="232" priority="10" operator="equal">
      <formula>0</formula>
    </cfRule>
  </conditionalFormatting>
  <conditionalFormatting sqref="K24">
    <cfRule type="cellIs" dxfId="231" priority="9" operator="equal">
      <formula>0</formula>
    </cfRule>
  </conditionalFormatting>
  <conditionalFormatting sqref="K26">
    <cfRule type="cellIs" dxfId="230" priority="8" operator="equal">
      <formula>0</formula>
    </cfRule>
  </conditionalFormatting>
  <conditionalFormatting sqref="K26">
    <cfRule type="cellIs" dxfId="229" priority="7" operator="equal">
      <formula>0</formula>
    </cfRule>
  </conditionalFormatting>
  <conditionalFormatting sqref="K25">
    <cfRule type="cellIs" dxfId="228" priority="6" operator="equal">
      <formula>0</formula>
    </cfRule>
  </conditionalFormatting>
  <conditionalFormatting sqref="K25">
    <cfRule type="cellIs" dxfId="227" priority="5" operator="equal">
      <formula>0</formula>
    </cfRule>
  </conditionalFormatting>
  <conditionalFormatting sqref="K14">
    <cfRule type="cellIs" dxfId="226" priority="4" operator="equal">
      <formula>0</formula>
    </cfRule>
  </conditionalFormatting>
  <conditionalFormatting sqref="K14">
    <cfRule type="cellIs" dxfId="225" priority="3" operator="equal">
      <formula>0</formula>
    </cfRule>
  </conditionalFormatting>
  <conditionalFormatting sqref="K20">
    <cfRule type="cellIs" dxfId="224" priority="2" operator="equal">
      <formula>0</formula>
    </cfRule>
  </conditionalFormatting>
  <conditionalFormatting sqref="K20">
    <cfRule type="cellIs" dxfId="223" priority="1" operator="equal">
      <formula>0</formula>
    </cfRule>
  </conditionalFormatting>
  <pageMargins left="0.19685039370078741" right="0.19685039370078741" top="0.23622047244094491" bottom="0.23622047244094491" header="0.31496062992125984" footer="0.31496062992125984"/>
  <pageSetup paperSize="9" scale="47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87"/>
  <sheetViews>
    <sheetView showGridLines="0" zoomScaleNormal="100" workbookViewId="0">
      <pane xSplit="17" ySplit="7" topLeftCell="CB8" activePane="bottomRight" state="frozen"/>
      <selection activeCell="H12" sqref="H12"/>
      <selection pane="topRight" activeCell="H12" sqref="H12"/>
      <selection pane="bottomLeft" activeCell="H12" sqref="H12"/>
      <selection pane="bottomRight" activeCell="CC33" sqref="CC33"/>
    </sheetView>
  </sheetViews>
  <sheetFormatPr defaultColWidth="9.125" defaultRowHeight="14.25" x14ac:dyDescent="0.2"/>
  <cols>
    <col min="1" max="1" width="3.25" style="24" customWidth="1"/>
    <col min="2" max="2" width="12.25" style="24" customWidth="1"/>
    <col min="3" max="3" width="17.625" style="24" customWidth="1"/>
    <col min="4" max="4" width="5.75" style="25" customWidth="1"/>
    <col min="5" max="5" width="7.625" style="26" customWidth="1"/>
    <col min="6" max="6" width="6.375" style="27" customWidth="1"/>
    <col min="7" max="7" width="6.75" style="28" customWidth="1"/>
    <col min="8" max="9" width="9" style="29" customWidth="1"/>
    <col min="10" max="10" width="4.25" style="24" customWidth="1"/>
    <col min="11" max="11" width="4.25" style="30" customWidth="1"/>
    <col min="12" max="12" width="4.25" style="24" customWidth="1"/>
    <col min="13" max="13" width="6.625" style="31" customWidth="1"/>
    <col min="14" max="14" width="6.625" style="32" customWidth="1"/>
    <col min="15" max="15" width="4.25" style="33" customWidth="1"/>
    <col min="16" max="16" width="7.375" style="31" customWidth="1"/>
    <col min="17" max="17" width="6.625" style="34" customWidth="1"/>
    <col min="18" max="18" width="2.75" style="24" customWidth="1"/>
    <col min="19" max="19" width="2.75" style="30" customWidth="1"/>
    <col min="20" max="20" width="2.75" style="24" customWidth="1"/>
    <col min="21" max="21" width="2.75" style="30" customWidth="1"/>
    <col min="22" max="22" width="2.75" style="24" customWidth="1"/>
    <col min="23" max="23" width="2.75" style="30" customWidth="1"/>
    <col min="24" max="24" width="2.75" style="24" customWidth="1"/>
    <col min="25" max="25" width="2.75" style="30" customWidth="1"/>
    <col min="26" max="26" width="2.75" style="24" customWidth="1"/>
    <col min="27" max="27" width="2.75" style="30" customWidth="1"/>
    <col min="28" max="28" width="2.75" style="24" customWidth="1"/>
    <col min="29" max="29" width="2.75" style="30" customWidth="1"/>
    <col min="30" max="30" width="2.75" style="24" customWidth="1"/>
    <col min="31" max="31" width="2.75" style="30" customWidth="1"/>
    <col min="32" max="32" width="2.75" style="24" customWidth="1"/>
    <col min="33" max="33" width="2.75" style="30" customWidth="1"/>
    <col min="34" max="34" width="2.75" style="24" customWidth="1"/>
    <col min="35" max="35" width="2.75" style="30" customWidth="1"/>
    <col min="36" max="36" width="2.75" style="24" customWidth="1"/>
    <col min="37" max="37" width="2.75" style="30" customWidth="1"/>
    <col min="38" max="38" width="2.75" style="24" customWidth="1"/>
    <col min="39" max="39" width="2.75" style="30" customWidth="1"/>
    <col min="40" max="40" width="2.75" style="24" customWidth="1"/>
    <col min="41" max="41" width="2.75" style="30" customWidth="1"/>
    <col min="42" max="42" width="2.75" style="24" customWidth="1"/>
    <col min="43" max="43" width="2.75" style="30" customWidth="1"/>
    <col min="44" max="44" width="2.75" style="24" customWidth="1"/>
    <col min="45" max="45" width="2.75" style="30" customWidth="1"/>
    <col min="46" max="46" width="2.75" style="24" customWidth="1"/>
    <col min="47" max="47" width="2.75" style="30" customWidth="1"/>
    <col min="48" max="48" width="2.75" style="24" customWidth="1"/>
    <col min="49" max="49" width="2.75" style="30" customWidth="1"/>
    <col min="50" max="50" width="2.75" style="24" customWidth="1"/>
    <col min="51" max="51" width="2.75" style="30" customWidth="1"/>
    <col min="52" max="52" width="2.75" style="24" customWidth="1"/>
    <col min="53" max="53" width="2.75" style="30" customWidth="1"/>
    <col min="54" max="54" width="2.75" style="24" customWidth="1"/>
    <col min="55" max="55" width="2.75" style="30" customWidth="1"/>
    <col min="56" max="56" width="2.75" style="24" customWidth="1"/>
    <col min="57" max="57" width="2.75" style="30" customWidth="1"/>
    <col min="58" max="58" width="2.75" style="24" customWidth="1"/>
    <col min="59" max="59" width="2.75" style="30" customWidth="1"/>
    <col min="60" max="60" width="2.75" style="24" customWidth="1"/>
    <col min="61" max="61" width="2.75" style="30" customWidth="1"/>
    <col min="62" max="62" width="2.75" style="24" customWidth="1"/>
    <col min="63" max="63" width="2.75" style="30" customWidth="1"/>
    <col min="64" max="64" width="2.75" style="24" customWidth="1"/>
    <col min="65" max="65" width="2.75" style="30" customWidth="1"/>
    <col min="66" max="66" width="2.75" style="24" customWidth="1"/>
    <col min="67" max="67" width="2.75" style="30" customWidth="1"/>
    <col min="68" max="68" width="2.75" style="24" customWidth="1"/>
    <col min="69" max="69" width="2.75" style="30" customWidth="1"/>
    <col min="70" max="70" width="2.75" style="24" customWidth="1"/>
    <col min="71" max="71" width="2.75" style="30" customWidth="1"/>
    <col min="72" max="72" width="2.75" style="24" customWidth="1"/>
    <col min="73" max="73" width="2.75" style="30" customWidth="1"/>
    <col min="74" max="74" width="2.75" style="24" customWidth="1"/>
    <col min="75" max="75" width="2.75" style="30" customWidth="1"/>
    <col min="76" max="76" width="2.75" style="24" customWidth="1"/>
    <col min="77" max="77" width="2.75" style="30" customWidth="1"/>
    <col min="78" max="78" width="2.75" style="24" customWidth="1"/>
    <col min="79" max="79" width="2.75" style="30" customWidth="1"/>
    <col min="80" max="80" width="9.125" style="24"/>
    <col min="81" max="81" width="11.75" style="35" bestFit="1" customWidth="1"/>
    <col min="82" max="82" width="9.25" style="35" bestFit="1" customWidth="1"/>
    <col min="83" max="16384" width="9.125" style="24"/>
  </cols>
  <sheetData>
    <row r="1" spans="1:85" ht="31.5" customHeight="1" x14ac:dyDescent="0.2">
      <c r="A1" s="54" t="s">
        <v>125</v>
      </c>
      <c r="BU1" s="674"/>
      <c r="BV1" s="674"/>
      <c r="BW1" s="674"/>
      <c r="BX1" s="674"/>
      <c r="BY1" s="674"/>
      <c r="BZ1" s="674"/>
      <c r="CA1" s="674"/>
    </row>
    <row r="2" spans="1:85" ht="6" customHeight="1" thickBot="1" x14ac:dyDescent="0.25">
      <c r="A2" s="36"/>
    </row>
    <row r="3" spans="1:85" s="37" customFormat="1" ht="27" customHeight="1" thickBot="1" x14ac:dyDescent="0.25">
      <c r="A3" s="675" t="s">
        <v>12</v>
      </c>
      <c r="B3" s="675"/>
      <c r="C3" s="676" t="s">
        <v>209</v>
      </c>
      <c r="D3" s="677"/>
      <c r="E3" s="677"/>
      <c r="F3" s="677"/>
      <c r="G3" s="678"/>
      <c r="H3" s="57" t="s">
        <v>53</v>
      </c>
      <c r="I3" s="679" t="s">
        <v>207</v>
      </c>
      <c r="J3" s="680"/>
      <c r="K3" s="681"/>
      <c r="L3" s="58" t="s">
        <v>38</v>
      </c>
      <c r="M3" s="59"/>
      <c r="N3" s="682" t="s">
        <v>208</v>
      </c>
      <c r="O3" s="683"/>
      <c r="P3" s="683"/>
      <c r="Q3" s="684"/>
      <c r="S3" s="38"/>
      <c r="U3" s="38"/>
      <c r="W3" s="38"/>
      <c r="Y3" s="38"/>
      <c r="AA3" s="38"/>
      <c r="AC3" s="38"/>
      <c r="AE3" s="38"/>
      <c r="AG3" s="38"/>
      <c r="AI3" s="38"/>
      <c r="AK3" s="38"/>
      <c r="AM3" s="38"/>
      <c r="AO3" s="38"/>
      <c r="AQ3" s="38"/>
      <c r="AS3" s="38"/>
      <c r="AU3" s="38"/>
      <c r="AW3" s="38"/>
      <c r="AY3" s="38"/>
      <c r="BA3" s="38"/>
      <c r="BC3" s="38"/>
      <c r="BE3" s="38"/>
      <c r="BG3" s="38"/>
      <c r="BI3" s="38"/>
      <c r="BK3" s="38"/>
      <c r="BM3" s="38"/>
      <c r="BO3" s="38"/>
      <c r="BQ3" s="685" t="s">
        <v>50</v>
      </c>
      <c r="BR3" s="685"/>
      <c r="BS3" s="685"/>
      <c r="BT3" s="686"/>
      <c r="BU3" s="687">
        <v>41640</v>
      </c>
      <c r="BV3" s="688"/>
      <c r="BW3" s="688"/>
      <c r="BX3" s="688"/>
      <c r="BY3" s="688"/>
      <c r="BZ3" s="688"/>
      <c r="CA3" s="689"/>
      <c r="CC3" s="60"/>
      <c r="CD3" s="60"/>
    </row>
    <row r="4" spans="1:85" s="37" customFormat="1" ht="6" customHeight="1" thickBot="1" x14ac:dyDescent="0.25">
      <c r="A4" s="39"/>
      <c r="B4" s="39"/>
      <c r="C4" s="40"/>
      <c r="D4" s="41"/>
      <c r="E4" s="42"/>
      <c r="F4" s="43"/>
      <c r="G4" s="28"/>
      <c r="H4" s="44"/>
      <c r="I4" s="44"/>
      <c r="J4" s="24"/>
      <c r="K4" s="30"/>
      <c r="L4" s="24"/>
      <c r="M4" s="31"/>
      <c r="N4" s="32"/>
      <c r="O4" s="33"/>
      <c r="P4" s="31"/>
      <c r="Q4" s="34"/>
      <c r="S4" s="38"/>
      <c r="U4" s="38"/>
      <c r="W4" s="38"/>
      <c r="Y4" s="38"/>
      <c r="AA4" s="38"/>
      <c r="AC4" s="38"/>
      <c r="AE4" s="38"/>
      <c r="AG4" s="38"/>
      <c r="AI4" s="38"/>
      <c r="AK4" s="38"/>
      <c r="AM4" s="38"/>
      <c r="AO4" s="38"/>
      <c r="AQ4" s="38"/>
      <c r="AS4" s="38"/>
      <c r="AU4" s="38"/>
      <c r="AW4" s="38"/>
      <c r="AY4" s="38"/>
      <c r="BA4" s="38"/>
      <c r="BC4" s="38"/>
      <c r="BE4" s="38"/>
      <c r="BG4" s="38"/>
      <c r="BI4" s="38"/>
      <c r="BK4" s="38"/>
      <c r="BM4" s="38"/>
      <c r="BO4" s="38"/>
      <c r="BQ4" s="38"/>
      <c r="BS4" s="38"/>
      <c r="BU4" s="38"/>
      <c r="BW4" s="38"/>
      <c r="BY4" s="38"/>
      <c r="CA4" s="38"/>
      <c r="CC4" s="35"/>
      <c r="CD4" s="35"/>
    </row>
    <row r="5" spans="1:85" ht="18.75" customHeight="1" thickBot="1" x14ac:dyDescent="0.25">
      <c r="R5" s="651" t="s">
        <v>29</v>
      </c>
      <c r="S5" s="645"/>
      <c r="T5" s="645" t="s">
        <v>30</v>
      </c>
      <c r="U5" s="645"/>
      <c r="V5" s="645" t="s">
        <v>24</v>
      </c>
      <c r="W5" s="645"/>
      <c r="X5" s="651" t="s">
        <v>25</v>
      </c>
      <c r="Y5" s="645"/>
      <c r="Z5" s="645" t="s">
        <v>26</v>
      </c>
      <c r="AA5" s="645"/>
      <c r="AB5" s="645" t="s">
        <v>27</v>
      </c>
      <c r="AC5" s="645"/>
      <c r="AD5" s="651" t="s">
        <v>28</v>
      </c>
      <c r="AE5" s="645"/>
      <c r="AF5" s="645" t="s">
        <v>29</v>
      </c>
      <c r="AG5" s="645"/>
      <c r="AH5" s="645" t="s">
        <v>30</v>
      </c>
      <c r="AI5" s="645"/>
      <c r="AJ5" s="651" t="s">
        <v>228</v>
      </c>
      <c r="AK5" s="645"/>
      <c r="AL5" s="645" t="s">
        <v>25</v>
      </c>
      <c r="AM5" s="645"/>
      <c r="AN5" s="645" t="s">
        <v>26</v>
      </c>
      <c r="AO5" s="645"/>
      <c r="AP5" s="651" t="s">
        <v>27</v>
      </c>
      <c r="AQ5" s="645"/>
      <c r="AR5" s="645" t="s">
        <v>28</v>
      </c>
      <c r="AS5" s="645"/>
      <c r="AT5" s="645" t="s">
        <v>29</v>
      </c>
      <c r="AU5" s="645"/>
      <c r="AV5" s="651" t="s">
        <v>30</v>
      </c>
      <c r="AW5" s="645"/>
      <c r="AX5" s="645" t="s">
        <v>228</v>
      </c>
      <c r="AY5" s="645"/>
      <c r="AZ5" s="645" t="s">
        <v>25</v>
      </c>
      <c r="BA5" s="645"/>
      <c r="BB5" s="651" t="s">
        <v>26</v>
      </c>
      <c r="BC5" s="645"/>
      <c r="BD5" s="645" t="s">
        <v>27</v>
      </c>
      <c r="BE5" s="645"/>
      <c r="BF5" s="645" t="s">
        <v>28</v>
      </c>
      <c r="BG5" s="645"/>
      <c r="BH5" s="651" t="s">
        <v>29</v>
      </c>
      <c r="BI5" s="645"/>
      <c r="BJ5" s="645" t="s">
        <v>30</v>
      </c>
      <c r="BK5" s="645"/>
      <c r="BL5" s="645" t="s">
        <v>228</v>
      </c>
      <c r="BM5" s="645"/>
      <c r="BN5" s="651" t="s">
        <v>25</v>
      </c>
      <c r="BO5" s="645"/>
      <c r="BP5" s="645" t="s">
        <v>26</v>
      </c>
      <c r="BQ5" s="645"/>
      <c r="BR5" s="645" t="s">
        <v>27</v>
      </c>
      <c r="BS5" s="645"/>
      <c r="BT5" s="651" t="s">
        <v>28</v>
      </c>
      <c r="BU5" s="645"/>
      <c r="BV5" s="645" t="s">
        <v>29</v>
      </c>
      <c r="BW5" s="645"/>
      <c r="BX5" s="645" t="s">
        <v>30</v>
      </c>
      <c r="BY5" s="645"/>
      <c r="BZ5" s="651" t="s">
        <v>24</v>
      </c>
      <c r="CA5" s="645"/>
    </row>
    <row r="6" spans="1:85" s="115" customFormat="1" ht="18.75" customHeight="1" x14ac:dyDescent="0.2">
      <c r="A6" s="652" t="s">
        <v>0</v>
      </c>
      <c r="B6" s="654" t="s">
        <v>34</v>
      </c>
      <c r="C6" s="654" t="s">
        <v>13</v>
      </c>
      <c r="D6" s="656" t="s">
        <v>92</v>
      </c>
      <c r="E6" s="658" t="s">
        <v>17</v>
      </c>
      <c r="F6" s="660" t="s">
        <v>93</v>
      </c>
      <c r="G6" s="658" t="s">
        <v>18</v>
      </c>
      <c r="H6" s="662" t="s">
        <v>15</v>
      </c>
      <c r="I6" s="662" t="s">
        <v>16</v>
      </c>
      <c r="J6" s="664" t="s">
        <v>40</v>
      </c>
      <c r="K6" s="666" t="s">
        <v>41</v>
      </c>
      <c r="L6" s="668" t="s">
        <v>19</v>
      </c>
      <c r="M6" s="646" t="s">
        <v>17</v>
      </c>
      <c r="N6" s="670" t="s">
        <v>96</v>
      </c>
      <c r="O6" s="672" t="s">
        <v>39</v>
      </c>
      <c r="P6" s="646" t="s">
        <v>17</v>
      </c>
      <c r="Q6" s="648" t="s">
        <v>71</v>
      </c>
      <c r="R6" s="650">
        <v>1</v>
      </c>
      <c r="S6" s="642"/>
      <c r="T6" s="642">
        <v>2</v>
      </c>
      <c r="U6" s="642"/>
      <c r="V6" s="642">
        <v>3</v>
      </c>
      <c r="W6" s="642"/>
      <c r="X6" s="642">
        <v>4</v>
      </c>
      <c r="Y6" s="642"/>
      <c r="Z6" s="642">
        <v>5</v>
      </c>
      <c r="AA6" s="642"/>
      <c r="AB6" s="642">
        <v>6</v>
      </c>
      <c r="AC6" s="642"/>
      <c r="AD6" s="642">
        <v>7</v>
      </c>
      <c r="AE6" s="642"/>
      <c r="AF6" s="642">
        <v>8</v>
      </c>
      <c r="AG6" s="642"/>
      <c r="AH6" s="642">
        <v>9</v>
      </c>
      <c r="AI6" s="642"/>
      <c r="AJ6" s="642">
        <v>10</v>
      </c>
      <c r="AK6" s="642"/>
      <c r="AL6" s="642">
        <v>11</v>
      </c>
      <c r="AM6" s="642"/>
      <c r="AN6" s="642">
        <v>12</v>
      </c>
      <c r="AO6" s="642"/>
      <c r="AP6" s="642">
        <v>13</v>
      </c>
      <c r="AQ6" s="642"/>
      <c r="AR6" s="642">
        <v>14</v>
      </c>
      <c r="AS6" s="642"/>
      <c r="AT6" s="642">
        <v>15</v>
      </c>
      <c r="AU6" s="642"/>
      <c r="AV6" s="642">
        <v>16</v>
      </c>
      <c r="AW6" s="642"/>
      <c r="AX6" s="642">
        <v>17</v>
      </c>
      <c r="AY6" s="642"/>
      <c r="AZ6" s="642">
        <v>18</v>
      </c>
      <c r="BA6" s="642"/>
      <c r="BB6" s="642">
        <v>19</v>
      </c>
      <c r="BC6" s="642"/>
      <c r="BD6" s="642">
        <v>20</v>
      </c>
      <c r="BE6" s="642"/>
      <c r="BF6" s="642">
        <v>21</v>
      </c>
      <c r="BG6" s="642"/>
      <c r="BH6" s="642">
        <v>22</v>
      </c>
      <c r="BI6" s="642"/>
      <c r="BJ6" s="642">
        <v>23</v>
      </c>
      <c r="BK6" s="642"/>
      <c r="BL6" s="642">
        <v>24</v>
      </c>
      <c r="BM6" s="642"/>
      <c r="BN6" s="642">
        <v>25</v>
      </c>
      <c r="BO6" s="642"/>
      <c r="BP6" s="642">
        <v>26</v>
      </c>
      <c r="BQ6" s="642"/>
      <c r="BR6" s="642">
        <v>27</v>
      </c>
      <c r="BS6" s="642"/>
      <c r="BT6" s="642">
        <v>28</v>
      </c>
      <c r="BU6" s="642"/>
      <c r="BV6" s="642">
        <v>29</v>
      </c>
      <c r="BW6" s="642"/>
      <c r="BX6" s="642">
        <v>30</v>
      </c>
      <c r="BY6" s="642"/>
      <c r="BZ6" s="642">
        <v>31</v>
      </c>
      <c r="CA6" s="643"/>
      <c r="CC6" s="116"/>
      <c r="CD6" s="116"/>
    </row>
    <row r="7" spans="1:85" s="115" customFormat="1" ht="30.75" customHeight="1" thickBot="1" x14ac:dyDescent="0.25">
      <c r="A7" s="653"/>
      <c r="B7" s="655"/>
      <c r="C7" s="655"/>
      <c r="D7" s="657"/>
      <c r="E7" s="659"/>
      <c r="F7" s="661"/>
      <c r="G7" s="659"/>
      <c r="H7" s="663"/>
      <c r="I7" s="663"/>
      <c r="J7" s="665"/>
      <c r="K7" s="667"/>
      <c r="L7" s="669"/>
      <c r="M7" s="647"/>
      <c r="N7" s="671"/>
      <c r="O7" s="673"/>
      <c r="P7" s="647"/>
      <c r="Q7" s="649"/>
      <c r="R7" s="117" t="s">
        <v>22</v>
      </c>
      <c r="S7" s="118" t="s">
        <v>23</v>
      </c>
      <c r="T7" s="119" t="s">
        <v>22</v>
      </c>
      <c r="U7" s="118" t="s">
        <v>23</v>
      </c>
      <c r="V7" s="119" t="s">
        <v>22</v>
      </c>
      <c r="W7" s="118" t="s">
        <v>23</v>
      </c>
      <c r="X7" s="119" t="s">
        <v>22</v>
      </c>
      <c r="Y7" s="118" t="s">
        <v>23</v>
      </c>
      <c r="Z7" s="119" t="s">
        <v>22</v>
      </c>
      <c r="AA7" s="118" t="s">
        <v>23</v>
      </c>
      <c r="AB7" s="119" t="s">
        <v>22</v>
      </c>
      <c r="AC7" s="118" t="s">
        <v>23</v>
      </c>
      <c r="AD7" s="119" t="s">
        <v>22</v>
      </c>
      <c r="AE7" s="118" t="s">
        <v>23</v>
      </c>
      <c r="AF7" s="119" t="s">
        <v>22</v>
      </c>
      <c r="AG7" s="118" t="s">
        <v>23</v>
      </c>
      <c r="AH7" s="119" t="s">
        <v>22</v>
      </c>
      <c r="AI7" s="118" t="s">
        <v>23</v>
      </c>
      <c r="AJ7" s="119" t="s">
        <v>22</v>
      </c>
      <c r="AK7" s="118" t="s">
        <v>23</v>
      </c>
      <c r="AL7" s="119" t="s">
        <v>22</v>
      </c>
      <c r="AM7" s="118" t="s">
        <v>23</v>
      </c>
      <c r="AN7" s="119" t="s">
        <v>22</v>
      </c>
      <c r="AO7" s="118" t="s">
        <v>23</v>
      </c>
      <c r="AP7" s="119" t="s">
        <v>22</v>
      </c>
      <c r="AQ7" s="118" t="s">
        <v>23</v>
      </c>
      <c r="AR7" s="119" t="s">
        <v>22</v>
      </c>
      <c r="AS7" s="118" t="s">
        <v>23</v>
      </c>
      <c r="AT7" s="119" t="s">
        <v>22</v>
      </c>
      <c r="AU7" s="118" t="s">
        <v>23</v>
      </c>
      <c r="AV7" s="119" t="s">
        <v>22</v>
      </c>
      <c r="AW7" s="118" t="s">
        <v>23</v>
      </c>
      <c r="AX7" s="119" t="s">
        <v>22</v>
      </c>
      <c r="AY7" s="118" t="s">
        <v>23</v>
      </c>
      <c r="AZ7" s="119" t="s">
        <v>22</v>
      </c>
      <c r="BA7" s="118" t="s">
        <v>23</v>
      </c>
      <c r="BB7" s="119" t="s">
        <v>22</v>
      </c>
      <c r="BC7" s="118" t="s">
        <v>23</v>
      </c>
      <c r="BD7" s="119" t="s">
        <v>22</v>
      </c>
      <c r="BE7" s="118" t="s">
        <v>23</v>
      </c>
      <c r="BF7" s="119" t="s">
        <v>22</v>
      </c>
      <c r="BG7" s="118" t="s">
        <v>23</v>
      </c>
      <c r="BH7" s="119" t="s">
        <v>22</v>
      </c>
      <c r="BI7" s="118" t="s">
        <v>23</v>
      </c>
      <c r="BJ7" s="119" t="s">
        <v>22</v>
      </c>
      <c r="BK7" s="118" t="s">
        <v>23</v>
      </c>
      <c r="BL7" s="119" t="s">
        <v>22</v>
      </c>
      <c r="BM7" s="118" t="s">
        <v>23</v>
      </c>
      <c r="BN7" s="119" t="s">
        <v>22</v>
      </c>
      <c r="BO7" s="118" t="s">
        <v>23</v>
      </c>
      <c r="BP7" s="119" t="s">
        <v>22</v>
      </c>
      <c r="BQ7" s="118" t="s">
        <v>23</v>
      </c>
      <c r="BR7" s="119" t="s">
        <v>22</v>
      </c>
      <c r="BS7" s="118" t="s">
        <v>23</v>
      </c>
      <c r="BT7" s="119" t="s">
        <v>22</v>
      </c>
      <c r="BU7" s="118" t="s">
        <v>23</v>
      </c>
      <c r="BV7" s="119" t="s">
        <v>22</v>
      </c>
      <c r="BW7" s="118" t="s">
        <v>23</v>
      </c>
      <c r="BX7" s="119" t="s">
        <v>22</v>
      </c>
      <c r="BY7" s="118" t="s">
        <v>23</v>
      </c>
      <c r="BZ7" s="119" t="s">
        <v>22</v>
      </c>
      <c r="CA7" s="120" t="s">
        <v>23</v>
      </c>
      <c r="CB7" s="115" t="s">
        <v>63</v>
      </c>
      <c r="CC7" s="116" t="s">
        <v>17</v>
      </c>
      <c r="CD7" s="116" t="s">
        <v>64</v>
      </c>
      <c r="CE7" s="211" t="s">
        <v>93</v>
      </c>
      <c r="CF7" s="211" t="s">
        <v>94</v>
      </c>
      <c r="CG7" s="211" t="s">
        <v>54</v>
      </c>
    </row>
    <row r="8" spans="1:85" s="74" customFormat="1" ht="6" customHeight="1" thickBot="1" x14ac:dyDescent="0.25">
      <c r="A8" s="61"/>
      <c r="B8" s="61"/>
      <c r="C8" s="61"/>
      <c r="D8" s="62"/>
      <c r="E8" s="63"/>
      <c r="F8" s="64"/>
      <c r="G8" s="63"/>
      <c r="H8" s="65"/>
      <c r="I8" s="65"/>
      <c r="J8" s="66"/>
      <c r="K8" s="67"/>
      <c r="L8" s="68"/>
      <c r="M8" s="69"/>
      <c r="N8" s="70"/>
      <c r="O8" s="71"/>
      <c r="P8" s="69"/>
      <c r="Q8" s="72"/>
      <c r="R8" s="61"/>
      <c r="S8" s="73"/>
      <c r="T8" s="61"/>
      <c r="U8" s="73"/>
      <c r="V8" s="61"/>
      <c r="W8" s="73"/>
      <c r="X8" s="61"/>
      <c r="Y8" s="73"/>
      <c r="Z8" s="61"/>
      <c r="AA8" s="73"/>
      <c r="AB8" s="61"/>
      <c r="AC8" s="73"/>
      <c r="AD8" s="61"/>
      <c r="AE8" s="73"/>
      <c r="AF8" s="61"/>
      <c r="AG8" s="73"/>
      <c r="AH8" s="61"/>
      <c r="AI8" s="73"/>
      <c r="AJ8" s="61"/>
      <c r="AK8" s="73"/>
      <c r="AL8" s="61"/>
      <c r="AM8" s="73"/>
      <c r="AN8" s="61"/>
      <c r="AO8" s="73"/>
      <c r="AP8" s="61"/>
      <c r="AQ8" s="73"/>
      <c r="AR8" s="61"/>
      <c r="AS8" s="73"/>
      <c r="AT8" s="61"/>
      <c r="AU8" s="73"/>
      <c r="AV8" s="61"/>
      <c r="AW8" s="73"/>
      <c r="AX8" s="61"/>
      <c r="AY8" s="73"/>
      <c r="AZ8" s="61"/>
      <c r="BA8" s="73"/>
      <c r="BB8" s="61"/>
      <c r="BC8" s="73"/>
      <c r="BD8" s="61"/>
      <c r="BE8" s="73"/>
      <c r="BF8" s="61"/>
      <c r="BG8" s="73"/>
      <c r="BH8" s="61"/>
      <c r="BI8" s="73"/>
      <c r="BJ8" s="61"/>
      <c r="BK8" s="73"/>
      <c r="BL8" s="61"/>
      <c r="BM8" s="73"/>
      <c r="BN8" s="61"/>
      <c r="BO8" s="73"/>
      <c r="BP8" s="61"/>
      <c r="BQ8" s="73"/>
      <c r="BR8" s="61"/>
      <c r="BS8" s="73"/>
      <c r="BT8" s="61"/>
      <c r="BU8" s="73"/>
      <c r="BV8" s="61"/>
      <c r="BW8" s="73"/>
      <c r="BX8" s="61"/>
      <c r="BY8" s="73"/>
      <c r="BZ8" s="61"/>
      <c r="CA8" s="73"/>
      <c r="CC8" s="75"/>
      <c r="CD8" s="75"/>
      <c r="CE8" s="212"/>
      <c r="CF8" s="212"/>
      <c r="CG8" s="212"/>
    </row>
    <row r="9" spans="1:85" s="47" customFormat="1" ht="33.75" customHeight="1" thickBot="1" x14ac:dyDescent="0.25">
      <c r="A9" s="99">
        <v>1</v>
      </c>
      <c r="B9" s="446"/>
      <c r="C9" s="156" t="s">
        <v>99</v>
      </c>
      <c r="D9" s="100">
        <v>30</v>
      </c>
      <c r="E9" s="250">
        <v>23831.78</v>
      </c>
      <c r="F9" s="251"/>
      <c r="G9" s="252">
        <f>IF(D9=0,"",(E9/D9)*0.33)</f>
        <v>262.14958000000001</v>
      </c>
      <c r="H9" s="448">
        <v>41708</v>
      </c>
      <c r="I9" s="448"/>
      <c r="J9" s="449">
        <v>0</v>
      </c>
      <c r="K9" s="82">
        <f t="shared" ref="K9:K20" si="0">J9-L9-O9</f>
        <v>0</v>
      </c>
      <c r="L9" s="83">
        <f t="shared" ref="L9:L20" si="1">S9+U9+W9+Y9+AA9+AC9+AE9+AG9+AI9+AK9+AM9+AO9+AQ9+AS9+AU9+AW9+AY9+BA9+BC9+BE9+BG9+BI9+BK9+BM9+BO9+BQ9+BS9+BU9+BW9+BY9+CA9</f>
        <v>0</v>
      </c>
      <c r="M9" s="84">
        <f>L9*F9</f>
        <v>0</v>
      </c>
      <c r="N9" s="85">
        <f>L9*G9</f>
        <v>0</v>
      </c>
      <c r="O9" s="83"/>
      <c r="P9" s="86">
        <f>O9*F9</f>
        <v>0</v>
      </c>
      <c r="Q9" s="87">
        <f>((O9*G9)/2)</f>
        <v>0</v>
      </c>
      <c r="R9" s="76"/>
      <c r="S9" s="88"/>
      <c r="T9" s="46"/>
      <c r="U9" s="88"/>
      <c r="V9" s="46"/>
      <c r="W9" s="88"/>
      <c r="X9" s="46"/>
      <c r="Y9" s="88"/>
      <c r="Z9" s="46"/>
      <c r="AA9" s="88"/>
      <c r="AB9" s="46"/>
      <c r="AC9" s="88"/>
      <c r="AD9" s="46"/>
      <c r="AE9" s="88"/>
      <c r="AF9" s="46"/>
      <c r="AG9" s="88"/>
      <c r="AH9" s="46"/>
      <c r="AI9" s="88"/>
      <c r="AJ9" s="46"/>
      <c r="AK9" s="88"/>
      <c r="AL9" s="46"/>
      <c r="AM9" s="88"/>
      <c r="AN9" s="46"/>
      <c r="AO9" s="88"/>
      <c r="AP9" s="46"/>
      <c r="AQ9" s="88"/>
      <c r="AR9" s="46"/>
      <c r="AS9" s="88"/>
      <c r="AT9" s="46"/>
      <c r="AU9" s="88"/>
      <c r="AV9" s="46"/>
      <c r="AW9" s="88"/>
      <c r="AX9" s="46"/>
      <c r="AY9" s="88"/>
      <c r="AZ9" s="46"/>
      <c r="BA9" s="88"/>
      <c r="BB9" s="46"/>
      <c r="BC9" s="88"/>
      <c r="BD9" s="46"/>
      <c r="BE9" s="88"/>
      <c r="BF9" s="46"/>
      <c r="BG9" s="88"/>
      <c r="BH9" s="46"/>
      <c r="BI9" s="88"/>
      <c r="BJ9" s="46"/>
      <c r="BK9" s="88"/>
      <c r="BL9" s="46"/>
      <c r="BM9" s="88"/>
      <c r="BN9" s="46"/>
      <c r="BO9" s="88"/>
      <c r="BP9" s="46"/>
      <c r="BQ9" s="88"/>
      <c r="BR9" s="46"/>
      <c r="BS9" s="88"/>
      <c r="BT9" s="46"/>
      <c r="BU9" s="88"/>
      <c r="BV9" s="46"/>
      <c r="BW9" s="88"/>
      <c r="BX9" s="46"/>
      <c r="BY9" s="88"/>
      <c r="BZ9" s="46"/>
      <c r="CA9" s="89"/>
      <c r="CB9" s="47">
        <f t="shared" ref="CB9:CB20" si="2">K9</f>
        <v>0</v>
      </c>
      <c r="CC9" s="56">
        <f t="shared" ref="CC9:CC15" si="3">CB9*(E9/D9)</f>
        <v>0</v>
      </c>
      <c r="CD9" s="56">
        <f>CB9*G9</f>
        <v>0</v>
      </c>
      <c r="CE9" s="213">
        <f>F9</f>
        <v>0</v>
      </c>
      <c r="CF9" s="214">
        <f>SUM(R9:CA9)</f>
        <v>0</v>
      </c>
      <c r="CG9" s="215">
        <f>N9</f>
        <v>0</v>
      </c>
    </row>
    <row r="10" spans="1:85" s="47" customFormat="1" ht="33.75" customHeight="1" thickBot="1" x14ac:dyDescent="0.25">
      <c r="A10" s="76">
        <v>1</v>
      </c>
      <c r="B10" s="46"/>
      <c r="C10" s="156" t="s">
        <v>306</v>
      </c>
      <c r="D10" s="100">
        <v>15</v>
      </c>
      <c r="E10" s="250">
        <v>14018.71</v>
      </c>
      <c r="F10" s="251"/>
      <c r="G10" s="375">
        <f>IF(D10=0,"",(E10/D10)*0.33)</f>
        <v>308.41161999999997</v>
      </c>
      <c r="H10" s="80" t="s">
        <v>300</v>
      </c>
      <c r="I10" s="80"/>
      <c r="J10" s="81">
        <v>1</v>
      </c>
      <c r="K10" s="451">
        <f t="shared" ref="K10:K13" si="4">J10-L10-O10</f>
        <v>0</v>
      </c>
      <c r="L10" s="83">
        <f t="shared" si="1"/>
        <v>1</v>
      </c>
      <c r="M10" s="84">
        <f>IF(L10=0,0,L10*F10)</f>
        <v>0</v>
      </c>
      <c r="N10" s="85">
        <f t="shared" ref="N10:N29" si="5">IF(L10=0,0,L10*G10)</f>
        <v>308.41161999999997</v>
      </c>
      <c r="O10" s="83"/>
      <c r="P10" s="86">
        <f>O10*F10</f>
        <v>0</v>
      </c>
      <c r="Q10" s="87">
        <f>IF(O10=0,0,((O10*G10)/2))</f>
        <v>0</v>
      </c>
      <c r="R10" s="76"/>
      <c r="S10" s="88"/>
      <c r="T10" s="46"/>
      <c r="U10" s="88">
        <v>1</v>
      </c>
      <c r="V10" s="46"/>
      <c r="W10" s="88"/>
      <c r="X10" s="46"/>
      <c r="Y10" s="88"/>
      <c r="Z10" s="46"/>
      <c r="AA10" s="88"/>
      <c r="AB10" s="46"/>
      <c r="AC10" s="88"/>
      <c r="AD10" s="46"/>
      <c r="AE10" s="88"/>
      <c r="AF10" s="46"/>
      <c r="AG10" s="88"/>
      <c r="AH10" s="46"/>
      <c r="AI10" s="88"/>
      <c r="AJ10" s="46"/>
      <c r="AK10" s="88"/>
      <c r="AL10" s="46"/>
      <c r="AM10" s="88"/>
      <c r="AN10" s="46"/>
      <c r="AO10" s="88"/>
      <c r="AP10" s="46"/>
      <c r="AQ10" s="88"/>
      <c r="AR10" s="46"/>
      <c r="AS10" s="88"/>
      <c r="AT10" s="46"/>
      <c r="AU10" s="88"/>
      <c r="AV10" s="46"/>
      <c r="AW10" s="88"/>
      <c r="AX10" s="46"/>
      <c r="AY10" s="88"/>
      <c r="AZ10" s="46"/>
      <c r="BA10" s="88"/>
      <c r="BB10" s="46"/>
      <c r="BC10" s="88"/>
      <c r="BD10" s="46"/>
      <c r="BE10" s="88"/>
      <c r="BF10" s="46"/>
      <c r="BG10" s="88"/>
      <c r="BH10" s="46"/>
      <c r="BI10" s="88"/>
      <c r="BJ10" s="46"/>
      <c r="BK10" s="88"/>
      <c r="BL10" s="46"/>
      <c r="BM10" s="88"/>
      <c r="BN10" s="46"/>
      <c r="BO10" s="88"/>
      <c r="BP10" s="46"/>
      <c r="BQ10" s="88"/>
      <c r="BR10" s="46"/>
      <c r="BS10" s="88"/>
      <c r="BT10" s="46"/>
      <c r="BU10" s="88"/>
      <c r="BV10" s="46"/>
      <c r="BW10" s="88"/>
      <c r="BX10" s="46"/>
      <c r="BY10" s="88"/>
      <c r="BZ10" s="46"/>
      <c r="CA10" s="89"/>
      <c r="CB10" s="47">
        <f t="shared" si="2"/>
        <v>0</v>
      </c>
      <c r="CC10" s="56">
        <f t="shared" si="3"/>
        <v>0</v>
      </c>
      <c r="CD10" s="56" t="str">
        <f>IF(CC10=0," ",(CB10*G10))</f>
        <v xml:space="preserve"> </v>
      </c>
      <c r="CE10" s="213">
        <f>F10</f>
        <v>0</v>
      </c>
      <c r="CF10" s="214">
        <f>SUM(R10:CA10)</f>
        <v>1</v>
      </c>
      <c r="CG10" s="215">
        <f t="shared" ref="CG10:CG20" si="6">N10</f>
        <v>308.41161999999997</v>
      </c>
    </row>
    <row r="11" spans="1:85" s="47" customFormat="1" ht="33.75" customHeight="1" thickBot="1" x14ac:dyDescent="0.25">
      <c r="A11" s="99">
        <v>1</v>
      </c>
      <c r="B11" s="49">
        <v>1110154</v>
      </c>
      <c r="C11" s="156" t="s">
        <v>312</v>
      </c>
      <c r="D11" s="100">
        <v>30</v>
      </c>
      <c r="E11" s="252">
        <v>23831.78</v>
      </c>
      <c r="F11" s="251"/>
      <c r="G11" s="252">
        <f t="shared" ref="G11:G12" si="7">IF(D11=0,"",(E11/D11)*0.33)</f>
        <v>262.14958000000001</v>
      </c>
      <c r="H11" s="103">
        <v>41952</v>
      </c>
      <c r="I11" s="103"/>
      <c r="J11" s="104">
        <v>26</v>
      </c>
      <c r="K11" s="82">
        <f t="shared" si="4"/>
        <v>22</v>
      </c>
      <c r="L11" s="83">
        <f t="shared" si="1"/>
        <v>4</v>
      </c>
      <c r="M11" s="84">
        <f t="shared" ref="M11:M20" si="8">IF(L11=0,0,L11*F11)</f>
        <v>0</v>
      </c>
      <c r="N11" s="85">
        <f t="shared" si="5"/>
        <v>1048.5983200000001</v>
      </c>
      <c r="O11" s="83"/>
      <c r="P11" s="86">
        <f t="shared" ref="P11:P20" si="9">O11*F11</f>
        <v>0</v>
      </c>
      <c r="Q11" s="87">
        <f t="shared" ref="Q11:Q20" si="10">IF(O11=0,0,((O11*G11)/2))</f>
        <v>0</v>
      </c>
      <c r="R11" s="76"/>
      <c r="S11" s="88"/>
      <c r="T11" s="46"/>
      <c r="U11" s="88"/>
      <c r="V11" s="46"/>
      <c r="W11" s="88"/>
      <c r="X11" s="46"/>
      <c r="Y11" s="88"/>
      <c r="Z11" s="46"/>
      <c r="AA11" s="88"/>
      <c r="AB11" s="46"/>
      <c r="AC11" s="88"/>
      <c r="AD11" s="46"/>
      <c r="AE11" s="88"/>
      <c r="AF11" s="46"/>
      <c r="AG11" s="88"/>
      <c r="AH11" s="46"/>
      <c r="AI11" s="88"/>
      <c r="AJ11" s="46"/>
      <c r="AK11" s="88">
        <v>1</v>
      </c>
      <c r="AL11" s="46"/>
      <c r="AM11" s="88"/>
      <c r="AN11" s="46"/>
      <c r="AO11" s="88"/>
      <c r="AP11" s="46"/>
      <c r="AQ11" s="88"/>
      <c r="AR11" s="46"/>
      <c r="AS11" s="88"/>
      <c r="AT11" s="46"/>
      <c r="AU11" s="88"/>
      <c r="AV11" s="46"/>
      <c r="AW11" s="88"/>
      <c r="AX11" s="46"/>
      <c r="AY11" s="88"/>
      <c r="AZ11" s="46"/>
      <c r="BA11" s="88"/>
      <c r="BB11" s="46"/>
      <c r="BC11" s="88"/>
      <c r="BD11" s="46"/>
      <c r="BE11" s="88">
        <v>1</v>
      </c>
      <c r="BF11" s="46"/>
      <c r="BG11" s="88"/>
      <c r="BH11" s="46"/>
      <c r="BI11" s="88"/>
      <c r="BJ11" s="46"/>
      <c r="BK11" s="88"/>
      <c r="BL11" s="46"/>
      <c r="BM11" s="88">
        <v>1</v>
      </c>
      <c r="BN11" s="46"/>
      <c r="BO11" s="88"/>
      <c r="BP11" s="46"/>
      <c r="BQ11" s="88"/>
      <c r="BR11" s="46"/>
      <c r="BS11" s="88"/>
      <c r="BT11" s="46"/>
      <c r="BU11" s="88"/>
      <c r="BV11" s="46"/>
      <c r="BW11" s="88">
        <v>1</v>
      </c>
      <c r="BX11" s="46"/>
      <c r="BY11" s="88"/>
      <c r="BZ11" s="46"/>
      <c r="CA11" s="89"/>
      <c r="CB11" s="47">
        <f t="shared" si="2"/>
        <v>22</v>
      </c>
      <c r="CC11" s="56">
        <f t="shared" si="3"/>
        <v>17476.638666666666</v>
      </c>
      <c r="CD11" s="56">
        <f>IF(CC11=0," ",(CB11*G11))</f>
        <v>5767.2907599999999</v>
      </c>
      <c r="CE11" s="213">
        <f>F11</f>
        <v>0</v>
      </c>
      <c r="CF11" s="214">
        <f>SUM(R11:CA11)</f>
        <v>4</v>
      </c>
      <c r="CG11" s="215">
        <f t="shared" si="6"/>
        <v>1048.5983200000001</v>
      </c>
    </row>
    <row r="12" spans="1:85" s="47" customFormat="1" ht="33.75" customHeight="1" thickBot="1" x14ac:dyDescent="0.25">
      <c r="A12" s="99">
        <v>1</v>
      </c>
      <c r="B12" s="368"/>
      <c r="C12" s="515" t="s">
        <v>248</v>
      </c>
      <c r="D12" s="519">
        <v>30</v>
      </c>
      <c r="E12" s="522">
        <v>23831.78</v>
      </c>
      <c r="F12" s="521"/>
      <c r="G12" s="522">
        <f t="shared" si="7"/>
        <v>262.14958000000001</v>
      </c>
      <c r="H12" s="549">
        <v>41721</v>
      </c>
      <c r="I12" s="549">
        <v>41965</v>
      </c>
      <c r="J12" s="104">
        <v>19</v>
      </c>
      <c r="K12" s="82">
        <f t="shared" si="4"/>
        <v>19</v>
      </c>
      <c r="L12" s="83">
        <f t="shared" si="1"/>
        <v>0</v>
      </c>
      <c r="M12" s="84">
        <f t="shared" si="8"/>
        <v>0</v>
      </c>
      <c r="N12" s="85">
        <f t="shared" si="5"/>
        <v>0</v>
      </c>
      <c r="O12" s="83"/>
      <c r="P12" s="86">
        <f t="shared" si="9"/>
        <v>0</v>
      </c>
      <c r="Q12" s="87">
        <f t="shared" si="10"/>
        <v>0</v>
      </c>
      <c r="R12" s="99"/>
      <c r="S12" s="88"/>
      <c r="T12" s="46"/>
      <c r="U12" s="88"/>
      <c r="V12" s="46"/>
      <c r="W12" s="88"/>
      <c r="X12" s="46"/>
      <c r="Y12" s="88"/>
      <c r="Z12" s="46"/>
      <c r="AA12" s="88"/>
      <c r="AB12" s="46"/>
      <c r="AC12" s="88"/>
      <c r="AD12" s="46"/>
      <c r="AE12" s="88"/>
      <c r="AF12" s="46"/>
      <c r="AG12" s="88"/>
      <c r="AH12" s="46"/>
      <c r="AI12" s="88"/>
      <c r="AJ12" s="46"/>
      <c r="AK12" s="88"/>
      <c r="AL12" s="46"/>
      <c r="AM12" s="88"/>
      <c r="AN12" s="46"/>
      <c r="AO12" s="88"/>
      <c r="AP12" s="46"/>
      <c r="AQ12" s="88"/>
      <c r="AR12" s="46"/>
      <c r="AS12" s="88"/>
      <c r="AT12" s="46"/>
      <c r="AU12" s="88"/>
      <c r="AV12" s="46"/>
      <c r="AW12" s="88"/>
      <c r="AX12" s="46"/>
      <c r="AY12" s="88"/>
      <c r="AZ12" s="46"/>
      <c r="BA12" s="88"/>
      <c r="BB12" s="46"/>
      <c r="BC12" s="88"/>
      <c r="BD12" s="46"/>
      <c r="BE12" s="88"/>
      <c r="BF12" s="46"/>
      <c r="BG12" s="88"/>
      <c r="BH12" s="46"/>
      <c r="BI12" s="88"/>
      <c r="BJ12" s="46"/>
      <c r="BK12" s="88"/>
      <c r="BL12" s="46"/>
      <c r="BM12" s="88"/>
      <c r="BN12" s="46"/>
      <c r="BO12" s="88"/>
      <c r="BP12" s="46"/>
      <c r="BQ12" s="88"/>
      <c r="BR12" s="46"/>
      <c r="BS12" s="88"/>
      <c r="BT12" s="46"/>
      <c r="BU12" s="88"/>
      <c r="BV12" s="46"/>
      <c r="BW12" s="88"/>
      <c r="BX12" s="46"/>
      <c r="BY12" s="88"/>
      <c r="BZ12" s="46"/>
      <c r="CA12" s="109"/>
      <c r="CB12" s="47">
        <f t="shared" si="2"/>
        <v>19</v>
      </c>
      <c r="CC12" s="56">
        <f t="shared" si="3"/>
        <v>15093.460666666666</v>
      </c>
      <c r="CD12" s="56">
        <f t="shared" ref="CD12:CD20" si="11">IF(CC12=0," ",(CB12*G12))</f>
        <v>4980.84202</v>
      </c>
      <c r="CE12" s="213">
        <f t="shared" ref="CE12:CE20" si="12">F12</f>
        <v>0</v>
      </c>
      <c r="CF12" s="214">
        <f t="shared" ref="CF12:CF20" si="13">SUM(R12:CA12)</f>
        <v>0</v>
      </c>
      <c r="CG12" s="215">
        <f t="shared" si="6"/>
        <v>0</v>
      </c>
    </row>
    <row r="13" spans="1:85" s="47" customFormat="1" ht="33.75" customHeight="1" thickBot="1" x14ac:dyDescent="0.25">
      <c r="A13" s="99">
        <v>1</v>
      </c>
      <c r="B13" s="49"/>
      <c r="C13" s="156" t="s">
        <v>316</v>
      </c>
      <c r="D13" s="100">
        <v>10</v>
      </c>
      <c r="E13" s="250">
        <v>9345.7999999999993</v>
      </c>
      <c r="F13" s="251"/>
      <c r="G13" s="252">
        <f>IF(D13=0,"",(E13/D13)*0.33)</f>
        <v>308.41140000000001</v>
      </c>
      <c r="H13" s="103">
        <v>41961</v>
      </c>
      <c r="I13" s="103"/>
      <c r="J13" s="104">
        <v>7</v>
      </c>
      <c r="K13" s="82">
        <f t="shared" si="4"/>
        <v>7</v>
      </c>
      <c r="L13" s="83">
        <f t="shared" si="1"/>
        <v>0</v>
      </c>
      <c r="M13" s="84">
        <f t="shared" si="8"/>
        <v>0</v>
      </c>
      <c r="N13" s="85">
        <f t="shared" si="5"/>
        <v>0</v>
      </c>
      <c r="O13" s="83"/>
      <c r="P13" s="86">
        <f t="shared" si="9"/>
        <v>0</v>
      </c>
      <c r="Q13" s="87">
        <f t="shared" si="10"/>
        <v>0</v>
      </c>
      <c r="R13" s="99"/>
      <c r="S13" s="108"/>
      <c r="T13" s="49"/>
      <c r="U13" s="108"/>
      <c r="V13" s="49"/>
      <c r="W13" s="108"/>
      <c r="X13" s="49"/>
      <c r="Y13" s="108"/>
      <c r="Z13" s="49"/>
      <c r="AA13" s="108"/>
      <c r="AB13" s="49"/>
      <c r="AC13" s="108"/>
      <c r="AD13" s="49"/>
      <c r="AE13" s="108"/>
      <c r="AF13" s="49"/>
      <c r="AG13" s="108"/>
      <c r="AH13" s="49"/>
      <c r="AI13" s="108"/>
      <c r="AJ13" s="49"/>
      <c r="AK13" s="108"/>
      <c r="AL13" s="49"/>
      <c r="AM13" s="108"/>
      <c r="AN13" s="49"/>
      <c r="AO13" s="108"/>
      <c r="AP13" s="49"/>
      <c r="AQ13" s="108"/>
      <c r="AR13" s="49"/>
      <c r="AS13" s="108"/>
      <c r="AT13" s="49"/>
      <c r="AU13" s="108"/>
      <c r="AV13" s="49"/>
      <c r="AW13" s="108"/>
      <c r="AX13" s="49"/>
      <c r="AY13" s="108"/>
      <c r="AZ13" s="49"/>
      <c r="BA13" s="108"/>
      <c r="BB13" s="49"/>
      <c r="BC13" s="108"/>
      <c r="BD13" s="49"/>
      <c r="BE13" s="108"/>
      <c r="BF13" s="49"/>
      <c r="BG13" s="108"/>
      <c r="BH13" s="49"/>
      <c r="BI13" s="108"/>
      <c r="BJ13" s="49"/>
      <c r="BK13" s="108"/>
      <c r="BL13" s="49"/>
      <c r="BM13" s="108"/>
      <c r="BN13" s="49"/>
      <c r="BO13" s="108"/>
      <c r="BP13" s="49"/>
      <c r="BQ13" s="108"/>
      <c r="BR13" s="49"/>
      <c r="BS13" s="108"/>
      <c r="BT13" s="49"/>
      <c r="BU13" s="108"/>
      <c r="BV13" s="49"/>
      <c r="BW13" s="108"/>
      <c r="BX13" s="49"/>
      <c r="BY13" s="108"/>
      <c r="BZ13" s="49"/>
      <c r="CA13" s="109"/>
      <c r="CB13" s="47">
        <f t="shared" si="2"/>
        <v>7</v>
      </c>
      <c r="CC13" s="56">
        <f t="shared" si="3"/>
        <v>6542.0599999999995</v>
      </c>
      <c r="CD13" s="56">
        <f t="shared" si="11"/>
        <v>2158.8798000000002</v>
      </c>
      <c r="CE13" s="213">
        <f t="shared" si="12"/>
        <v>0</v>
      </c>
      <c r="CF13" s="214">
        <f t="shared" si="13"/>
        <v>0</v>
      </c>
      <c r="CG13" s="215">
        <f t="shared" si="6"/>
        <v>0</v>
      </c>
    </row>
    <row r="14" spans="1:85" s="47" customFormat="1" ht="33.75" customHeight="1" thickBot="1" x14ac:dyDescent="0.25">
      <c r="A14" s="99">
        <v>1</v>
      </c>
      <c r="B14" s="49"/>
      <c r="C14" s="156" t="s">
        <v>259</v>
      </c>
      <c r="D14" s="100">
        <v>20</v>
      </c>
      <c r="E14" s="250">
        <v>16822.43</v>
      </c>
      <c r="F14" s="251"/>
      <c r="G14" s="252">
        <f>IF(D14=0,"",(E14/D14)*0.33)</f>
        <v>277.57009499999998</v>
      </c>
      <c r="H14" s="103">
        <v>41764</v>
      </c>
      <c r="I14" s="103">
        <v>41948</v>
      </c>
      <c r="J14" s="104">
        <v>0</v>
      </c>
      <c r="K14" s="82">
        <f t="shared" si="0"/>
        <v>0</v>
      </c>
      <c r="L14" s="83">
        <f t="shared" si="1"/>
        <v>0</v>
      </c>
      <c r="M14" s="84">
        <f t="shared" si="8"/>
        <v>0</v>
      </c>
      <c r="N14" s="85">
        <f t="shared" si="5"/>
        <v>0</v>
      </c>
      <c r="O14" s="83"/>
      <c r="P14" s="86">
        <f t="shared" si="9"/>
        <v>0</v>
      </c>
      <c r="Q14" s="87">
        <f t="shared" si="10"/>
        <v>0</v>
      </c>
      <c r="R14" s="99"/>
      <c r="S14" s="108"/>
      <c r="T14" s="49"/>
      <c r="U14" s="108"/>
      <c r="V14" s="49"/>
      <c r="W14" s="108"/>
      <c r="X14" s="49"/>
      <c r="Y14" s="108"/>
      <c r="Z14" s="49"/>
      <c r="AA14" s="108"/>
      <c r="AB14" s="49"/>
      <c r="AC14" s="108"/>
      <c r="AD14" s="49"/>
      <c r="AE14" s="108"/>
      <c r="AF14" s="49"/>
      <c r="AG14" s="108"/>
      <c r="AH14" s="49"/>
      <c r="AI14" s="108"/>
      <c r="AJ14" s="49"/>
      <c r="AK14" s="108"/>
      <c r="AL14" s="49"/>
      <c r="AM14" s="108"/>
      <c r="AN14" s="49"/>
      <c r="AO14" s="108"/>
      <c r="AP14" s="49"/>
      <c r="AQ14" s="108"/>
      <c r="AR14" s="49"/>
      <c r="AS14" s="108"/>
      <c r="AT14" s="49"/>
      <c r="AU14" s="108"/>
      <c r="AV14" s="49"/>
      <c r="AW14" s="108"/>
      <c r="AX14" s="49"/>
      <c r="AY14" s="108"/>
      <c r="AZ14" s="49"/>
      <c r="BA14" s="108"/>
      <c r="BB14" s="49"/>
      <c r="BC14" s="108"/>
      <c r="BD14" s="49"/>
      <c r="BE14" s="108"/>
      <c r="BF14" s="49"/>
      <c r="BG14" s="108"/>
      <c r="BH14" s="49"/>
      <c r="BI14" s="108"/>
      <c r="BJ14" s="49"/>
      <c r="BK14" s="108"/>
      <c r="BL14" s="49"/>
      <c r="BM14" s="108"/>
      <c r="BN14" s="49"/>
      <c r="BO14" s="108"/>
      <c r="BP14" s="49"/>
      <c r="BQ14" s="108"/>
      <c r="BR14" s="49"/>
      <c r="BS14" s="108"/>
      <c r="BT14" s="49"/>
      <c r="BU14" s="108"/>
      <c r="BV14" s="49"/>
      <c r="BW14" s="108"/>
      <c r="BX14" s="49"/>
      <c r="BY14" s="108"/>
      <c r="BZ14" s="49"/>
      <c r="CA14" s="109"/>
      <c r="CB14" s="47">
        <f t="shared" si="2"/>
        <v>0</v>
      </c>
      <c r="CC14" s="56">
        <f t="shared" si="3"/>
        <v>0</v>
      </c>
      <c r="CD14" s="56" t="str">
        <f t="shared" si="11"/>
        <v xml:space="preserve"> </v>
      </c>
      <c r="CE14" s="213">
        <f t="shared" si="12"/>
        <v>0</v>
      </c>
      <c r="CF14" s="214">
        <f t="shared" si="13"/>
        <v>0</v>
      </c>
      <c r="CG14" s="215">
        <f t="shared" si="6"/>
        <v>0</v>
      </c>
    </row>
    <row r="15" spans="1:85" s="47" customFormat="1" ht="33.75" customHeight="1" thickBot="1" x14ac:dyDescent="0.25">
      <c r="A15" s="99">
        <v>1</v>
      </c>
      <c r="B15" s="49">
        <v>1110162</v>
      </c>
      <c r="C15" s="156" t="s">
        <v>226</v>
      </c>
      <c r="D15" s="393">
        <v>50</v>
      </c>
      <c r="E15" s="394">
        <v>37383.18</v>
      </c>
      <c r="F15" s="251"/>
      <c r="G15" s="532">
        <f>IF(D15=0,"",(E15/D15)*0.38)</f>
        <v>284.112168</v>
      </c>
      <c r="H15" s="103">
        <v>41883</v>
      </c>
      <c r="I15" s="103">
        <v>42124</v>
      </c>
      <c r="J15" s="104">
        <v>25</v>
      </c>
      <c r="K15" s="82">
        <f t="shared" si="0"/>
        <v>21</v>
      </c>
      <c r="L15" s="83">
        <f t="shared" si="1"/>
        <v>4</v>
      </c>
      <c r="M15" s="84">
        <f t="shared" si="8"/>
        <v>0</v>
      </c>
      <c r="N15" s="85">
        <f t="shared" si="5"/>
        <v>1136.448672</v>
      </c>
      <c r="O15" s="83"/>
      <c r="P15" s="86">
        <f t="shared" si="9"/>
        <v>0</v>
      </c>
      <c r="Q15" s="87">
        <f t="shared" si="10"/>
        <v>0</v>
      </c>
      <c r="R15" s="99"/>
      <c r="S15" s="108"/>
      <c r="T15" s="49"/>
      <c r="U15" s="108"/>
      <c r="V15" s="49"/>
      <c r="W15" s="108"/>
      <c r="X15" s="49"/>
      <c r="Y15" s="108"/>
      <c r="Z15" s="49"/>
      <c r="AA15" s="108"/>
      <c r="AB15" s="49"/>
      <c r="AC15" s="108"/>
      <c r="AD15" s="49"/>
      <c r="AE15" s="108">
        <v>1</v>
      </c>
      <c r="AF15" s="49"/>
      <c r="AG15" s="108"/>
      <c r="AH15" s="49"/>
      <c r="AI15" s="108"/>
      <c r="AJ15" s="49"/>
      <c r="AK15" s="108"/>
      <c r="AL15" s="49"/>
      <c r="AM15" s="108"/>
      <c r="AN15" s="49"/>
      <c r="AO15" s="108">
        <v>1</v>
      </c>
      <c r="AP15" s="49"/>
      <c r="AQ15" s="108"/>
      <c r="AR15" s="49"/>
      <c r="AS15" s="108"/>
      <c r="AT15" s="49"/>
      <c r="AU15" s="108"/>
      <c r="AV15" s="49"/>
      <c r="AW15" s="108"/>
      <c r="AX15" s="49"/>
      <c r="AY15" s="108">
        <v>1</v>
      </c>
      <c r="AZ15" s="49"/>
      <c r="BA15" s="108"/>
      <c r="BB15" s="49"/>
      <c r="BC15" s="108">
        <v>1</v>
      </c>
      <c r="BD15" s="49"/>
      <c r="BE15" s="108"/>
      <c r="BF15" s="49"/>
      <c r="BG15" s="108"/>
      <c r="BH15" s="49"/>
      <c r="BI15" s="108"/>
      <c r="BJ15" s="49"/>
      <c r="BK15" s="108"/>
      <c r="BL15" s="49"/>
      <c r="BM15" s="108"/>
      <c r="BN15" s="49"/>
      <c r="BO15" s="108"/>
      <c r="BP15" s="49"/>
      <c r="BQ15" s="108"/>
      <c r="BR15" s="49"/>
      <c r="BS15" s="108"/>
      <c r="BT15" s="49"/>
      <c r="BU15" s="108"/>
      <c r="BV15" s="49"/>
      <c r="BW15" s="108"/>
      <c r="BX15" s="49"/>
      <c r="BY15" s="108"/>
      <c r="BZ15" s="49"/>
      <c r="CA15" s="109"/>
      <c r="CB15" s="47">
        <f t="shared" si="2"/>
        <v>21</v>
      </c>
      <c r="CC15" s="56">
        <f t="shared" si="3"/>
        <v>15700.935599999999</v>
      </c>
      <c r="CD15" s="56">
        <f t="shared" si="11"/>
        <v>5966.355528</v>
      </c>
      <c r="CE15" s="213">
        <f t="shared" si="12"/>
        <v>0</v>
      </c>
      <c r="CF15" s="214">
        <f t="shared" si="13"/>
        <v>4</v>
      </c>
      <c r="CG15" s="215">
        <f t="shared" si="6"/>
        <v>1136.448672</v>
      </c>
    </row>
    <row r="16" spans="1:85" s="47" customFormat="1" ht="33.75" customHeight="1" thickBot="1" x14ac:dyDescent="0.25">
      <c r="A16" s="99">
        <v>1</v>
      </c>
      <c r="B16" s="446" t="s">
        <v>274</v>
      </c>
      <c r="C16" s="392" t="s">
        <v>273</v>
      </c>
      <c r="D16" s="393">
        <v>30</v>
      </c>
      <c r="E16" s="394">
        <v>23831.78</v>
      </c>
      <c r="F16" s="251"/>
      <c r="G16" s="447">
        <f t="shared" ref="G16:G18" si="14">IF(D16=0,"",(E16/D16)*0.33)</f>
        <v>262.14958000000001</v>
      </c>
      <c r="H16" s="103">
        <v>41883</v>
      </c>
      <c r="I16" s="103">
        <v>42124</v>
      </c>
      <c r="J16" s="104">
        <v>20</v>
      </c>
      <c r="K16" s="82">
        <f t="shared" si="0"/>
        <v>7</v>
      </c>
      <c r="L16" s="83">
        <f t="shared" si="1"/>
        <v>13</v>
      </c>
      <c r="M16" s="84">
        <f t="shared" si="8"/>
        <v>0</v>
      </c>
      <c r="N16" s="85">
        <f t="shared" si="5"/>
        <v>3407.9445400000004</v>
      </c>
      <c r="O16" s="83"/>
      <c r="P16" s="86">
        <f t="shared" si="9"/>
        <v>0</v>
      </c>
      <c r="Q16" s="87">
        <f t="shared" si="10"/>
        <v>0</v>
      </c>
      <c r="R16" s="99"/>
      <c r="S16" s="108">
        <v>1</v>
      </c>
      <c r="T16" s="49"/>
      <c r="U16" s="108"/>
      <c r="V16" s="49"/>
      <c r="W16" s="108">
        <v>1</v>
      </c>
      <c r="X16" s="49"/>
      <c r="Y16" s="108"/>
      <c r="Z16" s="49"/>
      <c r="AA16" s="108">
        <v>1</v>
      </c>
      <c r="AB16" s="49"/>
      <c r="AC16" s="108"/>
      <c r="AD16" s="49"/>
      <c r="AE16" s="108">
        <v>1</v>
      </c>
      <c r="AF16" s="49"/>
      <c r="AG16" s="108">
        <v>1</v>
      </c>
      <c r="AH16" s="49"/>
      <c r="AI16" s="108"/>
      <c r="AJ16" s="49"/>
      <c r="AK16" s="108">
        <v>1</v>
      </c>
      <c r="AL16" s="49"/>
      <c r="AM16" s="108"/>
      <c r="AN16" s="49"/>
      <c r="AO16" s="108"/>
      <c r="AP16" s="49"/>
      <c r="AQ16" s="108"/>
      <c r="AR16" s="49"/>
      <c r="AS16" s="108">
        <v>1</v>
      </c>
      <c r="AT16" s="49"/>
      <c r="AU16" s="108"/>
      <c r="AV16" s="49"/>
      <c r="AW16" s="108">
        <v>1</v>
      </c>
      <c r="AX16" s="49"/>
      <c r="AY16" s="108"/>
      <c r="AZ16" s="49"/>
      <c r="BA16" s="108"/>
      <c r="BB16" s="49"/>
      <c r="BC16" s="108">
        <v>1</v>
      </c>
      <c r="BD16" s="49"/>
      <c r="BE16" s="108"/>
      <c r="BF16" s="49"/>
      <c r="BG16" s="108"/>
      <c r="BH16" s="49"/>
      <c r="BI16" s="108">
        <v>1</v>
      </c>
      <c r="BJ16" s="49"/>
      <c r="BK16" s="108">
        <v>1</v>
      </c>
      <c r="BL16" s="49"/>
      <c r="BM16" s="108"/>
      <c r="BN16" s="49"/>
      <c r="BO16" s="108"/>
      <c r="BP16" s="49"/>
      <c r="BQ16" s="108"/>
      <c r="BR16" s="49"/>
      <c r="BS16" s="108">
        <v>1</v>
      </c>
      <c r="BT16" s="49"/>
      <c r="BU16" s="108"/>
      <c r="BV16" s="49"/>
      <c r="BW16" s="108">
        <v>1</v>
      </c>
      <c r="BX16" s="49"/>
      <c r="BY16" s="108"/>
      <c r="BZ16" s="49"/>
      <c r="CA16" s="109"/>
      <c r="CB16" s="47">
        <f t="shared" si="2"/>
        <v>7</v>
      </c>
      <c r="CC16" s="56">
        <f t="shared" ref="CC16:CC31" si="15">CB16*(E16/D16)</f>
        <v>5560.7486666666664</v>
      </c>
      <c r="CD16" s="56">
        <f t="shared" si="11"/>
        <v>1835.0470600000001</v>
      </c>
      <c r="CE16" s="213">
        <f t="shared" si="12"/>
        <v>0</v>
      </c>
      <c r="CF16" s="214">
        <f t="shared" si="13"/>
        <v>13</v>
      </c>
      <c r="CG16" s="215">
        <f t="shared" si="6"/>
        <v>3407.9445400000004</v>
      </c>
    </row>
    <row r="17" spans="1:85" s="47" customFormat="1" ht="33.75" customHeight="1" thickBot="1" x14ac:dyDescent="0.25">
      <c r="A17" s="99">
        <v>1</v>
      </c>
      <c r="B17" s="49">
        <v>1140098</v>
      </c>
      <c r="C17" s="392" t="s">
        <v>318</v>
      </c>
      <c r="D17" s="100">
        <v>20</v>
      </c>
      <c r="E17" s="250">
        <v>16822.43</v>
      </c>
      <c r="F17" s="251"/>
      <c r="G17" s="447">
        <f t="shared" si="14"/>
        <v>277.57009499999998</v>
      </c>
      <c r="H17" s="103">
        <v>41965</v>
      </c>
      <c r="I17" s="448"/>
      <c r="J17" s="449">
        <v>16</v>
      </c>
      <c r="K17" s="82">
        <f t="shared" si="0"/>
        <v>15</v>
      </c>
      <c r="L17" s="83">
        <f t="shared" si="1"/>
        <v>1</v>
      </c>
      <c r="M17" s="84">
        <f t="shared" si="8"/>
        <v>0</v>
      </c>
      <c r="N17" s="85">
        <f t="shared" si="5"/>
        <v>277.57009499999998</v>
      </c>
      <c r="O17" s="83"/>
      <c r="P17" s="86">
        <f t="shared" si="9"/>
        <v>0</v>
      </c>
      <c r="Q17" s="87">
        <f t="shared" si="10"/>
        <v>0</v>
      </c>
      <c r="R17" s="99"/>
      <c r="S17" s="108"/>
      <c r="T17" s="49"/>
      <c r="U17" s="108">
        <v>1</v>
      </c>
      <c r="V17" s="49"/>
      <c r="W17" s="108"/>
      <c r="X17" s="49"/>
      <c r="Y17" s="108"/>
      <c r="Z17" s="49"/>
      <c r="AA17" s="108"/>
      <c r="AB17" s="49"/>
      <c r="AC17" s="108"/>
      <c r="AD17" s="49"/>
      <c r="AE17" s="108"/>
      <c r="AF17" s="49"/>
      <c r="AG17" s="108"/>
      <c r="AH17" s="49"/>
      <c r="AI17" s="108"/>
      <c r="AJ17" s="49"/>
      <c r="AK17" s="108"/>
      <c r="AL17" s="49"/>
      <c r="AM17" s="108"/>
      <c r="AN17" s="49"/>
      <c r="AO17" s="108"/>
      <c r="AP17" s="49"/>
      <c r="AQ17" s="108"/>
      <c r="AR17" s="49"/>
      <c r="AS17" s="108"/>
      <c r="AT17" s="49"/>
      <c r="AU17" s="108"/>
      <c r="AV17" s="49"/>
      <c r="AW17" s="108"/>
      <c r="AX17" s="49"/>
      <c r="AY17" s="108"/>
      <c r="AZ17" s="49"/>
      <c r="BA17" s="108"/>
      <c r="BB17" s="49"/>
      <c r="BC17" s="108"/>
      <c r="BD17" s="49"/>
      <c r="BE17" s="108"/>
      <c r="BF17" s="49"/>
      <c r="BG17" s="108"/>
      <c r="BH17" s="49"/>
      <c r="BI17" s="108"/>
      <c r="BJ17" s="49"/>
      <c r="BK17" s="108"/>
      <c r="BL17" s="49"/>
      <c r="BM17" s="108"/>
      <c r="BN17" s="49"/>
      <c r="BO17" s="108"/>
      <c r="BP17" s="49"/>
      <c r="BQ17" s="108"/>
      <c r="BR17" s="49"/>
      <c r="BS17" s="108"/>
      <c r="BT17" s="49"/>
      <c r="BU17" s="108"/>
      <c r="BV17" s="49"/>
      <c r="BW17" s="108"/>
      <c r="BX17" s="49"/>
      <c r="BY17" s="108"/>
      <c r="BZ17" s="49"/>
      <c r="CA17" s="109"/>
      <c r="CB17" s="47">
        <f t="shared" si="2"/>
        <v>15</v>
      </c>
      <c r="CC17" s="56">
        <f t="shared" si="15"/>
        <v>12616.8225</v>
      </c>
      <c r="CD17" s="56">
        <f t="shared" si="11"/>
        <v>4163.5514249999997</v>
      </c>
      <c r="CE17" s="213">
        <f t="shared" si="12"/>
        <v>0</v>
      </c>
      <c r="CF17" s="214">
        <f t="shared" si="13"/>
        <v>1</v>
      </c>
      <c r="CG17" s="215">
        <f t="shared" si="6"/>
        <v>277.57009499999998</v>
      </c>
    </row>
    <row r="18" spans="1:85" s="47" customFormat="1" ht="33.75" customHeight="1" thickBot="1" x14ac:dyDescent="0.25">
      <c r="A18" s="99">
        <v>1</v>
      </c>
      <c r="B18" s="49">
        <v>1110143</v>
      </c>
      <c r="C18" s="392" t="s">
        <v>215</v>
      </c>
      <c r="D18" s="100">
        <v>20</v>
      </c>
      <c r="E18" s="250">
        <v>16822.43</v>
      </c>
      <c r="F18" s="395"/>
      <c r="G18" s="252">
        <f t="shared" si="14"/>
        <v>277.57009499999998</v>
      </c>
      <c r="H18" s="103">
        <v>41801</v>
      </c>
      <c r="I18" s="103">
        <v>41893</v>
      </c>
      <c r="J18" s="104">
        <v>0</v>
      </c>
      <c r="K18" s="82">
        <f t="shared" si="0"/>
        <v>0</v>
      </c>
      <c r="L18" s="83">
        <f t="shared" si="1"/>
        <v>0</v>
      </c>
      <c r="M18" s="84">
        <f t="shared" si="8"/>
        <v>0</v>
      </c>
      <c r="N18" s="85">
        <f t="shared" si="5"/>
        <v>0</v>
      </c>
      <c r="O18" s="83"/>
      <c r="P18" s="86">
        <f t="shared" si="9"/>
        <v>0</v>
      </c>
      <c r="Q18" s="87">
        <f t="shared" si="10"/>
        <v>0</v>
      </c>
      <c r="R18" s="99"/>
      <c r="S18" s="108"/>
      <c r="T18" s="49"/>
      <c r="U18" s="108"/>
      <c r="V18" s="49"/>
      <c r="W18" s="108"/>
      <c r="X18" s="49"/>
      <c r="Y18" s="108"/>
      <c r="Z18" s="49"/>
      <c r="AA18" s="108"/>
      <c r="AB18" s="49"/>
      <c r="AC18" s="108"/>
      <c r="AD18" s="49"/>
      <c r="AE18" s="108"/>
      <c r="AF18" s="49"/>
      <c r="AG18" s="108"/>
      <c r="AH18" s="49"/>
      <c r="AI18" s="108"/>
      <c r="AJ18" s="49"/>
      <c r="AK18" s="108"/>
      <c r="AL18" s="49"/>
      <c r="AM18" s="108"/>
      <c r="AN18" s="49"/>
      <c r="AO18" s="108"/>
      <c r="AP18" s="49"/>
      <c r="AQ18" s="108"/>
      <c r="AR18" s="49"/>
      <c r="AS18" s="108"/>
      <c r="AT18" s="49"/>
      <c r="AU18" s="108"/>
      <c r="AV18" s="49"/>
      <c r="AW18" s="108"/>
      <c r="AX18" s="49"/>
      <c r="AY18" s="108"/>
      <c r="AZ18" s="49"/>
      <c r="BA18" s="108"/>
      <c r="BB18" s="49"/>
      <c r="BC18" s="108"/>
      <c r="BD18" s="49"/>
      <c r="BE18" s="108"/>
      <c r="BF18" s="49"/>
      <c r="BG18" s="108"/>
      <c r="BH18" s="49"/>
      <c r="BI18" s="108"/>
      <c r="BJ18" s="49"/>
      <c r="BK18" s="108"/>
      <c r="BL18" s="49"/>
      <c r="BM18" s="108"/>
      <c r="BN18" s="49"/>
      <c r="BO18" s="108"/>
      <c r="BP18" s="49"/>
      <c r="BQ18" s="108"/>
      <c r="BR18" s="49"/>
      <c r="BS18" s="108"/>
      <c r="BT18" s="49"/>
      <c r="BU18" s="108"/>
      <c r="BV18" s="49"/>
      <c r="BW18" s="108"/>
      <c r="BX18" s="49"/>
      <c r="BY18" s="108"/>
      <c r="BZ18" s="49"/>
      <c r="CA18" s="109"/>
      <c r="CB18" s="47">
        <f t="shared" si="2"/>
        <v>0</v>
      </c>
      <c r="CC18" s="56">
        <f t="shared" si="15"/>
        <v>0</v>
      </c>
      <c r="CD18" s="56" t="str">
        <f t="shared" si="11"/>
        <v xml:space="preserve"> </v>
      </c>
      <c r="CE18" s="213">
        <f t="shared" si="12"/>
        <v>0</v>
      </c>
      <c r="CF18" s="214">
        <f t="shared" si="13"/>
        <v>0</v>
      </c>
      <c r="CG18" s="215">
        <f t="shared" si="6"/>
        <v>0</v>
      </c>
    </row>
    <row r="19" spans="1:85" s="47" customFormat="1" ht="33.75" customHeight="1" thickBot="1" x14ac:dyDescent="0.25">
      <c r="A19" s="99">
        <v>1</v>
      </c>
      <c r="B19" s="49">
        <v>1110085</v>
      </c>
      <c r="C19" s="156" t="s">
        <v>211</v>
      </c>
      <c r="D19" s="393">
        <v>30</v>
      </c>
      <c r="E19" s="394">
        <v>23831.78</v>
      </c>
      <c r="F19" s="251"/>
      <c r="G19" s="447">
        <f t="shared" ref="G19:G30" si="16">IF(D19=0,"",(E19/D19)*0.33)</f>
        <v>262.14958000000001</v>
      </c>
      <c r="H19" s="103">
        <v>41856</v>
      </c>
      <c r="I19" s="103">
        <v>42039</v>
      </c>
      <c r="J19" s="104">
        <v>0</v>
      </c>
      <c r="K19" s="82">
        <f t="shared" si="0"/>
        <v>0</v>
      </c>
      <c r="L19" s="83">
        <f t="shared" si="1"/>
        <v>0</v>
      </c>
      <c r="M19" s="84">
        <f t="shared" si="8"/>
        <v>0</v>
      </c>
      <c r="N19" s="85">
        <f t="shared" si="5"/>
        <v>0</v>
      </c>
      <c r="O19" s="83"/>
      <c r="P19" s="86">
        <f t="shared" si="9"/>
        <v>0</v>
      </c>
      <c r="Q19" s="87">
        <f t="shared" si="10"/>
        <v>0</v>
      </c>
      <c r="R19" s="99"/>
      <c r="S19" s="108"/>
      <c r="T19" s="49"/>
      <c r="U19" s="108"/>
      <c r="V19" s="49"/>
      <c r="W19" s="108"/>
      <c r="X19" s="49"/>
      <c r="Y19" s="108"/>
      <c r="Z19" s="49"/>
      <c r="AA19" s="108"/>
      <c r="AB19" s="49"/>
      <c r="AC19" s="108"/>
      <c r="AD19" s="49"/>
      <c r="AE19" s="108"/>
      <c r="AF19" s="49"/>
      <c r="AG19" s="108"/>
      <c r="AH19" s="49"/>
      <c r="AI19" s="108"/>
      <c r="AJ19" s="49"/>
      <c r="AK19" s="108"/>
      <c r="AL19" s="49"/>
      <c r="AM19" s="108"/>
      <c r="AN19" s="49"/>
      <c r="AO19" s="108"/>
      <c r="AP19" s="49"/>
      <c r="AQ19" s="108"/>
      <c r="AR19" s="49"/>
      <c r="AS19" s="108"/>
      <c r="AT19" s="49"/>
      <c r="AU19" s="108"/>
      <c r="AV19" s="49"/>
      <c r="AW19" s="108"/>
      <c r="AX19" s="49"/>
      <c r="AY19" s="108"/>
      <c r="AZ19" s="49"/>
      <c r="BA19" s="108"/>
      <c r="BB19" s="49"/>
      <c r="BC19" s="108"/>
      <c r="BD19" s="49"/>
      <c r="BE19" s="108"/>
      <c r="BF19" s="49"/>
      <c r="BG19" s="108"/>
      <c r="BH19" s="49"/>
      <c r="BI19" s="108"/>
      <c r="BJ19" s="49"/>
      <c r="BK19" s="108"/>
      <c r="BL19" s="49"/>
      <c r="BM19" s="108"/>
      <c r="BN19" s="49"/>
      <c r="BO19" s="108"/>
      <c r="BP19" s="49"/>
      <c r="BQ19" s="108"/>
      <c r="BR19" s="49"/>
      <c r="BS19" s="108"/>
      <c r="BT19" s="49"/>
      <c r="BU19" s="108"/>
      <c r="BV19" s="49"/>
      <c r="BW19" s="108"/>
      <c r="BX19" s="49"/>
      <c r="BY19" s="108"/>
      <c r="BZ19" s="49"/>
      <c r="CA19" s="109"/>
      <c r="CB19" s="47">
        <f t="shared" si="2"/>
        <v>0</v>
      </c>
      <c r="CC19" s="56">
        <f t="shared" si="15"/>
        <v>0</v>
      </c>
      <c r="CD19" s="56" t="str">
        <f t="shared" si="11"/>
        <v xml:space="preserve"> </v>
      </c>
      <c r="CE19" s="213">
        <f t="shared" si="12"/>
        <v>0</v>
      </c>
      <c r="CF19" s="214">
        <f t="shared" si="13"/>
        <v>0</v>
      </c>
      <c r="CG19" s="215">
        <f t="shared" si="6"/>
        <v>0</v>
      </c>
    </row>
    <row r="20" spans="1:85" s="47" customFormat="1" ht="33.75" customHeight="1" thickBot="1" x14ac:dyDescent="0.25">
      <c r="A20" s="99">
        <v>1</v>
      </c>
      <c r="B20" s="368">
        <v>1160057</v>
      </c>
      <c r="C20" s="515" t="s">
        <v>283</v>
      </c>
      <c r="D20" s="519">
        <v>30</v>
      </c>
      <c r="E20" s="520">
        <v>23831.78</v>
      </c>
      <c r="F20" s="521"/>
      <c r="G20" s="522">
        <f t="shared" si="16"/>
        <v>262.14958000000001</v>
      </c>
      <c r="H20" s="549">
        <v>41854</v>
      </c>
      <c r="I20" s="549">
        <v>42038</v>
      </c>
      <c r="J20" s="104">
        <v>3</v>
      </c>
      <c r="K20" s="82">
        <f t="shared" si="0"/>
        <v>0</v>
      </c>
      <c r="L20" s="83">
        <f t="shared" si="1"/>
        <v>3</v>
      </c>
      <c r="M20" s="84">
        <f t="shared" si="8"/>
        <v>0</v>
      </c>
      <c r="N20" s="85">
        <f t="shared" si="5"/>
        <v>786.44874000000004</v>
      </c>
      <c r="O20" s="83"/>
      <c r="P20" s="86">
        <f t="shared" si="9"/>
        <v>0</v>
      </c>
      <c r="Q20" s="87">
        <f t="shared" si="10"/>
        <v>0</v>
      </c>
      <c r="R20" s="99"/>
      <c r="S20" s="108"/>
      <c r="T20" s="49"/>
      <c r="U20" s="108"/>
      <c r="V20" s="49"/>
      <c r="W20" s="108"/>
      <c r="X20" s="49"/>
      <c r="Y20" s="108"/>
      <c r="Z20" s="49"/>
      <c r="AA20" s="108"/>
      <c r="AB20" s="49"/>
      <c r="AC20" s="108"/>
      <c r="AD20" s="49"/>
      <c r="AE20" s="108">
        <v>1</v>
      </c>
      <c r="AF20" s="49"/>
      <c r="AG20" s="108"/>
      <c r="AH20" s="49"/>
      <c r="AI20" s="108"/>
      <c r="AJ20" s="49"/>
      <c r="AK20" s="108"/>
      <c r="AL20" s="49"/>
      <c r="AM20" s="108"/>
      <c r="AN20" s="49"/>
      <c r="AO20" s="108"/>
      <c r="AP20" s="49"/>
      <c r="AQ20" s="108"/>
      <c r="AR20" s="49"/>
      <c r="AS20" s="108"/>
      <c r="AT20" s="49"/>
      <c r="AU20" s="108"/>
      <c r="AV20" s="49"/>
      <c r="AW20" s="108">
        <v>1</v>
      </c>
      <c r="AX20" s="49"/>
      <c r="AY20" s="108"/>
      <c r="AZ20" s="49"/>
      <c r="BA20" s="108"/>
      <c r="BB20" s="49"/>
      <c r="BC20" s="108"/>
      <c r="BD20" s="49"/>
      <c r="BE20" s="108">
        <v>1</v>
      </c>
      <c r="BF20" s="49"/>
      <c r="BG20" s="108"/>
      <c r="BH20" s="49"/>
      <c r="BI20" s="108"/>
      <c r="BJ20" s="49"/>
      <c r="BK20" s="108"/>
      <c r="BL20" s="49"/>
      <c r="BM20" s="108"/>
      <c r="BN20" s="49"/>
      <c r="BO20" s="108"/>
      <c r="BP20" s="49"/>
      <c r="BQ20" s="108"/>
      <c r="BR20" s="49"/>
      <c r="BS20" s="108"/>
      <c r="BT20" s="49"/>
      <c r="BU20" s="108"/>
      <c r="BV20" s="49"/>
      <c r="BW20" s="108"/>
      <c r="BX20" s="49"/>
      <c r="BY20" s="108"/>
      <c r="BZ20" s="49"/>
      <c r="CA20" s="109"/>
      <c r="CB20" s="47">
        <f t="shared" si="2"/>
        <v>0</v>
      </c>
      <c r="CC20" s="56">
        <f t="shared" si="15"/>
        <v>0</v>
      </c>
      <c r="CD20" s="56" t="str">
        <f t="shared" si="11"/>
        <v xml:space="preserve"> </v>
      </c>
      <c r="CE20" s="213">
        <f t="shared" si="12"/>
        <v>0</v>
      </c>
      <c r="CF20" s="214">
        <f t="shared" si="13"/>
        <v>3</v>
      </c>
      <c r="CG20" s="215">
        <f t="shared" si="6"/>
        <v>786.44874000000004</v>
      </c>
    </row>
    <row r="21" spans="1:85" s="47" customFormat="1" ht="33.75" customHeight="1" thickBot="1" x14ac:dyDescent="0.25">
      <c r="A21" s="99">
        <v>1</v>
      </c>
      <c r="B21" s="446">
        <v>1150096</v>
      </c>
      <c r="C21" s="392" t="s">
        <v>284</v>
      </c>
      <c r="D21" s="393">
        <v>50</v>
      </c>
      <c r="E21" s="394">
        <v>37383.18</v>
      </c>
      <c r="F21" s="251"/>
      <c r="G21" s="447">
        <f t="shared" ref="G21:G22" si="17">IF(D21=0,"",(E21/D21)*0.33)</f>
        <v>246.72898800000002</v>
      </c>
      <c r="H21" s="103">
        <v>41852</v>
      </c>
      <c r="I21" s="103">
        <v>42094</v>
      </c>
      <c r="J21" s="104">
        <v>1</v>
      </c>
      <c r="K21" s="82">
        <f>J21-L21-O21</f>
        <v>0</v>
      </c>
      <c r="L21" s="83">
        <f t="shared" ref="L21:L23" si="18">S21+U21+W21+Y21+AA21+AC21+AE21+AG21+AI21+AK21+AM21+AO21+AQ21+AS21+AU21+AW21+AY21+BA21+BC21+BE21+BG21+BI21+BK21+BM21+BO21+BQ21+BS21+BU21+BW21+BY21+CA21</f>
        <v>1</v>
      </c>
      <c r="M21" s="84">
        <f t="shared" ref="M21:M22" si="19">IF(L21=0,0,L21*F21)</f>
        <v>0</v>
      </c>
      <c r="N21" s="85">
        <f t="shared" si="5"/>
        <v>246.72898800000002</v>
      </c>
      <c r="O21" s="83"/>
      <c r="P21" s="86">
        <f t="shared" ref="P21:P23" si="20">O21*F21</f>
        <v>0</v>
      </c>
      <c r="Q21" s="87">
        <f t="shared" ref="Q21:Q23" si="21">IF(O21=0,0,((O21*G21)/2))</f>
        <v>0</v>
      </c>
      <c r="R21" s="99"/>
      <c r="S21" s="108"/>
      <c r="T21" s="49"/>
      <c r="U21" s="108"/>
      <c r="V21" s="49"/>
      <c r="W21" s="108"/>
      <c r="X21" s="49"/>
      <c r="Y21" s="108"/>
      <c r="Z21" s="49"/>
      <c r="AA21" s="108"/>
      <c r="AB21" s="49"/>
      <c r="AC21" s="108"/>
      <c r="AD21" s="49"/>
      <c r="AE21" s="108"/>
      <c r="AF21" s="49"/>
      <c r="AG21" s="108"/>
      <c r="AH21" s="49"/>
      <c r="AI21" s="108">
        <v>1</v>
      </c>
      <c r="AJ21" s="49"/>
      <c r="AK21" s="108"/>
      <c r="AL21" s="49"/>
      <c r="AM21" s="108"/>
      <c r="AN21" s="49"/>
      <c r="AO21" s="108"/>
      <c r="AP21" s="49"/>
      <c r="AQ21" s="108"/>
      <c r="AR21" s="49"/>
      <c r="AS21" s="108"/>
      <c r="AT21" s="49"/>
      <c r="AU21" s="108"/>
      <c r="AV21" s="49"/>
      <c r="AW21" s="108"/>
      <c r="AX21" s="49"/>
      <c r="AY21" s="108"/>
      <c r="AZ21" s="49"/>
      <c r="BA21" s="108"/>
      <c r="BB21" s="49"/>
      <c r="BC21" s="108"/>
      <c r="BD21" s="49"/>
      <c r="BE21" s="108"/>
      <c r="BF21" s="49"/>
      <c r="BG21" s="108"/>
      <c r="BH21" s="49"/>
      <c r="BI21" s="108"/>
      <c r="BJ21" s="49"/>
      <c r="BK21" s="108"/>
      <c r="BL21" s="49"/>
      <c r="BM21" s="108"/>
      <c r="BN21" s="49"/>
      <c r="BO21" s="108"/>
      <c r="BP21" s="49"/>
      <c r="BQ21" s="108"/>
      <c r="BR21" s="49"/>
      <c r="BS21" s="108"/>
      <c r="BT21" s="49"/>
      <c r="BU21" s="108"/>
      <c r="BV21" s="49"/>
      <c r="BW21" s="108"/>
      <c r="BX21" s="49"/>
      <c r="BY21" s="108"/>
      <c r="BZ21" s="49"/>
      <c r="CA21" s="109"/>
      <c r="CB21" s="47">
        <f t="shared" ref="CB21:CB23" si="22">K21</f>
        <v>0</v>
      </c>
      <c r="CC21" s="56">
        <f t="shared" si="15"/>
        <v>0</v>
      </c>
      <c r="CD21" s="56" t="str">
        <f t="shared" ref="CD21:CD23" si="23">IF(CC21=0," ",(CB21*G21))</f>
        <v xml:space="preserve"> </v>
      </c>
      <c r="CE21" s="213">
        <f t="shared" ref="CE21:CE23" si="24">F21</f>
        <v>0</v>
      </c>
      <c r="CF21" s="214">
        <f t="shared" ref="CF21:CF23" si="25">SUM(R21:CA21)</f>
        <v>1</v>
      </c>
      <c r="CG21" s="215">
        <f t="shared" ref="CG21" si="26">N21</f>
        <v>246.72898800000002</v>
      </c>
    </row>
    <row r="22" spans="1:85" s="47" customFormat="1" ht="33.75" customHeight="1" thickBot="1" x14ac:dyDescent="0.25">
      <c r="A22" s="551">
        <v>1</v>
      </c>
      <c r="B22" s="567">
        <v>1140109</v>
      </c>
      <c r="C22" s="553" t="s">
        <v>324</v>
      </c>
      <c r="D22" s="554">
        <v>50</v>
      </c>
      <c r="E22" s="556">
        <v>37383.18</v>
      </c>
      <c r="F22" s="557">
        <f>E22*0.07</f>
        <v>2616.8226000000004</v>
      </c>
      <c r="G22" s="558">
        <f t="shared" si="17"/>
        <v>246.72898800000002</v>
      </c>
      <c r="H22" s="559">
        <v>41977</v>
      </c>
      <c r="I22" s="559">
        <v>42220</v>
      </c>
      <c r="J22" s="560">
        <v>50</v>
      </c>
      <c r="K22" s="82">
        <f>J22-L22-O22</f>
        <v>39</v>
      </c>
      <c r="L22" s="83">
        <f t="shared" si="18"/>
        <v>11</v>
      </c>
      <c r="M22" s="563">
        <f t="shared" si="19"/>
        <v>28785.048600000006</v>
      </c>
      <c r="N22" s="564">
        <f t="shared" si="5"/>
        <v>2714.0188680000001</v>
      </c>
      <c r="O22" s="562"/>
      <c r="P22" s="565">
        <f t="shared" si="20"/>
        <v>0</v>
      </c>
      <c r="Q22" s="566">
        <f t="shared" si="21"/>
        <v>0</v>
      </c>
      <c r="R22" s="99"/>
      <c r="S22" s="108"/>
      <c r="T22" s="49"/>
      <c r="U22" s="108"/>
      <c r="V22" s="49"/>
      <c r="W22" s="108"/>
      <c r="X22" s="49"/>
      <c r="Y22" s="108"/>
      <c r="Z22" s="49"/>
      <c r="AA22" s="108"/>
      <c r="AB22" s="49"/>
      <c r="AC22" s="108">
        <v>1</v>
      </c>
      <c r="AD22" s="49"/>
      <c r="AE22" s="108">
        <v>1</v>
      </c>
      <c r="AF22" s="49"/>
      <c r="AG22" s="108">
        <v>1</v>
      </c>
      <c r="AH22" s="49"/>
      <c r="AI22" s="108"/>
      <c r="AJ22" s="49"/>
      <c r="AK22" s="108"/>
      <c r="AL22" s="49"/>
      <c r="AM22" s="108"/>
      <c r="AN22" s="49"/>
      <c r="AO22" s="108">
        <v>1</v>
      </c>
      <c r="AP22" s="49"/>
      <c r="AQ22" s="108">
        <v>1</v>
      </c>
      <c r="AR22" s="49"/>
      <c r="AS22" s="108"/>
      <c r="AT22" s="49"/>
      <c r="AU22" s="108">
        <v>1</v>
      </c>
      <c r="AV22" s="49"/>
      <c r="AW22" s="108">
        <v>1</v>
      </c>
      <c r="AX22" s="49"/>
      <c r="AY22" s="108"/>
      <c r="AZ22" s="49"/>
      <c r="BA22" s="108"/>
      <c r="BB22" s="49"/>
      <c r="BC22" s="108"/>
      <c r="BD22" s="49"/>
      <c r="BE22" s="108">
        <v>1</v>
      </c>
      <c r="BF22" s="49"/>
      <c r="BG22" s="108"/>
      <c r="BH22" s="49"/>
      <c r="BI22" s="108"/>
      <c r="BJ22" s="49"/>
      <c r="BK22" s="108"/>
      <c r="BL22" s="49"/>
      <c r="BM22" s="108">
        <v>1</v>
      </c>
      <c r="BN22" s="49"/>
      <c r="BO22" s="108"/>
      <c r="BP22" s="49"/>
      <c r="BQ22" s="108"/>
      <c r="BR22" s="49"/>
      <c r="BS22" s="108">
        <v>1</v>
      </c>
      <c r="BT22" s="49"/>
      <c r="BU22" s="108"/>
      <c r="BV22" s="49"/>
      <c r="BW22" s="108">
        <v>1</v>
      </c>
      <c r="BX22" s="49"/>
      <c r="BY22" s="108"/>
      <c r="BZ22" s="49"/>
      <c r="CA22" s="109"/>
      <c r="CB22" s="47">
        <f t="shared" ref="CB22" si="27">K22</f>
        <v>39</v>
      </c>
      <c r="CC22" s="56">
        <f t="shared" si="15"/>
        <v>29158.880399999998</v>
      </c>
      <c r="CD22" s="56">
        <f t="shared" ref="CD22" si="28">IF(CC22=0," ",(CB22*G22))</f>
        <v>9622.4305320000003</v>
      </c>
      <c r="CE22" s="213">
        <f t="shared" ref="CE22" si="29">F22</f>
        <v>2616.8226000000004</v>
      </c>
      <c r="CF22" s="214">
        <f t="shared" ref="CF22" si="30">SUM(R22:CA22)</f>
        <v>11</v>
      </c>
      <c r="CG22" s="215">
        <f t="shared" ref="CG22:CG29" si="31">N22</f>
        <v>2714.0188680000001</v>
      </c>
    </row>
    <row r="23" spans="1:85" s="47" customFormat="1" ht="33.75" customHeight="1" thickBot="1" x14ac:dyDescent="0.25">
      <c r="A23" s="99">
        <v>1</v>
      </c>
      <c r="B23" s="49">
        <v>1130016</v>
      </c>
      <c r="C23" s="392" t="s">
        <v>286</v>
      </c>
      <c r="D23" s="100">
        <v>20</v>
      </c>
      <c r="E23" s="250">
        <v>16822.43</v>
      </c>
      <c r="F23" s="251"/>
      <c r="G23" s="447">
        <f t="shared" si="16"/>
        <v>277.57009499999998</v>
      </c>
      <c r="H23" s="103">
        <v>41870</v>
      </c>
      <c r="I23" s="103">
        <v>41688</v>
      </c>
      <c r="J23" s="449">
        <v>7</v>
      </c>
      <c r="K23" s="82">
        <f t="shared" ref="K23:K27" si="32">J23-L23-O23</f>
        <v>2</v>
      </c>
      <c r="L23" s="83">
        <f t="shared" si="18"/>
        <v>5</v>
      </c>
      <c r="M23" s="84"/>
      <c r="N23" s="564">
        <f t="shared" si="5"/>
        <v>1387.850475</v>
      </c>
      <c r="O23" s="83"/>
      <c r="P23" s="86">
        <f t="shared" si="20"/>
        <v>0</v>
      </c>
      <c r="Q23" s="87">
        <f t="shared" si="21"/>
        <v>0</v>
      </c>
      <c r="R23" s="99"/>
      <c r="S23" s="108"/>
      <c r="T23" s="49"/>
      <c r="U23" s="108"/>
      <c r="V23" s="49"/>
      <c r="W23" s="108">
        <v>1</v>
      </c>
      <c r="X23" s="49"/>
      <c r="Y23" s="108"/>
      <c r="Z23" s="49"/>
      <c r="AA23" s="108"/>
      <c r="AB23" s="49"/>
      <c r="AC23" s="108"/>
      <c r="AD23" s="49"/>
      <c r="AE23" s="108"/>
      <c r="AF23" s="49"/>
      <c r="AG23" s="108"/>
      <c r="AH23" s="49"/>
      <c r="AI23" s="108">
        <v>1</v>
      </c>
      <c r="AJ23" s="49"/>
      <c r="AK23" s="108"/>
      <c r="AL23" s="49"/>
      <c r="AM23" s="108"/>
      <c r="AN23" s="49"/>
      <c r="AO23" s="108"/>
      <c r="AP23" s="49"/>
      <c r="AQ23" s="108"/>
      <c r="AR23" s="49"/>
      <c r="AS23" s="108"/>
      <c r="AT23" s="49"/>
      <c r="AU23" s="108"/>
      <c r="AV23" s="49"/>
      <c r="AW23" s="108">
        <v>1</v>
      </c>
      <c r="AX23" s="49"/>
      <c r="AY23" s="108"/>
      <c r="AZ23" s="49"/>
      <c r="BA23" s="108"/>
      <c r="BB23" s="49"/>
      <c r="BC23" s="108">
        <v>1</v>
      </c>
      <c r="BD23" s="49"/>
      <c r="BE23" s="108"/>
      <c r="BF23" s="49"/>
      <c r="BG23" s="108"/>
      <c r="BH23" s="49"/>
      <c r="BI23" s="108"/>
      <c r="BJ23" s="49"/>
      <c r="BK23" s="108">
        <v>1</v>
      </c>
      <c r="BL23" s="49"/>
      <c r="BM23" s="108"/>
      <c r="BN23" s="49"/>
      <c r="BO23" s="108"/>
      <c r="BP23" s="49"/>
      <c r="BQ23" s="108"/>
      <c r="BR23" s="49"/>
      <c r="BS23" s="108"/>
      <c r="BT23" s="49"/>
      <c r="BU23" s="108"/>
      <c r="BV23" s="49"/>
      <c r="BW23" s="108"/>
      <c r="BX23" s="49"/>
      <c r="BY23" s="108"/>
      <c r="BZ23" s="49"/>
      <c r="CA23" s="109"/>
      <c r="CB23" s="47">
        <f t="shared" si="22"/>
        <v>2</v>
      </c>
      <c r="CC23" s="56">
        <f t="shared" si="15"/>
        <v>1682.2429999999999</v>
      </c>
      <c r="CD23" s="56">
        <f t="shared" si="23"/>
        <v>555.14018999999996</v>
      </c>
      <c r="CE23" s="213">
        <f t="shared" si="24"/>
        <v>0</v>
      </c>
      <c r="CF23" s="214">
        <f t="shared" si="25"/>
        <v>5</v>
      </c>
      <c r="CG23" s="215">
        <f t="shared" si="31"/>
        <v>1387.850475</v>
      </c>
    </row>
    <row r="24" spans="1:85" s="47" customFormat="1" ht="33.75" customHeight="1" thickBot="1" x14ac:dyDescent="0.25">
      <c r="A24" s="551">
        <v>1</v>
      </c>
      <c r="B24" s="567">
        <v>1310004</v>
      </c>
      <c r="C24" s="553" t="s">
        <v>99</v>
      </c>
      <c r="D24" s="554">
        <v>30</v>
      </c>
      <c r="E24" s="556">
        <f>25500*100/107</f>
        <v>23831.775700934581</v>
      </c>
      <c r="F24" s="557">
        <f>E24*0.07</f>
        <v>1668.2242990654208</v>
      </c>
      <c r="G24" s="558">
        <f t="shared" si="16"/>
        <v>262.14953271028037</v>
      </c>
      <c r="H24" s="559">
        <v>41986</v>
      </c>
      <c r="I24" s="559">
        <v>42168</v>
      </c>
      <c r="J24" s="560">
        <v>30</v>
      </c>
      <c r="K24" s="82">
        <f t="shared" si="32"/>
        <v>27</v>
      </c>
      <c r="L24" s="83">
        <f t="shared" ref="L24:L27" si="33">S24+U24+W24+Y24+AA24+AC24+AE24+AG24+AI24+AK24+AM24+AO24+AQ24+AS24+AU24+AW24+AY24+BA24+BC24+BE24+BG24+BI24+BK24+BM24+BO24+BQ24+BS24+BU24+BW24+BY24+CA24</f>
        <v>3</v>
      </c>
      <c r="M24" s="84">
        <f t="shared" ref="M24:M27" si="34">IF(L24=0,0,L24*F24)</f>
        <v>5004.6728971962621</v>
      </c>
      <c r="N24" s="564">
        <f t="shared" si="5"/>
        <v>786.44859813084111</v>
      </c>
      <c r="O24" s="83"/>
      <c r="P24" s="86">
        <f t="shared" ref="P24:P27" si="35">O24*F24</f>
        <v>0</v>
      </c>
      <c r="Q24" s="87">
        <f t="shared" ref="Q24:Q27" si="36">IF(O24=0,0,((O24*G24)/2))</f>
        <v>0</v>
      </c>
      <c r="R24" s="99"/>
      <c r="S24" s="108"/>
      <c r="T24" s="49"/>
      <c r="U24" s="108"/>
      <c r="V24" s="49"/>
      <c r="W24" s="108"/>
      <c r="X24" s="49"/>
      <c r="Y24" s="108"/>
      <c r="Z24" s="49"/>
      <c r="AA24" s="108"/>
      <c r="AB24" s="49"/>
      <c r="AC24" s="108"/>
      <c r="AD24" s="49"/>
      <c r="AE24" s="108"/>
      <c r="AF24" s="49"/>
      <c r="AG24" s="108"/>
      <c r="AH24" s="49"/>
      <c r="AI24" s="108"/>
      <c r="AJ24" s="49"/>
      <c r="AK24" s="108"/>
      <c r="AL24" s="49"/>
      <c r="AM24" s="108"/>
      <c r="AN24" s="49"/>
      <c r="AO24" s="108"/>
      <c r="AP24" s="49"/>
      <c r="AQ24" s="108">
        <v>1</v>
      </c>
      <c r="AR24" s="49"/>
      <c r="AS24" s="108"/>
      <c r="AT24" s="49"/>
      <c r="AU24" s="108"/>
      <c r="AV24" s="49"/>
      <c r="AW24" s="108"/>
      <c r="AX24" s="49"/>
      <c r="AY24" s="108"/>
      <c r="AZ24" s="49"/>
      <c r="BA24" s="108"/>
      <c r="BB24" s="49"/>
      <c r="BC24" s="108"/>
      <c r="BD24" s="49"/>
      <c r="BE24" s="108">
        <v>1</v>
      </c>
      <c r="BF24" s="49"/>
      <c r="BG24" s="108"/>
      <c r="BH24" s="49"/>
      <c r="BI24" s="108"/>
      <c r="BJ24" s="49"/>
      <c r="BK24" s="108"/>
      <c r="BL24" s="49"/>
      <c r="BM24" s="108"/>
      <c r="BN24" s="49"/>
      <c r="BO24" s="108"/>
      <c r="BP24" s="49"/>
      <c r="BQ24" s="108"/>
      <c r="BR24" s="49"/>
      <c r="BS24" s="108">
        <v>1</v>
      </c>
      <c r="BT24" s="49"/>
      <c r="BU24" s="108"/>
      <c r="BV24" s="49"/>
      <c r="BW24" s="108"/>
      <c r="BX24" s="49"/>
      <c r="BY24" s="108"/>
      <c r="BZ24" s="49"/>
      <c r="CA24" s="109"/>
      <c r="CB24" s="47">
        <f t="shared" ref="CB24:CB27" si="37">K24</f>
        <v>27</v>
      </c>
      <c r="CC24" s="56">
        <f t="shared" si="15"/>
        <v>21448.598130841121</v>
      </c>
      <c r="CD24" s="56">
        <f t="shared" ref="CD24:CD27" si="38">IF(CC24=0," ",(CB24*G24))</f>
        <v>7078.0373831775696</v>
      </c>
      <c r="CE24" s="213">
        <f t="shared" ref="CE24:CE27" si="39">F24</f>
        <v>1668.2242990654208</v>
      </c>
      <c r="CF24" s="214">
        <f t="shared" ref="CF24:CF27" si="40">SUM(R24:CA24)</f>
        <v>3</v>
      </c>
      <c r="CG24" s="215">
        <f t="shared" si="31"/>
        <v>786.44859813084111</v>
      </c>
    </row>
    <row r="25" spans="1:85" s="47" customFormat="1" ht="33.75" customHeight="1" thickBot="1" x14ac:dyDescent="0.25">
      <c r="A25" s="551">
        <v>1</v>
      </c>
      <c r="B25" s="567"/>
      <c r="C25" s="553" t="s">
        <v>329</v>
      </c>
      <c r="D25" s="554">
        <v>10</v>
      </c>
      <c r="E25" s="556">
        <v>8411.2099999999991</v>
      </c>
      <c r="F25" s="557">
        <f>E25*0.07</f>
        <v>588.78470000000004</v>
      </c>
      <c r="G25" s="558">
        <f t="shared" si="16"/>
        <v>277.56992999999994</v>
      </c>
      <c r="H25" s="559">
        <v>41993</v>
      </c>
      <c r="I25" s="559">
        <v>42083</v>
      </c>
      <c r="J25" s="560">
        <v>10</v>
      </c>
      <c r="K25" s="82">
        <f t="shared" si="32"/>
        <v>8</v>
      </c>
      <c r="L25" s="83">
        <f t="shared" si="33"/>
        <v>2</v>
      </c>
      <c r="M25" s="84">
        <f t="shared" si="34"/>
        <v>1177.5694000000001</v>
      </c>
      <c r="N25" s="564">
        <f t="shared" si="5"/>
        <v>555.13985999999989</v>
      </c>
      <c r="O25" s="83"/>
      <c r="P25" s="86">
        <f t="shared" si="35"/>
        <v>0</v>
      </c>
      <c r="Q25" s="87">
        <f t="shared" si="36"/>
        <v>0</v>
      </c>
      <c r="R25" s="99"/>
      <c r="S25" s="108"/>
      <c r="T25" s="49"/>
      <c r="U25" s="108"/>
      <c r="V25" s="49"/>
      <c r="W25" s="108"/>
      <c r="X25" s="49"/>
      <c r="Y25" s="108"/>
      <c r="Z25" s="49"/>
      <c r="AA25" s="108"/>
      <c r="AB25" s="49"/>
      <c r="AC25" s="108"/>
      <c r="AD25" s="49"/>
      <c r="AE25" s="108"/>
      <c r="AF25" s="49"/>
      <c r="AG25" s="108"/>
      <c r="AH25" s="49"/>
      <c r="AI25" s="108"/>
      <c r="AJ25" s="49"/>
      <c r="AK25" s="108"/>
      <c r="AL25" s="49"/>
      <c r="AM25" s="108"/>
      <c r="AN25" s="49"/>
      <c r="AO25" s="108"/>
      <c r="AP25" s="49"/>
      <c r="AQ25" s="108"/>
      <c r="AR25" s="49"/>
      <c r="AS25" s="108"/>
      <c r="AT25" s="49"/>
      <c r="AU25" s="108"/>
      <c r="AV25" s="49"/>
      <c r="AW25" s="108"/>
      <c r="AX25" s="49"/>
      <c r="AY25" s="108"/>
      <c r="AZ25" s="49"/>
      <c r="BA25" s="108"/>
      <c r="BB25" s="49"/>
      <c r="BC25" s="108"/>
      <c r="BD25" s="49"/>
      <c r="BE25" s="108">
        <v>1</v>
      </c>
      <c r="BF25" s="49"/>
      <c r="BG25" s="108"/>
      <c r="BH25" s="49"/>
      <c r="BI25" s="108"/>
      <c r="BJ25" s="49"/>
      <c r="BK25" s="108"/>
      <c r="BL25" s="49"/>
      <c r="BM25" s="108"/>
      <c r="BN25" s="49"/>
      <c r="BO25" s="108"/>
      <c r="BP25" s="49"/>
      <c r="BQ25" s="108"/>
      <c r="BR25" s="49"/>
      <c r="BS25" s="108">
        <v>1</v>
      </c>
      <c r="BT25" s="49"/>
      <c r="BU25" s="108"/>
      <c r="BV25" s="49"/>
      <c r="BW25" s="108"/>
      <c r="BX25" s="49"/>
      <c r="BY25" s="108"/>
      <c r="BZ25" s="49"/>
      <c r="CA25" s="109"/>
      <c r="CB25" s="47">
        <f t="shared" si="37"/>
        <v>8</v>
      </c>
      <c r="CC25" s="56">
        <f t="shared" si="15"/>
        <v>6728.9679999999989</v>
      </c>
      <c r="CD25" s="56">
        <f t="shared" si="38"/>
        <v>2220.5594399999995</v>
      </c>
      <c r="CE25" s="213">
        <f t="shared" si="39"/>
        <v>588.78470000000004</v>
      </c>
      <c r="CF25" s="214">
        <f t="shared" si="40"/>
        <v>2</v>
      </c>
      <c r="CG25" s="215">
        <f t="shared" si="31"/>
        <v>555.13985999999989</v>
      </c>
    </row>
    <row r="26" spans="1:85" s="47" customFormat="1" ht="33.75" customHeight="1" thickBot="1" x14ac:dyDescent="0.25">
      <c r="A26" s="551">
        <v>1</v>
      </c>
      <c r="B26" s="567">
        <v>1150168</v>
      </c>
      <c r="C26" s="553" t="s">
        <v>325</v>
      </c>
      <c r="D26" s="554">
        <v>30</v>
      </c>
      <c r="E26" s="556">
        <v>23831.78</v>
      </c>
      <c r="F26" s="557">
        <f>E26*0.07</f>
        <v>1668.2246</v>
      </c>
      <c r="G26" s="558">
        <f t="shared" si="16"/>
        <v>262.14958000000001</v>
      </c>
      <c r="H26" s="559">
        <v>41992</v>
      </c>
      <c r="I26" s="559">
        <v>42174</v>
      </c>
      <c r="J26" s="560">
        <v>30</v>
      </c>
      <c r="K26" s="82">
        <f t="shared" si="32"/>
        <v>28</v>
      </c>
      <c r="L26" s="83">
        <f t="shared" si="33"/>
        <v>2</v>
      </c>
      <c r="M26" s="84">
        <f t="shared" si="34"/>
        <v>3336.4492</v>
      </c>
      <c r="N26" s="564">
        <f t="shared" si="5"/>
        <v>524.29916000000003</v>
      </c>
      <c r="O26" s="83"/>
      <c r="P26" s="86">
        <f t="shared" si="35"/>
        <v>0</v>
      </c>
      <c r="Q26" s="87">
        <f t="shared" si="36"/>
        <v>0</v>
      </c>
      <c r="R26" s="99"/>
      <c r="S26" s="108"/>
      <c r="T26" s="49"/>
      <c r="U26" s="108"/>
      <c r="V26" s="49"/>
      <c r="W26" s="108"/>
      <c r="X26" s="49"/>
      <c r="Y26" s="108"/>
      <c r="Z26" s="49"/>
      <c r="AA26" s="108"/>
      <c r="AB26" s="49"/>
      <c r="AC26" s="108"/>
      <c r="AD26" s="49"/>
      <c r="AE26" s="108"/>
      <c r="AF26" s="49"/>
      <c r="AG26" s="108"/>
      <c r="AH26" s="49"/>
      <c r="AI26" s="108"/>
      <c r="AJ26" s="49"/>
      <c r="AK26" s="108"/>
      <c r="AL26" s="49"/>
      <c r="AM26" s="108"/>
      <c r="AN26" s="49"/>
      <c r="AO26" s="108"/>
      <c r="AP26" s="49"/>
      <c r="AQ26" s="108"/>
      <c r="AR26" s="49"/>
      <c r="AS26" s="108"/>
      <c r="AT26" s="49"/>
      <c r="AU26" s="108"/>
      <c r="AV26" s="49"/>
      <c r="AW26" s="108"/>
      <c r="AX26" s="49"/>
      <c r="AY26" s="108"/>
      <c r="AZ26" s="49"/>
      <c r="BA26" s="108"/>
      <c r="BB26" s="49"/>
      <c r="BC26" s="108"/>
      <c r="BD26" s="49"/>
      <c r="BE26" s="108"/>
      <c r="BF26" s="49"/>
      <c r="BG26" s="108"/>
      <c r="BH26" s="49"/>
      <c r="BI26" s="108"/>
      <c r="BJ26" s="49"/>
      <c r="BK26" s="108">
        <v>1</v>
      </c>
      <c r="BL26" s="49"/>
      <c r="BM26" s="108">
        <v>1</v>
      </c>
      <c r="BN26" s="49"/>
      <c r="BO26" s="108"/>
      <c r="BP26" s="49"/>
      <c r="BQ26" s="108"/>
      <c r="BR26" s="49"/>
      <c r="BS26" s="108"/>
      <c r="BT26" s="49"/>
      <c r="BU26" s="108"/>
      <c r="BV26" s="49"/>
      <c r="BW26" s="108"/>
      <c r="BX26" s="49"/>
      <c r="BY26" s="108"/>
      <c r="BZ26" s="49"/>
      <c r="CA26" s="109"/>
      <c r="CB26" s="47">
        <f t="shared" si="37"/>
        <v>28</v>
      </c>
      <c r="CC26" s="56">
        <f t="shared" si="15"/>
        <v>22242.994666666666</v>
      </c>
      <c r="CD26" s="56">
        <f t="shared" si="38"/>
        <v>7340.1882400000004</v>
      </c>
      <c r="CE26" s="213">
        <f t="shared" si="39"/>
        <v>1668.2246</v>
      </c>
      <c r="CF26" s="214">
        <f t="shared" si="40"/>
        <v>2</v>
      </c>
      <c r="CG26" s="215">
        <f t="shared" si="31"/>
        <v>524.29916000000003</v>
      </c>
    </row>
    <row r="27" spans="1:85" s="47" customFormat="1" ht="33.75" customHeight="1" thickBot="1" x14ac:dyDescent="0.25">
      <c r="A27" s="551">
        <v>1</v>
      </c>
      <c r="B27" s="567">
        <v>1150168</v>
      </c>
      <c r="C27" s="553" t="s">
        <v>325</v>
      </c>
      <c r="D27" s="554">
        <v>10</v>
      </c>
      <c r="E27" s="556">
        <v>9345.7999999999993</v>
      </c>
      <c r="F27" s="557">
        <f>E27*0.07</f>
        <v>654.20600000000002</v>
      </c>
      <c r="G27" s="558">
        <f t="shared" si="16"/>
        <v>308.41140000000001</v>
      </c>
      <c r="H27" s="559">
        <v>41979</v>
      </c>
      <c r="I27" s="559">
        <v>42041</v>
      </c>
      <c r="J27" s="560">
        <v>10</v>
      </c>
      <c r="K27" s="82">
        <f t="shared" si="32"/>
        <v>0</v>
      </c>
      <c r="L27" s="83">
        <f t="shared" si="33"/>
        <v>10</v>
      </c>
      <c r="M27" s="84">
        <f t="shared" si="34"/>
        <v>6542.06</v>
      </c>
      <c r="N27" s="564">
        <f t="shared" si="5"/>
        <v>3084.114</v>
      </c>
      <c r="O27" s="83"/>
      <c r="P27" s="86">
        <f t="shared" si="35"/>
        <v>0</v>
      </c>
      <c r="Q27" s="87">
        <f t="shared" si="36"/>
        <v>0</v>
      </c>
      <c r="R27" s="99"/>
      <c r="S27" s="108"/>
      <c r="T27" s="49"/>
      <c r="U27" s="108"/>
      <c r="V27" s="49"/>
      <c r="W27" s="108"/>
      <c r="X27" s="49"/>
      <c r="Y27" s="108"/>
      <c r="Z27" s="49"/>
      <c r="AA27" s="108"/>
      <c r="AB27" s="49"/>
      <c r="AC27" s="108">
        <v>1</v>
      </c>
      <c r="AD27" s="49"/>
      <c r="AE27" s="108">
        <v>1</v>
      </c>
      <c r="AF27" s="49"/>
      <c r="AG27" s="108">
        <v>1</v>
      </c>
      <c r="AH27" s="49"/>
      <c r="AI27" s="108">
        <v>1</v>
      </c>
      <c r="AJ27" s="49"/>
      <c r="AK27" s="108">
        <v>1</v>
      </c>
      <c r="AL27" s="49"/>
      <c r="AM27" s="108"/>
      <c r="AN27" s="49"/>
      <c r="AO27" s="108">
        <v>1</v>
      </c>
      <c r="AP27" s="49"/>
      <c r="AQ27" s="108"/>
      <c r="AR27" s="49"/>
      <c r="AS27" s="108"/>
      <c r="AT27" s="49"/>
      <c r="AU27" s="108">
        <v>1</v>
      </c>
      <c r="AV27" s="49"/>
      <c r="AW27" s="108">
        <v>1</v>
      </c>
      <c r="AX27" s="49"/>
      <c r="AY27" s="108">
        <v>1</v>
      </c>
      <c r="AZ27" s="49"/>
      <c r="BA27" s="108"/>
      <c r="BB27" s="49"/>
      <c r="BC27" s="108"/>
      <c r="BD27" s="49"/>
      <c r="BE27" s="108"/>
      <c r="BF27" s="49"/>
      <c r="BG27" s="108"/>
      <c r="BH27" s="49"/>
      <c r="BI27" s="108">
        <v>1</v>
      </c>
      <c r="BJ27" s="49"/>
      <c r="BK27" s="108"/>
      <c r="BL27" s="49"/>
      <c r="BM27" s="108"/>
      <c r="BN27" s="49"/>
      <c r="BO27" s="108"/>
      <c r="BP27" s="49"/>
      <c r="BQ27" s="108"/>
      <c r="BR27" s="49"/>
      <c r="BS27" s="108"/>
      <c r="BT27" s="49"/>
      <c r="BU27" s="108"/>
      <c r="BV27" s="49"/>
      <c r="BW27" s="108"/>
      <c r="BX27" s="49"/>
      <c r="BY27" s="108"/>
      <c r="BZ27" s="49"/>
      <c r="CA27" s="109"/>
      <c r="CB27" s="47">
        <f t="shared" si="37"/>
        <v>0</v>
      </c>
      <c r="CC27" s="56">
        <f t="shared" si="15"/>
        <v>0</v>
      </c>
      <c r="CD27" s="56" t="str">
        <f t="shared" si="38"/>
        <v xml:space="preserve"> </v>
      </c>
      <c r="CE27" s="213">
        <f t="shared" si="39"/>
        <v>654.20600000000002</v>
      </c>
      <c r="CF27" s="214">
        <f t="shared" si="40"/>
        <v>10</v>
      </c>
      <c r="CG27" s="215">
        <f t="shared" si="31"/>
        <v>3084.114</v>
      </c>
    </row>
    <row r="28" spans="1:85" s="47" customFormat="1" ht="33.75" customHeight="1" thickBot="1" x14ac:dyDescent="0.25">
      <c r="A28" s="551">
        <v>1</v>
      </c>
      <c r="B28" s="567">
        <v>1150096</v>
      </c>
      <c r="C28" s="553" t="s">
        <v>284</v>
      </c>
      <c r="D28" s="554">
        <v>20</v>
      </c>
      <c r="E28" s="556">
        <v>16822.43</v>
      </c>
      <c r="F28" s="557">
        <f>E28*0.07</f>
        <v>1177.5701000000001</v>
      </c>
      <c r="G28" s="558">
        <f t="shared" si="16"/>
        <v>277.57009499999998</v>
      </c>
      <c r="H28" s="559">
        <v>41996</v>
      </c>
      <c r="I28" s="559"/>
      <c r="J28" s="560">
        <v>20</v>
      </c>
      <c r="K28" s="82">
        <f t="shared" ref="K28" si="41">J28-L28-O28</f>
        <v>16</v>
      </c>
      <c r="L28" s="83">
        <f t="shared" ref="L28" si="42">S28+U28+W28+Y28+AA28+AC28+AE28+AG28+AI28+AK28+AM28+AO28+AQ28+AS28+AU28+AW28+AY28+BA28+BC28+BE28+BG28+BI28+BK28+BM28+BO28+BQ28+BS28+BU28+BW28+BY28+CA28</f>
        <v>4</v>
      </c>
      <c r="M28" s="84">
        <f t="shared" ref="M28" si="43">IF(L28=0,0,L28*F28)</f>
        <v>4710.2804000000006</v>
      </c>
      <c r="N28" s="564">
        <f t="shared" si="5"/>
        <v>1110.2803799999999</v>
      </c>
      <c r="O28" s="83"/>
      <c r="P28" s="86">
        <f t="shared" ref="P28" si="44">O28*F28</f>
        <v>0</v>
      </c>
      <c r="Q28" s="87">
        <f t="shared" ref="Q28" si="45">IF(O28=0,0,((O28*G28)/2))</f>
        <v>0</v>
      </c>
      <c r="R28" s="99"/>
      <c r="S28" s="108"/>
      <c r="T28" s="49"/>
      <c r="U28" s="108"/>
      <c r="V28" s="49"/>
      <c r="W28" s="108"/>
      <c r="X28" s="49"/>
      <c r="Y28" s="108"/>
      <c r="Z28" s="49"/>
      <c r="AA28" s="108"/>
      <c r="AB28" s="49"/>
      <c r="AC28" s="108"/>
      <c r="AD28" s="49"/>
      <c r="AE28" s="108"/>
      <c r="AF28" s="49"/>
      <c r="AG28" s="108"/>
      <c r="AH28" s="49"/>
      <c r="AI28" s="108"/>
      <c r="AJ28" s="49"/>
      <c r="AK28" s="108"/>
      <c r="AL28" s="49"/>
      <c r="AM28" s="108"/>
      <c r="AN28" s="49"/>
      <c r="AO28" s="108"/>
      <c r="AP28" s="49"/>
      <c r="AQ28" s="108"/>
      <c r="AR28" s="49"/>
      <c r="AS28" s="108"/>
      <c r="AT28" s="49"/>
      <c r="AU28" s="108"/>
      <c r="AV28" s="49"/>
      <c r="AW28" s="108"/>
      <c r="AX28" s="49"/>
      <c r="AY28" s="108"/>
      <c r="AZ28" s="49"/>
      <c r="BA28" s="108"/>
      <c r="BB28" s="49"/>
      <c r="BC28" s="108"/>
      <c r="BD28" s="49"/>
      <c r="BE28" s="108"/>
      <c r="BF28" s="49"/>
      <c r="BG28" s="108"/>
      <c r="BH28" s="49"/>
      <c r="BI28" s="108"/>
      <c r="BJ28" s="49"/>
      <c r="BK28" s="108">
        <v>1</v>
      </c>
      <c r="BL28" s="49"/>
      <c r="BM28" s="108">
        <v>1</v>
      </c>
      <c r="BN28" s="49"/>
      <c r="BO28" s="108"/>
      <c r="BP28" s="49"/>
      <c r="BQ28" s="108"/>
      <c r="BR28" s="49"/>
      <c r="BS28" s="108">
        <v>1</v>
      </c>
      <c r="BT28" s="49"/>
      <c r="BU28" s="108"/>
      <c r="BV28" s="49"/>
      <c r="BW28" s="108">
        <v>1</v>
      </c>
      <c r="BX28" s="49"/>
      <c r="BY28" s="108"/>
      <c r="BZ28" s="49"/>
      <c r="CA28" s="109"/>
      <c r="CB28" s="47">
        <f t="shared" ref="CB28" si="46">K28</f>
        <v>16</v>
      </c>
      <c r="CC28" s="56">
        <f t="shared" si="15"/>
        <v>13457.944</v>
      </c>
      <c r="CD28" s="56">
        <f t="shared" ref="CD28" si="47">IF(CC28=0," ",(CB28*G28))</f>
        <v>4441.1215199999997</v>
      </c>
      <c r="CE28" s="213">
        <f t="shared" ref="CE28" si="48">F28</f>
        <v>1177.5701000000001</v>
      </c>
      <c r="CF28" s="214">
        <f t="shared" ref="CF28" si="49">SUM(R28:CA28)</f>
        <v>4</v>
      </c>
      <c r="CG28" s="215">
        <f t="shared" si="31"/>
        <v>1110.2803799999999</v>
      </c>
    </row>
    <row r="29" spans="1:85" s="47" customFormat="1" ht="33.75" customHeight="1" thickBot="1" x14ac:dyDescent="0.25">
      <c r="A29" s="99">
        <v>1</v>
      </c>
      <c r="B29" s="49"/>
      <c r="C29" s="392" t="s">
        <v>288</v>
      </c>
      <c r="D29" s="100">
        <v>10</v>
      </c>
      <c r="E29" s="250">
        <v>9345.7999999999993</v>
      </c>
      <c r="F29" s="251"/>
      <c r="G29" s="252">
        <f t="shared" si="16"/>
        <v>308.41140000000001</v>
      </c>
      <c r="H29" s="103">
        <v>41867</v>
      </c>
      <c r="I29" s="103">
        <v>41959</v>
      </c>
      <c r="J29" s="104">
        <v>0</v>
      </c>
      <c r="K29" s="82">
        <f t="shared" ref="K29" si="50">J29-L29-O29</f>
        <v>0</v>
      </c>
      <c r="L29" s="83">
        <f t="shared" ref="L29" si="51">S29+U29+W29+Y29+AA29+AC29+AE29+AG29+AI29+AK29+AM29+AO29+AQ29+AS29+AU29+AW29+AY29+BA29+BC29+BE29+BG29+BI29+BK29+BM29+BO29+BQ29+BS29+BU29+BW29+BY29+CA29</f>
        <v>0</v>
      </c>
      <c r="M29" s="84">
        <f t="shared" ref="M29" si="52">IF(L29=0,0,L29*F29)</f>
        <v>0</v>
      </c>
      <c r="N29" s="85">
        <f t="shared" si="5"/>
        <v>0</v>
      </c>
      <c r="O29" s="83"/>
      <c r="P29" s="86">
        <f t="shared" ref="P29" si="53">O29*F29</f>
        <v>0</v>
      </c>
      <c r="Q29" s="87">
        <f t="shared" ref="Q29" si="54">IF(O29=0,0,((O29*G29)/2))</f>
        <v>0</v>
      </c>
      <c r="R29" s="99"/>
      <c r="S29" s="108"/>
      <c r="T29" s="49"/>
      <c r="U29" s="108"/>
      <c r="V29" s="49"/>
      <c r="W29" s="108"/>
      <c r="X29" s="49"/>
      <c r="Y29" s="108"/>
      <c r="Z29" s="49"/>
      <c r="AA29" s="108"/>
      <c r="AB29" s="49"/>
      <c r="AC29" s="108"/>
      <c r="AD29" s="49"/>
      <c r="AE29" s="108"/>
      <c r="AF29" s="49"/>
      <c r="AG29" s="108"/>
      <c r="AH29" s="49"/>
      <c r="AI29" s="108"/>
      <c r="AJ29" s="49"/>
      <c r="AK29" s="108"/>
      <c r="AL29" s="49"/>
      <c r="AM29" s="108"/>
      <c r="AN29" s="49"/>
      <c r="AO29" s="108"/>
      <c r="AP29" s="49"/>
      <c r="AQ29" s="108"/>
      <c r="AR29" s="49"/>
      <c r="AS29" s="108"/>
      <c r="AT29" s="49"/>
      <c r="AU29" s="108"/>
      <c r="AV29" s="49"/>
      <c r="AW29" s="108"/>
      <c r="AX29" s="49"/>
      <c r="AY29" s="108"/>
      <c r="AZ29" s="49"/>
      <c r="BA29" s="108"/>
      <c r="BB29" s="49"/>
      <c r="BC29" s="108"/>
      <c r="BD29" s="49"/>
      <c r="BE29" s="108"/>
      <c r="BF29" s="49"/>
      <c r="BG29" s="108"/>
      <c r="BH29" s="49"/>
      <c r="BI29" s="108"/>
      <c r="BJ29" s="49"/>
      <c r="BK29" s="108"/>
      <c r="BL29" s="49"/>
      <c r="BM29" s="108"/>
      <c r="BN29" s="49"/>
      <c r="BO29" s="108"/>
      <c r="BP29" s="49"/>
      <c r="BQ29" s="108"/>
      <c r="BR29" s="49"/>
      <c r="BS29" s="108"/>
      <c r="BT29" s="49"/>
      <c r="BU29" s="108"/>
      <c r="BV29" s="49"/>
      <c r="BW29" s="108"/>
      <c r="BX29" s="49"/>
      <c r="BY29" s="108"/>
      <c r="BZ29" s="49"/>
      <c r="CA29" s="109"/>
      <c r="CB29" s="47">
        <f t="shared" ref="CB29" si="55">K29</f>
        <v>0</v>
      </c>
      <c r="CC29" s="56">
        <f t="shared" si="15"/>
        <v>0</v>
      </c>
      <c r="CD29" s="56" t="str">
        <f t="shared" ref="CD29" si="56">IF(CC29=0," ",(CB29*G29))</f>
        <v xml:space="preserve"> </v>
      </c>
      <c r="CE29" s="213">
        <f t="shared" ref="CE29" si="57">F29</f>
        <v>0</v>
      </c>
      <c r="CF29" s="214">
        <f t="shared" ref="CF29" si="58">SUM(R29:CA29)</f>
        <v>0</v>
      </c>
      <c r="CG29" s="215">
        <f t="shared" si="31"/>
        <v>0</v>
      </c>
    </row>
    <row r="30" spans="1:85" s="47" customFormat="1" ht="33.75" customHeight="1" thickBot="1" x14ac:dyDescent="0.25">
      <c r="A30" s="99">
        <v>1</v>
      </c>
      <c r="B30" s="49"/>
      <c r="C30" s="392" t="s">
        <v>292</v>
      </c>
      <c r="D30" s="100">
        <v>10</v>
      </c>
      <c r="E30" s="250">
        <v>9345.7999999999993</v>
      </c>
      <c r="F30" s="251"/>
      <c r="G30" s="252">
        <f t="shared" si="16"/>
        <v>308.41140000000001</v>
      </c>
      <c r="H30" s="103">
        <v>41906</v>
      </c>
      <c r="I30" s="103"/>
      <c r="J30" s="104">
        <v>0</v>
      </c>
      <c r="K30" s="82">
        <f t="shared" ref="K30:K32" si="59">J30-L30-O30</f>
        <v>0</v>
      </c>
      <c r="L30" s="83">
        <f t="shared" ref="L30" si="60">S30+U30+W30+Y30+AA30+AC30+AE30+AG30+AI30+AK30+AM30+AO30+AQ30+AS30+AU30+AW30+AY30+BA30+BC30+BE30+BG30+BI30+BK30+BM30+BO30+BQ30+BS30+BU30+BW30+BY30+CA30</f>
        <v>0</v>
      </c>
      <c r="M30" s="84">
        <f t="shared" ref="M30" si="61">IF(L30=0,0,L30*F30)</f>
        <v>0</v>
      </c>
      <c r="N30" s="85">
        <f t="shared" ref="N30" si="62">IF(L30=0,0,L30*G30)</f>
        <v>0</v>
      </c>
      <c r="O30" s="83"/>
      <c r="P30" s="86">
        <f t="shared" ref="P30" si="63">O30*F30</f>
        <v>0</v>
      </c>
      <c r="Q30" s="87">
        <f t="shared" ref="Q30" si="64">IF(O30=0,0,((O30*G30)/2))</f>
        <v>0</v>
      </c>
      <c r="R30" s="99"/>
      <c r="S30" s="108"/>
      <c r="T30" s="49"/>
      <c r="U30" s="108"/>
      <c r="V30" s="49"/>
      <c r="W30" s="108"/>
      <c r="X30" s="49"/>
      <c r="Y30" s="108"/>
      <c r="Z30" s="49"/>
      <c r="AA30" s="108"/>
      <c r="AB30" s="49"/>
      <c r="AC30" s="108"/>
      <c r="AD30" s="49"/>
      <c r="AE30" s="108"/>
      <c r="AF30" s="49"/>
      <c r="AG30" s="108"/>
      <c r="AH30" s="49"/>
      <c r="AI30" s="108"/>
      <c r="AJ30" s="49"/>
      <c r="AK30" s="108"/>
      <c r="AL30" s="49"/>
      <c r="AM30" s="108"/>
      <c r="AN30" s="49"/>
      <c r="AO30" s="108"/>
      <c r="AP30" s="49"/>
      <c r="AQ30" s="108"/>
      <c r="AR30" s="49"/>
      <c r="AS30" s="108"/>
      <c r="AT30" s="49"/>
      <c r="AU30" s="108"/>
      <c r="AV30" s="49"/>
      <c r="AW30" s="108"/>
      <c r="AX30" s="49"/>
      <c r="AY30" s="108"/>
      <c r="AZ30" s="49"/>
      <c r="BA30" s="108"/>
      <c r="BB30" s="49"/>
      <c r="BC30" s="108"/>
      <c r="BD30" s="49"/>
      <c r="BE30" s="108"/>
      <c r="BF30" s="49"/>
      <c r="BG30" s="108"/>
      <c r="BH30" s="49"/>
      <c r="BI30" s="108"/>
      <c r="BJ30" s="49"/>
      <c r="BK30" s="108"/>
      <c r="BL30" s="49"/>
      <c r="BM30" s="108"/>
      <c r="BN30" s="49"/>
      <c r="BO30" s="108"/>
      <c r="BP30" s="49"/>
      <c r="BQ30" s="108"/>
      <c r="BR30" s="49"/>
      <c r="BS30" s="108"/>
      <c r="BT30" s="49"/>
      <c r="BU30" s="108"/>
      <c r="BV30" s="49"/>
      <c r="BW30" s="108"/>
      <c r="BX30" s="49"/>
      <c r="BY30" s="108"/>
      <c r="BZ30" s="49"/>
      <c r="CA30" s="109"/>
      <c r="CB30" s="47">
        <f t="shared" ref="CB30" si="65">K30</f>
        <v>0</v>
      </c>
      <c r="CC30" s="56">
        <f t="shared" si="15"/>
        <v>0</v>
      </c>
      <c r="CD30" s="56" t="str">
        <f t="shared" ref="CD30" si="66">IF(CC30=0," ",(CB30*G30))</f>
        <v xml:space="preserve"> </v>
      </c>
      <c r="CE30" s="213">
        <f t="shared" ref="CE30" si="67">F30</f>
        <v>0</v>
      </c>
      <c r="CF30" s="214">
        <f t="shared" ref="CF30" si="68">SUM(R30:CA30)</f>
        <v>0</v>
      </c>
      <c r="CG30" s="215">
        <f t="shared" ref="CG30" si="69">N30</f>
        <v>0</v>
      </c>
    </row>
    <row r="31" spans="1:85" s="47" customFormat="1" ht="33.75" customHeight="1" thickBot="1" x14ac:dyDescent="0.25">
      <c r="A31" s="445">
        <v>1</v>
      </c>
      <c r="B31" s="446"/>
      <c r="C31" s="156" t="s">
        <v>227</v>
      </c>
      <c r="D31" s="393">
        <v>50</v>
      </c>
      <c r="E31" s="394">
        <v>37383.18</v>
      </c>
      <c r="F31" s="251"/>
      <c r="G31" s="532">
        <f>IF(D31=0,"",(E31/D31)*0.38)</f>
        <v>284.112168</v>
      </c>
      <c r="H31" s="448">
        <v>41902</v>
      </c>
      <c r="I31" s="448"/>
      <c r="J31" s="449">
        <v>30</v>
      </c>
      <c r="K31" s="82">
        <f t="shared" si="59"/>
        <v>24</v>
      </c>
      <c r="L31" s="83">
        <f t="shared" ref="L31:L33" si="70">S31+U31+W31+Y31+AA31+AC31+AE31+AG31+AI31+AK31+AM31+AO31+AQ31+AS31+AU31+AW31+AY31+BA31+BC31+BE31+BG31+BI31+BK31+BM31+BO31+BQ31+BS31+BU31+BW31+BY31+CA31</f>
        <v>6</v>
      </c>
      <c r="M31" s="84">
        <f t="shared" ref="M31" si="71">IF(L31=0,0,L31*F31)</f>
        <v>0</v>
      </c>
      <c r="N31" s="85">
        <f t="shared" ref="N31" si="72">IF(L31=0,0,L31*G31)</f>
        <v>1704.673008</v>
      </c>
      <c r="O31" s="83"/>
      <c r="P31" s="86">
        <f t="shared" ref="P31" si="73">O31*F31</f>
        <v>0</v>
      </c>
      <c r="Q31" s="87">
        <f t="shared" ref="Q31" si="74">IF(O31=0,0,((O31*G31)/2))</f>
        <v>0</v>
      </c>
      <c r="R31" s="99"/>
      <c r="S31" s="108"/>
      <c r="T31" s="49"/>
      <c r="U31" s="108"/>
      <c r="V31" s="49"/>
      <c r="W31" s="108"/>
      <c r="X31" s="49"/>
      <c r="Y31" s="108"/>
      <c r="Z31" s="49"/>
      <c r="AA31" s="108">
        <v>1</v>
      </c>
      <c r="AB31" s="49"/>
      <c r="AC31" s="108">
        <v>1</v>
      </c>
      <c r="AD31" s="49"/>
      <c r="AE31" s="108"/>
      <c r="AF31" s="49"/>
      <c r="AG31" s="108"/>
      <c r="AH31" s="49"/>
      <c r="AI31" s="108">
        <v>1</v>
      </c>
      <c r="AJ31" s="49"/>
      <c r="AK31" s="108">
        <v>1</v>
      </c>
      <c r="AL31" s="49"/>
      <c r="AM31" s="108"/>
      <c r="AN31" s="49"/>
      <c r="AO31" s="108">
        <v>1</v>
      </c>
      <c r="AP31" s="49"/>
      <c r="AQ31" s="108">
        <v>1</v>
      </c>
      <c r="AR31" s="49"/>
      <c r="AS31" s="108"/>
      <c r="AT31" s="49"/>
      <c r="AU31" s="108"/>
      <c r="AV31" s="49"/>
      <c r="AW31" s="108"/>
      <c r="AX31" s="49"/>
      <c r="AY31" s="108"/>
      <c r="AZ31" s="49"/>
      <c r="BA31" s="108"/>
      <c r="BB31" s="49"/>
      <c r="BC31" s="108"/>
      <c r="BD31" s="49"/>
      <c r="BE31" s="108"/>
      <c r="BF31" s="49"/>
      <c r="BG31" s="108"/>
      <c r="BH31" s="49"/>
      <c r="BI31" s="108"/>
      <c r="BJ31" s="49"/>
      <c r="BK31" s="108"/>
      <c r="BL31" s="49"/>
      <c r="BM31" s="108"/>
      <c r="BN31" s="49"/>
      <c r="BO31" s="108"/>
      <c r="BP31" s="49"/>
      <c r="BQ31" s="108"/>
      <c r="BR31" s="49"/>
      <c r="BS31" s="108"/>
      <c r="BT31" s="49"/>
      <c r="BU31" s="108"/>
      <c r="BV31" s="49"/>
      <c r="BW31" s="108"/>
      <c r="BX31" s="49"/>
      <c r="BY31" s="108"/>
      <c r="BZ31" s="49"/>
      <c r="CA31" s="109"/>
      <c r="CB31" s="47">
        <f t="shared" ref="CB31:CB32" si="75">K31</f>
        <v>24</v>
      </c>
      <c r="CC31" s="56">
        <f t="shared" si="15"/>
        <v>17943.9264</v>
      </c>
      <c r="CD31" s="56">
        <f t="shared" ref="CD31:CD32" si="76">IF(CC31=0," ",(CB31*G31))</f>
        <v>6818.6920319999999</v>
      </c>
      <c r="CE31" s="213">
        <f t="shared" ref="CE31:CE32" si="77">F31</f>
        <v>0</v>
      </c>
      <c r="CF31" s="214">
        <f t="shared" ref="CF31" si="78">SUM(R31:CA31)</f>
        <v>6</v>
      </c>
      <c r="CG31" s="215">
        <f t="shared" ref="CG31:CG32" si="79">N31</f>
        <v>1704.673008</v>
      </c>
    </row>
    <row r="32" spans="1:85" s="47" customFormat="1" ht="33.75" customHeight="1" thickBot="1" x14ac:dyDescent="0.25">
      <c r="A32" s="452"/>
      <c r="B32" s="453"/>
      <c r="C32" s="438"/>
      <c r="D32" s="439"/>
      <c r="E32" s="440"/>
      <c r="F32" s="251">
        <f>E32*0.07</f>
        <v>0</v>
      </c>
      <c r="G32" s="442"/>
      <c r="H32" s="443"/>
      <c r="I32" s="443"/>
      <c r="J32" s="444"/>
      <c r="K32" s="82">
        <f t="shared" si="59"/>
        <v>0</v>
      </c>
      <c r="L32" s="83">
        <f t="shared" si="70"/>
        <v>0</v>
      </c>
      <c r="M32" s="84"/>
      <c r="N32" s="85">
        <f t="shared" ref="N32:N33" si="80">IF(L32=0,0,L32*G32)</f>
        <v>0</v>
      </c>
      <c r="O32" s="83"/>
      <c r="P32" s="86">
        <f t="shared" ref="P32:P33" si="81">O32*F32</f>
        <v>0</v>
      </c>
      <c r="Q32" s="87">
        <f t="shared" ref="Q32:Q33" si="82">IF(O32=0,0,((O32*G32)/2))</f>
        <v>0</v>
      </c>
      <c r="R32" s="99"/>
      <c r="S32" s="108"/>
      <c r="T32" s="49"/>
      <c r="U32" s="108"/>
      <c r="V32" s="49"/>
      <c r="W32" s="108"/>
      <c r="X32" s="49"/>
      <c r="Y32" s="108"/>
      <c r="Z32" s="49"/>
      <c r="AA32" s="108"/>
      <c r="AB32" s="49"/>
      <c r="AC32" s="108"/>
      <c r="AD32" s="49"/>
      <c r="AE32" s="108"/>
      <c r="AF32" s="49"/>
      <c r="AG32" s="108"/>
      <c r="AH32" s="49"/>
      <c r="AI32" s="108"/>
      <c r="AJ32" s="49"/>
      <c r="AK32" s="108"/>
      <c r="AL32" s="49"/>
      <c r="AM32" s="108"/>
      <c r="AN32" s="49"/>
      <c r="AO32" s="108"/>
      <c r="AP32" s="49"/>
      <c r="AQ32" s="108"/>
      <c r="AR32" s="49"/>
      <c r="AS32" s="108"/>
      <c r="AT32" s="49"/>
      <c r="AU32" s="108"/>
      <c r="AV32" s="49"/>
      <c r="AW32" s="108"/>
      <c r="AX32" s="49"/>
      <c r="AY32" s="108"/>
      <c r="AZ32" s="49"/>
      <c r="BA32" s="108"/>
      <c r="BB32" s="49"/>
      <c r="BC32" s="108"/>
      <c r="BD32" s="49"/>
      <c r="BE32" s="108"/>
      <c r="BF32" s="49"/>
      <c r="BG32" s="108"/>
      <c r="BH32" s="49"/>
      <c r="BI32" s="108"/>
      <c r="BJ32" s="49"/>
      <c r="BK32" s="108"/>
      <c r="BL32" s="49"/>
      <c r="BM32" s="108"/>
      <c r="BN32" s="49"/>
      <c r="BO32" s="108"/>
      <c r="BP32" s="49"/>
      <c r="BQ32" s="108"/>
      <c r="BR32" s="49"/>
      <c r="BS32" s="108"/>
      <c r="BT32" s="49"/>
      <c r="BU32" s="108"/>
      <c r="BV32" s="49"/>
      <c r="BW32" s="108"/>
      <c r="BX32" s="49"/>
      <c r="BY32" s="108"/>
      <c r="BZ32" s="49"/>
      <c r="CA32" s="109"/>
      <c r="CB32" s="47">
        <f t="shared" si="75"/>
        <v>0</v>
      </c>
      <c r="CC32" s="56"/>
      <c r="CD32" s="56" t="str">
        <f t="shared" si="76"/>
        <v xml:space="preserve"> </v>
      </c>
      <c r="CE32" s="482">
        <f t="shared" si="77"/>
        <v>0</v>
      </c>
      <c r="CF32" s="483">
        <f t="shared" ref="CF32" si="83">SUM(R32:CA32)</f>
        <v>0</v>
      </c>
      <c r="CG32" s="484">
        <f t="shared" si="79"/>
        <v>0</v>
      </c>
    </row>
    <row r="33" spans="1:86" s="47" customFormat="1" ht="33.75" customHeight="1" thickBot="1" x14ac:dyDescent="0.25">
      <c r="A33" s="452"/>
      <c r="B33" s="453"/>
      <c r="C33" s="438"/>
      <c r="D33" s="439"/>
      <c r="E33" s="440"/>
      <c r="F33" s="454"/>
      <c r="G33" s="442"/>
      <c r="H33" s="443"/>
      <c r="I33" s="443"/>
      <c r="J33" s="444"/>
      <c r="K33" s="82">
        <f t="shared" ref="K33" si="84">J33-L33-O33</f>
        <v>0</v>
      </c>
      <c r="L33" s="83">
        <f t="shared" si="70"/>
        <v>0</v>
      </c>
      <c r="M33" s="84">
        <f t="shared" ref="M33" si="85">IF(L33=0,0,L33*F33)</f>
        <v>0</v>
      </c>
      <c r="N33" s="85">
        <f t="shared" si="80"/>
        <v>0</v>
      </c>
      <c r="O33" s="83"/>
      <c r="P33" s="86">
        <f t="shared" si="81"/>
        <v>0</v>
      </c>
      <c r="Q33" s="87">
        <f t="shared" si="82"/>
        <v>0</v>
      </c>
      <c r="R33" s="99"/>
      <c r="S33" s="108"/>
      <c r="T33" s="49"/>
      <c r="U33" s="108"/>
      <c r="V33" s="49"/>
      <c r="W33" s="108"/>
      <c r="X33" s="49"/>
      <c r="Y33" s="108"/>
      <c r="Z33" s="49"/>
      <c r="AA33" s="108"/>
      <c r="AB33" s="49"/>
      <c r="AC33" s="108"/>
      <c r="AD33" s="49"/>
      <c r="AE33" s="108"/>
      <c r="AF33" s="49"/>
      <c r="AG33" s="108"/>
      <c r="AH33" s="49"/>
      <c r="AI33" s="108"/>
      <c r="AJ33" s="49"/>
      <c r="AK33" s="108"/>
      <c r="AL33" s="49"/>
      <c r="AM33" s="108"/>
      <c r="AN33" s="49"/>
      <c r="AO33" s="108"/>
      <c r="AP33" s="49"/>
      <c r="AQ33" s="108"/>
      <c r="AR33" s="49"/>
      <c r="AS33" s="108"/>
      <c r="AT33" s="49"/>
      <c r="AU33" s="108"/>
      <c r="AV33" s="49"/>
      <c r="AW33" s="108"/>
      <c r="AX33" s="49"/>
      <c r="AY33" s="108"/>
      <c r="AZ33" s="49"/>
      <c r="BA33" s="108"/>
      <c r="BB33" s="49"/>
      <c r="BC33" s="108"/>
      <c r="BD33" s="49"/>
      <c r="BE33" s="108"/>
      <c r="BF33" s="49"/>
      <c r="BG33" s="108"/>
      <c r="BH33" s="49"/>
      <c r="BI33" s="108"/>
      <c r="BJ33" s="49"/>
      <c r="BK33" s="108"/>
      <c r="BL33" s="49"/>
      <c r="BM33" s="108"/>
      <c r="BN33" s="49"/>
      <c r="BO33" s="108"/>
      <c r="BP33" s="49"/>
      <c r="BQ33" s="108"/>
      <c r="BR33" s="49"/>
      <c r="BS33" s="108"/>
      <c r="BT33" s="49"/>
      <c r="BU33" s="108"/>
      <c r="BV33" s="49"/>
      <c r="BW33" s="108"/>
      <c r="BX33" s="49"/>
      <c r="BY33" s="108"/>
      <c r="BZ33" s="49"/>
      <c r="CA33" s="109"/>
      <c r="CB33" s="47">
        <f t="shared" ref="CB33" si="86">K33</f>
        <v>0</v>
      </c>
      <c r="CC33" s="56"/>
      <c r="CD33" s="56" t="str">
        <f t="shared" ref="CD33" si="87">IF(CC33=0," ",(CB33*G33))</f>
        <v xml:space="preserve"> </v>
      </c>
      <c r="CE33" s="482">
        <f t="shared" ref="CE33" si="88">F33</f>
        <v>0</v>
      </c>
      <c r="CF33" s="483">
        <f t="shared" ref="CF33" si="89">SUM(R33:CA33)</f>
        <v>0</v>
      </c>
      <c r="CG33" s="484">
        <f t="shared" ref="CG33" si="90">N33</f>
        <v>0</v>
      </c>
    </row>
    <row r="34" spans="1:86" s="206" customFormat="1" ht="22.5" customHeight="1" thickBot="1" x14ac:dyDescent="0.25">
      <c r="D34" s="207"/>
      <c r="E34" s="208"/>
      <c r="F34" s="112">
        <f>SUM(F8:F33)</f>
        <v>8373.8322990654215</v>
      </c>
      <c r="G34" s="542">
        <f>AVERAGE(G9:G33)</f>
        <v>276.79810998740351</v>
      </c>
      <c r="H34" s="122"/>
      <c r="I34" s="122"/>
      <c r="J34" s="123">
        <f>SUM(J8:J33)</f>
        <v>305</v>
      </c>
      <c r="K34" s="124">
        <f>SUM(K8:K33)</f>
        <v>235</v>
      </c>
      <c r="L34" s="123">
        <f>SUM(L8:L33)</f>
        <v>70</v>
      </c>
      <c r="M34" s="112">
        <f>SUM(M8:M33)</f>
        <v>49556.080497196272</v>
      </c>
      <c r="N34" s="113">
        <f>SUM(N9:N33)</f>
        <v>19078.975324130839</v>
      </c>
      <c r="O34" s="123">
        <f>SUM(O8:O33)</f>
        <v>0</v>
      </c>
      <c r="P34" s="125">
        <f>SUM(P8:P33)</f>
        <v>0</v>
      </c>
      <c r="Q34" s="114">
        <f>SUM(Q8:Q33)</f>
        <v>0</v>
      </c>
      <c r="S34" s="38">
        <f>SUM(S8:S33)</f>
        <v>1</v>
      </c>
      <c r="U34" s="38">
        <f>SUM(U8:U33)</f>
        <v>2</v>
      </c>
      <c r="W34" s="38">
        <f>SUM(W8:W33)</f>
        <v>2</v>
      </c>
      <c r="Y34" s="38">
        <f>SUM(Y8:Y33)</f>
        <v>0</v>
      </c>
      <c r="AA34" s="38">
        <f>SUM(AA8:AA33)</f>
        <v>2</v>
      </c>
      <c r="AC34" s="38">
        <f>SUM(AC8:AC33)</f>
        <v>3</v>
      </c>
      <c r="AE34" s="38">
        <f>SUM(AE8:AE33)</f>
        <v>5</v>
      </c>
      <c r="AG34" s="38">
        <f>SUM(AG8:AG33)</f>
        <v>3</v>
      </c>
      <c r="AI34" s="38">
        <f>SUM(AI8:AI33)</f>
        <v>4</v>
      </c>
      <c r="AK34" s="38">
        <f>SUM(AK8:AK33)</f>
        <v>4</v>
      </c>
      <c r="AM34" s="38">
        <f>SUM(AM8:AM33)</f>
        <v>0</v>
      </c>
      <c r="AO34" s="38">
        <f>SUM(AO8:AO33)</f>
        <v>4</v>
      </c>
      <c r="AQ34" s="38">
        <f>SUM(AQ8:AQ33)</f>
        <v>3</v>
      </c>
      <c r="AS34" s="38">
        <f>SUM(AS8:AS33)</f>
        <v>1</v>
      </c>
      <c r="AU34" s="38">
        <f>SUM(AU8:AU33)</f>
        <v>2</v>
      </c>
      <c r="AW34" s="38">
        <f>SUM(AW8:AW33)</f>
        <v>5</v>
      </c>
      <c r="AY34" s="38">
        <f>SUM(AY8:AY33)</f>
        <v>2</v>
      </c>
      <c r="BA34" s="38">
        <f>SUM(BA8:BA33)</f>
        <v>0</v>
      </c>
      <c r="BC34" s="38">
        <f>SUM(BC8:BC33)</f>
        <v>3</v>
      </c>
      <c r="BE34" s="38">
        <f>SUM(BE8:BE33)</f>
        <v>5</v>
      </c>
      <c r="BG34" s="38">
        <f>SUM(BG8:BG33)</f>
        <v>0</v>
      </c>
      <c r="BI34" s="38">
        <f>SUM(BI8:BI33)</f>
        <v>2</v>
      </c>
      <c r="BK34" s="38">
        <f>SUM(BK8:BK33)</f>
        <v>4</v>
      </c>
      <c r="BM34" s="38">
        <f>SUM(BM8:BM33)</f>
        <v>4</v>
      </c>
      <c r="BO34" s="38">
        <f>SUM(BO8:BO33)</f>
        <v>0</v>
      </c>
      <c r="BQ34" s="38">
        <f>SUM(BQ8:BQ33)</f>
        <v>0</v>
      </c>
      <c r="BS34" s="38">
        <f>SUM(BS8:BS33)</f>
        <v>5</v>
      </c>
      <c r="BU34" s="38">
        <f>SUM(BU8:BU33)</f>
        <v>0</v>
      </c>
      <c r="BW34" s="38">
        <f>SUM(BW8:BW33)</f>
        <v>4</v>
      </c>
      <c r="BY34" s="38">
        <f>SUM(BY8:BY33)</f>
        <v>0</v>
      </c>
      <c r="CA34" s="38">
        <f t="shared" ref="CA34:CE34" si="91">SUM(CA8:CA33)</f>
        <v>0</v>
      </c>
      <c r="CB34" s="127">
        <f>SUM(CB8:CB33)</f>
        <v>235</v>
      </c>
      <c r="CC34" s="128">
        <f t="shared" si="91"/>
        <v>185654.22069750776</v>
      </c>
      <c r="CD34" s="128">
        <f t="shared" si="91"/>
        <v>62948.135930177574</v>
      </c>
      <c r="CE34" s="128">
        <f t="shared" si="91"/>
        <v>8373.8322990654215</v>
      </c>
      <c r="CF34" s="128">
        <f>SUM(CF8:CF33)</f>
        <v>70</v>
      </c>
      <c r="CG34" s="128">
        <f>SUM(CG8:CG33)</f>
        <v>19078.975324130839</v>
      </c>
      <c r="CH34" s="210">
        <f>CE34+CG34</f>
        <v>27452.807623196262</v>
      </c>
    </row>
    <row r="35" spans="1:86" s="206" customFormat="1" ht="25.5" customHeight="1" thickTop="1" thickBot="1" x14ac:dyDescent="0.25">
      <c r="A35" s="634" t="s">
        <v>43</v>
      </c>
      <c r="B35" s="634"/>
      <c r="C35" s="456">
        <f>(A9+A10+A11+A12+A13+A14+A15+A16+A17+A18+A19+A20+A21+A23+A29+A30+A31+A32+A33)-C38</f>
        <v>17</v>
      </c>
      <c r="D35" s="635" t="s">
        <v>45</v>
      </c>
      <c r="E35" s="636"/>
      <c r="F35" s="132"/>
      <c r="G35" s="208"/>
      <c r="H35" s="122"/>
      <c r="I35" s="122"/>
      <c r="K35" s="38"/>
      <c r="M35" s="129"/>
      <c r="N35" s="130"/>
      <c r="O35" s="115"/>
      <c r="P35" s="129"/>
      <c r="Q35" s="133" t="s">
        <v>49</v>
      </c>
      <c r="R35" s="134" t="s">
        <v>57</v>
      </c>
      <c r="S35" s="135"/>
      <c r="T35" s="136"/>
      <c r="U35" s="135"/>
      <c r="V35" s="136"/>
      <c r="W35" s="135"/>
      <c r="X35" s="136"/>
      <c r="Y35" s="135"/>
      <c r="Z35" s="136"/>
      <c r="AA35" s="135"/>
      <c r="AB35" s="136"/>
      <c r="AC35" s="135"/>
      <c r="AD35" s="136"/>
      <c r="AE35" s="135"/>
      <c r="AF35" s="136"/>
      <c r="AG35" s="135"/>
      <c r="AH35" s="136"/>
      <c r="AI35" s="135"/>
      <c r="AJ35" s="136"/>
      <c r="AK35" s="135"/>
      <c r="AL35" s="136"/>
      <c r="AM35" s="135"/>
      <c r="AN35" s="136"/>
      <c r="AO35" s="135"/>
      <c r="AP35" s="136"/>
      <c r="AQ35" s="135"/>
      <c r="AR35" s="136"/>
      <c r="AS35" s="135"/>
      <c r="AT35" s="136"/>
      <c r="AU35" s="135"/>
      <c r="AV35" s="136"/>
      <c r="AW35" s="135"/>
      <c r="AX35" s="136"/>
      <c r="AY35" s="135"/>
      <c r="AZ35" s="136"/>
      <c r="BA35" s="135"/>
      <c r="BB35" s="136"/>
      <c r="BC35" s="135"/>
      <c r="BD35" s="136"/>
      <c r="BE35" s="135"/>
      <c r="BF35" s="136"/>
      <c r="BG35" s="135"/>
      <c r="BH35" s="136"/>
      <c r="BI35" s="135"/>
      <c r="BJ35" s="136"/>
      <c r="BK35" s="135"/>
      <c r="BL35" s="136"/>
      <c r="BM35" s="135"/>
      <c r="BN35" s="136"/>
      <c r="BO35" s="135"/>
      <c r="BP35" s="136"/>
      <c r="BQ35" s="135"/>
      <c r="BR35" s="136"/>
      <c r="BS35" s="135"/>
      <c r="BT35" s="136"/>
      <c r="BU35" s="135"/>
      <c r="BV35" s="136"/>
      <c r="BW35" s="135"/>
      <c r="BX35" s="136"/>
      <c r="BY35" s="135"/>
      <c r="BZ35" s="136"/>
      <c r="CA35" s="137"/>
      <c r="CC35" s="60"/>
      <c r="CD35" s="60"/>
      <c r="CF35" s="484">
        <f>SUM(CF32:CF33)</f>
        <v>0</v>
      </c>
      <c r="CG35" s="484">
        <f>SUM(CG32:CG33)</f>
        <v>0</v>
      </c>
    </row>
    <row r="36" spans="1:86" s="206" customFormat="1" ht="8.25" customHeight="1" x14ac:dyDescent="0.2">
      <c r="C36" s="151"/>
      <c r="D36" s="207"/>
      <c r="E36" s="208"/>
      <c r="F36" s="43"/>
      <c r="G36" s="208"/>
      <c r="H36" s="122"/>
      <c r="I36" s="122"/>
      <c r="K36" s="38"/>
      <c r="M36" s="129"/>
      <c r="N36" s="130"/>
      <c r="O36" s="115"/>
      <c r="P36" s="129"/>
      <c r="Q36" s="131"/>
      <c r="R36" s="138"/>
      <c r="S36" s="644" t="s">
        <v>59</v>
      </c>
      <c r="T36" s="644"/>
      <c r="U36" s="644"/>
      <c r="V36" s="644"/>
      <c r="W36" s="644"/>
      <c r="X36" s="139"/>
      <c r="Y36" s="711" t="s">
        <v>182</v>
      </c>
      <c r="Z36" s="711"/>
      <c r="AA36" s="209"/>
      <c r="AB36" s="644" t="s">
        <v>17</v>
      </c>
      <c r="AC36" s="644"/>
      <c r="AD36" s="644"/>
      <c r="AE36" s="209"/>
      <c r="AF36" s="139"/>
      <c r="AG36" s="644" t="s">
        <v>59</v>
      </c>
      <c r="AH36" s="644"/>
      <c r="AI36" s="644"/>
      <c r="AJ36" s="644"/>
      <c r="AK36" s="644"/>
      <c r="AL36" s="139"/>
      <c r="AM36" s="644" t="s">
        <v>60</v>
      </c>
      <c r="AN36" s="644"/>
      <c r="AO36" s="209"/>
      <c r="AP36" s="644" t="s">
        <v>17</v>
      </c>
      <c r="AQ36" s="644"/>
      <c r="AR36" s="644"/>
      <c r="AS36" s="209"/>
      <c r="AT36" s="139"/>
      <c r="AU36" s="209"/>
      <c r="AV36" s="139"/>
      <c r="AW36" s="209"/>
      <c r="AX36" s="139"/>
      <c r="AY36" s="209"/>
      <c r="AZ36" s="139"/>
      <c r="BA36" s="209"/>
      <c r="BB36" s="139"/>
      <c r="BC36" s="209"/>
      <c r="BD36" s="139"/>
      <c r="BE36" s="209"/>
      <c r="BF36" s="139"/>
      <c r="BG36" s="209"/>
      <c r="BH36" s="139"/>
      <c r="BI36" s="209"/>
      <c r="BJ36" s="139"/>
      <c r="BK36" s="209"/>
      <c r="BL36" s="139"/>
      <c r="BM36" s="209"/>
      <c r="BN36" s="139"/>
      <c r="BO36" s="209"/>
      <c r="BP36" s="139"/>
      <c r="BQ36" s="209"/>
      <c r="BR36" s="139"/>
      <c r="BS36" s="209"/>
      <c r="BT36" s="139"/>
      <c r="BU36" s="209"/>
      <c r="BV36" s="139"/>
      <c r="BW36" s="209"/>
      <c r="BX36" s="139"/>
      <c r="BY36" s="209"/>
      <c r="BZ36" s="139"/>
      <c r="CA36" s="141"/>
      <c r="CC36" s="60"/>
      <c r="CD36" s="60"/>
    </row>
    <row r="37" spans="1:86" s="206" customFormat="1" ht="8.25" customHeight="1" thickBot="1" x14ac:dyDescent="0.25">
      <c r="C37" s="151"/>
      <c r="D37" s="207"/>
      <c r="E37" s="208"/>
      <c r="F37" s="43"/>
      <c r="G37" s="208"/>
      <c r="H37" s="122"/>
      <c r="I37" s="122"/>
      <c r="K37" s="38"/>
      <c r="M37" s="129"/>
      <c r="N37" s="130"/>
      <c r="O37" s="115"/>
      <c r="P37" s="129"/>
      <c r="Q37" s="131"/>
      <c r="R37" s="138"/>
      <c r="S37" s="644"/>
      <c r="T37" s="644"/>
      <c r="U37" s="644"/>
      <c r="V37" s="644"/>
      <c r="W37" s="644"/>
      <c r="X37" s="139"/>
      <c r="Y37" s="711"/>
      <c r="Z37" s="711"/>
      <c r="AA37" s="209"/>
      <c r="AB37" s="644"/>
      <c r="AC37" s="644"/>
      <c r="AD37" s="644"/>
      <c r="AE37" s="209"/>
      <c r="AF37" s="139"/>
      <c r="AG37" s="644"/>
      <c r="AH37" s="644"/>
      <c r="AI37" s="644"/>
      <c r="AJ37" s="644"/>
      <c r="AK37" s="644"/>
      <c r="AL37" s="139"/>
      <c r="AM37" s="644"/>
      <c r="AN37" s="644"/>
      <c r="AO37" s="209"/>
      <c r="AP37" s="644"/>
      <c r="AQ37" s="644"/>
      <c r="AR37" s="644"/>
      <c r="AS37" s="209"/>
      <c r="AT37" s="139"/>
      <c r="AU37" s="209"/>
      <c r="AV37" s="139"/>
      <c r="AW37" s="209"/>
      <c r="AX37" s="139"/>
      <c r="AY37" s="209"/>
      <c r="AZ37" s="139"/>
      <c r="BA37" s="209"/>
      <c r="BB37" s="139"/>
      <c r="BC37" s="209"/>
      <c r="BD37" s="139"/>
      <c r="BE37" s="209"/>
      <c r="BF37" s="139"/>
      <c r="BG37" s="209"/>
      <c r="BH37" s="139"/>
      <c r="BI37" s="209"/>
      <c r="BJ37" s="139"/>
      <c r="BK37" s="209"/>
      <c r="BL37" s="139"/>
      <c r="BM37" s="209"/>
      <c r="BN37" s="139"/>
      <c r="BO37" s="209"/>
      <c r="BP37" s="139"/>
      <c r="BQ37" s="209"/>
      <c r="BR37" s="139"/>
      <c r="BS37" s="209"/>
      <c r="BT37" s="139"/>
      <c r="BU37" s="209"/>
      <c r="BV37" s="139"/>
      <c r="BW37" s="209"/>
      <c r="BX37" s="139"/>
      <c r="BY37" s="209"/>
      <c r="BZ37" s="139"/>
      <c r="CA37" s="141"/>
      <c r="CC37" s="60"/>
      <c r="CD37" s="60"/>
    </row>
    <row r="38" spans="1:86" s="206" customFormat="1" ht="25.5" customHeight="1" thickBot="1" x14ac:dyDescent="0.25">
      <c r="A38" s="634" t="s">
        <v>44</v>
      </c>
      <c r="B38" s="634"/>
      <c r="C38" s="152"/>
      <c r="D38" s="635" t="s">
        <v>45</v>
      </c>
      <c r="E38" s="636"/>
      <c r="F38" s="132"/>
      <c r="G38" s="208"/>
      <c r="H38" s="122"/>
      <c r="I38" s="122"/>
      <c r="K38" s="38"/>
      <c r="M38" s="129"/>
      <c r="N38" s="130"/>
      <c r="O38" s="115"/>
      <c r="P38" s="129"/>
      <c r="Q38" s="131"/>
      <c r="R38" s="138">
        <v>1</v>
      </c>
      <c r="S38" s="632" t="s">
        <v>325</v>
      </c>
      <c r="T38" s="632"/>
      <c r="U38" s="632"/>
      <c r="V38" s="632"/>
      <c r="W38" s="632"/>
      <c r="X38" s="139"/>
      <c r="Y38" s="632">
        <v>10</v>
      </c>
      <c r="Z38" s="632"/>
      <c r="AA38" s="536"/>
      <c r="AB38" s="633">
        <v>9345.7900000000009</v>
      </c>
      <c r="AC38" s="633"/>
      <c r="AD38" s="633"/>
      <c r="AE38" s="209"/>
      <c r="AF38" s="139"/>
      <c r="AG38" s="631" t="s">
        <v>325</v>
      </c>
      <c r="AH38" s="631"/>
      <c r="AI38" s="631"/>
      <c r="AJ38" s="631"/>
      <c r="AK38" s="631"/>
      <c r="AL38" s="139"/>
      <c r="AM38" s="632">
        <v>30</v>
      </c>
      <c r="AN38" s="632"/>
      <c r="AO38" s="513"/>
      <c r="AP38" s="633">
        <v>23831.77</v>
      </c>
      <c r="AQ38" s="633"/>
      <c r="AR38" s="633"/>
      <c r="AS38" s="209"/>
      <c r="AT38" s="139"/>
      <c r="AU38" s="209"/>
      <c r="AV38" s="570" t="s">
        <v>334</v>
      </c>
      <c r="AW38" s="569"/>
      <c r="AX38" s="570"/>
      <c r="AY38" s="569"/>
      <c r="AZ38" s="570"/>
      <c r="BA38" s="209"/>
      <c r="BB38" s="570"/>
      <c r="BC38" s="569"/>
      <c r="BD38" s="139"/>
      <c r="BE38" s="631">
        <v>11915.89</v>
      </c>
      <c r="BF38" s="631"/>
      <c r="BG38" s="631"/>
      <c r="BH38" s="631"/>
      <c r="BI38" s="631"/>
      <c r="BJ38" s="139"/>
      <c r="BK38" s="209"/>
      <c r="BL38" s="139"/>
      <c r="BM38" s="209"/>
      <c r="BN38" s="139"/>
      <c r="BO38" s="209"/>
      <c r="BP38" s="139"/>
      <c r="BQ38" s="209"/>
      <c r="BR38" s="139"/>
      <c r="BS38" s="209"/>
      <c r="BT38" s="139"/>
      <c r="BU38" s="209"/>
      <c r="BV38" s="139"/>
      <c r="BW38" s="209"/>
      <c r="BX38" s="139"/>
      <c r="BY38" s="209"/>
      <c r="BZ38" s="139"/>
      <c r="CA38" s="141"/>
      <c r="CC38" s="60"/>
      <c r="CD38" s="60"/>
    </row>
    <row r="39" spans="1:86" s="206" customFormat="1" ht="9.75" customHeight="1" thickBot="1" x14ac:dyDescent="0.25">
      <c r="C39" s="151"/>
      <c r="D39" s="207"/>
      <c r="E39" s="208"/>
      <c r="F39" s="43"/>
      <c r="G39" s="208"/>
      <c r="H39" s="122"/>
      <c r="I39" s="122"/>
      <c r="K39" s="38"/>
      <c r="M39" s="129"/>
      <c r="N39" s="130"/>
      <c r="O39" s="115"/>
      <c r="P39" s="129"/>
      <c r="Q39" s="131"/>
      <c r="R39" s="138"/>
      <c r="S39" s="209"/>
      <c r="T39" s="139"/>
      <c r="U39" s="209"/>
      <c r="V39" s="139"/>
      <c r="W39" s="209"/>
      <c r="X39" s="139"/>
      <c r="Y39" s="142"/>
      <c r="Z39" s="142"/>
      <c r="AA39" s="209"/>
      <c r="AB39" s="143"/>
      <c r="AC39" s="144"/>
      <c r="AD39" s="143"/>
      <c r="AE39" s="209"/>
      <c r="AF39" s="139"/>
      <c r="AG39" s="209"/>
      <c r="AH39" s="139"/>
      <c r="AI39" s="209"/>
      <c r="AJ39" s="139"/>
      <c r="AK39" s="209"/>
      <c r="AL39" s="139"/>
      <c r="AM39" s="142"/>
      <c r="AN39" s="142"/>
      <c r="AO39" s="209"/>
      <c r="AP39" s="143"/>
      <c r="AQ39" s="144"/>
      <c r="AR39" s="143"/>
      <c r="AS39" s="209"/>
      <c r="AT39" s="139"/>
      <c r="AU39" s="209"/>
      <c r="AV39" s="139"/>
      <c r="AW39" s="209"/>
      <c r="AX39" s="139"/>
      <c r="AY39" s="209"/>
      <c r="AZ39" s="139"/>
      <c r="BA39" s="209"/>
      <c r="BB39" s="139"/>
      <c r="BC39" s="209"/>
      <c r="BD39" s="139"/>
      <c r="BE39" s="209"/>
      <c r="BF39" s="139"/>
      <c r="BG39" s="209"/>
      <c r="BH39" s="139"/>
      <c r="BI39" s="209"/>
      <c r="BJ39" s="139"/>
      <c r="BK39" s="209"/>
      <c r="BL39" s="139"/>
      <c r="BM39" s="209"/>
      <c r="BN39" s="139"/>
      <c r="BO39" s="209"/>
      <c r="BP39" s="139"/>
      <c r="BQ39" s="209"/>
      <c r="BR39" s="139"/>
      <c r="BS39" s="209"/>
      <c r="BT39" s="139"/>
      <c r="BU39" s="209"/>
      <c r="BV39" s="139"/>
      <c r="BW39" s="209"/>
      <c r="BX39" s="139"/>
      <c r="BY39" s="209"/>
      <c r="BZ39" s="139"/>
      <c r="CA39" s="141"/>
      <c r="CC39" s="60"/>
      <c r="CD39" s="60"/>
    </row>
    <row r="40" spans="1:86" s="206" customFormat="1" ht="25.5" customHeight="1" thickBot="1" x14ac:dyDescent="0.25">
      <c r="A40" s="634" t="s">
        <v>46</v>
      </c>
      <c r="B40" s="634"/>
      <c r="C40" s="150">
        <f>L34+O34</f>
        <v>70</v>
      </c>
      <c r="D40" s="638" t="s">
        <v>47</v>
      </c>
      <c r="E40" s="637"/>
      <c r="F40" s="43"/>
      <c r="G40" s="208" t="s">
        <v>16</v>
      </c>
      <c r="H40" s="154">
        <f>O34</f>
        <v>0</v>
      </c>
      <c r="I40" s="145" t="s">
        <v>47</v>
      </c>
      <c r="J40" s="639">
        <f>Q34</f>
        <v>0</v>
      </c>
      <c r="K40" s="640"/>
      <c r="L40" s="641"/>
      <c r="M40" s="129" t="s">
        <v>48</v>
      </c>
      <c r="N40" s="130"/>
      <c r="O40" s="115"/>
      <c r="P40" s="129"/>
      <c r="Q40" s="131"/>
      <c r="R40" s="138">
        <v>2</v>
      </c>
      <c r="S40" s="631" t="s">
        <v>324</v>
      </c>
      <c r="T40" s="631"/>
      <c r="U40" s="631"/>
      <c r="V40" s="631"/>
      <c r="W40" s="631"/>
      <c r="X40" s="139"/>
      <c r="Y40" s="632">
        <v>50</v>
      </c>
      <c r="Z40" s="632"/>
      <c r="AA40" s="209"/>
      <c r="AB40" s="633">
        <v>37383.17</v>
      </c>
      <c r="AC40" s="633"/>
      <c r="AD40" s="633"/>
      <c r="AE40" s="209"/>
      <c r="AF40" s="139"/>
      <c r="AG40" s="631" t="s">
        <v>329</v>
      </c>
      <c r="AH40" s="631"/>
      <c r="AI40" s="631"/>
      <c r="AJ40" s="631"/>
      <c r="AK40" s="631"/>
      <c r="AL40" s="139"/>
      <c r="AM40" s="632">
        <v>10</v>
      </c>
      <c r="AN40" s="632"/>
      <c r="AO40" s="534"/>
      <c r="AP40" s="633">
        <v>8411.2099999999991</v>
      </c>
      <c r="AQ40" s="633"/>
      <c r="AR40" s="633"/>
      <c r="AS40" s="209"/>
      <c r="AT40" s="139"/>
      <c r="AU40" s="209"/>
      <c r="AV40" s="570"/>
      <c r="AW40" s="569"/>
      <c r="AX40" s="570"/>
      <c r="AY40" s="569"/>
      <c r="AZ40" s="570"/>
      <c r="BA40" s="568"/>
      <c r="BB40" s="570"/>
      <c r="BC40" s="569"/>
      <c r="BD40" s="139"/>
      <c r="BE40" s="631"/>
      <c r="BF40" s="631"/>
      <c r="BG40" s="631"/>
      <c r="BH40" s="631"/>
      <c r="BI40" s="631"/>
      <c r="BJ40" s="139"/>
      <c r="BK40" s="209"/>
      <c r="BL40" s="139"/>
      <c r="BM40" s="209"/>
      <c r="BN40" s="139"/>
      <c r="BO40" s="209"/>
      <c r="BP40" s="139"/>
      <c r="BQ40" s="209"/>
      <c r="BR40" s="139"/>
      <c r="BS40" s="209"/>
      <c r="BT40" s="139"/>
      <c r="BU40" s="209"/>
      <c r="BV40" s="139"/>
      <c r="BW40" s="209"/>
      <c r="BX40" s="139"/>
      <c r="BY40" s="209"/>
      <c r="BZ40" s="139"/>
      <c r="CA40" s="141"/>
      <c r="CC40" s="60"/>
      <c r="CD40" s="60"/>
    </row>
    <row r="41" spans="1:86" s="206" customFormat="1" ht="9.75" customHeight="1" thickBot="1" x14ac:dyDescent="0.25">
      <c r="C41" s="151"/>
      <c r="D41" s="207"/>
      <c r="E41" s="208"/>
      <c r="F41" s="43"/>
      <c r="G41" s="208"/>
      <c r="H41" s="122"/>
      <c r="I41" s="122"/>
      <c r="K41" s="38"/>
      <c r="M41" s="129"/>
      <c r="N41" s="130"/>
      <c r="O41" s="115"/>
      <c r="P41" s="129"/>
      <c r="Q41" s="131"/>
      <c r="R41" s="138"/>
      <c r="S41" s="209"/>
      <c r="T41" s="139"/>
      <c r="U41" s="209"/>
      <c r="V41" s="139"/>
      <c r="W41" s="209"/>
      <c r="X41" s="139"/>
      <c r="Y41" s="142"/>
      <c r="Z41" s="142"/>
      <c r="AA41" s="209"/>
      <c r="AB41" s="143"/>
      <c r="AC41" s="144"/>
      <c r="AD41" s="143"/>
      <c r="AE41" s="209"/>
      <c r="AF41" s="139"/>
      <c r="AG41" s="209"/>
      <c r="AH41" s="139"/>
      <c r="AI41" s="209"/>
      <c r="AJ41" s="139"/>
      <c r="AK41" s="209"/>
      <c r="AL41" s="139"/>
      <c r="AM41" s="142"/>
      <c r="AN41" s="142"/>
      <c r="AO41" s="209"/>
      <c r="AP41" s="143"/>
      <c r="AQ41" s="144"/>
      <c r="AR41" s="143"/>
      <c r="AS41" s="209"/>
      <c r="AT41" s="139"/>
      <c r="AU41" s="209"/>
      <c r="AV41" s="139"/>
      <c r="AW41" s="209"/>
      <c r="AX41" s="139"/>
      <c r="AY41" s="209"/>
      <c r="AZ41" s="139"/>
      <c r="BA41" s="209"/>
      <c r="BB41" s="139"/>
      <c r="BC41" s="209"/>
      <c r="BD41" s="139"/>
      <c r="BE41" s="209"/>
      <c r="BF41" s="139"/>
      <c r="BG41" s="209"/>
      <c r="BH41" s="139"/>
      <c r="BI41" s="209"/>
      <c r="BJ41" s="139"/>
      <c r="BK41" s="209"/>
      <c r="BL41" s="139"/>
      <c r="BM41" s="209"/>
      <c r="BN41" s="139"/>
      <c r="BO41" s="209"/>
      <c r="BP41" s="139"/>
      <c r="BQ41" s="209"/>
      <c r="BR41" s="139"/>
      <c r="BS41" s="209"/>
      <c r="BT41" s="139"/>
      <c r="BU41" s="209"/>
      <c r="BV41" s="139"/>
      <c r="BW41" s="209"/>
      <c r="BX41" s="139"/>
      <c r="BY41" s="209"/>
      <c r="BZ41" s="139"/>
      <c r="CA41" s="141"/>
      <c r="CC41" s="60"/>
      <c r="CD41" s="60"/>
    </row>
    <row r="42" spans="1:86" s="206" customFormat="1" ht="25.5" customHeight="1" thickBot="1" x14ac:dyDescent="0.25">
      <c r="A42" s="634" t="s">
        <v>46</v>
      </c>
      <c r="B42" s="634"/>
      <c r="C42" s="153">
        <f>N34+Q34</f>
        <v>19078.975324130839</v>
      </c>
      <c r="D42" s="637" t="s">
        <v>48</v>
      </c>
      <c r="E42" s="637"/>
      <c r="F42" s="43"/>
      <c r="G42" s="208"/>
      <c r="H42" s="122"/>
      <c r="I42" s="122"/>
      <c r="K42" s="38"/>
      <c r="M42" s="129"/>
      <c r="N42" s="130"/>
      <c r="O42" s="115"/>
      <c r="P42" s="129"/>
      <c r="Q42" s="131"/>
      <c r="R42" s="138">
        <v>3</v>
      </c>
      <c r="S42" s="631" t="s">
        <v>328</v>
      </c>
      <c r="T42" s="631"/>
      <c r="U42" s="631"/>
      <c r="V42" s="631"/>
      <c r="W42" s="631"/>
      <c r="X42" s="139"/>
      <c r="Y42" s="632">
        <v>30</v>
      </c>
      <c r="Z42" s="632"/>
      <c r="AA42" s="209"/>
      <c r="AB42" s="633">
        <v>23831.77</v>
      </c>
      <c r="AC42" s="633"/>
      <c r="AD42" s="633"/>
      <c r="AE42" s="209"/>
      <c r="AF42" s="139"/>
      <c r="AG42" s="631" t="s">
        <v>333</v>
      </c>
      <c r="AH42" s="631"/>
      <c r="AI42" s="631"/>
      <c r="AJ42" s="631"/>
      <c r="AK42" s="631"/>
      <c r="AL42" s="139"/>
      <c r="AM42" s="632">
        <v>20</v>
      </c>
      <c r="AN42" s="632"/>
      <c r="AO42" s="209"/>
      <c r="AP42" s="633">
        <v>16822.43</v>
      </c>
      <c r="AQ42" s="633"/>
      <c r="AR42" s="633"/>
      <c r="AS42" s="209"/>
      <c r="AT42" s="139"/>
      <c r="AU42" s="209"/>
      <c r="AV42" s="570"/>
      <c r="AW42" s="569"/>
      <c r="AX42" s="570"/>
      <c r="AY42" s="569"/>
      <c r="AZ42" s="570"/>
      <c r="BA42" s="568"/>
      <c r="BB42" s="570"/>
      <c r="BC42" s="569"/>
      <c r="BD42" s="139"/>
      <c r="BE42" s="631"/>
      <c r="BF42" s="631"/>
      <c r="BG42" s="631"/>
      <c r="BH42" s="631"/>
      <c r="BI42" s="631"/>
      <c r="BJ42" s="139"/>
      <c r="BK42" s="209"/>
      <c r="BL42" s="139"/>
      <c r="BM42" s="209"/>
      <c r="BN42" s="139"/>
      <c r="BO42" s="209"/>
      <c r="BP42" s="139"/>
      <c r="BQ42" s="209"/>
      <c r="BR42" s="139"/>
      <c r="BS42" s="209"/>
      <c r="BT42" s="139"/>
      <c r="BU42" s="209"/>
      <c r="BV42" s="139"/>
      <c r="BW42" s="209"/>
      <c r="BX42" s="139"/>
      <c r="BY42" s="209"/>
      <c r="BZ42" s="139"/>
      <c r="CA42" s="141"/>
      <c r="CC42" s="60"/>
      <c r="CD42" s="60"/>
    </row>
    <row r="43" spans="1:86" s="206" customFormat="1" ht="6" customHeight="1" thickBot="1" x14ac:dyDescent="0.25">
      <c r="C43" s="53"/>
      <c r="D43" s="208"/>
      <c r="E43" s="208"/>
      <c r="F43" s="43"/>
      <c r="G43" s="208"/>
      <c r="H43" s="122"/>
      <c r="I43" s="122"/>
      <c r="K43" s="38"/>
      <c r="M43" s="129"/>
      <c r="N43" s="130"/>
      <c r="O43" s="115"/>
      <c r="P43" s="129"/>
      <c r="Q43" s="131"/>
      <c r="R43" s="138"/>
      <c r="S43" s="209"/>
      <c r="T43" s="209"/>
      <c r="U43" s="209"/>
      <c r="V43" s="209"/>
      <c r="W43" s="209"/>
      <c r="X43" s="139"/>
      <c r="Y43" s="209"/>
      <c r="Z43" s="209"/>
      <c r="AA43" s="209"/>
      <c r="AB43" s="139"/>
      <c r="AC43" s="139"/>
      <c r="AD43" s="139"/>
      <c r="AE43" s="209"/>
      <c r="AF43" s="139"/>
      <c r="AG43" s="209"/>
      <c r="AH43" s="209"/>
      <c r="AI43" s="209"/>
      <c r="AJ43" s="209"/>
      <c r="AK43" s="209"/>
      <c r="AL43" s="139"/>
      <c r="AM43" s="209"/>
      <c r="AN43" s="209"/>
      <c r="AO43" s="209"/>
      <c r="AP43" s="139"/>
      <c r="AQ43" s="139"/>
      <c r="AR43" s="139"/>
      <c r="AS43" s="209"/>
      <c r="AT43" s="139"/>
      <c r="AU43" s="209"/>
      <c r="AV43" s="139"/>
      <c r="AW43" s="209"/>
      <c r="AX43" s="139"/>
      <c r="AY43" s="209"/>
      <c r="AZ43" s="139"/>
      <c r="BA43" s="209"/>
      <c r="BB43" s="139"/>
      <c r="BC43" s="209"/>
      <c r="BD43" s="139"/>
      <c r="BE43" s="209"/>
      <c r="BF43" s="139"/>
      <c r="BG43" s="209"/>
      <c r="BH43" s="139"/>
      <c r="BI43" s="209"/>
      <c r="BJ43" s="139"/>
      <c r="BK43" s="209"/>
      <c r="BL43" s="139"/>
      <c r="BM43" s="209"/>
      <c r="BN43" s="139"/>
      <c r="BO43" s="209"/>
      <c r="BP43" s="139"/>
      <c r="BQ43" s="209"/>
      <c r="BR43" s="139"/>
      <c r="BS43" s="209"/>
      <c r="BT43" s="139"/>
      <c r="BU43" s="209"/>
      <c r="BV43" s="139"/>
      <c r="BW43" s="209"/>
      <c r="BX43" s="139"/>
      <c r="BY43" s="209"/>
      <c r="BZ43" s="139"/>
      <c r="CA43" s="141"/>
      <c r="CC43" s="60"/>
      <c r="CD43" s="60"/>
    </row>
    <row r="44" spans="1:86" s="206" customFormat="1" ht="24.75" customHeight="1" thickBot="1" x14ac:dyDescent="0.25">
      <c r="A44" s="634" t="s">
        <v>93</v>
      </c>
      <c r="B44" s="634"/>
      <c r="C44" s="265">
        <f>CE34</f>
        <v>8373.8322990654215</v>
      </c>
      <c r="D44" s="637" t="s">
        <v>48</v>
      </c>
      <c r="E44" s="637"/>
      <c r="F44" s="43"/>
      <c r="G44" s="208"/>
      <c r="H44" s="122"/>
      <c r="I44" s="122"/>
      <c r="K44" s="38"/>
      <c r="M44" s="129"/>
      <c r="N44" s="130"/>
      <c r="O44" s="115"/>
      <c r="P44" s="129"/>
      <c r="Q44" s="131"/>
      <c r="R44" s="146"/>
      <c r="S44" s="204"/>
      <c r="T44" s="205"/>
      <c r="U44" s="204"/>
      <c r="V44" s="205"/>
      <c r="W44" s="204"/>
      <c r="X44" s="205"/>
      <c r="Y44" s="204"/>
      <c r="Z44" s="205"/>
      <c r="AA44" s="204" t="s">
        <v>47</v>
      </c>
      <c r="AB44" s="627">
        <f>Y38+Y40+Y42+AM38+AM40+AM42</f>
        <v>150</v>
      </c>
      <c r="AC44" s="627"/>
      <c r="AD44" s="627"/>
      <c r="AE44" s="628" t="s">
        <v>17</v>
      </c>
      <c r="AF44" s="628"/>
      <c r="AG44" s="629">
        <f>AB38+AB40+AB42+AP38+AP40+AP42+BE38+BE40+BE42</f>
        <v>131542.02999999997</v>
      </c>
      <c r="AH44" s="629"/>
      <c r="AI44" s="629"/>
      <c r="AJ44" s="629"/>
      <c r="AK44" s="629"/>
      <c r="AL44" s="205"/>
      <c r="AM44" s="628"/>
      <c r="AN44" s="628"/>
      <c r="AO44" s="204"/>
      <c r="AP44" s="630"/>
      <c r="AQ44" s="630"/>
      <c r="AR44" s="630"/>
      <c r="AS44" s="204"/>
      <c r="AT44" s="205"/>
      <c r="AU44" s="204"/>
      <c r="AV44" s="205"/>
      <c r="AW44" s="204"/>
      <c r="AX44" s="205"/>
      <c r="AY44" s="204"/>
      <c r="AZ44" s="205"/>
      <c r="BA44" s="204"/>
      <c r="BB44" s="205"/>
      <c r="BC44" s="204"/>
      <c r="BD44" s="205"/>
      <c r="BE44" s="204"/>
      <c r="BF44" s="205"/>
      <c r="BG44" s="204"/>
      <c r="BH44" s="205"/>
      <c r="BI44" s="204"/>
      <c r="BJ44" s="205"/>
      <c r="BK44" s="204"/>
      <c r="BL44" s="205"/>
      <c r="BM44" s="204"/>
      <c r="BN44" s="205"/>
      <c r="BO44" s="204"/>
      <c r="BP44" s="205"/>
      <c r="BQ44" s="204"/>
      <c r="BR44" s="205"/>
      <c r="BS44" s="204"/>
      <c r="BT44" s="205"/>
      <c r="BU44" s="204"/>
      <c r="BV44" s="205"/>
      <c r="BW44" s="204"/>
      <c r="BX44" s="205"/>
      <c r="BY44" s="204"/>
      <c r="BZ44" s="205"/>
      <c r="CA44" s="149"/>
      <c r="CC44" s="60"/>
      <c r="CD44" s="60"/>
    </row>
    <row r="45" spans="1:86" s="45" customFormat="1" ht="7.5" customHeight="1" thickBot="1" x14ac:dyDescent="0.25">
      <c r="D45" s="25"/>
      <c r="E45" s="50"/>
      <c r="F45" s="51"/>
      <c r="G45" s="28"/>
      <c r="H45" s="29"/>
      <c r="I45" s="29"/>
      <c r="J45" s="24"/>
      <c r="K45" s="30"/>
      <c r="L45" s="24"/>
      <c r="M45" s="31"/>
      <c r="N45" s="32"/>
      <c r="O45" s="33"/>
      <c r="P45" s="31"/>
      <c r="Q45" s="34"/>
      <c r="S45" s="48"/>
      <c r="U45" s="48"/>
      <c r="W45" s="48"/>
      <c r="Y45" s="48"/>
      <c r="AA45" s="48"/>
      <c r="AC45" s="48"/>
      <c r="AE45" s="48"/>
      <c r="AG45" s="48"/>
      <c r="AI45" s="48"/>
      <c r="AK45" s="48"/>
      <c r="AM45" s="48"/>
      <c r="AO45" s="48"/>
      <c r="AQ45" s="48"/>
      <c r="AS45" s="48"/>
      <c r="AU45" s="48"/>
      <c r="AW45" s="48"/>
      <c r="AY45" s="48"/>
      <c r="BA45" s="48"/>
      <c r="BC45" s="48"/>
      <c r="BE45" s="48"/>
      <c r="BG45" s="48"/>
      <c r="BI45" s="48"/>
      <c r="BK45" s="48"/>
      <c r="BM45" s="48"/>
      <c r="BO45" s="48"/>
      <c r="BQ45" s="48"/>
      <c r="BS45" s="48"/>
      <c r="BU45" s="48"/>
      <c r="BW45" s="48"/>
      <c r="BY45" s="48"/>
      <c r="CA45" s="48"/>
      <c r="CC45" s="35"/>
      <c r="CD45" s="35"/>
    </row>
    <row r="46" spans="1:86" s="45" customFormat="1" ht="27" thickBot="1" x14ac:dyDescent="0.25">
      <c r="A46" s="634" t="s">
        <v>65</v>
      </c>
      <c r="B46" s="634"/>
      <c r="C46" s="265">
        <f>C42+C44</f>
        <v>27452.807623196262</v>
      </c>
      <c r="D46" s="637" t="s">
        <v>48</v>
      </c>
      <c r="E46" s="637"/>
      <c r="F46" s="51"/>
      <c r="G46" s="28"/>
      <c r="H46" s="29"/>
      <c r="I46" s="29"/>
      <c r="J46" s="24"/>
      <c r="K46" s="30"/>
      <c r="L46" s="24"/>
      <c r="M46" s="31"/>
      <c r="N46" s="32"/>
      <c r="O46" s="33"/>
      <c r="P46" s="31"/>
      <c r="Q46" s="34"/>
      <c r="S46" s="48"/>
      <c r="U46" s="48"/>
      <c r="W46" s="48"/>
      <c r="Y46" s="48"/>
      <c r="AA46" s="48"/>
      <c r="AC46" s="48"/>
      <c r="AE46" s="48"/>
      <c r="AG46" s="48"/>
      <c r="AI46" s="48"/>
      <c r="AK46" s="48"/>
      <c r="AM46" s="48"/>
      <c r="AO46" s="48"/>
      <c r="AQ46" s="48"/>
      <c r="AS46" s="48"/>
      <c r="AU46" s="48"/>
      <c r="AW46" s="48"/>
      <c r="AY46" s="48"/>
      <c r="BA46" s="48"/>
      <c r="BC46" s="48"/>
      <c r="BE46" s="48"/>
      <c r="BG46" s="48"/>
      <c r="BI46" s="48"/>
      <c r="BK46" s="48"/>
      <c r="BM46" s="48"/>
      <c r="BO46" s="48"/>
      <c r="BQ46" s="48"/>
      <c r="BS46" s="48"/>
      <c r="BU46" s="48"/>
      <c r="BW46" s="48"/>
      <c r="BY46" s="48"/>
      <c r="CA46" s="48"/>
      <c r="CC46" s="35"/>
      <c r="CD46" s="35"/>
    </row>
    <row r="47" spans="1:86" s="45" customFormat="1" ht="15" x14ac:dyDescent="0.2">
      <c r="D47" s="25"/>
      <c r="E47" s="50"/>
      <c r="F47" s="51"/>
      <c r="G47" s="28"/>
      <c r="H47" s="29"/>
      <c r="I47" s="29"/>
      <c r="J47" s="24"/>
      <c r="K47" s="30"/>
      <c r="L47" s="24"/>
      <c r="M47" s="31"/>
      <c r="N47" s="32"/>
      <c r="O47" s="33"/>
      <c r="P47" s="31"/>
      <c r="Q47" s="34"/>
      <c r="S47" s="48"/>
      <c r="U47" s="48"/>
      <c r="W47" s="48"/>
      <c r="Y47" s="48"/>
      <c r="AA47" s="48"/>
      <c r="AC47" s="48"/>
      <c r="AE47" s="48"/>
      <c r="AG47" s="48"/>
      <c r="AI47" s="48"/>
      <c r="AK47" s="48"/>
      <c r="AM47" s="48"/>
      <c r="AO47" s="48"/>
      <c r="AQ47" s="48"/>
      <c r="AS47" s="48"/>
      <c r="AU47" s="48"/>
      <c r="AW47" s="48"/>
      <c r="AY47" s="48"/>
      <c r="BA47" s="48"/>
      <c r="BC47" s="48"/>
      <c r="BE47" s="48"/>
      <c r="BG47" s="48"/>
      <c r="BI47" s="48"/>
      <c r="BK47" s="48"/>
      <c r="BM47" s="48"/>
      <c r="BO47" s="48"/>
      <c r="BQ47" s="48"/>
      <c r="BS47" s="48"/>
      <c r="BU47" s="48"/>
      <c r="BW47" s="48"/>
      <c r="BY47" s="48"/>
      <c r="CA47" s="48"/>
      <c r="CC47" s="35"/>
      <c r="CD47" s="35"/>
    </row>
    <row r="48" spans="1:86" s="45" customFormat="1" ht="15" x14ac:dyDescent="0.2">
      <c r="D48" s="25"/>
      <c r="E48" s="50"/>
      <c r="F48" s="51"/>
      <c r="G48" s="28"/>
      <c r="H48" s="29"/>
      <c r="I48" s="29"/>
      <c r="J48" s="24"/>
      <c r="K48" s="30"/>
      <c r="L48" s="24"/>
      <c r="M48" s="31"/>
      <c r="N48" s="32"/>
      <c r="O48" s="33"/>
      <c r="P48" s="31"/>
      <c r="Q48" s="34"/>
      <c r="S48" s="48"/>
      <c r="U48" s="48"/>
      <c r="W48" s="48"/>
      <c r="Y48" s="48"/>
      <c r="AA48" s="48"/>
      <c r="AC48" s="48"/>
      <c r="AE48" s="48"/>
      <c r="AG48" s="48"/>
      <c r="AI48" s="48"/>
      <c r="AK48" s="48"/>
      <c r="AM48" s="48"/>
      <c r="AO48" s="48"/>
      <c r="AQ48" s="48"/>
      <c r="AS48" s="48"/>
      <c r="AU48" s="48"/>
      <c r="AW48" s="48"/>
      <c r="AY48" s="48"/>
      <c r="BA48" s="48"/>
      <c r="BC48" s="48"/>
      <c r="BE48" s="48"/>
      <c r="BG48" s="48"/>
      <c r="BI48" s="48"/>
      <c r="BK48" s="48"/>
      <c r="BM48" s="48"/>
      <c r="BO48" s="48"/>
      <c r="BQ48" s="48"/>
      <c r="BS48" s="48"/>
      <c r="BU48" s="48"/>
      <c r="BW48" s="48"/>
      <c r="BY48" s="48"/>
      <c r="CA48" s="48"/>
      <c r="CC48" s="35"/>
      <c r="CD48" s="35"/>
    </row>
    <row r="49" spans="4:82" s="45" customFormat="1" ht="15" x14ac:dyDescent="0.2">
      <c r="D49" s="25"/>
      <c r="E49" s="50"/>
      <c r="F49" s="51"/>
      <c r="G49" s="28"/>
      <c r="H49" s="29"/>
      <c r="I49" s="29"/>
      <c r="J49" s="24"/>
      <c r="K49" s="30"/>
      <c r="L49" s="24"/>
      <c r="M49" s="31"/>
      <c r="N49" s="32"/>
      <c r="O49" s="33"/>
      <c r="P49" s="31"/>
      <c r="Q49" s="34"/>
      <c r="S49" s="48"/>
      <c r="U49" s="48"/>
      <c r="W49" s="48"/>
      <c r="Y49" s="48"/>
      <c r="AA49" s="48"/>
      <c r="AC49" s="48"/>
      <c r="AE49" s="48"/>
      <c r="AG49" s="48"/>
      <c r="AI49" s="48"/>
      <c r="AK49" s="48"/>
      <c r="AM49" s="48"/>
      <c r="AO49" s="48"/>
      <c r="AQ49" s="48"/>
      <c r="AS49" s="48"/>
      <c r="AU49" s="48"/>
      <c r="AW49" s="48"/>
      <c r="AY49" s="48"/>
      <c r="BA49" s="48"/>
      <c r="BC49" s="48"/>
      <c r="BE49" s="48"/>
      <c r="BG49" s="48"/>
      <c r="BI49" s="48"/>
      <c r="BK49" s="48"/>
      <c r="BM49" s="48"/>
      <c r="BO49" s="48"/>
      <c r="BQ49" s="48"/>
      <c r="BS49" s="48"/>
      <c r="BU49" s="48"/>
      <c r="BW49" s="48"/>
      <c r="BY49" s="48"/>
      <c r="CA49" s="48"/>
      <c r="CC49" s="35"/>
      <c r="CD49" s="35"/>
    </row>
    <row r="50" spans="4:82" s="45" customFormat="1" ht="15" x14ac:dyDescent="0.2">
      <c r="D50" s="25"/>
      <c r="E50" s="50"/>
      <c r="F50" s="51"/>
      <c r="G50" s="28"/>
      <c r="H50" s="29"/>
      <c r="I50" s="29"/>
      <c r="J50" s="24"/>
      <c r="K50" s="30"/>
      <c r="L50" s="24"/>
      <c r="M50" s="31"/>
      <c r="N50" s="32"/>
      <c r="O50" s="33"/>
      <c r="P50" s="31"/>
      <c r="Q50" s="34"/>
      <c r="S50" s="48"/>
      <c r="U50" s="48"/>
      <c r="W50" s="48"/>
      <c r="Y50" s="48"/>
      <c r="AA50" s="48"/>
      <c r="AC50" s="48"/>
      <c r="AE50" s="48"/>
      <c r="AG50" s="48"/>
      <c r="AI50" s="48"/>
      <c r="AK50" s="48"/>
      <c r="AM50" s="48"/>
      <c r="AO50" s="48"/>
      <c r="AQ50" s="48"/>
      <c r="AS50" s="48"/>
      <c r="AU50" s="48"/>
      <c r="AW50" s="48"/>
      <c r="AY50" s="48"/>
      <c r="BA50" s="48"/>
      <c r="BC50" s="48"/>
      <c r="BE50" s="48"/>
      <c r="BG50" s="48"/>
      <c r="BI50" s="48"/>
      <c r="BK50" s="48"/>
      <c r="BM50" s="48"/>
      <c r="BO50" s="48"/>
      <c r="BQ50" s="48"/>
      <c r="BS50" s="48"/>
      <c r="BU50" s="48"/>
      <c r="BW50" s="48"/>
      <c r="BY50" s="48"/>
      <c r="CA50" s="48"/>
      <c r="CC50" s="35"/>
      <c r="CD50" s="35"/>
    </row>
    <row r="51" spans="4:82" s="45" customFormat="1" ht="15" x14ac:dyDescent="0.2">
      <c r="D51" s="25"/>
      <c r="E51" s="50"/>
      <c r="F51" s="51"/>
      <c r="G51" s="28"/>
      <c r="H51" s="29"/>
      <c r="I51" s="29"/>
      <c r="J51" s="24"/>
      <c r="K51" s="30"/>
      <c r="L51" s="24"/>
      <c r="M51" s="31"/>
      <c r="N51" s="32"/>
      <c r="O51" s="33"/>
      <c r="P51" s="31"/>
      <c r="Q51" s="34"/>
      <c r="S51" s="48"/>
      <c r="U51" s="48"/>
      <c r="W51" s="48"/>
      <c r="Y51" s="48"/>
      <c r="AA51" s="48"/>
      <c r="AC51" s="48"/>
      <c r="AE51" s="48"/>
      <c r="AG51" s="48"/>
      <c r="AI51" s="48"/>
      <c r="AK51" s="48"/>
      <c r="AM51" s="48"/>
      <c r="AO51" s="48"/>
      <c r="AQ51" s="48"/>
      <c r="AS51" s="48"/>
      <c r="AU51" s="48"/>
      <c r="AW51" s="48"/>
      <c r="AY51" s="48"/>
      <c r="BA51" s="48"/>
      <c r="BC51" s="48"/>
      <c r="BE51" s="48"/>
      <c r="BG51" s="48"/>
      <c r="BI51" s="48"/>
      <c r="BK51" s="48"/>
      <c r="BM51" s="48"/>
      <c r="BO51" s="48"/>
      <c r="BQ51" s="48"/>
      <c r="BS51" s="48"/>
      <c r="BU51" s="48"/>
      <c r="BW51" s="48"/>
      <c r="BY51" s="48"/>
      <c r="CA51" s="48"/>
      <c r="CC51" s="35"/>
      <c r="CD51" s="35"/>
    </row>
    <row r="52" spans="4:82" s="45" customFormat="1" ht="15" x14ac:dyDescent="0.2">
      <c r="D52" s="25"/>
      <c r="E52" s="50"/>
      <c r="F52" s="51"/>
      <c r="G52" s="28"/>
      <c r="H52" s="29"/>
      <c r="I52" s="29"/>
      <c r="J52" s="24"/>
      <c r="K52" s="30"/>
      <c r="L52" s="24"/>
      <c r="M52" s="31"/>
      <c r="N52" s="32"/>
      <c r="O52" s="33"/>
      <c r="P52" s="31"/>
      <c r="Q52" s="34"/>
      <c r="S52" s="48"/>
      <c r="U52" s="48"/>
      <c r="W52" s="48"/>
      <c r="Y52" s="48"/>
      <c r="AA52" s="48"/>
      <c r="AC52" s="48"/>
      <c r="AE52" s="48"/>
      <c r="AG52" s="48"/>
      <c r="AI52" s="48"/>
      <c r="AK52" s="48"/>
      <c r="AM52" s="48"/>
      <c r="AO52" s="48"/>
      <c r="AQ52" s="48"/>
      <c r="AS52" s="48"/>
      <c r="AU52" s="48"/>
      <c r="AW52" s="48"/>
      <c r="AY52" s="48"/>
      <c r="BA52" s="48"/>
      <c r="BC52" s="48"/>
      <c r="BE52" s="48"/>
      <c r="BG52" s="48"/>
      <c r="BI52" s="48"/>
      <c r="BK52" s="48"/>
      <c r="BM52" s="48"/>
      <c r="BO52" s="48"/>
      <c r="BQ52" s="48"/>
      <c r="BS52" s="48"/>
      <c r="BU52" s="48"/>
      <c r="BW52" s="48"/>
      <c r="BY52" s="48"/>
      <c r="CA52" s="48"/>
      <c r="CC52" s="35"/>
      <c r="CD52" s="35"/>
    </row>
    <row r="53" spans="4:82" s="45" customFormat="1" ht="15" x14ac:dyDescent="0.2">
      <c r="D53" s="25"/>
      <c r="E53" s="50"/>
      <c r="F53" s="51"/>
      <c r="G53" s="28"/>
      <c r="H53" s="29"/>
      <c r="I53" s="29"/>
      <c r="J53" s="24"/>
      <c r="K53" s="30"/>
      <c r="L53" s="24"/>
      <c r="M53" s="31"/>
      <c r="N53" s="32"/>
      <c r="O53" s="33"/>
      <c r="P53" s="31"/>
      <c r="Q53" s="34"/>
      <c r="S53" s="48"/>
      <c r="U53" s="48"/>
      <c r="W53" s="48"/>
      <c r="Y53" s="48"/>
      <c r="AA53" s="48"/>
      <c r="AC53" s="48"/>
      <c r="AE53" s="48"/>
      <c r="AG53" s="48"/>
      <c r="AI53" s="48"/>
      <c r="AK53" s="48"/>
      <c r="AM53" s="48"/>
      <c r="AO53" s="48"/>
      <c r="AQ53" s="48"/>
      <c r="AS53" s="48"/>
      <c r="AU53" s="48"/>
      <c r="AW53" s="48"/>
      <c r="AY53" s="48"/>
      <c r="BA53" s="48"/>
      <c r="BC53" s="48"/>
      <c r="BE53" s="48"/>
      <c r="BG53" s="48"/>
      <c r="BI53" s="48"/>
      <c r="BK53" s="48"/>
      <c r="BM53" s="48"/>
      <c r="BO53" s="48"/>
      <c r="BQ53" s="48"/>
      <c r="BS53" s="48"/>
      <c r="BU53" s="48"/>
      <c r="BW53" s="48"/>
      <c r="BY53" s="48"/>
      <c r="CA53" s="48"/>
      <c r="CC53" s="35"/>
      <c r="CD53" s="35"/>
    </row>
    <row r="54" spans="4:82" s="45" customFormat="1" ht="15" x14ac:dyDescent="0.2">
      <c r="D54" s="25"/>
      <c r="E54" s="50"/>
      <c r="F54" s="51"/>
      <c r="G54" s="28"/>
      <c r="H54" s="29"/>
      <c r="I54" s="29"/>
      <c r="J54" s="24"/>
      <c r="K54" s="30"/>
      <c r="L54" s="24"/>
      <c r="M54" s="31"/>
      <c r="N54" s="32"/>
      <c r="O54" s="33"/>
      <c r="P54" s="31"/>
      <c r="Q54" s="34"/>
      <c r="S54" s="48"/>
      <c r="U54" s="48"/>
      <c r="W54" s="48"/>
      <c r="Y54" s="48"/>
      <c r="AA54" s="48"/>
      <c r="AC54" s="48"/>
      <c r="AE54" s="48"/>
      <c r="AG54" s="48"/>
      <c r="AI54" s="48"/>
      <c r="AK54" s="48"/>
      <c r="AM54" s="48"/>
      <c r="AO54" s="48"/>
      <c r="AQ54" s="48"/>
      <c r="AS54" s="48"/>
      <c r="AU54" s="48"/>
      <c r="AW54" s="48"/>
      <c r="AY54" s="48"/>
      <c r="BA54" s="48"/>
      <c r="BC54" s="48"/>
      <c r="BE54" s="48"/>
      <c r="BG54" s="48"/>
      <c r="BI54" s="48"/>
      <c r="BK54" s="48"/>
      <c r="BM54" s="48"/>
      <c r="BO54" s="48"/>
      <c r="BQ54" s="48"/>
      <c r="BS54" s="48"/>
      <c r="BU54" s="48"/>
      <c r="BW54" s="48"/>
      <c r="BY54" s="48"/>
      <c r="CA54" s="48"/>
      <c r="CC54" s="35"/>
      <c r="CD54" s="35"/>
    </row>
    <row r="55" spans="4:82" s="45" customFormat="1" ht="15" x14ac:dyDescent="0.2">
      <c r="D55" s="25"/>
      <c r="E55" s="50"/>
      <c r="F55" s="51"/>
      <c r="G55" s="28"/>
      <c r="H55" s="29"/>
      <c r="I55" s="29"/>
      <c r="J55" s="24"/>
      <c r="K55" s="30"/>
      <c r="L55" s="24"/>
      <c r="M55" s="31"/>
      <c r="N55" s="32"/>
      <c r="O55" s="33"/>
      <c r="P55" s="31"/>
      <c r="Q55" s="34"/>
      <c r="S55" s="48"/>
      <c r="U55" s="48"/>
      <c r="W55" s="48"/>
      <c r="Y55" s="48"/>
      <c r="AA55" s="48"/>
      <c r="AC55" s="48"/>
      <c r="AE55" s="48"/>
      <c r="AG55" s="48"/>
      <c r="AI55" s="48"/>
      <c r="AK55" s="48"/>
      <c r="AM55" s="48"/>
      <c r="AO55" s="48"/>
      <c r="AQ55" s="48"/>
      <c r="AS55" s="48"/>
      <c r="AU55" s="48"/>
      <c r="AW55" s="48"/>
      <c r="AY55" s="48"/>
      <c r="BA55" s="48"/>
      <c r="BC55" s="48"/>
      <c r="BE55" s="48"/>
      <c r="BG55" s="48"/>
      <c r="BI55" s="48"/>
      <c r="BK55" s="48"/>
      <c r="BM55" s="48"/>
      <c r="BO55" s="48"/>
      <c r="BQ55" s="48"/>
      <c r="BS55" s="48"/>
      <c r="BU55" s="48"/>
      <c r="BW55" s="48"/>
      <c r="BY55" s="48"/>
      <c r="CA55" s="48"/>
      <c r="CC55" s="35"/>
      <c r="CD55" s="35"/>
    </row>
    <row r="56" spans="4:82" s="45" customFormat="1" ht="15" x14ac:dyDescent="0.2">
      <c r="D56" s="25"/>
      <c r="E56" s="50"/>
      <c r="F56" s="51"/>
      <c r="G56" s="28"/>
      <c r="H56" s="29"/>
      <c r="I56" s="29"/>
      <c r="J56" s="24"/>
      <c r="K56" s="30"/>
      <c r="L56" s="24"/>
      <c r="M56" s="31"/>
      <c r="N56" s="32"/>
      <c r="O56" s="33"/>
      <c r="P56" s="31"/>
      <c r="Q56" s="34"/>
      <c r="S56" s="48"/>
      <c r="U56" s="48"/>
      <c r="W56" s="48"/>
      <c r="Y56" s="48"/>
      <c r="AA56" s="48"/>
      <c r="AC56" s="48"/>
      <c r="AE56" s="48"/>
      <c r="AG56" s="48"/>
      <c r="AI56" s="48"/>
      <c r="AK56" s="48"/>
      <c r="AM56" s="48"/>
      <c r="AO56" s="48"/>
      <c r="AQ56" s="48"/>
      <c r="AS56" s="48"/>
      <c r="AU56" s="48"/>
      <c r="AW56" s="48"/>
      <c r="AY56" s="48"/>
      <c r="BA56" s="48"/>
      <c r="BC56" s="48"/>
      <c r="BE56" s="48"/>
      <c r="BG56" s="48"/>
      <c r="BI56" s="48"/>
      <c r="BK56" s="48"/>
      <c r="BM56" s="48"/>
      <c r="BO56" s="48"/>
      <c r="BQ56" s="48"/>
      <c r="BS56" s="48"/>
      <c r="BU56" s="48"/>
      <c r="BW56" s="48"/>
      <c r="BY56" s="48"/>
      <c r="CA56" s="48"/>
      <c r="CC56" s="35"/>
      <c r="CD56" s="35"/>
    </row>
    <row r="57" spans="4:82" s="45" customFormat="1" ht="15" x14ac:dyDescent="0.2">
      <c r="D57" s="25"/>
      <c r="E57" s="50"/>
      <c r="F57" s="51"/>
      <c r="G57" s="28"/>
      <c r="H57" s="29"/>
      <c r="I57" s="29"/>
      <c r="J57" s="24"/>
      <c r="K57" s="30"/>
      <c r="L57" s="24"/>
      <c r="M57" s="31"/>
      <c r="N57" s="32"/>
      <c r="O57" s="33"/>
      <c r="P57" s="31"/>
      <c r="Q57" s="34"/>
      <c r="S57" s="48"/>
      <c r="U57" s="48"/>
      <c r="W57" s="48"/>
      <c r="Y57" s="48"/>
      <c r="AA57" s="48"/>
      <c r="AC57" s="48"/>
      <c r="AE57" s="48"/>
      <c r="AG57" s="48"/>
      <c r="AI57" s="48"/>
      <c r="AK57" s="48"/>
      <c r="AM57" s="48"/>
      <c r="AO57" s="48"/>
      <c r="AQ57" s="48"/>
      <c r="AS57" s="48"/>
      <c r="AU57" s="48"/>
      <c r="AW57" s="48"/>
      <c r="AY57" s="48"/>
      <c r="BA57" s="48"/>
      <c r="BC57" s="48"/>
      <c r="BE57" s="48"/>
      <c r="BG57" s="48"/>
      <c r="BI57" s="48"/>
      <c r="BK57" s="48"/>
      <c r="BM57" s="48"/>
      <c r="BO57" s="48"/>
      <c r="BQ57" s="48"/>
      <c r="BS57" s="48"/>
      <c r="BU57" s="48"/>
      <c r="BW57" s="48"/>
      <c r="BY57" s="48"/>
      <c r="CA57" s="48"/>
      <c r="CC57" s="35"/>
      <c r="CD57" s="35"/>
    </row>
    <row r="58" spans="4:82" s="45" customFormat="1" ht="15" x14ac:dyDescent="0.2">
      <c r="D58" s="25"/>
      <c r="E58" s="50"/>
      <c r="F58" s="51"/>
      <c r="G58" s="28"/>
      <c r="H58" s="29"/>
      <c r="I58" s="29"/>
      <c r="J58" s="24"/>
      <c r="K58" s="30"/>
      <c r="L58" s="24"/>
      <c r="M58" s="31"/>
      <c r="N58" s="32"/>
      <c r="O58" s="33"/>
      <c r="P58" s="31"/>
      <c r="Q58" s="34"/>
      <c r="S58" s="48"/>
      <c r="U58" s="48"/>
      <c r="W58" s="48"/>
      <c r="Y58" s="48"/>
      <c r="AA58" s="48"/>
      <c r="AC58" s="48"/>
      <c r="AE58" s="48"/>
      <c r="AG58" s="48"/>
      <c r="AI58" s="48"/>
      <c r="AK58" s="48"/>
      <c r="AM58" s="48"/>
      <c r="AO58" s="48"/>
      <c r="AQ58" s="48"/>
      <c r="AS58" s="48"/>
      <c r="AU58" s="48"/>
      <c r="AW58" s="48"/>
      <c r="AY58" s="48"/>
      <c r="BA58" s="48"/>
      <c r="BC58" s="48"/>
      <c r="BE58" s="48"/>
      <c r="BG58" s="48"/>
      <c r="BI58" s="48"/>
      <c r="BK58" s="48"/>
      <c r="BM58" s="48"/>
      <c r="BO58" s="48"/>
      <c r="BQ58" s="48"/>
      <c r="BS58" s="48"/>
      <c r="BU58" s="48"/>
      <c r="BW58" s="48"/>
      <c r="BY58" s="48"/>
      <c r="CA58" s="48"/>
      <c r="CC58" s="35"/>
      <c r="CD58" s="35"/>
    </row>
    <row r="59" spans="4:82" s="45" customFormat="1" ht="15" x14ac:dyDescent="0.2">
      <c r="D59" s="25"/>
      <c r="E59" s="50"/>
      <c r="F59" s="51"/>
      <c r="G59" s="28"/>
      <c r="H59" s="29"/>
      <c r="I59" s="29"/>
      <c r="J59" s="24"/>
      <c r="K59" s="30"/>
      <c r="L59" s="24"/>
      <c r="M59" s="31"/>
      <c r="N59" s="32"/>
      <c r="O59" s="33"/>
      <c r="P59" s="31"/>
      <c r="Q59" s="34"/>
      <c r="S59" s="48"/>
      <c r="U59" s="48"/>
      <c r="W59" s="48"/>
      <c r="Y59" s="48"/>
      <c r="AA59" s="48"/>
      <c r="AC59" s="48"/>
      <c r="AE59" s="48"/>
      <c r="AG59" s="48"/>
      <c r="AI59" s="48"/>
      <c r="AK59" s="48"/>
      <c r="AM59" s="48"/>
      <c r="AO59" s="48"/>
      <c r="AQ59" s="48"/>
      <c r="AS59" s="48"/>
      <c r="AU59" s="48"/>
      <c r="AW59" s="48"/>
      <c r="AY59" s="48"/>
      <c r="BA59" s="48"/>
      <c r="BC59" s="48"/>
      <c r="BE59" s="48"/>
      <c r="BG59" s="48"/>
      <c r="BI59" s="48"/>
      <c r="BK59" s="48"/>
      <c r="BM59" s="48"/>
      <c r="BO59" s="48"/>
      <c r="BQ59" s="48"/>
      <c r="BS59" s="48"/>
      <c r="BU59" s="48"/>
      <c r="BW59" s="48"/>
      <c r="BY59" s="48"/>
      <c r="CA59" s="48"/>
      <c r="CC59" s="35"/>
      <c r="CD59" s="35"/>
    </row>
    <row r="60" spans="4:82" s="45" customFormat="1" ht="15" x14ac:dyDescent="0.2">
      <c r="D60" s="25"/>
      <c r="E60" s="50"/>
      <c r="F60" s="51"/>
      <c r="G60" s="28"/>
      <c r="H60" s="29"/>
      <c r="I60" s="29"/>
      <c r="J60" s="24"/>
      <c r="K60" s="30"/>
      <c r="L60" s="24"/>
      <c r="M60" s="31"/>
      <c r="N60" s="32"/>
      <c r="O60" s="33"/>
      <c r="P60" s="31"/>
      <c r="Q60" s="34"/>
      <c r="S60" s="48"/>
      <c r="U60" s="48"/>
      <c r="W60" s="48"/>
      <c r="Y60" s="48"/>
      <c r="AA60" s="48"/>
      <c r="AC60" s="48"/>
      <c r="AE60" s="48"/>
      <c r="AG60" s="48"/>
      <c r="AI60" s="48"/>
      <c r="AK60" s="48"/>
      <c r="AM60" s="48"/>
      <c r="AO60" s="48"/>
      <c r="AQ60" s="48"/>
      <c r="AS60" s="48"/>
      <c r="AU60" s="48"/>
      <c r="AW60" s="48"/>
      <c r="AY60" s="48"/>
      <c r="BA60" s="48"/>
      <c r="BC60" s="48"/>
      <c r="BE60" s="48"/>
      <c r="BG60" s="48"/>
      <c r="BI60" s="48"/>
      <c r="BK60" s="48"/>
      <c r="BM60" s="48"/>
      <c r="BO60" s="48"/>
      <c r="BQ60" s="48"/>
      <c r="BS60" s="48"/>
      <c r="BU60" s="48"/>
      <c r="BW60" s="48"/>
      <c r="BY60" s="48"/>
      <c r="CA60" s="48"/>
      <c r="CC60" s="35"/>
      <c r="CD60" s="35"/>
    </row>
    <row r="61" spans="4:82" s="45" customFormat="1" ht="15" x14ac:dyDescent="0.2">
      <c r="D61" s="25"/>
      <c r="E61" s="50"/>
      <c r="F61" s="51"/>
      <c r="G61" s="28"/>
      <c r="H61" s="29"/>
      <c r="I61" s="29"/>
      <c r="J61" s="24"/>
      <c r="K61" s="30"/>
      <c r="L61" s="24"/>
      <c r="M61" s="31"/>
      <c r="N61" s="32"/>
      <c r="O61" s="33"/>
      <c r="P61" s="31"/>
      <c r="Q61" s="34"/>
      <c r="S61" s="48"/>
      <c r="U61" s="48"/>
      <c r="W61" s="48"/>
      <c r="Y61" s="48"/>
      <c r="AA61" s="48"/>
      <c r="AC61" s="48"/>
      <c r="AE61" s="48"/>
      <c r="AG61" s="48"/>
      <c r="AI61" s="48"/>
      <c r="AK61" s="48"/>
      <c r="AM61" s="48"/>
      <c r="AO61" s="48"/>
      <c r="AQ61" s="48"/>
      <c r="AS61" s="48"/>
      <c r="AU61" s="48"/>
      <c r="AW61" s="48"/>
      <c r="AY61" s="48"/>
      <c r="BA61" s="48"/>
      <c r="BC61" s="48"/>
      <c r="BE61" s="48"/>
      <c r="BG61" s="48"/>
      <c r="BI61" s="48"/>
      <c r="BK61" s="48"/>
      <c r="BM61" s="48"/>
      <c r="BO61" s="48"/>
      <c r="BQ61" s="48"/>
      <c r="BS61" s="48"/>
      <c r="BU61" s="48"/>
      <c r="BW61" s="48"/>
      <c r="BY61" s="48"/>
      <c r="CA61" s="48"/>
      <c r="CC61" s="35"/>
      <c r="CD61" s="35"/>
    </row>
    <row r="62" spans="4:82" s="45" customFormat="1" ht="15" x14ac:dyDescent="0.2">
      <c r="D62" s="25"/>
      <c r="E62" s="50"/>
      <c r="F62" s="51"/>
      <c r="G62" s="28"/>
      <c r="H62" s="29"/>
      <c r="I62" s="29"/>
      <c r="J62" s="24"/>
      <c r="K62" s="30"/>
      <c r="L62" s="24"/>
      <c r="M62" s="31"/>
      <c r="N62" s="32"/>
      <c r="O62" s="33"/>
      <c r="P62" s="31"/>
      <c r="Q62" s="34"/>
      <c r="S62" s="48"/>
      <c r="U62" s="48"/>
      <c r="W62" s="48"/>
      <c r="Y62" s="48"/>
      <c r="AA62" s="48"/>
      <c r="AC62" s="48"/>
      <c r="AE62" s="48"/>
      <c r="AG62" s="48"/>
      <c r="AI62" s="48"/>
      <c r="AK62" s="48"/>
      <c r="AM62" s="48"/>
      <c r="AO62" s="48"/>
      <c r="AQ62" s="48"/>
      <c r="AS62" s="48"/>
      <c r="AU62" s="48"/>
      <c r="AW62" s="48"/>
      <c r="AY62" s="48"/>
      <c r="BA62" s="48"/>
      <c r="BC62" s="48"/>
      <c r="BE62" s="48"/>
      <c r="BG62" s="48"/>
      <c r="BI62" s="48"/>
      <c r="BK62" s="48"/>
      <c r="BM62" s="48"/>
      <c r="BO62" s="48"/>
      <c r="BQ62" s="48"/>
      <c r="BS62" s="48"/>
      <c r="BU62" s="48"/>
      <c r="BW62" s="48"/>
      <c r="BY62" s="48"/>
      <c r="CA62" s="48"/>
      <c r="CC62" s="35"/>
      <c r="CD62" s="35"/>
    </row>
    <row r="63" spans="4:82" s="45" customFormat="1" ht="15" x14ac:dyDescent="0.2">
      <c r="D63" s="25"/>
      <c r="E63" s="50"/>
      <c r="F63" s="51"/>
      <c r="G63" s="28"/>
      <c r="H63" s="29"/>
      <c r="I63" s="29"/>
      <c r="J63" s="24"/>
      <c r="K63" s="30"/>
      <c r="L63" s="24"/>
      <c r="M63" s="31"/>
      <c r="N63" s="32"/>
      <c r="O63" s="33"/>
      <c r="P63" s="31"/>
      <c r="Q63" s="34"/>
      <c r="S63" s="48"/>
      <c r="U63" s="48"/>
      <c r="W63" s="48"/>
      <c r="Y63" s="48"/>
      <c r="AA63" s="48"/>
      <c r="AC63" s="48"/>
      <c r="AE63" s="48"/>
      <c r="AG63" s="48"/>
      <c r="AI63" s="48"/>
      <c r="AK63" s="48"/>
      <c r="AM63" s="48"/>
      <c r="AO63" s="48"/>
      <c r="AQ63" s="48"/>
      <c r="AS63" s="48"/>
      <c r="AU63" s="48"/>
      <c r="AW63" s="48"/>
      <c r="AY63" s="48"/>
      <c r="BA63" s="48"/>
      <c r="BC63" s="48"/>
      <c r="BE63" s="48"/>
      <c r="BG63" s="48"/>
      <c r="BI63" s="48"/>
      <c r="BK63" s="48"/>
      <c r="BM63" s="48"/>
      <c r="BO63" s="48"/>
      <c r="BQ63" s="48"/>
      <c r="BS63" s="48"/>
      <c r="BU63" s="48"/>
      <c r="BW63" s="48"/>
      <c r="BY63" s="48"/>
      <c r="CA63" s="48"/>
      <c r="CC63" s="35"/>
      <c r="CD63" s="35"/>
    </row>
    <row r="64" spans="4:82" s="45" customFormat="1" ht="15" x14ac:dyDescent="0.2">
      <c r="D64" s="25"/>
      <c r="E64" s="50"/>
      <c r="F64" s="51"/>
      <c r="G64" s="28"/>
      <c r="H64" s="29"/>
      <c r="I64" s="29"/>
      <c r="J64" s="24"/>
      <c r="K64" s="30"/>
      <c r="L64" s="24"/>
      <c r="M64" s="31"/>
      <c r="N64" s="32"/>
      <c r="O64" s="33"/>
      <c r="P64" s="31"/>
      <c r="Q64" s="34"/>
      <c r="S64" s="48"/>
      <c r="U64" s="48"/>
      <c r="W64" s="48"/>
      <c r="Y64" s="48"/>
      <c r="AA64" s="48"/>
      <c r="AC64" s="48"/>
      <c r="AE64" s="48"/>
      <c r="AG64" s="48"/>
      <c r="AI64" s="48"/>
      <c r="AK64" s="48"/>
      <c r="AM64" s="48"/>
      <c r="AO64" s="48"/>
      <c r="AQ64" s="48"/>
      <c r="AS64" s="48"/>
      <c r="AU64" s="48"/>
      <c r="AW64" s="48"/>
      <c r="AY64" s="48"/>
      <c r="BA64" s="48"/>
      <c r="BC64" s="48"/>
      <c r="BE64" s="48"/>
      <c r="BG64" s="48"/>
      <c r="BI64" s="48"/>
      <c r="BK64" s="48"/>
      <c r="BM64" s="48"/>
      <c r="BO64" s="48"/>
      <c r="BQ64" s="48"/>
      <c r="BS64" s="48"/>
      <c r="BU64" s="48"/>
      <c r="BW64" s="48"/>
      <c r="BY64" s="48"/>
      <c r="CA64" s="48"/>
      <c r="CC64" s="35"/>
      <c r="CD64" s="35"/>
    </row>
    <row r="65" spans="4:82" s="45" customFormat="1" ht="15" x14ac:dyDescent="0.2">
      <c r="D65" s="25"/>
      <c r="E65" s="50"/>
      <c r="F65" s="51"/>
      <c r="G65" s="28"/>
      <c r="H65" s="29"/>
      <c r="I65" s="29"/>
      <c r="J65" s="24"/>
      <c r="K65" s="30"/>
      <c r="L65" s="24"/>
      <c r="M65" s="31"/>
      <c r="N65" s="32"/>
      <c r="O65" s="33"/>
      <c r="P65" s="31"/>
      <c r="Q65" s="34"/>
      <c r="S65" s="48"/>
      <c r="U65" s="48"/>
      <c r="W65" s="48"/>
      <c r="Y65" s="48"/>
      <c r="AA65" s="48"/>
      <c r="AC65" s="48"/>
      <c r="AE65" s="48"/>
      <c r="AG65" s="48"/>
      <c r="AI65" s="48"/>
      <c r="AK65" s="48"/>
      <c r="AM65" s="48"/>
      <c r="AO65" s="48"/>
      <c r="AQ65" s="48"/>
      <c r="AS65" s="48"/>
      <c r="AU65" s="48"/>
      <c r="AW65" s="48"/>
      <c r="AY65" s="48"/>
      <c r="BA65" s="48"/>
      <c r="BC65" s="48"/>
      <c r="BE65" s="48"/>
      <c r="BG65" s="48"/>
      <c r="BI65" s="48"/>
      <c r="BK65" s="48"/>
      <c r="BM65" s="48"/>
      <c r="BO65" s="48"/>
      <c r="BQ65" s="48"/>
      <c r="BS65" s="48"/>
      <c r="BU65" s="48"/>
      <c r="BW65" s="48"/>
      <c r="BY65" s="48"/>
      <c r="CA65" s="48"/>
      <c r="CC65" s="35"/>
      <c r="CD65" s="35"/>
    </row>
    <row r="66" spans="4:82" s="45" customFormat="1" ht="15" x14ac:dyDescent="0.2">
      <c r="D66" s="25"/>
      <c r="E66" s="50"/>
      <c r="F66" s="51"/>
      <c r="G66" s="28"/>
      <c r="H66" s="29"/>
      <c r="I66" s="29"/>
      <c r="J66" s="24"/>
      <c r="K66" s="30"/>
      <c r="L66" s="24"/>
      <c r="M66" s="31"/>
      <c r="N66" s="32"/>
      <c r="O66" s="33"/>
      <c r="P66" s="31"/>
      <c r="Q66" s="34"/>
      <c r="S66" s="48"/>
      <c r="U66" s="48"/>
      <c r="W66" s="48"/>
      <c r="Y66" s="48"/>
      <c r="AA66" s="48"/>
      <c r="AC66" s="48"/>
      <c r="AE66" s="48"/>
      <c r="AG66" s="48"/>
      <c r="AI66" s="48"/>
      <c r="AK66" s="48"/>
      <c r="AM66" s="48"/>
      <c r="AO66" s="48"/>
      <c r="AQ66" s="48"/>
      <c r="AS66" s="48"/>
      <c r="AU66" s="48"/>
      <c r="AW66" s="48"/>
      <c r="AY66" s="48"/>
      <c r="BA66" s="48"/>
      <c r="BC66" s="48"/>
      <c r="BE66" s="48"/>
      <c r="BG66" s="48"/>
      <c r="BI66" s="48"/>
      <c r="BK66" s="48"/>
      <c r="BM66" s="48"/>
      <c r="BO66" s="48"/>
      <c r="BQ66" s="48"/>
      <c r="BS66" s="48"/>
      <c r="BU66" s="48"/>
      <c r="BW66" s="48"/>
      <c r="BY66" s="48"/>
      <c r="CA66" s="48"/>
      <c r="CC66" s="35"/>
      <c r="CD66" s="35"/>
    </row>
    <row r="67" spans="4:82" s="45" customFormat="1" ht="15" x14ac:dyDescent="0.2">
      <c r="D67" s="25"/>
      <c r="E67" s="50"/>
      <c r="F67" s="51"/>
      <c r="G67" s="28"/>
      <c r="H67" s="29"/>
      <c r="I67" s="29"/>
      <c r="J67" s="24"/>
      <c r="K67" s="30"/>
      <c r="L67" s="24"/>
      <c r="M67" s="31"/>
      <c r="N67" s="32"/>
      <c r="O67" s="33"/>
      <c r="P67" s="31"/>
      <c r="Q67" s="34"/>
      <c r="S67" s="48"/>
      <c r="U67" s="48"/>
      <c r="W67" s="48"/>
      <c r="Y67" s="48"/>
      <c r="AA67" s="48"/>
      <c r="AC67" s="48"/>
      <c r="AE67" s="48"/>
      <c r="AG67" s="48"/>
      <c r="AI67" s="48"/>
      <c r="AK67" s="48"/>
      <c r="AM67" s="48"/>
      <c r="AO67" s="48"/>
      <c r="AQ67" s="48"/>
      <c r="AS67" s="48"/>
      <c r="AU67" s="48"/>
      <c r="AW67" s="48"/>
      <c r="AY67" s="48"/>
      <c r="BA67" s="48"/>
      <c r="BC67" s="48"/>
      <c r="BE67" s="48"/>
      <c r="BG67" s="48"/>
      <c r="BI67" s="48"/>
      <c r="BK67" s="48"/>
      <c r="BM67" s="48"/>
      <c r="BO67" s="48"/>
      <c r="BQ67" s="48"/>
      <c r="BS67" s="48"/>
      <c r="BU67" s="48"/>
      <c r="BW67" s="48"/>
      <c r="BY67" s="48"/>
      <c r="CA67" s="48"/>
      <c r="CC67" s="35"/>
      <c r="CD67" s="35"/>
    </row>
    <row r="68" spans="4:82" s="45" customFormat="1" ht="15" x14ac:dyDescent="0.2">
      <c r="D68" s="25"/>
      <c r="E68" s="50"/>
      <c r="F68" s="51"/>
      <c r="G68" s="28"/>
      <c r="H68" s="29"/>
      <c r="I68" s="29"/>
      <c r="J68" s="24"/>
      <c r="K68" s="30"/>
      <c r="L68" s="24"/>
      <c r="M68" s="31"/>
      <c r="N68" s="32"/>
      <c r="O68" s="33"/>
      <c r="P68" s="31"/>
      <c r="Q68" s="34"/>
      <c r="S68" s="48"/>
      <c r="U68" s="48"/>
      <c r="W68" s="48"/>
      <c r="Y68" s="48"/>
      <c r="AA68" s="48"/>
      <c r="AC68" s="48"/>
      <c r="AE68" s="48"/>
      <c r="AG68" s="48"/>
      <c r="AI68" s="48"/>
      <c r="AK68" s="48"/>
      <c r="AM68" s="48"/>
      <c r="AO68" s="48"/>
      <c r="AQ68" s="48"/>
      <c r="AS68" s="48"/>
      <c r="AU68" s="48"/>
      <c r="AW68" s="48"/>
      <c r="AY68" s="48"/>
      <c r="BA68" s="48"/>
      <c r="BC68" s="48"/>
      <c r="BE68" s="48"/>
      <c r="BG68" s="48"/>
      <c r="BI68" s="48"/>
      <c r="BK68" s="48"/>
      <c r="BM68" s="48"/>
      <c r="BO68" s="48"/>
      <c r="BQ68" s="48"/>
      <c r="BS68" s="48"/>
      <c r="BU68" s="48"/>
      <c r="BW68" s="48"/>
      <c r="BY68" s="48"/>
      <c r="CA68" s="48"/>
      <c r="CC68" s="35"/>
      <c r="CD68" s="35"/>
    </row>
    <row r="69" spans="4:82" s="45" customFormat="1" ht="15" x14ac:dyDescent="0.2">
      <c r="D69" s="25"/>
      <c r="E69" s="50"/>
      <c r="F69" s="51"/>
      <c r="G69" s="28"/>
      <c r="H69" s="29"/>
      <c r="I69" s="29"/>
      <c r="J69" s="24"/>
      <c r="K69" s="30"/>
      <c r="L69" s="24"/>
      <c r="M69" s="31"/>
      <c r="N69" s="32"/>
      <c r="O69" s="33"/>
      <c r="P69" s="31"/>
      <c r="Q69" s="34"/>
      <c r="S69" s="48"/>
      <c r="U69" s="48"/>
      <c r="W69" s="48"/>
      <c r="Y69" s="48"/>
      <c r="AA69" s="48"/>
      <c r="AC69" s="48"/>
      <c r="AE69" s="48"/>
      <c r="AG69" s="48"/>
      <c r="AI69" s="48"/>
      <c r="AK69" s="48"/>
      <c r="AM69" s="48"/>
      <c r="AO69" s="48"/>
      <c r="AQ69" s="48"/>
      <c r="AS69" s="48"/>
      <c r="AU69" s="48"/>
      <c r="AW69" s="48"/>
      <c r="AY69" s="48"/>
      <c r="BA69" s="48"/>
      <c r="BC69" s="48"/>
      <c r="BE69" s="48"/>
      <c r="BG69" s="48"/>
      <c r="BI69" s="48"/>
      <c r="BK69" s="48"/>
      <c r="BM69" s="48"/>
      <c r="BO69" s="48"/>
      <c r="BQ69" s="48"/>
      <c r="BS69" s="48"/>
      <c r="BU69" s="48"/>
      <c r="BW69" s="48"/>
      <c r="BY69" s="48"/>
      <c r="CA69" s="48"/>
      <c r="CC69" s="35"/>
      <c r="CD69" s="35"/>
    </row>
    <row r="70" spans="4:82" s="45" customFormat="1" ht="15" x14ac:dyDescent="0.2">
      <c r="D70" s="25"/>
      <c r="E70" s="50"/>
      <c r="F70" s="51"/>
      <c r="G70" s="28"/>
      <c r="H70" s="29"/>
      <c r="I70" s="29"/>
      <c r="J70" s="24"/>
      <c r="K70" s="30"/>
      <c r="L70" s="24"/>
      <c r="M70" s="31"/>
      <c r="N70" s="32"/>
      <c r="O70" s="33"/>
      <c r="P70" s="31"/>
      <c r="Q70" s="34"/>
      <c r="S70" s="48"/>
      <c r="U70" s="48"/>
      <c r="W70" s="48"/>
      <c r="Y70" s="48"/>
      <c r="AA70" s="48"/>
      <c r="AC70" s="48"/>
      <c r="AE70" s="48"/>
      <c r="AG70" s="48"/>
      <c r="AI70" s="48"/>
      <c r="AK70" s="48"/>
      <c r="AM70" s="48"/>
      <c r="AO70" s="48"/>
      <c r="AQ70" s="48"/>
      <c r="AS70" s="48"/>
      <c r="AU70" s="48"/>
      <c r="AW70" s="48"/>
      <c r="AY70" s="48"/>
      <c r="BA70" s="48"/>
      <c r="BC70" s="48"/>
      <c r="BE70" s="48"/>
      <c r="BG70" s="48"/>
      <c r="BI70" s="48"/>
      <c r="BK70" s="48"/>
      <c r="BM70" s="48"/>
      <c r="BO70" s="48"/>
      <c r="BQ70" s="48"/>
      <c r="BS70" s="48"/>
      <c r="BU70" s="48"/>
      <c r="BW70" s="48"/>
      <c r="BY70" s="48"/>
      <c r="CA70" s="48"/>
      <c r="CC70" s="35"/>
      <c r="CD70" s="35"/>
    </row>
    <row r="71" spans="4:82" s="45" customFormat="1" ht="15" x14ac:dyDescent="0.2">
      <c r="D71" s="25"/>
      <c r="E71" s="50"/>
      <c r="F71" s="51"/>
      <c r="G71" s="28"/>
      <c r="H71" s="29"/>
      <c r="I71" s="29"/>
      <c r="J71" s="24"/>
      <c r="K71" s="30"/>
      <c r="L71" s="24"/>
      <c r="M71" s="31"/>
      <c r="N71" s="32"/>
      <c r="O71" s="33"/>
      <c r="P71" s="31"/>
      <c r="Q71" s="34"/>
      <c r="S71" s="48"/>
      <c r="U71" s="48"/>
      <c r="W71" s="48"/>
      <c r="Y71" s="48"/>
      <c r="AA71" s="48"/>
      <c r="AC71" s="48"/>
      <c r="AE71" s="48"/>
      <c r="AG71" s="48"/>
      <c r="AI71" s="48"/>
      <c r="AK71" s="48"/>
      <c r="AM71" s="48"/>
      <c r="AO71" s="48"/>
      <c r="AQ71" s="48"/>
      <c r="AS71" s="48"/>
      <c r="AU71" s="48"/>
      <c r="AW71" s="48"/>
      <c r="AY71" s="48"/>
      <c r="BA71" s="48"/>
      <c r="BC71" s="48"/>
      <c r="BE71" s="48"/>
      <c r="BG71" s="48"/>
      <c r="BI71" s="48"/>
      <c r="BK71" s="48"/>
      <c r="BM71" s="48"/>
      <c r="BO71" s="48"/>
      <c r="BQ71" s="48"/>
      <c r="BS71" s="48"/>
      <c r="BU71" s="48"/>
      <c r="BW71" s="48"/>
      <c r="BY71" s="48"/>
      <c r="CA71" s="48"/>
      <c r="CC71" s="35"/>
      <c r="CD71" s="35"/>
    </row>
    <row r="72" spans="4:82" s="45" customFormat="1" ht="15" x14ac:dyDescent="0.2">
      <c r="D72" s="25"/>
      <c r="E72" s="50"/>
      <c r="F72" s="51"/>
      <c r="G72" s="28"/>
      <c r="H72" s="29"/>
      <c r="I72" s="29"/>
      <c r="J72" s="24"/>
      <c r="K72" s="30"/>
      <c r="L72" s="24"/>
      <c r="M72" s="31"/>
      <c r="N72" s="32"/>
      <c r="O72" s="33"/>
      <c r="P72" s="31"/>
      <c r="Q72" s="34"/>
      <c r="S72" s="48"/>
      <c r="U72" s="48"/>
      <c r="W72" s="48"/>
      <c r="Y72" s="48"/>
      <c r="AA72" s="48"/>
      <c r="AC72" s="48"/>
      <c r="AE72" s="48"/>
      <c r="AG72" s="48"/>
      <c r="AI72" s="48"/>
      <c r="AK72" s="48"/>
      <c r="AM72" s="48"/>
      <c r="AO72" s="48"/>
      <c r="AQ72" s="48"/>
      <c r="AS72" s="48"/>
      <c r="AU72" s="48"/>
      <c r="AW72" s="48"/>
      <c r="AY72" s="48"/>
      <c r="BA72" s="48"/>
      <c r="BC72" s="48"/>
      <c r="BE72" s="48"/>
      <c r="BG72" s="48"/>
      <c r="BI72" s="48"/>
      <c r="BK72" s="48"/>
      <c r="BM72" s="48"/>
      <c r="BO72" s="48"/>
      <c r="BQ72" s="48"/>
      <c r="BS72" s="48"/>
      <c r="BU72" s="48"/>
      <c r="BW72" s="48"/>
      <c r="BY72" s="48"/>
      <c r="CA72" s="48"/>
      <c r="CC72" s="35"/>
      <c r="CD72" s="35"/>
    </row>
    <row r="73" spans="4:82" s="45" customFormat="1" ht="15" x14ac:dyDescent="0.2">
      <c r="D73" s="25"/>
      <c r="E73" s="50"/>
      <c r="F73" s="51"/>
      <c r="G73" s="28"/>
      <c r="H73" s="29"/>
      <c r="I73" s="29"/>
      <c r="J73" s="24"/>
      <c r="K73" s="30"/>
      <c r="L73" s="24"/>
      <c r="M73" s="31"/>
      <c r="N73" s="32"/>
      <c r="O73" s="33"/>
      <c r="P73" s="31"/>
      <c r="Q73" s="34"/>
      <c r="S73" s="48"/>
      <c r="U73" s="48"/>
      <c r="W73" s="48"/>
      <c r="Y73" s="48"/>
      <c r="AA73" s="48"/>
      <c r="AC73" s="48"/>
      <c r="AE73" s="48"/>
      <c r="AG73" s="48"/>
      <c r="AI73" s="48"/>
      <c r="AK73" s="48"/>
      <c r="AM73" s="48"/>
      <c r="AO73" s="48"/>
      <c r="AQ73" s="48"/>
      <c r="AS73" s="48"/>
      <c r="AU73" s="48"/>
      <c r="AW73" s="48"/>
      <c r="AY73" s="48"/>
      <c r="BA73" s="48"/>
      <c r="BC73" s="48"/>
      <c r="BE73" s="48"/>
      <c r="BG73" s="48"/>
      <c r="BI73" s="48"/>
      <c r="BK73" s="48"/>
      <c r="BM73" s="48"/>
      <c r="BO73" s="48"/>
      <c r="BQ73" s="48"/>
      <c r="BS73" s="48"/>
      <c r="BU73" s="48"/>
      <c r="BW73" s="48"/>
      <c r="BY73" s="48"/>
      <c r="CA73" s="48"/>
      <c r="CC73" s="35"/>
      <c r="CD73" s="35"/>
    </row>
    <row r="74" spans="4:82" s="45" customFormat="1" ht="15" x14ac:dyDescent="0.2">
      <c r="D74" s="25"/>
      <c r="E74" s="50"/>
      <c r="F74" s="51"/>
      <c r="G74" s="28"/>
      <c r="H74" s="29"/>
      <c r="I74" s="29"/>
      <c r="J74" s="24"/>
      <c r="K74" s="30"/>
      <c r="L74" s="24"/>
      <c r="M74" s="31"/>
      <c r="N74" s="32"/>
      <c r="O74" s="33"/>
      <c r="P74" s="31"/>
      <c r="Q74" s="34"/>
      <c r="S74" s="48"/>
      <c r="U74" s="48"/>
      <c r="W74" s="48"/>
      <c r="Y74" s="48"/>
      <c r="AA74" s="48"/>
      <c r="AC74" s="48"/>
      <c r="AE74" s="48"/>
      <c r="AG74" s="48"/>
      <c r="AI74" s="48"/>
      <c r="AK74" s="48"/>
      <c r="AM74" s="48"/>
      <c r="AO74" s="48"/>
      <c r="AQ74" s="48"/>
      <c r="AS74" s="48"/>
      <c r="AU74" s="48"/>
      <c r="AW74" s="48"/>
      <c r="AY74" s="48"/>
      <c r="BA74" s="48"/>
      <c r="BC74" s="48"/>
      <c r="BE74" s="48"/>
      <c r="BG74" s="48"/>
      <c r="BI74" s="48"/>
      <c r="BK74" s="48"/>
      <c r="BM74" s="48"/>
      <c r="BO74" s="48"/>
      <c r="BQ74" s="48"/>
      <c r="BS74" s="48"/>
      <c r="BU74" s="48"/>
      <c r="BW74" s="48"/>
      <c r="BY74" s="48"/>
      <c r="CA74" s="48"/>
      <c r="CC74" s="35"/>
      <c r="CD74" s="35"/>
    </row>
    <row r="75" spans="4:82" s="45" customFormat="1" ht="15" x14ac:dyDescent="0.2">
      <c r="D75" s="25"/>
      <c r="E75" s="50"/>
      <c r="F75" s="51"/>
      <c r="G75" s="28"/>
      <c r="H75" s="29"/>
      <c r="I75" s="29"/>
      <c r="J75" s="24"/>
      <c r="K75" s="30"/>
      <c r="L75" s="24"/>
      <c r="M75" s="31"/>
      <c r="N75" s="32"/>
      <c r="O75" s="33"/>
      <c r="P75" s="31"/>
      <c r="Q75" s="34"/>
      <c r="S75" s="48"/>
      <c r="U75" s="48"/>
      <c r="W75" s="48"/>
      <c r="Y75" s="48"/>
      <c r="AA75" s="48"/>
      <c r="AC75" s="48"/>
      <c r="AE75" s="48"/>
      <c r="AG75" s="48"/>
      <c r="AI75" s="48"/>
      <c r="AK75" s="48"/>
      <c r="AM75" s="48"/>
      <c r="AO75" s="48"/>
      <c r="AQ75" s="48"/>
      <c r="AS75" s="48"/>
      <c r="AU75" s="48"/>
      <c r="AW75" s="48"/>
      <c r="AY75" s="48"/>
      <c r="BA75" s="48"/>
      <c r="BC75" s="48"/>
      <c r="BE75" s="48"/>
      <c r="BG75" s="48"/>
      <c r="BI75" s="48"/>
      <c r="BK75" s="48"/>
      <c r="BM75" s="48"/>
      <c r="BO75" s="48"/>
      <c r="BQ75" s="48"/>
      <c r="BS75" s="48"/>
      <c r="BU75" s="48"/>
      <c r="BW75" s="48"/>
      <c r="BY75" s="48"/>
      <c r="CA75" s="48"/>
      <c r="CC75" s="35"/>
      <c r="CD75" s="35"/>
    </row>
    <row r="76" spans="4:82" s="45" customFormat="1" ht="15" x14ac:dyDescent="0.2">
      <c r="D76" s="25"/>
      <c r="E76" s="50"/>
      <c r="F76" s="51"/>
      <c r="G76" s="28"/>
      <c r="H76" s="29"/>
      <c r="I76" s="29"/>
      <c r="J76" s="24"/>
      <c r="K76" s="30"/>
      <c r="L76" s="24"/>
      <c r="M76" s="31"/>
      <c r="N76" s="32"/>
      <c r="O76" s="33"/>
      <c r="P76" s="31"/>
      <c r="Q76" s="34"/>
      <c r="S76" s="48"/>
      <c r="U76" s="48"/>
      <c r="W76" s="48"/>
      <c r="Y76" s="48"/>
      <c r="AA76" s="48"/>
      <c r="AC76" s="48"/>
      <c r="AE76" s="48"/>
      <c r="AG76" s="48"/>
      <c r="AI76" s="48"/>
      <c r="AK76" s="48"/>
      <c r="AM76" s="48"/>
      <c r="AO76" s="48"/>
      <c r="AQ76" s="48"/>
      <c r="AS76" s="48"/>
      <c r="AU76" s="48"/>
      <c r="AW76" s="48"/>
      <c r="AY76" s="48"/>
      <c r="BA76" s="48"/>
      <c r="BC76" s="48"/>
      <c r="BE76" s="48"/>
      <c r="BG76" s="48"/>
      <c r="BI76" s="48"/>
      <c r="BK76" s="48"/>
      <c r="BM76" s="48"/>
      <c r="BO76" s="48"/>
      <c r="BQ76" s="48"/>
      <c r="BS76" s="48"/>
      <c r="BU76" s="48"/>
      <c r="BW76" s="48"/>
      <c r="BY76" s="48"/>
      <c r="CA76" s="48"/>
      <c r="CC76" s="35"/>
      <c r="CD76" s="35"/>
    </row>
    <row r="77" spans="4:82" s="45" customFormat="1" ht="15" x14ac:dyDescent="0.2">
      <c r="D77" s="25"/>
      <c r="E77" s="50"/>
      <c r="F77" s="51"/>
      <c r="G77" s="28"/>
      <c r="H77" s="29"/>
      <c r="I77" s="29"/>
      <c r="J77" s="24"/>
      <c r="K77" s="30"/>
      <c r="L77" s="24"/>
      <c r="M77" s="31"/>
      <c r="N77" s="32"/>
      <c r="O77" s="33"/>
      <c r="P77" s="31"/>
      <c r="Q77" s="34"/>
      <c r="S77" s="48"/>
      <c r="U77" s="48"/>
      <c r="W77" s="48"/>
      <c r="Y77" s="48"/>
      <c r="AA77" s="48"/>
      <c r="AC77" s="48"/>
      <c r="AE77" s="48"/>
      <c r="AG77" s="48"/>
      <c r="AI77" s="48"/>
      <c r="AK77" s="48"/>
      <c r="AM77" s="48"/>
      <c r="AO77" s="48"/>
      <c r="AQ77" s="48"/>
      <c r="AS77" s="48"/>
      <c r="AU77" s="48"/>
      <c r="AW77" s="48"/>
      <c r="AY77" s="48"/>
      <c r="BA77" s="48"/>
      <c r="BC77" s="48"/>
      <c r="BE77" s="48"/>
      <c r="BG77" s="48"/>
      <c r="BI77" s="48"/>
      <c r="BK77" s="48"/>
      <c r="BM77" s="48"/>
      <c r="BO77" s="48"/>
      <c r="BQ77" s="48"/>
      <c r="BS77" s="48"/>
      <c r="BU77" s="48"/>
      <c r="BW77" s="48"/>
      <c r="BY77" s="48"/>
      <c r="CA77" s="48"/>
      <c r="CC77" s="35"/>
      <c r="CD77" s="35"/>
    </row>
    <row r="78" spans="4:82" s="45" customFormat="1" ht="15" x14ac:dyDescent="0.2">
      <c r="D78" s="25"/>
      <c r="E78" s="50"/>
      <c r="F78" s="51"/>
      <c r="G78" s="28"/>
      <c r="H78" s="29"/>
      <c r="I78" s="29"/>
      <c r="J78" s="24"/>
      <c r="K78" s="30"/>
      <c r="L78" s="24"/>
      <c r="M78" s="31"/>
      <c r="N78" s="32"/>
      <c r="O78" s="33"/>
      <c r="P78" s="31"/>
      <c r="Q78" s="34"/>
      <c r="S78" s="48"/>
      <c r="U78" s="48"/>
      <c r="W78" s="48"/>
      <c r="Y78" s="48"/>
      <c r="AA78" s="48"/>
      <c r="AC78" s="48"/>
      <c r="AE78" s="48"/>
      <c r="AG78" s="48"/>
      <c r="AI78" s="48"/>
      <c r="AK78" s="48"/>
      <c r="AM78" s="48"/>
      <c r="AO78" s="48"/>
      <c r="AQ78" s="48"/>
      <c r="AS78" s="48"/>
      <c r="AU78" s="48"/>
      <c r="AW78" s="48"/>
      <c r="AY78" s="48"/>
      <c r="BA78" s="48"/>
      <c r="BC78" s="48"/>
      <c r="BE78" s="48"/>
      <c r="BG78" s="48"/>
      <c r="BI78" s="48"/>
      <c r="BK78" s="48"/>
      <c r="BM78" s="48"/>
      <c r="BO78" s="48"/>
      <c r="BQ78" s="48"/>
      <c r="BS78" s="48"/>
      <c r="BU78" s="48"/>
      <c r="BW78" s="48"/>
      <c r="BY78" s="48"/>
      <c r="CA78" s="48"/>
      <c r="CC78" s="35"/>
      <c r="CD78" s="35"/>
    </row>
    <row r="79" spans="4:82" s="45" customFormat="1" ht="15" x14ac:dyDescent="0.2">
      <c r="D79" s="25"/>
      <c r="E79" s="50"/>
      <c r="F79" s="51"/>
      <c r="G79" s="28"/>
      <c r="H79" s="29"/>
      <c r="I79" s="29"/>
      <c r="J79" s="24"/>
      <c r="K79" s="30"/>
      <c r="L79" s="24"/>
      <c r="M79" s="31"/>
      <c r="N79" s="32"/>
      <c r="O79" s="33"/>
      <c r="P79" s="31"/>
      <c r="Q79" s="34"/>
      <c r="S79" s="48"/>
      <c r="U79" s="48"/>
      <c r="W79" s="48"/>
      <c r="Y79" s="48"/>
      <c r="AA79" s="48"/>
      <c r="AC79" s="48"/>
      <c r="AE79" s="48"/>
      <c r="AG79" s="48"/>
      <c r="AI79" s="48"/>
      <c r="AK79" s="48"/>
      <c r="AM79" s="48"/>
      <c r="AO79" s="48"/>
      <c r="AQ79" s="48"/>
      <c r="AS79" s="48"/>
      <c r="AU79" s="48"/>
      <c r="AW79" s="48"/>
      <c r="AY79" s="48"/>
      <c r="BA79" s="48"/>
      <c r="BC79" s="48"/>
      <c r="BE79" s="48"/>
      <c r="BG79" s="48"/>
      <c r="BI79" s="48"/>
      <c r="BK79" s="48"/>
      <c r="BM79" s="48"/>
      <c r="BO79" s="48"/>
      <c r="BQ79" s="48"/>
      <c r="BS79" s="48"/>
      <c r="BU79" s="48"/>
      <c r="BW79" s="48"/>
      <c r="BY79" s="48"/>
      <c r="CA79" s="48"/>
      <c r="CC79" s="35"/>
      <c r="CD79" s="35"/>
    </row>
    <row r="80" spans="4:82" s="45" customFormat="1" ht="15" x14ac:dyDescent="0.2">
      <c r="D80" s="25"/>
      <c r="E80" s="50"/>
      <c r="F80" s="51"/>
      <c r="G80" s="28"/>
      <c r="H80" s="29"/>
      <c r="I80" s="29"/>
      <c r="J80" s="24"/>
      <c r="K80" s="30"/>
      <c r="L80" s="24"/>
      <c r="M80" s="31"/>
      <c r="N80" s="32"/>
      <c r="O80" s="33"/>
      <c r="P80" s="31"/>
      <c r="Q80" s="34"/>
      <c r="S80" s="48"/>
      <c r="U80" s="48"/>
      <c r="W80" s="48"/>
      <c r="Y80" s="48"/>
      <c r="AA80" s="48"/>
      <c r="AC80" s="48"/>
      <c r="AE80" s="48"/>
      <c r="AG80" s="48"/>
      <c r="AI80" s="48"/>
      <c r="AK80" s="48"/>
      <c r="AM80" s="48"/>
      <c r="AO80" s="48"/>
      <c r="AQ80" s="48"/>
      <c r="AS80" s="48"/>
      <c r="AU80" s="48"/>
      <c r="AW80" s="48"/>
      <c r="AY80" s="48"/>
      <c r="BA80" s="48"/>
      <c r="BC80" s="48"/>
      <c r="BE80" s="48"/>
      <c r="BG80" s="48"/>
      <c r="BI80" s="48"/>
      <c r="BK80" s="48"/>
      <c r="BM80" s="48"/>
      <c r="BO80" s="48"/>
      <c r="BQ80" s="48"/>
      <c r="BS80" s="48"/>
      <c r="BU80" s="48"/>
      <c r="BW80" s="48"/>
      <c r="BY80" s="48"/>
      <c r="CA80" s="48"/>
      <c r="CC80" s="35"/>
      <c r="CD80" s="35"/>
    </row>
    <row r="81" spans="4:82" s="45" customFormat="1" ht="15" x14ac:dyDescent="0.2">
      <c r="D81" s="25"/>
      <c r="E81" s="50"/>
      <c r="F81" s="51"/>
      <c r="G81" s="28"/>
      <c r="H81" s="29"/>
      <c r="I81" s="29"/>
      <c r="J81" s="24"/>
      <c r="K81" s="30"/>
      <c r="L81" s="24"/>
      <c r="M81" s="31"/>
      <c r="N81" s="32"/>
      <c r="O81" s="33"/>
      <c r="P81" s="31"/>
      <c r="Q81" s="34"/>
      <c r="S81" s="48"/>
      <c r="U81" s="48"/>
      <c r="W81" s="48"/>
      <c r="Y81" s="48"/>
      <c r="AA81" s="48"/>
      <c r="AC81" s="48"/>
      <c r="AE81" s="48"/>
      <c r="AG81" s="48"/>
      <c r="AI81" s="48"/>
      <c r="AK81" s="48"/>
      <c r="AM81" s="48"/>
      <c r="AO81" s="48"/>
      <c r="AQ81" s="48"/>
      <c r="AS81" s="48"/>
      <c r="AU81" s="48"/>
      <c r="AW81" s="48"/>
      <c r="AY81" s="48"/>
      <c r="BA81" s="48"/>
      <c r="BC81" s="48"/>
      <c r="BE81" s="48"/>
      <c r="BG81" s="48"/>
      <c r="BI81" s="48"/>
      <c r="BK81" s="48"/>
      <c r="BM81" s="48"/>
      <c r="BO81" s="48"/>
      <c r="BQ81" s="48"/>
      <c r="BS81" s="48"/>
      <c r="BU81" s="48"/>
      <c r="BW81" s="48"/>
      <c r="BY81" s="48"/>
      <c r="CA81" s="48"/>
      <c r="CC81" s="35"/>
      <c r="CD81" s="35"/>
    </row>
    <row r="82" spans="4:82" s="45" customFormat="1" ht="15" x14ac:dyDescent="0.2">
      <c r="D82" s="25"/>
      <c r="E82" s="50"/>
      <c r="F82" s="51"/>
      <c r="G82" s="28"/>
      <c r="H82" s="29"/>
      <c r="I82" s="29"/>
      <c r="J82" s="24"/>
      <c r="K82" s="30"/>
      <c r="L82" s="24"/>
      <c r="M82" s="31"/>
      <c r="N82" s="32"/>
      <c r="O82" s="33"/>
      <c r="P82" s="31"/>
      <c r="Q82" s="34"/>
      <c r="S82" s="48"/>
      <c r="U82" s="48"/>
      <c r="W82" s="48"/>
      <c r="Y82" s="48"/>
      <c r="AA82" s="48"/>
      <c r="AC82" s="48"/>
      <c r="AE82" s="48"/>
      <c r="AG82" s="48"/>
      <c r="AI82" s="48"/>
      <c r="AK82" s="48"/>
      <c r="AM82" s="48"/>
      <c r="AO82" s="48"/>
      <c r="AQ82" s="48"/>
      <c r="AS82" s="48"/>
      <c r="AU82" s="48"/>
      <c r="AW82" s="48"/>
      <c r="AY82" s="48"/>
      <c r="BA82" s="48"/>
      <c r="BC82" s="48"/>
      <c r="BE82" s="48"/>
      <c r="BG82" s="48"/>
      <c r="BI82" s="48"/>
      <c r="BK82" s="48"/>
      <c r="BM82" s="48"/>
      <c r="BO82" s="48"/>
      <c r="BQ82" s="48"/>
      <c r="BS82" s="48"/>
      <c r="BU82" s="48"/>
      <c r="BW82" s="48"/>
      <c r="BY82" s="48"/>
      <c r="CA82" s="48"/>
      <c r="CC82" s="35"/>
      <c r="CD82" s="35"/>
    </row>
    <row r="83" spans="4:82" s="45" customFormat="1" ht="15" x14ac:dyDescent="0.2">
      <c r="D83" s="25"/>
      <c r="E83" s="50"/>
      <c r="F83" s="51"/>
      <c r="G83" s="28"/>
      <c r="H83" s="29"/>
      <c r="I83" s="29"/>
      <c r="J83" s="24"/>
      <c r="K83" s="30"/>
      <c r="L83" s="24"/>
      <c r="M83" s="31"/>
      <c r="N83" s="32"/>
      <c r="O83" s="33"/>
      <c r="P83" s="31"/>
      <c r="Q83" s="34"/>
      <c r="S83" s="48"/>
      <c r="U83" s="48"/>
      <c r="W83" s="48"/>
      <c r="Y83" s="48"/>
      <c r="AA83" s="48"/>
      <c r="AC83" s="48"/>
      <c r="AE83" s="48"/>
      <c r="AG83" s="48"/>
      <c r="AI83" s="48"/>
      <c r="AK83" s="48"/>
      <c r="AM83" s="48"/>
      <c r="AO83" s="48"/>
      <c r="AQ83" s="48"/>
      <c r="AS83" s="48"/>
      <c r="AU83" s="48"/>
      <c r="AW83" s="48"/>
      <c r="AY83" s="48"/>
      <c r="BA83" s="48"/>
      <c r="BC83" s="48"/>
      <c r="BE83" s="48"/>
      <c r="BG83" s="48"/>
      <c r="BI83" s="48"/>
      <c r="BK83" s="48"/>
      <c r="BM83" s="48"/>
      <c r="BO83" s="48"/>
      <c r="BQ83" s="48"/>
      <c r="BS83" s="48"/>
      <c r="BU83" s="48"/>
      <c r="BW83" s="48"/>
      <c r="BY83" s="48"/>
      <c r="CA83" s="48"/>
      <c r="CC83" s="35"/>
      <c r="CD83" s="35"/>
    </row>
    <row r="84" spans="4:82" s="45" customFormat="1" ht="15" x14ac:dyDescent="0.2">
      <c r="D84" s="25"/>
      <c r="E84" s="50"/>
      <c r="F84" s="51"/>
      <c r="G84" s="28"/>
      <c r="H84" s="29"/>
      <c r="I84" s="29"/>
      <c r="J84" s="24"/>
      <c r="K84" s="30"/>
      <c r="L84" s="24"/>
      <c r="M84" s="31"/>
      <c r="N84" s="32"/>
      <c r="O84" s="33"/>
      <c r="P84" s="31"/>
      <c r="Q84" s="34"/>
      <c r="S84" s="48"/>
      <c r="U84" s="48"/>
      <c r="W84" s="48"/>
      <c r="Y84" s="48"/>
      <c r="AA84" s="48"/>
      <c r="AC84" s="48"/>
      <c r="AE84" s="48"/>
      <c r="AG84" s="48"/>
      <c r="AI84" s="48"/>
      <c r="AK84" s="48"/>
      <c r="AM84" s="48"/>
      <c r="AO84" s="48"/>
      <c r="AQ84" s="48"/>
      <c r="AS84" s="48"/>
      <c r="AU84" s="48"/>
      <c r="AW84" s="48"/>
      <c r="AY84" s="48"/>
      <c r="BA84" s="48"/>
      <c r="BC84" s="48"/>
      <c r="BE84" s="48"/>
      <c r="BG84" s="48"/>
      <c r="BI84" s="48"/>
      <c r="BK84" s="48"/>
      <c r="BM84" s="48"/>
      <c r="BO84" s="48"/>
      <c r="BQ84" s="48"/>
      <c r="BS84" s="48"/>
      <c r="BU84" s="48"/>
      <c r="BW84" s="48"/>
      <c r="BY84" s="48"/>
      <c r="CA84" s="48"/>
      <c r="CC84" s="35"/>
      <c r="CD84" s="35"/>
    </row>
    <row r="85" spans="4:82" s="45" customFormat="1" ht="15" x14ac:dyDescent="0.2">
      <c r="D85" s="25"/>
      <c r="E85" s="50"/>
      <c r="F85" s="51"/>
      <c r="G85" s="28"/>
      <c r="H85" s="29"/>
      <c r="I85" s="29"/>
      <c r="J85" s="24"/>
      <c r="K85" s="30"/>
      <c r="L85" s="24"/>
      <c r="M85" s="31"/>
      <c r="N85" s="32"/>
      <c r="O85" s="33"/>
      <c r="P85" s="31"/>
      <c r="Q85" s="34"/>
      <c r="S85" s="48"/>
      <c r="U85" s="48"/>
      <c r="W85" s="48"/>
      <c r="Y85" s="48"/>
      <c r="AA85" s="48"/>
      <c r="AC85" s="48"/>
      <c r="AE85" s="48"/>
      <c r="AG85" s="48"/>
      <c r="AI85" s="48"/>
      <c r="AK85" s="48"/>
      <c r="AM85" s="48"/>
      <c r="AO85" s="48"/>
      <c r="AQ85" s="48"/>
      <c r="AS85" s="48"/>
      <c r="AU85" s="48"/>
      <c r="AW85" s="48"/>
      <c r="AY85" s="48"/>
      <c r="BA85" s="48"/>
      <c r="BC85" s="48"/>
      <c r="BE85" s="48"/>
      <c r="BG85" s="48"/>
      <c r="BI85" s="48"/>
      <c r="BK85" s="48"/>
      <c r="BM85" s="48"/>
      <c r="BO85" s="48"/>
      <c r="BQ85" s="48"/>
      <c r="BS85" s="48"/>
      <c r="BU85" s="48"/>
      <c r="BW85" s="48"/>
      <c r="BY85" s="48"/>
      <c r="CA85" s="48"/>
      <c r="CC85" s="35"/>
      <c r="CD85" s="35"/>
    </row>
    <row r="86" spans="4:82" s="45" customFormat="1" ht="15" x14ac:dyDescent="0.2">
      <c r="D86" s="25"/>
      <c r="E86" s="50"/>
      <c r="F86" s="51"/>
      <c r="G86" s="28"/>
      <c r="H86" s="29"/>
      <c r="I86" s="29"/>
      <c r="J86" s="24"/>
      <c r="K86" s="30"/>
      <c r="L86" s="24"/>
      <c r="M86" s="31"/>
      <c r="N86" s="32"/>
      <c r="O86" s="33"/>
      <c r="P86" s="31"/>
      <c r="Q86" s="34"/>
      <c r="S86" s="48"/>
      <c r="U86" s="48"/>
      <c r="W86" s="48"/>
      <c r="Y86" s="48"/>
      <c r="AA86" s="48"/>
      <c r="AC86" s="48"/>
      <c r="AE86" s="48"/>
      <c r="AG86" s="48"/>
      <c r="AI86" s="48"/>
      <c r="AK86" s="48"/>
      <c r="AM86" s="48"/>
      <c r="AO86" s="48"/>
      <c r="AQ86" s="48"/>
      <c r="AS86" s="48"/>
      <c r="AU86" s="48"/>
      <c r="AW86" s="48"/>
      <c r="AY86" s="48"/>
      <c r="BA86" s="48"/>
      <c r="BC86" s="48"/>
      <c r="BE86" s="48"/>
      <c r="BG86" s="48"/>
      <c r="BI86" s="48"/>
      <c r="BK86" s="48"/>
      <c r="BM86" s="48"/>
      <c r="BO86" s="48"/>
      <c r="BQ86" s="48"/>
      <c r="BS86" s="48"/>
      <c r="BU86" s="48"/>
      <c r="BW86" s="48"/>
      <c r="BY86" s="48"/>
      <c r="CA86" s="48"/>
      <c r="CC86" s="35"/>
      <c r="CD86" s="35"/>
    </row>
    <row r="87" spans="4:82" s="45" customFormat="1" ht="15" x14ac:dyDescent="0.2">
      <c r="D87" s="25"/>
      <c r="E87" s="50"/>
      <c r="F87" s="51"/>
      <c r="G87" s="28"/>
      <c r="H87" s="29"/>
      <c r="I87" s="29"/>
      <c r="J87" s="24"/>
      <c r="K87" s="30"/>
      <c r="L87" s="24"/>
      <c r="M87" s="31"/>
      <c r="N87" s="32"/>
      <c r="O87" s="33"/>
      <c r="P87" s="31"/>
      <c r="Q87" s="34"/>
      <c r="S87" s="48"/>
      <c r="U87" s="48"/>
      <c r="W87" s="48"/>
      <c r="Y87" s="48"/>
      <c r="AA87" s="48"/>
      <c r="AC87" s="48"/>
      <c r="AE87" s="48"/>
      <c r="AG87" s="48"/>
      <c r="AI87" s="48"/>
      <c r="AK87" s="48"/>
      <c r="AM87" s="48"/>
      <c r="AO87" s="48"/>
      <c r="AQ87" s="48"/>
      <c r="AS87" s="48"/>
      <c r="AU87" s="48"/>
      <c r="AW87" s="48"/>
      <c r="AY87" s="48"/>
      <c r="BA87" s="48"/>
      <c r="BC87" s="48"/>
      <c r="BE87" s="48"/>
      <c r="BG87" s="48"/>
      <c r="BI87" s="48"/>
      <c r="BK87" s="48"/>
      <c r="BM87" s="48"/>
      <c r="BO87" s="48"/>
      <c r="BQ87" s="48"/>
      <c r="BS87" s="48"/>
      <c r="BU87" s="48"/>
      <c r="BW87" s="48"/>
      <c r="BY87" s="48"/>
      <c r="CA87" s="48"/>
      <c r="CC87" s="35"/>
      <c r="CD87" s="35"/>
    </row>
  </sheetData>
  <mergeCells count="131">
    <mergeCell ref="BE38:BI38"/>
    <mergeCell ref="BE40:BI40"/>
    <mergeCell ref="BE42:BI42"/>
    <mergeCell ref="BU1:CA1"/>
    <mergeCell ref="A3:B3"/>
    <mergeCell ref="C3:G3"/>
    <mergeCell ref="I3:K3"/>
    <mergeCell ref="N3:Q3"/>
    <mergeCell ref="BQ3:BT3"/>
    <mergeCell ref="BU3:CA3"/>
    <mergeCell ref="AT5:AU5"/>
    <mergeCell ref="AV5:AW5"/>
    <mergeCell ref="AX5:AY5"/>
    <mergeCell ref="AZ5:BA5"/>
    <mergeCell ref="AD5:AE5"/>
    <mergeCell ref="AF5:AG5"/>
    <mergeCell ref="AH5:AI5"/>
    <mergeCell ref="AJ5:AK5"/>
    <mergeCell ref="AL5:AM5"/>
    <mergeCell ref="AN5:AO5"/>
    <mergeCell ref="BZ5:CA5"/>
    <mergeCell ref="BX5:BY5"/>
    <mergeCell ref="BB5:BC5"/>
    <mergeCell ref="BD5:BE5"/>
    <mergeCell ref="BF5:BG5"/>
    <mergeCell ref="BH5:BI5"/>
    <mergeCell ref="BJ5:BK5"/>
    <mergeCell ref="Z5:AA5"/>
    <mergeCell ref="AB5:AC5"/>
    <mergeCell ref="J6:J7"/>
    <mergeCell ref="K6:K7"/>
    <mergeCell ref="L6:L7"/>
    <mergeCell ref="M6:M7"/>
    <mergeCell ref="N6:N7"/>
    <mergeCell ref="O6:O7"/>
    <mergeCell ref="AP6:AQ6"/>
    <mergeCell ref="AT6:AU6"/>
    <mergeCell ref="AV6:AW6"/>
    <mergeCell ref="Z6:AA6"/>
    <mergeCell ref="AB6:AC6"/>
    <mergeCell ref="AD6:AE6"/>
    <mergeCell ref="AF6:AG6"/>
    <mergeCell ref="AH6:AI6"/>
    <mergeCell ref="AJ6:AK6"/>
    <mergeCell ref="AR6:AS6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BN5:BO5"/>
    <mergeCell ref="BV6:BW6"/>
    <mergeCell ref="AP5:AQ5"/>
    <mergeCell ref="AR5:AS5"/>
    <mergeCell ref="P6:P7"/>
    <mergeCell ref="Q6:Q7"/>
    <mergeCell ref="R6:S6"/>
    <mergeCell ref="T6:U6"/>
    <mergeCell ref="V6:W6"/>
    <mergeCell ref="X6:Y6"/>
    <mergeCell ref="BP5:BQ5"/>
    <mergeCell ref="BR5:BS5"/>
    <mergeCell ref="BT5:BU5"/>
    <mergeCell ref="BV5:BW5"/>
    <mergeCell ref="BD6:BE6"/>
    <mergeCell ref="BF6:BG6"/>
    <mergeCell ref="BH6:BI6"/>
    <mergeCell ref="AL6:AM6"/>
    <mergeCell ref="AN6:AO6"/>
    <mergeCell ref="BL5:BM5"/>
    <mergeCell ref="R5:S5"/>
    <mergeCell ref="T5:U5"/>
    <mergeCell ref="V5:W5"/>
    <mergeCell ref="X5:Y5"/>
    <mergeCell ref="BX6:BY6"/>
    <mergeCell ref="BZ6:CA6"/>
    <mergeCell ref="BJ6:BK6"/>
    <mergeCell ref="BL6:BM6"/>
    <mergeCell ref="BN6:BO6"/>
    <mergeCell ref="BP6:BQ6"/>
    <mergeCell ref="BR6:BS6"/>
    <mergeCell ref="BT6:BU6"/>
    <mergeCell ref="AX6:AY6"/>
    <mergeCell ref="AZ6:BA6"/>
    <mergeCell ref="BB6:BC6"/>
    <mergeCell ref="A35:B35"/>
    <mergeCell ref="D35:E35"/>
    <mergeCell ref="S36:W37"/>
    <mergeCell ref="Y36:Z37"/>
    <mergeCell ref="AB36:AD37"/>
    <mergeCell ref="AG36:AK37"/>
    <mergeCell ref="AM36:AN37"/>
    <mergeCell ref="AP36:AR37"/>
    <mergeCell ref="A38:B38"/>
    <mergeCell ref="D38:E38"/>
    <mergeCell ref="S38:W38"/>
    <mergeCell ref="Y38:Z38"/>
    <mergeCell ref="AB38:AD38"/>
    <mergeCell ref="AG38:AK38"/>
    <mergeCell ref="AM38:AN38"/>
    <mergeCell ref="AP38:AR38"/>
    <mergeCell ref="AP42:AR42"/>
    <mergeCell ref="AB44:AD44"/>
    <mergeCell ref="AE44:AF44"/>
    <mergeCell ref="AG44:AK44"/>
    <mergeCell ref="AM44:AN44"/>
    <mergeCell ref="AP44:AR44"/>
    <mergeCell ref="A44:B44"/>
    <mergeCell ref="D44:E44"/>
    <mergeCell ref="A40:B40"/>
    <mergeCell ref="D40:E40"/>
    <mergeCell ref="J40:L40"/>
    <mergeCell ref="S40:W40"/>
    <mergeCell ref="Y40:Z40"/>
    <mergeCell ref="AB40:AD40"/>
    <mergeCell ref="AG40:AK40"/>
    <mergeCell ref="AM40:AN40"/>
    <mergeCell ref="AP40:AR40"/>
    <mergeCell ref="A46:B46"/>
    <mergeCell ref="D46:E46"/>
    <mergeCell ref="A42:B42"/>
    <mergeCell ref="D42:E42"/>
    <mergeCell ref="S42:W42"/>
    <mergeCell ref="Y42:Z42"/>
    <mergeCell ref="AB42:AD42"/>
    <mergeCell ref="AG42:AK42"/>
    <mergeCell ref="AM42:AN42"/>
  </mergeCells>
  <conditionalFormatting sqref="K9 K12 K14:K15 K19:K20">
    <cfRule type="cellIs" dxfId="222" priority="50" operator="equal">
      <formula>0</formula>
    </cfRule>
  </conditionalFormatting>
  <conditionalFormatting sqref="K9">
    <cfRule type="cellIs" dxfId="221" priority="49" operator="equal">
      <formula>0</formula>
    </cfRule>
  </conditionalFormatting>
  <conditionalFormatting sqref="K9 K12 K14:K15 K19:K20">
    <cfRule type="cellIs" dxfId="220" priority="48" operator="equal">
      <formula>0</formula>
    </cfRule>
  </conditionalFormatting>
  <conditionalFormatting sqref="K9">
    <cfRule type="cellIs" dxfId="219" priority="47" operator="equal">
      <formula>0</formula>
    </cfRule>
  </conditionalFormatting>
  <conditionalFormatting sqref="K10">
    <cfRule type="cellIs" dxfId="218" priority="46" operator="equal">
      <formula>0</formula>
    </cfRule>
  </conditionalFormatting>
  <conditionalFormatting sqref="K10">
    <cfRule type="cellIs" dxfId="217" priority="45" operator="equal">
      <formula>0</formula>
    </cfRule>
  </conditionalFormatting>
  <conditionalFormatting sqref="K10">
    <cfRule type="cellIs" dxfId="216" priority="44" operator="equal">
      <formula>0</formula>
    </cfRule>
  </conditionalFormatting>
  <conditionalFormatting sqref="K10">
    <cfRule type="cellIs" dxfId="215" priority="43" operator="equal">
      <formula>0</formula>
    </cfRule>
  </conditionalFormatting>
  <conditionalFormatting sqref="K11">
    <cfRule type="cellIs" dxfId="214" priority="42" operator="equal">
      <formula>0</formula>
    </cfRule>
  </conditionalFormatting>
  <conditionalFormatting sqref="K11">
    <cfRule type="cellIs" dxfId="213" priority="41" operator="equal">
      <formula>0</formula>
    </cfRule>
  </conditionalFormatting>
  <conditionalFormatting sqref="K11">
    <cfRule type="cellIs" dxfId="212" priority="40" operator="equal">
      <formula>0</formula>
    </cfRule>
  </conditionalFormatting>
  <conditionalFormatting sqref="K11">
    <cfRule type="cellIs" dxfId="211" priority="39" operator="equal">
      <formula>0</formula>
    </cfRule>
  </conditionalFormatting>
  <conditionalFormatting sqref="K13">
    <cfRule type="cellIs" dxfId="210" priority="34" operator="equal">
      <formula>0</formula>
    </cfRule>
  </conditionalFormatting>
  <conditionalFormatting sqref="K13">
    <cfRule type="cellIs" dxfId="209" priority="33" operator="equal">
      <formula>0</formula>
    </cfRule>
  </conditionalFormatting>
  <conditionalFormatting sqref="K16">
    <cfRule type="cellIs" dxfId="208" priority="32" operator="equal">
      <formula>0</formula>
    </cfRule>
  </conditionalFormatting>
  <conditionalFormatting sqref="K16">
    <cfRule type="cellIs" dxfId="207" priority="31" operator="equal">
      <formula>0</formula>
    </cfRule>
  </conditionalFormatting>
  <conditionalFormatting sqref="K18">
    <cfRule type="cellIs" dxfId="206" priority="30" operator="equal">
      <formula>0</formula>
    </cfRule>
  </conditionalFormatting>
  <conditionalFormatting sqref="K18">
    <cfRule type="cellIs" dxfId="205" priority="29" operator="equal">
      <formula>0</formula>
    </cfRule>
  </conditionalFormatting>
  <conditionalFormatting sqref="K17">
    <cfRule type="cellIs" dxfId="204" priority="28" operator="equal">
      <formula>0</formula>
    </cfRule>
  </conditionalFormatting>
  <conditionalFormatting sqref="K17">
    <cfRule type="cellIs" dxfId="203" priority="27" operator="equal">
      <formula>0</formula>
    </cfRule>
  </conditionalFormatting>
  <conditionalFormatting sqref="K11 K13">
    <cfRule type="cellIs" dxfId="202" priority="26" operator="equal">
      <formula>0</formula>
    </cfRule>
  </conditionalFormatting>
  <conditionalFormatting sqref="K11 K13">
    <cfRule type="cellIs" dxfId="201" priority="25" operator="equal">
      <formula>0</formula>
    </cfRule>
  </conditionalFormatting>
  <conditionalFormatting sqref="K10">
    <cfRule type="cellIs" dxfId="200" priority="24" operator="equal">
      <formula>0</formula>
    </cfRule>
  </conditionalFormatting>
  <conditionalFormatting sqref="K10">
    <cfRule type="cellIs" dxfId="199" priority="23" operator="equal">
      <formula>0</formula>
    </cfRule>
  </conditionalFormatting>
  <conditionalFormatting sqref="K10">
    <cfRule type="cellIs" dxfId="198" priority="22" operator="equal">
      <formula>0</formula>
    </cfRule>
  </conditionalFormatting>
  <conditionalFormatting sqref="K10">
    <cfRule type="cellIs" dxfId="197" priority="21" operator="equal">
      <formula>0</formula>
    </cfRule>
  </conditionalFormatting>
  <conditionalFormatting sqref="K12">
    <cfRule type="cellIs" dxfId="196" priority="20" operator="equal">
      <formula>0</formula>
    </cfRule>
  </conditionalFormatting>
  <conditionalFormatting sqref="K12">
    <cfRule type="cellIs" dxfId="195" priority="19" operator="equal">
      <formula>0</formula>
    </cfRule>
  </conditionalFormatting>
  <conditionalFormatting sqref="K33">
    <cfRule type="cellIs" dxfId="194" priority="18" operator="equal">
      <formula>0</formula>
    </cfRule>
  </conditionalFormatting>
  <conditionalFormatting sqref="K33">
    <cfRule type="cellIs" dxfId="193" priority="17" operator="equal">
      <formula>0</formula>
    </cfRule>
  </conditionalFormatting>
  <conditionalFormatting sqref="K21:K27">
    <cfRule type="cellIs" dxfId="192" priority="14" operator="equal">
      <formula>0</formula>
    </cfRule>
  </conditionalFormatting>
  <conditionalFormatting sqref="K21:K27">
    <cfRule type="cellIs" dxfId="191" priority="13" operator="equal">
      <formula>0</formula>
    </cfRule>
  </conditionalFormatting>
  <conditionalFormatting sqref="K29">
    <cfRule type="cellIs" dxfId="190" priority="10" operator="equal">
      <formula>0</formula>
    </cfRule>
  </conditionalFormatting>
  <conditionalFormatting sqref="K29">
    <cfRule type="cellIs" dxfId="189" priority="9" operator="equal">
      <formula>0</formula>
    </cfRule>
  </conditionalFormatting>
  <conditionalFormatting sqref="K30">
    <cfRule type="cellIs" dxfId="188" priority="8" operator="equal">
      <formula>0</formula>
    </cfRule>
  </conditionalFormatting>
  <conditionalFormatting sqref="K30">
    <cfRule type="cellIs" dxfId="187" priority="7" operator="equal">
      <formula>0</formula>
    </cfRule>
  </conditionalFormatting>
  <conditionalFormatting sqref="K31">
    <cfRule type="cellIs" dxfId="186" priority="6" operator="equal">
      <formula>0</formula>
    </cfRule>
  </conditionalFormatting>
  <conditionalFormatting sqref="K31">
    <cfRule type="cellIs" dxfId="185" priority="5" operator="equal">
      <formula>0</formula>
    </cfRule>
  </conditionalFormatting>
  <conditionalFormatting sqref="K32">
    <cfRule type="cellIs" dxfId="184" priority="4" operator="equal">
      <formula>0</formula>
    </cfRule>
  </conditionalFormatting>
  <conditionalFormatting sqref="K32">
    <cfRule type="cellIs" dxfId="183" priority="3" operator="equal">
      <formula>0</formula>
    </cfRule>
  </conditionalFormatting>
  <conditionalFormatting sqref="K28">
    <cfRule type="cellIs" dxfId="182" priority="2" operator="equal">
      <formula>0</formula>
    </cfRule>
  </conditionalFormatting>
  <conditionalFormatting sqref="K28">
    <cfRule type="cellIs" dxfId="181" priority="1" operator="equal">
      <formula>0</formula>
    </cfRule>
  </conditionalFormatting>
  <pageMargins left="0.19685039370078741" right="0.19685039370078741" top="0.23622047244094491" bottom="0.23622047244094491" header="0.31496062992125984" footer="0.31496062992125984"/>
  <pageSetup paperSize="9" scale="47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92"/>
  <sheetViews>
    <sheetView showGridLines="0" workbookViewId="0">
      <pane xSplit="17" ySplit="7" topLeftCell="BX8" activePane="bottomRight" state="frozen"/>
      <selection activeCell="H12" sqref="H12"/>
      <selection pane="topRight" activeCell="H12" sqref="H12"/>
      <selection pane="bottomLeft" activeCell="H12" sqref="H12"/>
      <selection pane="bottomRight" activeCell="I13" sqref="I13"/>
    </sheetView>
  </sheetViews>
  <sheetFormatPr defaultColWidth="9.125" defaultRowHeight="14.25" x14ac:dyDescent="0.2"/>
  <cols>
    <col min="1" max="1" width="3.25" style="24" customWidth="1"/>
    <col min="2" max="2" width="12.25" style="24" customWidth="1"/>
    <col min="3" max="3" width="17.625" style="24" customWidth="1"/>
    <col min="4" max="4" width="5.75" style="25" customWidth="1"/>
    <col min="5" max="5" width="10.375" style="26" customWidth="1"/>
    <col min="6" max="6" width="6.375" style="27" customWidth="1"/>
    <col min="7" max="7" width="5.875" style="28" customWidth="1"/>
    <col min="8" max="9" width="9" style="29" customWidth="1"/>
    <col min="10" max="10" width="4.25" style="24" customWidth="1"/>
    <col min="11" max="11" width="4.25" style="30" customWidth="1"/>
    <col min="12" max="12" width="4.25" style="24" customWidth="1"/>
    <col min="13" max="13" width="6.625" style="31" customWidth="1"/>
    <col min="14" max="14" width="8" style="32" customWidth="1"/>
    <col min="15" max="15" width="4.25" style="33" customWidth="1"/>
    <col min="16" max="16" width="7.375" style="31" customWidth="1"/>
    <col min="17" max="17" width="5.375" style="34" customWidth="1"/>
    <col min="18" max="18" width="2.75" style="24" customWidth="1"/>
    <col min="19" max="19" width="2.75" style="30" customWidth="1"/>
    <col min="20" max="20" width="2.75" style="24" customWidth="1"/>
    <col min="21" max="21" width="2.75" style="30" customWidth="1"/>
    <col min="22" max="22" width="2.75" style="24" customWidth="1"/>
    <col min="23" max="23" width="2.75" style="30" customWidth="1"/>
    <col min="24" max="24" width="2.75" style="24" customWidth="1"/>
    <col min="25" max="25" width="2.75" style="30" customWidth="1"/>
    <col min="26" max="26" width="2.75" style="24" customWidth="1"/>
    <col min="27" max="27" width="2.75" style="30" customWidth="1"/>
    <col min="28" max="28" width="2.75" style="24" customWidth="1"/>
    <col min="29" max="29" width="2.75" style="30" customWidth="1"/>
    <col min="30" max="30" width="2.75" style="24" customWidth="1"/>
    <col min="31" max="31" width="2.75" style="30" customWidth="1"/>
    <col min="32" max="32" width="2.75" style="24" customWidth="1"/>
    <col min="33" max="33" width="2.75" style="30" customWidth="1"/>
    <col min="34" max="34" width="2.75" style="24" customWidth="1"/>
    <col min="35" max="35" width="2.75" style="30" customWidth="1"/>
    <col min="36" max="36" width="2.75" style="24" customWidth="1"/>
    <col min="37" max="37" width="2.75" style="30" customWidth="1"/>
    <col min="38" max="38" width="2.75" style="24" customWidth="1"/>
    <col min="39" max="39" width="2.75" style="30" customWidth="1"/>
    <col min="40" max="40" width="2.75" style="24" customWidth="1"/>
    <col min="41" max="41" width="2.75" style="30" customWidth="1"/>
    <col min="42" max="42" width="2.75" style="24" customWidth="1"/>
    <col min="43" max="43" width="2.75" style="30" customWidth="1"/>
    <col min="44" max="44" width="2.75" style="24" customWidth="1"/>
    <col min="45" max="45" width="2.75" style="30" customWidth="1"/>
    <col min="46" max="46" width="2.75" style="24" customWidth="1"/>
    <col min="47" max="47" width="2.75" style="30" customWidth="1"/>
    <col min="48" max="48" width="2.75" style="24" customWidth="1"/>
    <col min="49" max="49" width="2.75" style="30" customWidth="1"/>
    <col min="50" max="50" width="2.75" style="24" customWidth="1"/>
    <col min="51" max="51" width="2.75" style="30" customWidth="1"/>
    <col min="52" max="52" width="2.75" style="24" customWidth="1"/>
    <col min="53" max="53" width="2.75" style="30" customWidth="1"/>
    <col min="54" max="54" width="2.75" style="24" customWidth="1"/>
    <col min="55" max="55" width="2.75" style="30" customWidth="1"/>
    <col min="56" max="56" width="2.75" style="24" customWidth="1"/>
    <col min="57" max="57" width="2.75" style="30" customWidth="1"/>
    <col min="58" max="58" width="2.75" style="24" customWidth="1"/>
    <col min="59" max="59" width="2.75" style="30" customWidth="1"/>
    <col min="60" max="60" width="2.75" style="24" customWidth="1"/>
    <col min="61" max="61" width="2.75" style="30" customWidth="1"/>
    <col min="62" max="62" width="2.75" style="24" customWidth="1"/>
    <col min="63" max="63" width="2.75" style="30" customWidth="1"/>
    <col min="64" max="64" width="2.75" style="24" customWidth="1"/>
    <col min="65" max="65" width="2.75" style="30" customWidth="1"/>
    <col min="66" max="66" width="2.75" style="24" customWidth="1"/>
    <col min="67" max="67" width="2.75" style="30" customWidth="1"/>
    <col min="68" max="68" width="2.75" style="24" customWidth="1"/>
    <col min="69" max="69" width="2.75" style="30" customWidth="1"/>
    <col min="70" max="70" width="2.75" style="24" customWidth="1"/>
    <col min="71" max="71" width="2.75" style="30" customWidth="1"/>
    <col min="72" max="72" width="2.75" style="24" customWidth="1"/>
    <col min="73" max="73" width="2.75" style="30" customWidth="1"/>
    <col min="74" max="74" width="2.75" style="24" customWidth="1"/>
    <col min="75" max="75" width="2.75" style="30" customWidth="1"/>
    <col min="76" max="76" width="2.75" style="24" customWidth="1"/>
    <col min="77" max="77" width="2.75" style="30" customWidth="1"/>
    <col min="78" max="78" width="2.75" style="24" customWidth="1"/>
    <col min="79" max="79" width="2.75" style="30" customWidth="1"/>
    <col min="80" max="80" width="9.125" style="24"/>
    <col min="81" max="81" width="11.75" style="35" bestFit="1" customWidth="1"/>
    <col min="82" max="82" width="9.25" style="35" bestFit="1" customWidth="1"/>
    <col min="83" max="16384" width="9.125" style="24"/>
  </cols>
  <sheetData>
    <row r="1" spans="1:85" ht="31.5" customHeight="1" x14ac:dyDescent="0.2">
      <c r="A1" s="54" t="s">
        <v>125</v>
      </c>
      <c r="BU1" s="674"/>
      <c r="BV1" s="674"/>
      <c r="BW1" s="674"/>
      <c r="BX1" s="674"/>
      <c r="BY1" s="674"/>
      <c r="BZ1" s="674"/>
      <c r="CA1" s="674"/>
    </row>
    <row r="2" spans="1:85" ht="6" customHeight="1" thickBot="1" x14ac:dyDescent="0.25">
      <c r="A2" s="36"/>
    </row>
    <row r="3" spans="1:85" s="37" customFormat="1" ht="27" customHeight="1" thickBot="1" x14ac:dyDescent="0.25">
      <c r="A3" s="675" t="s">
        <v>12</v>
      </c>
      <c r="B3" s="675"/>
      <c r="C3" s="676" t="s">
        <v>91</v>
      </c>
      <c r="D3" s="677"/>
      <c r="E3" s="677"/>
      <c r="F3" s="677"/>
      <c r="G3" s="678"/>
      <c r="H3" s="57" t="s">
        <v>53</v>
      </c>
      <c r="I3" s="679" t="s">
        <v>89</v>
      </c>
      <c r="J3" s="680"/>
      <c r="K3" s="681"/>
      <c r="L3" s="58" t="s">
        <v>38</v>
      </c>
      <c r="M3" s="59"/>
      <c r="N3" s="682" t="s">
        <v>90</v>
      </c>
      <c r="O3" s="683"/>
      <c r="P3" s="683"/>
      <c r="Q3" s="684"/>
      <c r="S3" s="38"/>
      <c r="U3" s="38"/>
      <c r="W3" s="38"/>
      <c r="Y3" s="38"/>
      <c r="AA3" s="38"/>
      <c r="AC3" s="38"/>
      <c r="AE3" s="38"/>
      <c r="AG3" s="38"/>
      <c r="AI3" s="38"/>
      <c r="AK3" s="38"/>
      <c r="AM3" s="38"/>
      <c r="AO3" s="38"/>
      <c r="AQ3" s="38"/>
      <c r="AS3" s="38"/>
      <c r="AU3" s="38"/>
      <c r="AW3" s="38"/>
      <c r="AY3" s="38"/>
      <c r="BA3" s="38"/>
      <c r="BC3" s="38"/>
      <c r="BE3" s="38"/>
      <c r="BG3" s="38"/>
      <c r="BI3" s="38"/>
      <c r="BK3" s="38"/>
      <c r="BM3" s="38"/>
      <c r="BO3" s="38"/>
      <c r="BQ3" s="685" t="s">
        <v>50</v>
      </c>
      <c r="BR3" s="685"/>
      <c r="BS3" s="685"/>
      <c r="BT3" s="686"/>
      <c r="BU3" s="687">
        <v>41306</v>
      </c>
      <c r="BV3" s="688"/>
      <c r="BW3" s="688"/>
      <c r="BX3" s="688"/>
      <c r="BY3" s="688"/>
      <c r="BZ3" s="688"/>
      <c r="CA3" s="689"/>
      <c r="CC3" s="60"/>
      <c r="CD3" s="60"/>
    </row>
    <row r="4" spans="1:85" s="37" customFormat="1" ht="6" customHeight="1" thickBot="1" x14ac:dyDescent="0.25">
      <c r="A4" s="39"/>
      <c r="B4" s="39"/>
      <c r="C4" s="40"/>
      <c r="D4" s="41"/>
      <c r="E4" s="42"/>
      <c r="F4" s="43"/>
      <c r="G4" s="28"/>
      <c r="H4" s="44"/>
      <c r="I4" s="44"/>
      <c r="J4" s="24"/>
      <c r="K4" s="30"/>
      <c r="L4" s="24"/>
      <c r="M4" s="31"/>
      <c r="N4" s="32"/>
      <c r="O4" s="33"/>
      <c r="P4" s="31"/>
      <c r="Q4" s="34"/>
      <c r="S4" s="38"/>
      <c r="U4" s="38"/>
      <c r="W4" s="38"/>
      <c r="Y4" s="38"/>
      <c r="AA4" s="38"/>
      <c r="AC4" s="38"/>
      <c r="AE4" s="38"/>
      <c r="AG4" s="38"/>
      <c r="AI4" s="38"/>
      <c r="AK4" s="38"/>
      <c r="AM4" s="38"/>
      <c r="AO4" s="38"/>
      <c r="AQ4" s="38"/>
      <c r="AS4" s="38"/>
      <c r="AU4" s="38"/>
      <c r="AW4" s="38"/>
      <c r="AY4" s="38"/>
      <c r="BA4" s="38"/>
      <c r="BC4" s="38"/>
      <c r="BE4" s="38"/>
      <c r="BG4" s="38"/>
      <c r="BI4" s="38"/>
      <c r="BK4" s="38"/>
      <c r="BM4" s="38"/>
      <c r="BO4" s="38"/>
      <c r="BQ4" s="38"/>
      <c r="BS4" s="38"/>
      <c r="BU4" s="38"/>
      <c r="BW4" s="38"/>
      <c r="BY4" s="38"/>
      <c r="CA4" s="38"/>
      <c r="CC4" s="35"/>
      <c r="CD4" s="35"/>
    </row>
    <row r="5" spans="1:85" ht="18.75" customHeight="1" thickBot="1" x14ac:dyDescent="0.25">
      <c r="R5" s="651" t="s">
        <v>25</v>
      </c>
      <c r="S5" s="645"/>
      <c r="T5" s="645" t="s">
        <v>26</v>
      </c>
      <c r="U5" s="645"/>
      <c r="V5" s="645" t="s">
        <v>27</v>
      </c>
      <c r="W5" s="645"/>
      <c r="X5" s="645" t="s">
        <v>28</v>
      </c>
      <c r="Y5" s="645"/>
      <c r="Z5" s="645" t="s">
        <v>29</v>
      </c>
      <c r="AA5" s="645"/>
      <c r="AB5" s="645" t="s">
        <v>30</v>
      </c>
      <c r="AC5" s="645"/>
      <c r="AD5" s="645" t="s">
        <v>24</v>
      </c>
      <c r="AE5" s="645"/>
      <c r="AF5" s="651" t="s">
        <v>25</v>
      </c>
      <c r="AG5" s="645"/>
      <c r="AH5" s="645" t="s">
        <v>26</v>
      </c>
      <c r="AI5" s="645"/>
      <c r="AJ5" s="645" t="s">
        <v>27</v>
      </c>
      <c r="AK5" s="645"/>
      <c r="AL5" s="645" t="s">
        <v>28</v>
      </c>
      <c r="AM5" s="645"/>
      <c r="AN5" s="645" t="s">
        <v>29</v>
      </c>
      <c r="AO5" s="645"/>
      <c r="AP5" s="645" t="s">
        <v>30</v>
      </c>
      <c r="AQ5" s="645"/>
      <c r="AR5" s="645" t="s">
        <v>24</v>
      </c>
      <c r="AS5" s="645"/>
      <c r="AT5" s="651" t="s">
        <v>25</v>
      </c>
      <c r="AU5" s="645"/>
      <c r="AV5" s="645" t="s">
        <v>26</v>
      </c>
      <c r="AW5" s="645"/>
      <c r="AX5" s="645" t="s">
        <v>27</v>
      </c>
      <c r="AY5" s="645"/>
      <c r="AZ5" s="645" t="s">
        <v>28</v>
      </c>
      <c r="BA5" s="645"/>
      <c r="BB5" s="645" t="s">
        <v>29</v>
      </c>
      <c r="BC5" s="645"/>
      <c r="BD5" s="645" t="s">
        <v>30</v>
      </c>
      <c r="BE5" s="645"/>
      <c r="BF5" s="645" t="s">
        <v>24</v>
      </c>
      <c r="BG5" s="645"/>
      <c r="BH5" s="651" t="s">
        <v>25</v>
      </c>
      <c r="BI5" s="645"/>
      <c r="BJ5" s="645" t="s">
        <v>26</v>
      </c>
      <c r="BK5" s="645"/>
      <c r="BL5" s="645" t="s">
        <v>27</v>
      </c>
      <c r="BM5" s="645"/>
      <c r="BN5" s="645" t="s">
        <v>28</v>
      </c>
      <c r="BO5" s="645"/>
      <c r="BP5" s="645" t="s">
        <v>29</v>
      </c>
      <c r="BQ5" s="645"/>
      <c r="BR5" s="645" t="s">
        <v>30</v>
      </c>
      <c r="BS5" s="645"/>
      <c r="BT5" s="645" t="s">
        <v>24</v>
      </c>
      <c r="BU5" s="645"/>
      <c r="BV5" s="645" t="s">
        <v>25</v>
      </c>
      <c r="BW5" s="645"/>
      <c r="BX5" s="645" t="s">
        <v>26</v>
      </c>
      <c r="BY5" s="645"/>
      <c r="BZ5" s="645" t="s">
        <v>27</v>
      </c>
      <c r="CA5" s="690"/>
    </row>
    <row r="6" spans="1:85" s="115" customFormat="1" ht="18.75" customHeight="1" x14ac:dyDescent="0.2">
      <c r="A6" s="652" t="s">
        <v>0</v>
      </c>
      <c r="B6" s="654" t="s">
        <v>34</v>
      </c>
      <c r="C6" s="654" t="s">
        <v>13</v>
      </c>
      <c r="D6" s="656" t="s">
        <v>92</v>
      </c>
      <c r="E6" s="658" t="s">
        <v>17</v>
      </c>
      <c r="F6" s="660" t="s">
        <v>93</v>
      </c>
      <c r="G6" s="658" t="s">
        <v>18</v>
      </c>
      <c r="H6" s="662" t="s">
        <v>15</v>
      </c>
      <c r="I6" s="662" t="s">
        <v>16</v>
      </c>
      <c r="J6" s="664" t="s">
        <v>40</v>
      </c>
      <c r="K6" s="666" t="s">
        <v>41</v>
      </c>
      <c r="L6" s="668" t="s">
        <v>19</v>
      </c>
      <c r="M6" s="646" t="s">
        <v>17</v>
      </c>
      <c r="N6" s="670" t="s">
        <v>72</v>
      </c>
      <c r="O6" s="672" t="s">
        <v>39</v>
      </c>
      <c r="P6" s="646" t="s">
        <v>17</v>
      </c>
      <c r="Q6" s="648" t="s">
        <v>71</v>
      </c>
      <c r="R6" s="650">
        <v>1</v>
      </c>
      <c r="S6" s="642"/>
      <c r="T6" s="642">
        <v>2</v>
      </c>
      <c r="U6" s="642"/>
      <c r="V6" s="642">
        <v>3</v>
      </c>
      <c r="W6" s="642"/>
      <c r="X6" s="642">
        <v>4</v>
      </c>
      <c r="Y6" s="642"/>
      <c r="Z6" s="642">
        <v>5</v>
      </c>
      <c r="AA6" s="642"/>
      <c r="AB6" s="642">
        <v>6</v>
      </c>
      <c r="AC6" s="642"/>
      <c r="AD6" s="642">
        <v>7</v>
      </c>
      <c r="AE6" s="642"/>
      <c r="AF6" s="642">
        <v>8</v>
      </c>
      <c r="AG6" s="642"/>
      <c r="AH6" s="642">
        <v>9</v>
      </c>
      <c r="AI6" s="642"/>
      <c r="AJ6" s="642">
        <v>10</v>
      </c>
      <c r="AK6" s="642"/>
      <c r="AL6" s="642">
        <v>11</v>
      </c>
      <c r="AM6" s="642"/>
      <c r="AN6" s="642">
        <v>12</v>
      </c>
      <c r="AO6" s="642"/>
      <c r="AP6" s="642">
        <v>13</v>
      </c>
      <c r="AQ6" s="642"/>
      <c r="AR6" s="642">
        <v>14</v>
      </c>
      <c r="AS6" s="642"/>
      <c r="AT6" s="642">
        <v>15</v>
      </c>
      <c r="AU6" s="642"/>
      <c r="AV6" s="642">
        <v>16</v>
      </c>
      <c r="AW6" s="642"/>
      <c r="AX6" s="642">
        <v>17</v>
      </c>
      <c r="AY6" s="642"/>
      <c r="AZ6" s="642">
        <v>18</v>
      </c>
      <c r="BA6" s="642"/>
      <c r="BB6" s="642">
        <v>19</v>
      </c>
      <c r="BC6" s="642"/>
      <c r="BD6" s="642">
        <v>20</v>
      </c>
      <c r="BE6" s="642"/>
      <c r="BF6" s="642">
        <v>21</v>
      </c>
      <c r="BG6" s="642"/>
      <c r="BH6" s="642">
        <v>22</v>
      </c>
      <c r="BI6" s="642"/>
      <c r="BJ6" s="642">
        <v>23</v>
      </c>
      <c r="BK6" s="642"/>
      <c r="BL6" s="642">
        <v>24</v>
      </c>
      <c r="BM6" s="642"/>
      <c r="BN6" s="642">
        <v>25</v>
      </c>
      <c r="BO6" s="642"/>
      <c r="BP6" s="642">
        <v>26</v>
      </c>
      <c r="BQ6" s="642"/>
      <c r="BR6" s="642">
        <v>27</v>
      </c>
      <c r="BS6" s="642"/>
      <c r="BT6" s="642">
        <v>28</v>
      </c>
      <c r="BU6" s="642"/>
      <c r="BV6" s="642">
        <v>29</v>
      </c>
      <c r="BW6" s="642"/>
      <c r="BX6" s="642">
        <v>30</v>
      </c>
      <c r="BY6" s="642"/>
      <c r="BZ6" s="642">
        <v>31</v>
      </c>
      <c r="CA6" s="643"/>
      <c r="CC6" s="116"/>
      <c r="CD6" s="116"/>
    </row>
    <row r="7" spans="1:85" s="115" customFormat="1" ht="30.75" customHeight="1" thickBot="1" x14ac:dyDescent="0.25">
      <c r="A7" s="653"/>
      <c r="B7" s="655"/>
      <c r="C7" s="655"/>
      <c r="D7" s="657"/>
      <c r="E7" s="659"/>
      <c r="F7" s="661"/>
      <c r="G7" s="659"/>
      <c r="H7" s="663"/>
      <c r="I7" s="663"/>
      <c r="J7" s="665"/>
      <c r="K7" s="667"/>
      <c r="L7" s="669"/>
      <c r="M7" s="647"/>
      <c r="N7" s="671"/>
      <c r="O7" s="673"/>
      <c r="P7" s="647"/>
      <c r="Q7" s="649"/>
      <c r="R7" s="117" t="s">
        <v>22</v>
      </c>
      <c r="S7" s="118" t="s">
        <v>23</v>
      </c>
      <c r="T7" s="119" t="s">
        <v>22</v>
      </c>
      <c r="U7" s="118" t="s">
        <v>23</v>
      </c>
      <c r="V7" s="119" t="s">
        <v>22</v>
      </c>
      <c r="W7" s="118" t="s">
        <v>23</v>
      </c>
      <c r="X7" s="119" t="s">
        <v>22</v>
      </c>
      <c r="Y7" s="118" t="s">
        <v>23</v>
      </c>
      <c r="Z7" s="119" t="s">
        <v>22</v>
      </c>
      <c r="AA7" s="118" t="s">
        <v>23</v>
      </c>
      <c r="AB7" s="119" t="s">
        <v>22</v>
      </c>
      <c r="AC7" s="118" t="s">
        <v>23</v>
      </c>
      <c r="AD7" s="119" t="s">
        <v>22</v>
      </c>
      <c r="AE7" s="118" t="s">
        <v>23</v>
      </c>
      <c r="AF7" s="119" t="s">
        <v>22</v>
      </c>
      <c r="AG7" s="118" t="s">
        <v>23</v>
      </c>
      <c r="AH7" s="119" t="s">
        <v>22</v>
      </c>
      <c r="AI7" s="118" t="s">
        <v>23</v>
      </c>
      <c r="AJ7" s="119" t="s">
        <v>22</v>
      </c>
      <c r="AK7" s="118" t="s">
        <v>23</v>
      </c>
      <c r="AL7" s="119" t="s">
        <v>22</v>
      </c>
      <c r="AM7" s="118" t="s">
        <v>23</v>
      </c>
      <c r="AN7" s="119" t="s">
        <v>22</v>
      </c>
      <c r="AO7" s="118" t="s">
        <v>23</v>
      </c>
      <c r="AP7" s="119" t="s">
        <v>22</v>
      </c>
      <c r="AQ7" s="118" t="s">
        <v>23</v>
      </c>
      <c r="AR7" s="119" t="s">
        <v>22</v>
      </c>
      <c r="AS7" s="118" t="s">
        <v>23</v>
      </c>
      <c r="AT7" s="119" t="s">
        <v>22</v>
      </c>
      <c r="AU7" s="118" t="s">
        <v>23</v>
      </c>
      <c r="AV7" s="119" t="s">
        <v>22</v>
      </c>
      <c r="AW7" s="118" t="s">
        <v>23</v>
      </c>
      <c r="AX7" s="119" t="s">
        <v>22</v>
      </c>
      <c r="AY7" s="118" t="s">
        <v>23</v>
      </c>
      <c r="AZ7" s="119" t="s">
        <v>22</v>
      </c>
      <c r="BA7" s="118" t="s">
        <v>23</v>
      </c>
      <c r="BB7" s="119" t="s">
        <v>22</v>
      </c>
      <c r="BC7" s="118" t="s">
        <v>23</v>
      </c>
      <c r="BD7" s="119" t="s">
        <v>22</v>
      </c>
      <c r="BE7" s="118" t="s">
        <v>23</v>
      </c>
      <c r="BF7" s="119" t="s">
        <v>22</v>
      </c>
      <c r="BG7" s="118" t="s">
        <v>23</v>
      </c>
      <c r="BH7" s="119" t="s">
        <v>22</v>
      </c>
      <c r="BI7" s="118" t="s">
        <v>23</v>
      </c>
      <c r="BJ7" s="119" t="s">
        <v>22</v>
      </c>
      <c r="BK7" s="118" t="s">
        <v>23</v>
      </c>
      <c r="BL7" s="119" t="s">
        <v>22</v>
      </c>
      <c r="BM7" s="118" t="s">
        <v>23</v>
      </c>
      <c r="BN7" s="119" t="s">
        <v>22</v>
      </c>
      <c r="BO7" s="118" t="s">
        <v>23</v>
      </c>
      <c r="BP7" s="119" t="s">
        <v>22</v>
      </c>
      <c r="BQ7" s="118" t="s">
        <v>23</v>
      </c>
      <c r="BR7" s="119" t="s">
        <v>22</v>
      </c>
      <c r="BS7" s="118" t="s">
        <v>23</v>
      </c>
      <c r="BT7" s="119" t="s">
        <v>22</v>
      </c>
      <c r="BU7" s="118" t="s">
        <v>23</v>
      </c>
      <c r="BV7" s="119" t="s">
        <v>22</v>
      </c>
      <c r="BW7" s="118" t="s">
        <v>23</v>
      </c>
      <c r="BX7" s="119" t="s">
        <v>22</v>
      </c>
      <c r="BY7" s="118" t="s">
        <v>23</v>
      </c>
      <c r="BZ7" s="119" t="s">
        <v>22</v>
      </c>
      <c r="CA7" s="120" t="s">
        <v>23</v>
      </c>
      <c r="CB7" s="115" t="s">
        <v>63</v>
      </c>
      <c r="CC7" s="116" t="s">
        <v>17</v>
      </c>
      <c r="CD7" s="116" t="s">
        <v>64</v>
      </c>
      <c r="CE7" s="211" t="s">
        <v>93</v>
      </c>
      <c r="CF7" s="211" t="s">
        <v>94</v>
      </c>
      <c r="CG7" s="211" t="s">
        <v>54</v>
      </c>
    </row>
    <row r="8" spans="1:85" s="74" customFormat="1" ht="6" customHeight="1" thickBot="1" x14ac:dyDescent="0.25">
      <c r="A8" s="61"/>
      <c r="B8" s="61"/>
      <c r="C8" s="61"/>
      <c r="D8" s="62"/>
      <c r="E8" s="63"/>
      <c r="F8" s="64"/>
      <c r="G8" s="63"/>
      <c r="H8" s="65"/>
      <c r="I8" s="65"/>
      <c r="J8" s="66"/>
      <c r="K8" s="67"/>
      <c r="L8" s="68"/>
      <c r="M8" s="69"/>
      <c r="N8" s="70"/>
      <c r="O8" s="71"/>
      <c r="P8" s="69"/>
      <c r="Q8" s="72"/>
      <c r="R8" s="61"/>
      <c r="S8" s="73"/>
      <c r="T8" s="61"/>
      <c r="U8" s="73"/>
      <c r="V8" s="61"/>
      <c r="W8" s="73"/>
      <c r="X8" s="61"/>
      <c r="Y8" s="73"/>
      <c r="Z8" s="61"/>
      <c r="AA8" s="73"/>
      <c r="AB8" s="61"/>
      <c r="AC8" s="73"/>
      <c r="AD8" s="61"/>
      <c r="AE8" s="73"/>
      <c r="AF8" s="61"/>
      <c r="AG8" s="73"/>
      <c r="AH8" s="61"/>
      <c r="AI8" s="73"/>
      <c r="AJ8" s="61"/>
      <c r="AK8" s="73"/>
      <c r="AL8" s="61"/>
      <c r="AM8" s="73"/>
      <c r="AN8" s="61"/>
      <c r="AO8" s="73"/>
      <c r="AP8" s="61"/>
      <c r="AQ8" s="73"/>
      <c r="AR8" s="61"/>
      <c r="AS8" s="73"/>
      <c r="AT8" s="61"/>
      <c r="AU8" s="73"/>
      <c r="AV8" s="61"/>
      <c r="AW8" s="73"/>
      <c r="AX8" s="61"/>
      <c r="AY8" s="73"/>
      <c r="AZ8" s="61"/>
      <c r="BA8" s="73"/>
      <c r="BB8" s="61"/>
      <c r="BC8" s="73"/>
      <c r="BD8" s="61"/>
      <c r="BE8" s="73"/>
      <c r="BF8" s="61"/>
      <c r="BG8" s="73"/>
      <c r="BH8" s="61"/>
      <c r="BI8" s="73"/>
      <c r="BJ8" s="61"/>
      <c r="BK8" s="73"/>
      <c r="BL8" s="61"/>
      <c r="BM8" s="73"/>
      <c r="BN8" s="61"/>
      <c r="BO8" s="73"/>
      <c r="BP8" s="61"/>
      <c r="BQ8" s="73"/>
      <c r="BR8" s="61"/>
      <c r="BS8" s="73"/>
      <c r="BT8" s="61"/>
      <c r="BU8" s="73"/>
      <c r="BV8" s="61"/>
      <c r="BW8" s="73"/>
      <c r="BX8" s="61"/>
      <c r="BY8" s="73"/>
      <c r="BZ8" s="61"/>
      <c r="CA8" s="73"/>
      <c r="CC8" s="75"/>
      <c r="CD8" s="75"/>
      <c r="CE8" s="212"/>
      <c r="CF8" s="212"/>
      <c r="CG8" s="212"/>
    </row>
    <row r="9" spans="1:85" s="47" customFormat="1" ht="33.75" customHeight="1" thickBot="1" x14ac:dyDescent="0.25">
      <c r="A9" s="76"/>
      <c r="B9" s="46"/>
      <c r="C9" s="156" t="s">
        <v>103</v>
      </c>
      <c r="D9" s="100">
        <v>30</v>
      </c>
      <c r="E9" s="250">
        <v>32242.99</v>
      </c>
      <c r="F9" s="251"/>
      <c r="G9" s="252">
        <f t="shared" ref="G9:G11" si="0">IF(D9=0,"",(E9/D9)*0.33)</f>
        <v>354.67289000000005</v>
      </c>
      <c r="H9" s="80">
        <v>41515</v>
      </c>
      <c r="I9" s="80"/>
      <c r="J9" s="81">
        <v>2</v>
      </c>
      <c r="K9" s="82">
        <f t="shared" ref="K9:K22" si="1">J9-L9-O9</f>
        <v>2</v>
      </c>
      <c r="L9" s="83">
        <f t="shared" ref="L9:L22" si="2">S9+U9+W9+Y9+AA9+AC9+AE9+AG9+AI9+AK9+AM9+AO9+AQ9+AS9+AU9+AW9+AY9+BA9+BC9+BE9+BG9+BI9+BK9+BM9+BO9+BQ9+BS9+BU9+BW9+BY9+CA9</f>
        <v>0</v>
      </c>
      <c r="M9" s="84">
        <f>L9*F9</f>
        <v>0</v>
      </c>
      <c r="N9" s="85">
        <f>IF(L9=0,0,L9*G9)</f>
        <v>0</v>
      </c>
      <c r="O9" s="83"/>
      <c r="P9" s="86">
        <f>O9*F9</f>
        <v>0</v>
      </c>
      <c r="Q9" s="87">
        <f>IF(O9=0,0,((O9*G9)/2))</f>
        <v>0</v>
      </c>
      <c r="R9" s="76"/>
      <c r="S9" s="88"/>
      <c r="T9" s="46"/>
      <c r="U9" s="88"/>
      <c r="V9" s="46"/>
      <c r="W9" s="88"/>
      <c r="X9" s="46"/>
      <c r="Y9" s="88"/>
      <c r="Z9" s="46"/>
      <c r="AA9" s="88"/>
      <c r="AB9" s="46"/>
      <c r="AC9" s="88"/>
      <c r="AD9" s="46"/>
      <c r="AE9" s="88"/>
      <c r="AF9" s="46"/>
      <c r="AG9" s="88"/>
      <c r="AH9" s="46"/>
      <c r="AI9" s="88"/>
      <c r="AJ9" s="46"/>
      <c r="AK9" s="88"/>
      <c r="AL9" s="46"/>
      <c r="AM9" s="88"/>
      <c r="AN9" s="46"/>
      <c r="AO9" s="88"/>
      <c r="AP9" s="46"/>
      <c r="AQ9" s="88"/>
      <c r="AR9" s="46"/>
      <c r="AS9" s="88"/>
      <c r="AT9" s="46"/>
      <c r="AU9" s="88"/>
      <c r="AV9" s="46"/>
      <c r="AW9" s="88"/>
      <c r="AX9" s="46"/>
      <c r="AY9" s="88"/>
      <c r="AZ9" s="46"/>
      <c r="BA9" s="88"/>
      <c r="BB9" s="46"/>
      <c r="BC9" s="88"/>
      <c r="BD9" s="46"/>
      <c r="BE9" s="88"/>
      <c r="BF9" s="46"/>
      <c r="BG9" s="88"/>
      <c r="BH9" s="46"/>
      <c r="BI9" s="88"/>
      <c r="BJ9" s="46"/>
      <c r="BK9" s="88"/>
      <c r="BL9" s="46"/>
      <c r="BM9" s="88"/>
      <c r="BN9" s="46"/>
      <c r="BO9" s="88"/>
      <c r="BP9" s="46"/>
      <c r="BQ9" s="88"/>
      <c r="BR9" s="46"/>
      <c r="BS9" s="88"/>
      <c r="BT9" s="46"/>
      <c r="BU9" s="88"/>
      <c r="BV9" s="46"/>
      <c r="BW9" s="88"/>
      <c r="BX9" s="46"/>
      <c r="BY9" s="88"/>
      <c r="BZ9" s="46"/>
      <c r="CA9" s="89"/>
      <c r="CB9" s="47">
        <f t="shared" ref="CB9:CB22" si="3">K9</f>
        <v>2</v>
      </c>
      <c r="CC9" s="56">
        <f>CB9*(E9/D9)</f>
        <v>2149.532666666667</v>
      </c>
      <c r="CD9" s="56">
        <f>IF(CC9=0," ",(CB9*G9))</f>
        <v>709.3457800000001</v>
      </c>
      <c r="CE9" s="213">
        <f t="shared" ref="CE9:CE14" si="4">F9</f>
        <v>0</v>
      </c>
      <c r="CF9" s="214">
        <f>SUM(R9:CA9)</f>
        <v>0</v>
      </c>
      <c r="CG9" s="215">
        <f>N9</f>
        <v>0</v>
      </c>
    </row>
    <row r="10" spans="1:85" s="47" customFormat="1" ht="33.75" customHeight="1" thickBot="1" x14ac:dyDescent="0.25">
      <c r="A10" s="99"/>
      <c r="B10" s="49"/>
      <c r="C10" s="156" t="s">
        <v>127</v>
      </c>
      <c r="D10" s="100">
        <v>10</v>
      </c>
      <c r="E10" s="250">
        <v>9345.7900000000009</v>
      </c>
      <c r="F10" s="251"/>
      <c r="G10" s="252">
        <f t="shared" si="0"/>
        <v>308.41107000000005</v>
      </c>
      <c r="H10" s="103"/>
      <c r="I10" s="103"/>
      <c r="J10" s="104">
        <v>2</v>
      </c>
      <c r="K10" s="82">
        <f t="shared" si="1"/>
        <v>2</v>
      </c>
      <c r="L10" s="83">
        <f t="shared" si="2"/>
        <v>0</v>
      </c>
      <c r="M10" s="84">
        <f>IF(L10=0,0,L10*F10)</f>
        <v>0</v>
      </c>
      <c r="N10" s="85">
        <f>IF(L10=0,0,L10*G10)</f>
        <v>0</v>
      </c>
      <c r="O10" s="83"/>
      <c r="P10" s="86">
        <f>O10*F10</f>
        <v>0</v>
      </c>
      <c r="Q10" s="87">
        <f>IF(O10=0,0,((O10*G10)/2))</f>
        <v>0</v>
      </c>
      <c r="R10" s="76"/>
      <c r="S10" s="88"/>
      <c r="T10" s="46"/>
      <c r="U10" s="88"/>
      <c r="V10" s="46"/>
      <c r="W10" s="88"/>
      <c r="X10" s="46"/>
      <c r="Y10" s="88"/>
      <c r="Z10" s="46"/>
      <c r="AA10" s="88"/>
      <c r="AB10" s="46"/>
      <c r="AC10" s="88"/>
      <c r="AD10" s="46"/>
      <c r="AE10" s="88"/>
      <c r="AF10" s="46"/>
      <c r="AG10" s="88"/>
      <c r="AH10" s="46"/>
      <c r="AI10" s="88"/>
      <c r="AJ10" s="46"/>
      <c r="AK10" s="88"/>
      <c r="AL10" s="46"/>
      <c r="AM10" s="88"/>
      <c r="AN10" s="46"/>
      <c r="AO10" s="88"/>
      <c r="AP10" s="46"/>
      <c r="AQ10" s="88"/>
      <c r="AR10" s="46"/>
      <c r="AS10" s="88"/>
      <c r="AT10" s="46"/>
      <c r="AU10" s="88"/>
      <c r="AV10" s="46"/>
      <c r="AW10" s="88"/>
      <c r="AX10" s="46"/>
      <c r="AY10" s="88"/>
      <c r="AZ10" s="46"/>
      <c r="BA10" s="88"/>
      <c r="BB10" s="46"/>
      <c r="BC10" s="88"/>
      <c r="BD10" s="46"/>
      <c r="BE10" s="88"/>
      <c r="BF10" s="46"/>
      <c r="BG10" s="88"/>
      <c r="BH10" s="46"/>
      <c r="BI10" s="88"/>
      <c r="BJ10" s="46"/>
      <c r="BK10" s="88"/>
      <c r="BL10" s="46"/>
      <c r="BM10" s="88"/>
      <c r="BN10" s="46"/>
      <c r="BO10" s="88"/>
      <c r="BP10" s="46"/>
      <c r="BQ10" s="88"/>
      <c r="BR10" s="46"/>
      <c r="BS10" s="88"/>
      <c r="BT10" s="46"/>
      <c r="BU10" s="88"/>
      <c r="BV10" s="46"/>
      <c r="BW10" s="88"/>
      <c r="BX10" s="46"/>
      <c r="BY10" s="88"/>
      <c r="BZ10" s="46"/>
      <c r="CA10" s="89"/>
      <c r="CB10" s="47">
        <f t="shared" si="3"/>
        <v>2</v>
      </c>
      <c r="CC10" s="56">
        <f t="shared" ref="CC10:CC12" si="5">CB10*(E10/D10)</f>
        <v>1869.1580000000001</v>
      </c>
      <c r="CD10" s="56">
        <f>IF(CC10=0," ",(CB10*G10))</f>
        <v>616.8221400000001</v>
      </c>
      <c r="CE10" s="213">
        <f t="shared" si="4"/>
        <v>0</v>
      </c>
      <c r="CF10" s="214">
        <f>SUM(R10:CA10)</f>
        <v>0</v>
      </c>
      <c r="CG10" s="215">
        <f t="shared" ref="CG10:CG22" si="6">N10</f>
        <v>0</v>
      </c>
    </row>
    <row r="11" spans="1:85" s="47" customFormat="1" ht="33.75" customHeight="1" thickBot="1" x14ac:dyDescent="0.25">
      <c r="A11" s="99"/>
      <c r="B11" s="49"/>
      <c r="C11" s="156" t="s">
        <v>263</v>
      </c>
      <c r="D11" s="100">
        <v>30</v>
      </c>
      <c r="E11" s="394">
        <v>23831.78</v>
      </c>
      <c r="F11" s="251"/>
      <c r="G11" s="252">
        <f t="shared" si="0"/>
        <v>262.14958000000001</v>
      </c>
      <c r="H11" s="103">
        <v>41792</v>
      </c>
      <c r="I11" s="103"/>
      <c r="J11" s="104">
        <v>4</v>
      </c>
      <c r="K11" s="82">
        <f t="shared" si="1"/>
        <v>4</v>
      </c>
      <c r="L11" s="83">
        <f t="shared" si="2"/>
        <v>0</v>
      </c>
      <c r="M11" s="84">
        <f t="shared" ref="M11:M22" si="7">IF(L11=0,0,L11*F11)</f>
        <v>0</v>
      </c>
      <c r="N11" s="85">
        <f t="shared" ref="N11:N22" si="8">IF(L11=0,0,L11*G11)</f>
        <v>0</v>
      </c>
      <c r="O11" s="83"/>
      <c r="P11" s="86">
        <f t="shared" ref="P11:P22" si="9">O11*F11</f>
        <v>0</v>
      </c>
      <c r="Q11" s="87">
        <f t="shared" ref="Q11:Q22" si="10">IF(O11=0,0,((O11*G11)/2))</f>
        <v>0</v>
      </c>
      <c r="R11" s="76"/>
      <c r="S11" s="88"/>
      <c r="T11" s="46"/>
      <c r="U11" s="88"/>
      <c r="V11" s="46"/>
      <c r="W11" s="88"/>
      <c r="X11" s="46"/>
      <c r="Y11" s="88"/>
      <c r="Z11" s="46"/>
      <c r="AA11" s="88"/>
      <c r="AB11" s="46"/>
      <c r="AC11" s="88"/>
      <c r="AD11" s="46"/>
      <c r="AE11" s="88"/>
      <c r="AF11" s="46"/>
      <c r="AG11" s="88"/>
      <c r="AH11" s="46"/>
      <c r="AI11" s="88"/>
      <c r="AJ11" s="46"/>
      <c r="AK11" s="88"/>
      <c r="AL11" s="46"/>
      <c r="AM11" s="88"/>
      <c r="AN11" s="46"/>
      <c r="AO11" s="88"/>
      <c r="AP11" s="46"/>
      <c r="AQ11" s="88"/>
      <c r="AR11" s="46"/>
      <c r="AS11" s="88"/>
      <c r="AT11" s="46"/>
      <c r="AU11" s="88"/>
      <c r="AV11" s="46"/>
      <c r="AW11" s="88"/>
      <c r="AX11" s="46"/>
      <c r="AY11" s="88"/>
      <c r="AZ11" s="46"/>
      <c r="BA11" s="88"/>
      <c r="BB11" s="46"/>
      <c r="BC11" s="88"/>
      <c r="BD11" s="46"/>
      <c r="BE11" s="88"/>
      <c r="BF11" s="46"/>
      <c r="BG11" s="88"/>
      <c r="BH11" s="46"/>
      <c r="BI11" s="88"/>
      <c r="BJ11" s="46"/>
      <c r="BK11" s="88"/>
      <c r="BL11" s="46"/>
      <c r="BM11" s="88"/>
      <c r="BN11" s="46"/>
      <c r="BO11" s="88"/>
      <c r="BP11" s="46"/>
      <c r="BQ11" s="88"/>
      <c r="BR11" s="46"/>
      <c r="BS11" s="88"/>
      <c r="BT11" s="46"/>
      <c r="BU11" s="88"/>
      <c r="BV11" s="46"/>
      <c r="BW11" s="88"/>
      <c r="BX11" s="46"/>
      <c r="BY11" s="88"/>
      <c r="BZ11" s="46"/>
      <c r="CA11" s="89"/>
      <c r="CB11" s="47">
        <f t="shared" si="3"/>
        <v>4</v>
      </c>
      <c r="CC11" s="56">
        <f t="shared" si="5"/>
        <v>3177.5706666666665</v>
      </c>
      <c r="CD11" s="56">
        <f t="shared" ref="CD11:CD22" si="11">IF(CC11=0," ",(CB11*G11))</f>
        <v>1048.5983200000001</v>
      </c>
      <c r="CE11" s="213">
        <f t="shared" si="4"/>
        <v>0</v>
      </c>
      <c r="CF11" s="214">
        <f>SUM(R11:CA11)</f>
        <v>0</v>
      </c>
      <c r="CG11" s="215">
        <f t="shared" si="6"/>
        <v>0</v>
      </c>
    </row>
    <row r="12" spans="1:85" s="47" customFormat="1" ht="33.75" customHeight="1" thickBot="1" x14ac:dyDescent="0.25">
      <c r="A12" s="99"/>
      <c r="B12" s="49"/>
      <c r="C12" s="156" t="s">
        <v>275</v>
      </c>
      <c r="D12" s="100">
        <v>30</v>
      </c>
      <c r="E12" s="394">
        <v>23831.78</v>
      </c>
      <c r="F12" s="251"/>
      <c r="G12" s="252">
        <f>IF(D12=0,"",(E12/D12)*0.33)</f>
        <v>262.14958000000001</v>
      </c>
      <c r="H12" s="103">
        <v>41792</v>
      </c>
      <c r="I12" s="103"/>
      <c r="J12" s="449">
        <v>20</v>
      </c>
      <c r="K12" s="82">
        <f t="shared" si="1"/>
        <v>20</v>
      </c>
      <c r="L12" s="83">
        <f t="shared" si="2"/>
        <v>0</v>
      </c>
      <c r="M12" s="84">
        <f t="shared" si="7"/>
        <v>0</v>
      </c>
      <c r="N12" s="85">
        <f t="shared" si="8"/>
        <v>0</v>
      </c>
      <c r="O12" s="83"/>
      <c r="P12" s="86">
        <f t="shared" si="9"/>
        <v>0</v>
      </c>
      <c r="Q12" s="87">
        <f t="shared" si="10"/>
        <v>0</v>
      </c>
      <c r="R12" s="76"/>
      <c r="S12" s="88"/>
      <c r="T12" s="46"/>
      <c r="U12" s="88"/>
      <c r="V12" s="46"/>
      <c r="W12" s="88"/>
      <c r="X12" s="46"/>
      <c r="Y12" s="88"/>
      <c r="Z12" s="46"/>
      <c r="AA12" s="88"/>
      <c r="AB12" s="46"/>
      <c r="AC12" s="88"/>
      <c r="AD12" s="46"/>
      <c r="AE12" s="88"/>
      <c r="AF12" s="46"/>
      <c r="AG12" s="88"/>
      <c r="AH12" s="46"/>
      <c r="AI12" s="88"/>
      <c r="AJ12" s="46"/>
      <c r="AK12" s="88"/>
      <c r="AL12" s="46"/>
      <c r="AM12" s="88"/>
      <c r="AN12" s="46"/>
      <c r="AO12" s="88"/>
      <c r="AP12" s="46"/>
      <c r="AQ12" s="88"/>
      <c r="AR12" s="46"/>
      <c r="AS12" s="88"/>
      <c r="AT12" s="46"/>
      <c r="AU12" s="88"/>
      <c r="AV12" s="46"/>
      <c r="AW12" s="88"/>
      <c r="AX12" s="46"/>
      <c r="AY12" s="88"/>
      <c r="AZ12" s="46"/>
      <c r="BA12" s="88"/>
      <c r="BB12" s="46"/>
      <c r="BC12" s="88"/>
      <c r="BD12" s="46"/>
      <c r="BE12" s="88"/>
      <c r="BF12" s="46"/>
      <c r="BG12" s="88"/>
      <c r="BH12" s="46"/>
      <c r="BI12" s="88"/>
      <c r="BJ12" s="46"/>
      <c r="BK12" s="88"/>
      <c r="BL12" s="46"/>
      <c r="BM12" s="88"/>
      <c r="BN12" s="46"/>
      <c r="BO12" s="88"/>
      <c r="BP12" s="46"/>
      <c r="BQ12" s="88"/>
      <c r="BR12" s="46"/>
      <c r="BS12" s="88"/>
      <c r="BT12" s="46"/>
      <c r="BU12" s="88"/>
      <c r="BV12" s="46"/>
      <c r="BW12" s="88"/>
      <c r="BX12" s="46"/>
      <c r="BY12" s="88"/>
      <c r="BZ12" s="46"/>
      <c r="CA12" s="89"/>
      <c r="CB12" s="47">
        <f t="shared" si="3"/>
        <v>20</v>
      </c>
      <c r="CC12" s="56">
        <f t="shared" si="5"/>
        <v>15887.853333333333</v>
      </c>
      <c r="CD12" s="56">
        <f t="shared" si="11"/>
        <v>5242.9916000000003</v>
      </c>
      <c r="CE12" s="213">
        <f t="shared" si="4"/>
        <v>0</v>
      </c>
      <c r="CF12" s="214">
        <f>SUM(R12:CA12)</f>
        <v>0</v>
      </c>
      <c r="CG12" s="215">
        <f t="shared" si="6"/>
        <v>0</v>
      </c>
    </row>
    <row r="13" spans="1:85" s="47" customFormat="1" ht="33.75" customHeight="1" thickBot="1" x14ac:dyDescent="0.25">
      <c r="A13" s="99"/>
      <c r="B13" s="49"/>
      <c r="C13" s="156"/>
      <c r="D13" s="100"/>
      <c r="E13" s="394"/>
      <c r="F13" s="251"/>
      <c r="G13" s="252" t="str">
        <f>IF(D13=0,"",(E13/D13)*0.33)</f>
        <v/>
      </c>
      <c r="H13" s="103"/>
      <c r="I13" s="103"/>
      <c r="J13" s="449"/>
      <c r="K13" s="82">
        <f>J13-L13-O13</f>
        <v>0</v>
      </c>
      <c r="L13" s="83">
        <f t="shared" si="2"/>
        <v>0</v>
      </c>
      <c r="M13" s="84">
        <f>IF(L13=0,0,L13*F13)</f>
        <v>0</v>
      </c>
      <c r="N13" s="85">
        <f>IF(L13=0,0,L13*G13)</f>
        <v>0</v>
      </c>
      <c r="O13" s="83"/>
      <c r="P13" s="86">
        <f>O13*F13</f>
        <v>0</v>
      </c>
      <c r="Q13" s="87">
        <f>IF(O13=0,0,((O13*G13)/2))</f>
        <v>0</v>
      </c>
      <c r="R13" s="99"/>
      <c r="S13" s="108"/>
      <c r="T13" s="49"/>
      <c r="U13" s="108"/>
      <c r="V13" s="49"/>
      <c r="W13" s="108"/>
      <c r="X13" s="49"/>
      <c r="Y13" s="108"/>
      <c r="Z13" s="49"/>
      <c r="AA13" s="108"/>
      <c r="AB13" s="49"/>
      <c r="AC13" s="108"/>
      <c r="AD13" s="49"/>
      <c r="AE13" s="108"/>
      <c r="AF13" s="49"/>
      <c r="AG13" s="108"/>
      <c r="AH13" s="49"/>
      <c r="AI13" s="108"/>
      <c r="AJ13" s="49"/>
      <c r="AK13" s="108"/>
      <c r="AL13" s="49"/>
      <c r="AM13" s="108"/>
      <c r="AN13" s="49"/>
      <c r="AO13" s="108"/>
      <c r="AP13" s="49"/>
      <c r="AQ13" s="108"/>
      <c r="AR13" s="49"/>
      <c r="AS13" s="108"/>
      <c r="AT13" s="49"/>
      <c r="AU13" s="108"/>
      <c r="AV13" s="49"/>
      <c r="AW13" s="108"/>
      <c r="AX13" s="49"/>
      <c r="AY13" s="108"/>
      <c r="AZ13" s="49"/>
      <c r="BA13" s="108"/>
      <c r="BB13" s="49"/>
      <c r="BC13" s="108"/>
      <c r="BD13" s="49"/>
      <c r="BE13" s="108"/>
      <c r="BF13" s="49"/>
      <c r="BG13" s="108"/>
      <c r="BH13" s="49"/>
      <c r="BI13" s="108"/>
      <c r="BJ13" s="49"/>
      <c r="BK13" s="108"/>
      <c r="BL13" s="49"/>
      <c r="BM13" s="108"/>
      <c r="BN13" s="49"/>
      <c r="BO13" s="108"/>
      <c r="BP13" s="49"/>
      <c r="BQ13" s="108"/>
      <c r="BR13" s="49"/>
      <c r="BS13" s="108"/>
      <c r="BT13" s="49"/>
      <c r="BU13" s="108"/>
      <c r="BV13" s="49"/>
      <c r="BW13" s="108"/>
      <c r="BX13" s="49"/>
      <c r="BY13" s="108"/>
      <c r="BZ13" s="49"/>
      <c r="CA13" s="109"/>
      <c r="CB13" s="47">
        <f t="shared" si="3"/>
        <v>0</v>
      </c>
      <c r="CC13" s="56">
        <f>CB13*(E13/50)</f>
        <v>0</v>
      </c>
      <c r="CD13" s="56" t="str">
        <f>IF(CC13=0," ",(CB13*G13))</f>
        <v xml:space="preserve"> </v>
      </c>
      <c r="CE13" s="213">
        <f t="shared" si="4"/>
        <v>0</v>
      </c>
      <c r="CF13" s="214">
        <f t="shared" ref="CF13:CF22" si="12">SUM(R13:CA13)</f>
        <v>0</v>
      </c>
      <c r="CG13" s="215">
        <f t="shared" si="6"/>
        <v>0</v>
      </c>
    </row>
    <row r="14" spans="1:85" s="47" customFormat="1" ht="33.75" customHeight="1" thickBot="1" x14ac:dyDescent="0.25">
      <c r="A14" s="99"/>
      <c r="B14" s="49"/>
      <c r="C14" s="392"/>
      <c r="D14" s="393"/>
      <c r="E14" s="394"/>
      <c r="F14" s="395"/>
      <c r="G14" s="447" t="str">
        <f t="shared" ref="G14" si="13">IF(D14=0,"",(E14/D14)*0.33)</f>
        <v/>
      </c>
      <c r="H14" s="448"/>
      <c r="I14" s="448"/>
      <c r="J14" s="449"/>
      <c r="K14" s="82">
        <f>J14-L14-O14</f>
        <v>0</v>
      </c>
      <c r="L14" s="83">
        <f t="shared" si="2"/>
        <v>0</v>
      </c>
      <c r="M14" s="84">
        <f>IF(L14=0,0,L14*F14)</f>
        <v>0</v>
      </c>
      <c r="N14" s="85">
        <f>IF(L14=0,0,L14*G14)</f>
        <v>0</v>
      </c>
      <c r="O14" s="83"/>
      <c r="P14" s="86">
        <f>O14*F14</f>
        <v>0</v>
      </c>
      <c r="Q14" s="87">
        <f>IF(O14=0,0,((O14*G14)/2))</f>
        <v>0</v>
      </c>
      <c r="R14" s="99"/>
      <c r="S14" s="108"/>
      <c r="T14" s="49"/>
      <c r="U14" s="108"/>
      <c r="V14" s="49"/>
      <c r="W14" s="108"/>
      <c r="X14" s="49"/>
      <c r="Y14" s="108"/>
      <c r="Z14" s="49"/>
      <c r="AA14" s="108"/>
      <c r="AB14" s="49"/>
      <c r="AC14" s="108"/>
      <c r="AD14" s="49"/>
      <c r="AE14" s="108"/>
      <c r="AF14" s="49"/>
      <c r="AG14" s="108"/>
      <c r="AH14" s="49"/>
      <c r="AI14" s="108"/>
      <c r="AJ14" s="49"/>
      <c r="AK14" s="108"/>
      <c r="AL14" s="49"/>
      <c r="AM14" s="108"/>
      <c r="AN14" s="49"/>
      <c r="AO14" s="108"/>
      <c r="AP14" s="49"/>
      <c r="AQ14" s="108"/>
      <c r="AR14" s="49"/>
      <c r="AS14" s="108"/>
      <c r="AT14" s="49"/>
      <c r="AU14" s="108"/>
      <c r="AV14" s="49"/>
      <c r="AW14" s="108"/>
      <c r="AX14" s="49"/>
      <c r="AY14" s="108"/>
      <c r="AZ14" s="49"/>
      <c r="BA14" s="108"/>
      <c r="BB14" s="49"/>
      <c r="BC14" s="108"/>
      <c r="BD14" s="49"/>
      <c r="BE14" s="108"/>
      <c r="BF14" s="49"/>
      <c r="BG14" s="108"/>
      <c r="BH14" s="49"/>
      <c r="BI14" s="108"/>
      <c r="BJ14" s="49"/>
      <c r="BK14" s="108"/>
      <c r="BL14" s="49"/>
      <c r="BM14" s="108"/>
      <c r="BN14" s="49"/>
      <c r="BO14" s="108"/>
      <c r="BP14" s="49"/>
      <c r="BQ14" s="108"/>
      <c r="BR14" s="49"/>
      <c r="BS14" s="108"/>
      <c r="BT14" s="49"/>
      <c r="BU14" s="108"/>
      <c r="BV14" s="49"/>
      <c r="BW14" s="108"/>
      <c r="BX14" s="49"/>
      <c r="BY14" s="108"/>
      <c r="BZ14" s="49"/>
      <c r="CA14" s="109"/>
      <c r="CB14" s="47">
        <f t="shared" si="3"/>
        <v>0</v>
      </c>
      <c r="CC14" s="56">
        <f>CB14*(E14/50)</f>
        <v>0</v>
      </c>
      <c r="CD14" s="56" t="str">
        <f>IF(CC14=0," ",(CB14*G14))</f>
        <v xml:space="preserve"> </v>
      </c>
      <c r="CE14" s="213">
        <f t="shared" si="4"/>
        <v>0</v>
      </c>
      <c r="CF14" s="214">
        <f t="shared" si="12"/>
        <v>0</v>
      </c>
      <c r="CG14" s="215">
        <f t="shared" si="6"/>
        <v>0</v>
      </c>
    </row>
    <row r="15" spans="1:85" s="47" customFormat="1" ht="33.75" customHeight="1" thickBot="1" x14ac:dyDescent="0.25">
      <c r="A15" s="99"/>
      <c r="B15" s="49"/>
      <c r="C15" s="156"/>
      <c r="D15" s="100"/>
      <c r="E15" s="250"/>
      <c r="F15" s="251">
        <f>E15*0.07</f>
        <v>0</v>
      </c>
      <c r="G15" s="252" t="str">
        <f t="shared" ref="G15:G22" si="14">IF(D15=0,"",(E15/D15)*0.33)</f>
        <v/>
      </c>
      <c r="H15" s="103"/>
      <c r="I15" s="103"/>
      <c r="J15" s="104">
        <v>0</v>
      </c>
      <c r="K15" s="82">
        <f t="shared" si="1"/>
        <v>0</v>
      </c>
      <c r="L15" s="83">
        <f t="shared" si="2"/>
        <v>0</v>
      </c>
      <c r="M15" s="84">
        <f t="shared" si="7"/>
        <v>0</v>
      </c>
      <c r="N15" s="85">
        <f t="shared" si="8"/>
        <v>0</v>
      </c>
      <c r="O15" s="83"/>
      <c r="P15" s="86">
        <f t="shared" si="9"/>
        <v>0</v>
      </c>
      <c r="Q15" s="87">
        <f t="shared" si="10"/>
        <v>0</v>
      </c>
      <c r="R15" s="99"/>
      <c r="S15" s="108"/>
      <c r="T15" s="49"/>
      <c r="U15" s="108"/>
      <c r="V15" s="49"/>
      <c r="W15" s="108"/>
      <c r="X15" s="49"/>
      <c r="Y15" s="108"/>
      <c r="Z15" s="49"/>
      <c r="AA15" s="108"/>
      <c r="AB15" s="49"/>
      <c r="AC15" s="108"/>
      <c r="AD15" s="49"/>
      <c r="AE15" s="108"/>
      <c r="AF15" s="49"/>
      <c r="AG15" s="108"/>
      <c r="AH15" s="49"/>
      <c r="AI15" s="108"/>
      <c r="AJ15" s="49"/>
      <c r="AK15" s="108"/>
      <c r="AL15" s="49"/>
      <c r="AM15" s="108"/>
      <c r="AN15" s="49"/>
      <c r="AO15" s="108"/>
      <c r="AP15" s="49"/>
      <c r="AQ15" s="108"/>
      <c r="AR15" s="49"/>
      <c r="AS15" s="108"/>
      <c r="AT15" s="49"/>
      <c r="AU15" s="108"/>
      <c r="AV15" s="49"/>
      <c r="AW15" s="108"/>
      <c r="AX15" s="49"/>
      <c r="AY15" s="108"/>
      <c r="AZ15" s="49"/>
      <c r="BA15" s="108"/>
      <c r="BB15" s="49"/>
      <c r="BC15" s="108"/>
      <c r="BD15" s="49"/>
      <c r="BE15" s="108"/>
      <c r="BF15" s="49"/>
      <c r="BG15" s="108"/>
      <c r="BH15" s="49"/>
      <c r="BI15" s="108"/>
      <c r="BJ15" s="49"/>
      <c r="BK15" s="108"/>
      <c r="BL15" s="49"/>
      <c r="BM15" s="108"/>
      <c r="BN15" s="49"/>
      <c r="BO15" s="108"/>
      <c r="BP15" s="49"/>
      <c r="BQ15" s="108"/>
      <c r="BR15" s="49"/>
      <c r="BS15" s="108"/>
      <c r="BT15" s="49"/>
      <c r="BU15" s="108"/>
      <c r="BV15" s="49"/>
      <c r="BW15" s="108"/>
      <c r="BX15" s="49"/>
      <c r="BY15" s="108"/>
      <c r="BZ15" s="49"/>
      <c r="CA15" s="109"/>
      <c r="CB15" s="47">
        <f t="shared" si="3"/>
        <v>0</v>
      </c>
      <c r="CC15" s="56">
        <f t="shared" ref="CC15:CC22" si="15">CB15*(E15/50)</f>
        <v>0</v>
      </c>
      <c r="CD15" s="56" t="str">
        <f t="shared" si="11"/>
        <v xml:space="preserve"> </v>
      </c>
      <c r="CE15" s="213">
        <f t="shared" ref="CE15:CE22" si="16">F15</f>
        <v>0</v>
      </c>
      <c r="CF15" s="214">
        <f t="shared" si="12"/>
        <v>0</v>
      </c>
      <c r="CG15" s="215">
        <f t="shared" si="6"/>
        <v>0</v>
      </c>
    </row>
    <row r="16" spans="1:85" s="47" customFormat="1" ht="33.75" customHeight="1" thickBot="1" x14ac:dyDescent="0.25">
      <c r="A16" s="99"/>
      <c r="B16" s="49"/>
      <c r="C16" s="156"/>
      <c r="D16" s="100"/>
      <c r="E16" s="250"/>
      <c r="F16" s="253"/>
      <c r="G16" s="252" t="str">
        <f t="shared" si="14"/>
        <v/>
      </c>
      <c r="H16" s="103"/>
      <c r="I16" s="103"/>
      <c r="J16" s="104">
        <v>0</v>
      </c>
      <c r="K16" s="82">
        <f t="shared" si="1"/>
        <v>0</v>
      </c>
      <c r="L16" s="83">
        <f t="shared" si="2"/>
        <v>0</v>
      </c>
      <c r="M16" s="84">
        <f t="shared" si="7"/>
        <v>0</v>
      </c>
      <c r="N16" s="85">
        <f t="shared" si="8"/>
        <v>0</v>
      </c>
      <c r="O16" s="83"/>
      <c r="P16" s="86">
        <f t="shared" si="9"/>
        <v>0</v>
      </c>
      <c r="Q16" s="87">
        <f t="shared" si="10"/>
        <v>0</v>
      </c>
      <c r="R16" s="99"/>
      <c r="S16" s="108"/>
      <c r="T16" s="49"/>
      <c r="U16" s="108"/>
      <c r="V16" s="49"/>
      <c r="W16" s="108"/>
      <c r="X16" s="49"/>
      <c r="Y16" s="108"/>
      <c r="Z16" s="49"/>
      <c r="AA16" s="108"/>
      <c r="AB16" s="49"/>
      <c r="AC16" s="108"/>
      <c r="AD16" s="49"/>
      <c r="AE16" s="108"/>
      <c r="AF16" s="49"/>
      <c r="AG16" s="108"/>
      <c r="AH16" s="49"/>
      <c r="AI16" s="108"/>
      <c r="AJ16" s="49"/>
      <c r="AK16" s="108"/>
      <c r="AL16" s="49"/>
      <c r="AM16" s="108"/>
      <c r="AN16" s="49"/>
      <c r="AO16" s="108"/>
      <c r="AP16" s="49"/>
      <c r="AQ16" s="108"/>
      <c r="AR16" s="49"/>
      <c r="AS16" s="108"/>
      <c r="AT16" s="49"/>
      <c r="AU16" s="108"/>
      <c r="AV16" s="49"/>
      <c r="AW16" s="108"/>
      <c r="AX16" s="49"/>
      <c r="AY16" s="108"/>
      <c r="AZ16" s="49"/>
      <c r="BA16" s="108"/>
      <c r="BB16" s="49"/>
      <c r="BC16" s="108"/>
      <c r="BD16" s="49"/>
      <c r="BE16" s="108"/>
      <c r="BF16" s="49"/>
      <c r="BG16" s="108"/>
      <c r="BH16" s="49"/>
      <c r="BI16" s="108"/>
      <c r="BJ16" s="49"/>
      <c r="BK16" s="108"/>
      <c r="BL16" s="49"/>
      <c r="BM16" s="108"/>
      <c r="BN16" s="49"/>
      <c r="BO16" s="108"/>
      <c r="BP16" s="49"/>
      <c r="BQ16" s="108"/>
      <c r="BR16" s="49"/>
      <c r="BS16" s="108"/>
      <c r="BT16" s="49"/>
      <c r="BU16" s="108"/>
      <c r="BV16" s="49"/>
      <c r="BW16" s="108"/>
      <c r="BX16" s="49"/>
      <c r="BY16" s="108"/>
      <c r="BZ16" s="49"/>
      <c r="CA16" s="109"/>
      <c r="CB16" s="47">
        <f t="shared" si="3"/>
        <v>0</v>
      </c>
      <c r="CC16" s="56">
        <f t="shared" si="15"/>
        <v>0</v>
      </c>
      <c r="CD16" s="56" t="str">
        <f t="shared" si="11"/>
        <v xml:space="preserve"> </v>
      </c>
      <c r="CE16" s="213">
        <f t="shared" si="16"/>
        <v>0</v>
      </c>
      <c r="CF16" s="214">
        <f t="shared" si="12"/>
        <v>0</v>
      </c>
      <c r="CG16" s="215">
        <f t="shared" si="6"/>
        <v>0</v>
      </c>
    </row>
    <row r="17" spans="1:86" s="47" customFormat="1" ht="33.75" customHeight="1" thickBot="1" x14ac:dyDescent="0.25">
      <c r="A17" s="99"/>
      <c r="B17" s="49"/>
      <c r="C17" s="156"/>
      <c r="D17" s="100"/>
      <c r="E17" s="250"/>
      <c r="F17" s="253"/>
      <c r="G17" s="252" t="str">
        <f t="shared" si="14"/>
        <v/>
      </c>
      <c r="H17" s="103"/>
      <c r="I17" s="103"/>
      <c r="J17" s="104">
        <v>0</v>
      </c>
      <c r="K17" s="82">
        <f t="shared" si="1"/>
        <v>0</v>
      </c>
      <c r="L17" s="83">
        <f t="shared" si="2"/>
        <v>0</v>
      </c>
      <c r="M17" s="84">
        <f t="shared" si="7"/>
        <v>0</v>
      </c>
      <c r="N17" s="85">
        <f t="shared" si="8"/>
        <v>0</v>
      </c>
      <c r="O17" s="83"/>
      <c r="P17" s="86">
        <f t="shared" si="9"/>
        <v>0</v>
      </c>
      <c r="Q17" s="87">
        <f t="shared" si="10"/>
        <v>0</v>
      </c>
      <c r="R17" s="99"/>
      <c r="S17" s="108"/>
      <c r="T17" s="49"/>
      <c r="U17" s="108"/>
      <c r="V17" s="49"/>
      <c r="W17" s="108"/>
      <c r="X17" s="49"/>
      <c r="Y17" s="108"/>
      <c r="Z17" s="49"/>
      <c r="AA17" s="108"/>
      <c r="AB17" s="49"/>
      <c r="AC17" s="108"/>
      <c r="AD17" s="49"/>
      <c r="AE17" s="108"/>
      <c r="AF17" s="49"/>
      <c r="AG17" s="108"/>
      <c r="AH17" s="49"/>
      <c r="AI17" s="108"/>
      <c r="AJ17" s="49"/>
      <c r="AK17" s="108"/>
      <c r="AL17" s="49"/>
      <c r="AM17" s="108"/>
      <c r="AN17" s="49"/>
      <c r="AO17" s="108"/>
      <c r="AP17" s="49"/>
      <c r="AQ17" s="108"/>
      <c r="AR17" s="49"/>
      <c r="AS17" s="108"/>
      <c r="AT17" s="49"/>
      <c r="AU17" s="108"/>
      <c r="AV17" s="49"/>
      <c r="AW17" s="108"/>
      <c r="AX17" s="49"/>
      <c r="AY17" s="108"/>
      <c r="AZ17" s="49"/>
      <c r="BA17" s="108"/>
      <c r="BB17" s="49"/>
      <c r="BC17" s="108"/>
      <c r="BD17" s="49"/>
      <c r="BE17" s="108"/>
      <c r="BF17" s="49"/>
      <c r="BG17" s="108"/>
      <c r="BH17" s="49"/>
      <c r="BI17" s="108"/>
      <c r="BJ17" s="49"/>
      <c r="BK17" s="108"/>
      <c r="BL17" s="49"/>
      <c r="BM17" s="108"/>
      <c r="BN17" s="49"/>
      <c r="BO17" s="108"/>
      <c r="BP17" s="49"/>
      <c r="BQ17" s="108"/>
      <c r="BR17" s="49"/>
      <c r="BS17" s="108"/>
      <c r="BT17" s="49"/>
      <c r="BU17" s="108"/>
      <c r="BV17" s="49"/>
      <c r="BW17" s="108"/>
      <c r="BX17" s="49"/>
      <c r="BY17" s="108"/>
      <c r="BZ17" s="49"/>
      <c r="CA17" s="109"/>
      <c r="CB17" s="47">
        <f t="shared" si="3"/>
        <v>0</v>
      </c>
      <c r="CC17" s="56">
        <f t="shared" si="15"/>
        <v>0</v>
      </c>
      <c r="CD17" s="56" t="str">
        <f t="shared" si="11"/>
        <v xml:space="preserve"> </v>
      </c>
      <c r="CE17" s="213">
        <f t="shared" si="16"/>
        <v>0</v>
      </c>
      <c r="CF17" s="214">
        <f t="shared" si="12"/>
        <v>0</v>
      </c>
      <c r="CG17" s="215">
        <f t="shared" si="6"/>
        <v>0</v>
      </c>
    </row>
    <row r="18" spans="1:86" s="47" customFormat="1" ht="33.75" customHeight="1" thickBot="1" x14ac:dyDescent="0.25">
      <c r="A18" s="99"/>
      <c r="B18" s="49"/>
      <c r="C18" s="156"/>
      <c r="D18" s="100"/>
      <c r="E18" s="250"/>
      <c r="F18" s="253"/>
      <c r="G18" s="252" t="str">
        <f t="shared" si="14"/>
        <v/>
      </c>
      <c r="H18" s="103"/>
      <c r="I18" s="103"/>
      <c r="J18" s="104">
        <v>0</v>
      </c>
      <c r="K18" s="82">
        <f t="shared" si="1"/>
        <v>0</v>
      </c>
      <c r="L18" s="83">
        <f t="shared" si="2"/>
        <v>0</v>
      </c>
      <c r="M18" s="84">
        <f t="shared" si="7"/>
        <v>0</v>
      </c>
      <c r="N18" s="85">
        <f t="shared" si="8"/>
        <v>0</v>
      </c>
      <c r="O18" s="83"/>
      <c r="P18" s="86">
        <f t="shared" si="9"/>
        <v>0</v>
      </c>
      <c r="Q18" s="87">
        <f t="shared" si="10"/>
        <v>0</v>
      </c>
      <c r="R18" s="99"/>
      <c r="S18" s="108"/>
      <c r="T18" s="49"/>
      <c r="U18" s="108"/>
      <c r="V18" s="49"/>
      <c r="W18" s="108"/>
      <c r="X18" s="49"/>
      <c r="Y18" s="108"/>
      <c r="Z18" s="49"/>
      <c r="AA18" s="108"/>
      <c r="AB18" s="49"/>
      <c r="AC18" s="108"/>
      <c r="AD18" s="49"/>
      <c r="AE18" s="108"/>
      <c r="AF18" s="49"/>
      <c r="AG18" s="108"/>
      <c r="AH18" s="49"/>
      <c r="AI18" s="108"/>
      <c r="AJ18" s="49"/>
      <c r="AK18" s="108"/>
      <c r="AL18" s="49"/>
      <c r="AM18" s="108"/>
      <c r="AN18" s="49"/>
      <c r="AO18" s="108"/>
      <c r="AP18" s="49"/>
      <c r="AQ18" s="108"/>
      <c r="AR18" s="49"/>
      <c r="AS18" s="108"/>
      <c r="AT18" s="49"/>
      <c r="AU18" s="108"/>
      <c r="AV18" s="49"/>
      <c r="AW18" s="108"/>
      <c r="AX18" s="49"/>
      <c r="AY18" s="108"/>
      <c r="AZ18" s="49"/>
      <c r="BA18" s="108"/>
      <c r="BB18" s="49"/>
      <c r="BC18" s="108"/>
      <c r="BD18" s="49"/>
      <c r="BE18" s="108"/>
      <c r="BF18" s="49"/>
      <c r="BG18" s="108"/>
      <c r="BH18" s="49"/>
      <c r="BI18" s="108"/>
      <c r="BJ18" s="49"/>
      <c r="BK18" s="108"/>
      <c r="BL18" s="49"/>
      <c r="BM18" s="108"/>
      <c r="BN18" s="49"/>
      <c r="BO18" s="108"/>
      <c r="BP18" s="49"/>
      <c r="BQ18" s="108"/>
      <c r="BR18" s="49"/>
      <c r="BS18" s="108"/>
      <c r="BT18" s="49"/>
      <c r="BU18" s="108"/>
      <c r="BV18" s="49"/>
      <c r="BW18" s="108"/>
      <c r="BX18" s="49"/>
      <c r="BY18" s="108"/>
      <c r="BZ18" s="49"/>
      <c r="CA18" s="109"/>
      <c r="CB18" s="47">
        <f t="shared" si="3"/>
        <v>0</v>
      </c>
      <c r="CC18" s="56">
        <f t="shared" si="15"/>
        <v>0</v>
      </c>
      <c r="CD18" s="56" t="str">
        <f t="shared" si="11"/>
        <v xml:space="preserve"> </v>
      </c>
      <c r="CE18" s="213">
        <f t="shared" si="16"/>
        <v>0</v>
      </c>
      <c r="CF18" s="214">
        <f t="shared" si="12"/>
        <v>0</v>
      </c>
      <c r="CG18" s="215">
        <f t="shared" si="6"/>
        <v>0</v>
      </c>
    </row>
    <row r="19" spans="1:86" s="47" customFormat="1" ht="33.75" customHeight="1" thickBot="1" x14ac:dyDescent="0.25">
      <c r="A19" s="99"/>
      <c r="B19" s="49"/>
      <c r="C19" s="156"/>
      <c r="D19" s="100"/>
      <c r="E19" s="250"/>
      <c r="F19" s="253"/>
      <c r="G19" s="252" t="str">
        <f t="shared" si="14"/>
        <v/>
      </c>
      <c r="H19" s="103"/>
      <c r="I19" s="103"/>
      <c r="J19" s="104">
        <v>0</v>
      </c>
      <c r="K19" s="82">
        <f t="shared" si="1"/>
        <v>0</v>
      </c>
      <c r="L19" s="83">
        <f t="shared" si="2"/>
        <v>0</v>
      </c>
      <c r="M19" s="84">
        <f t="shared" si="7"/>
        <v>0</v>
      </c>
      <c r="N19" s="85">
        <f t="shared" si="8"/>
        <v>0</v>
      </c>
      <c r="O19" s="83"/>
      <c r="P19" s="86">
        <f t="shared" si="9"/>
        <v>0</v>
      </c>
      <c r="Q19" s="87">
        <f t="shared" si="10"/>
        <v>0</v>
      </c>
      <c r="R19" s="99"/>
      <c r="S19" s="108"/>
      <c r="T19" s="49"/>
      <c r="U19" s="108"/>
      <c r="V19" s="49"/>
      <c r="W19" s="108"/>
      <c r="X19" s="49"/>
      <c r="Y19" s="108"/>
      <c r="Z19" s="49"/>
      <c r="AA19" s="108"/>
      <c r="AB19" s="49"/>
      <c r="AC19" s="108"/>
      <c r="AD19" s="49"/>
      <c r="AE19" s="108"/>
      <c r="AF19" s="49"/>
      <c r="AG19" s="108"/>
      <c r="AH19" s="49"/>
      <c r="AI19" s="108"/>
      <c r="AJ19" s="49"/>
      <c r="AK19" s="108"/>
      <c r="AL19" s="49"/>
      <c r="AM19" s="108"/>
      <c r="AN19" s="49"/>
      <c r="AO19" s="108"/>
      <c r="AP19" s="49"/>
      <c r="AQ19" s="108"/>
      <c r="AR19" s="49"/>
      <c r="AS19" s="108"/>
      <c r="AT19" s="49"/>
      <c r="AU19" s="108"/>
      <c r="AV19" s="49"/>
      <c r="AW19" s="108"/>
      <c r="AX19" s="49"/>
      <c r="AY19" s="108"/>
      <c r="AZ19" s="49"/>
      <c r="BA19" s="108"/>
      <c r="BB19" s="49"/>
      <c r="BC19" s="108"/>
      <c r="BD19" s="49"/>
      <c r="BE19" s="108"/>
      <c r="BF19" s="49"/>
      <c r="BG19" s="108"/>
      <c r="BH19" s="49"/>
      <c r="BI19" s="108"/>
      <c r="BJ19" s="49"/>
      <c r="BK19" s="108"/>
      <c r="BL19" s="49"/>
      <c r="BM19" s="108"/>
      <c r="BN19" s="49"/>
      <c r="BO19" s="108"/>
      <c r="BP19" s="49"/>
      <c r="BQ19" s="108"/>
      <c r="BR19" s="49"/>
      <c r="BS19" s="108"/>
      <c r="BT19" s="49"/>
      <c r="BU19" s="108"/>
      <c r="BV19" s="49"/>
      <c r="BW19" s="108"/>
      <c r="BX19" s="49"/>
      <c r="BY19" s="108"/>
      <c r="BZ19" s="49"/>
      <c r="CA19" s="109"/>
      <c r="CB19" s="47">
        <f t="shared" si="3"/>
        <v>0</v>
      </c>
      <c r="CC19" s="56">
        <f t="shared" si="15"/>
        <v>0</v>
      </c>
      <c r="CD19" s="56" t="str">
        <f t="shared" si="11"/>
        <v xml:space="preserve"> </v>
      </c>
      <c r="CE19" s="213">
        <f t="shared" si="16"/>
        <v>0</v>
      </c>
      <c r="CF19" s="214">
        <f t="shared" si="12"/>
        <v>0</v>
      </c>
      <c r="CG19" s="215">
        <f t="shared" si="6"/>
        <v>0</v>
      </c>
    </row>
    <row r="20" spans="1:86" s="47" customFormat="1" ht="33.75" customHeight="1" thickBot="1" x14ac:dyDescent="0.25">
      <c r="A20" s="99"/>
      <c r="B20" s="49"/>
      <c r="C20" s="156"/>
      <c r="D20" s="100"/>
      <c r="E20" s="250"/>
      <c r="F20" s="253"/>
      <c r="G20" s="252"/>
      <c r="H20" s="103"/>
      <c r="I20" s="103"/>
      <c r="J20" s="104">
        <v>0</v>
      </c>
      <c r="K20" s="82">
        <f t="shared" ref="K20" si="17">J20-L20-O20</f>
        <v>0</v>
      </c>
      <c r="L20" s="83">
        <f t="shared" ref="L20" si="18">S20+U20+W20+Y20+AA20+AC20+AE20+AG20+AI20+AK20+AM20+AO20+AQ20+AS20+AU20+AW20+AY20+BA20+BC20+BE20+BG20+BI20+BK20+BM20+BO20+BQ20+BS20+BU20+BW20+BY20+CA20</f>
        <v>0</v>
      </c>
      <c r="M20" s="84">
        <f t="shared" ref="M20" si="19">IF(L20=0,0,L20*F20)</f>
        <v>0</v>
      </c>
      <c r="N20" s="85">
        <f t="shared" ref="N20" si="20">IF(L20=0,0,L20*G20)</f>
        <v>0</v>
      </c>
      <c r="O20" s="83"/>
      <c r="P20" s="86">
        <f t="shared" ref="P20" si="21">O20*F20</f>
        <v>0</v>
      </c>
      <c r="Q20" s="87">
        <f t="shared" ref="Q20" si="22">IF(O20=0,0,((O20*G20)/2))</f>
        <v>0</v>
      </c>
      <c r="R20" s="99"/>
      <c r="S20" s="108"/>
      <c r="T20" s="49"/>
      <c r="U20" s="108"/>
      <c r="V20" s="49"/>
      <c r="W20" s="108"/>
      <c r="X20" s="49"/>
      <c r="Y20" s="108"/>
      <c r="Z20" s="49"/>
      <c r="AA20" s="108"/>
      <c r="AB20" s="49"/>
      <c r="AC20" s="108"/>
      <c r="AD20" s="49"/>
      <c r="AE20" s="108"/>
      <c r="AF20" s="49"/>
      <c r="AG20" s="108"/>
      <c r="AH20" s="49"/>
      <c r="AI20" s="108"/>
      <c r="AJ20" s="49"/>
      <c r="AK20" s="108"/>
      <c r="AL20" s="49"/>
      <c r="AM20" s="108"/>
      <c r="AN20" s="49"/>
      <c r="AO20" s="108"/>
      <c r="AP20" s="49"/>
      <c r="AQ20" s="108"/>
      <c r="AR20" s="49"/>
      <c r="AS20" s="108"/>
      <c r="AT20" s="49"/>
      <c r="AU20" s="108"/>
      <c r="AV20" s="49"/>
      <c r="AW20" s="108"/>
      <c r="AX20" s="49"/>
      <c r="AY20" s="108"/>
      <c r="AZ20" s="49"/>
      <c r="BA20" s="108"/>
      <c r="BB20" s="49"/>
      <c r="BC20" s="108"/>
      <c r="BD20" s="49"/>
      <c r="BE20" s="108"/>
      <c r="BF20" s="49"/>
      <c r="BG20" s="108"/>
      <c r="BH20" s="49"/>
      <c r="BI20" s="108"/>
      <c r="BJ20" s="49"/>
      <c r="BK20" s="108"/>
      <c r="BL20" s="49"/>
      <c r="BM20" s="108"/>
      <c r="BN20" s="49"/>
      <c r="BO20" s="108"/>
      <c r="BP20" s="49"/>
      <c r="BQ20" s="108"/>
      <c r="BR20" s="49"/>
      <c r="BS20" s="108"/>
      <c r="BT20" s="49"/>
      <c r="BU20" s="108"/>
      <c r="BV20" s="49"/>
      <c r="BW20" s="108"/>
      <c r="BX20" s="49"/>
      <c r="BY20" s="108"/>
      <c r="BZ20" s="49"/>
      <c r="CA20" s="109"/>
      <c r="CC20" s="56"/>
      <c r="CD20" s="56"/>
      <c r="CE20" s="213"/>
      <c r="CF20" s="214"/>
      <c r="CG20" s="215"/>
    </row>
    <row r="21" spans="1:86" s="47" customFormat="1" ht="33.75" customHeight="1" thickBot="1" x14ac:dyDescent="0.25">
      <c r="A21" s="99"/>
      <c r="B21" s="49"/>
      <c r="C21" s="156"/>
      <c r="D21" s="100"/>
      <c r="E21" s="250"/>
      <c r="F21" s="253"/>
      <c r="G21" s="252" t="str">
        <f t="shared" si="14"/>
        <v/>
      </c>
      <c r="H21" s="103"/>
      <c r="I21" s="103"/>
      <c r="J21" s="104">
        <v>0</v>
      </c>
      <c r="K21" s="82">
        <f t="shared" si="1"/>
        <v>0</v>
      </c>
      <c r="L21" s="83">
        <f t="shared" si="2"/>
        <v>0</v>
      </c>
      <c r="M21" s="84">
        <f t="shared" si="7"/>
        <v>0</v>
      </c>
      <c r="N21" s="85">
        <f t="shared" si="8"/>
        <v>0</v>
      </c>
      <c r="O21" s="83"/>
      <c r="P21" s="86">
        <f t="shared" si="9"/>
        <v>0</v>
      </c>
      <c r="Q21" s="87">
        <f t="shared" si="10"/>
        <v>0</v>
      </c>
      <c r="R21" s="99"/>
      <c r="S21" s="108"/>
      <c r="T21" s="49"/>
      <c r="U21" s="108"/>
      <c r="V21" s="49"/>
      <c r="W21" s="108"/>
      <c r="X21" s="49"/>
      <c r="Y21" s="108"/>
      <c r="Z21" s="49"/>
      <c r="AA21" s="108"/>
      <c r="AB21" s="49"/>
      <c r="AC21" s="108"/>
      <c r="AD21" s="49"/>
      <c r="AE21" s="108"/>
      <c r="AF21" s="49"/>
      <c r="AG21" s="108"/>
      <c r="AH21" s="49"/>
      <c r="AI21" s="108"/>
      <c r="AJ21" s="49"/>
      <c r="AK21" s="108"/>
      <c r="AL21" s="49"/>
      <c r="AM21" s="108"/>
      <c r="AN21" s="49"/>
      <c r="AO21" s="108"/>
      <c r="AP21" s="49"/>
      <c r="AQ21" s="108"/>
      <c r="AR21" s="49"/>
      <c r="AS21" s="108"/>
      <c r="AT21" s="49"/>
      <c r="AU21" s="108"/>
      <c r="AV21" s="49"/>
      <c r="AW21" s="108"/>
      <c r="AX21" s="49"/>
      <c r="AY21" s="108"/>
      <c r="AZ21" s="49"/>
      <c r="BA21" s="108"/>
      <c r="BB21" s="49"/>
      <c r="BC21" s="108"/>
      <c r="BD21" s="49"/>
      <c r="BE21" s="108"/>
      <c r="BF21" s="49"/>
      <c r="BG21" s="108"/>
      <c r="BH21" s="49"/>
      <c r="BI21" s="108"/>
      <c r="BJ21" s="49"/>
      <c r="BK21" s="108"/>
      <c r="BL21" s="49"/>
      <c r="BM21" s="108"/>
      <c r="BN21" s="49"/>
      <c r="BO21" s="108"/>
      <c r="BP21" s="49"/>
      <c r="BQ21" s="108"/>
      <c r="BR21" s="49"/>
      <c r="BS21" s="108"/>
      <c r="BT21" s="49"/>
      <c r="BU21" s="108"/>
      <c r="BV21" s="49"/>
      <c r="BW21" s="108"/>
      <c r="BX21" s="49"/>
      <c r="BY21" s="108"/>
      <c r="BZ21" s="49"/>
      <c r="CA21" s="109"/>
      <c r="CB21" s="47">
        <f t="shared" si="3"/>
        <v>0</v>
      </c>
      <c r="CC21" s="56">
        <f t="shared" si="15"/>
        <v>0</v>
      </c>
      <c r="CD21" s="56" t="str">
        <f t="shared" si="11"/>
        <v xml:space="preserve"> </v>
      </c>
      <c r="CE21" s="213">
        <f t="shared" si="16"/>
        <v>0</v>
      </c>
      <c r="CF21" s="214">
        <f t="shared" si="12"/>
        <v>0</v>
      </c>
      <c r="CG21" s="215">
        <f t="shared" si="6"/>
        <v>0</v>
      </c>
    </row>
    <row r="22" spans="1:86" s="47" customFormat="1" ht="33.75" customHeight="1" thickBot="1" x14ac:dyDescent="0.25">
      <c r="A22" s="99"/>
      <c r="B22" s="49"/>
      <c r="C22" s="156"/>
      <c r="D22" s="100"/>
      <c r="E22" s="250"/>
      <c r="F22" s="253"/>
      <c r="G22" s="252" t="str">
        <f t="shared" si="14"/>
        <v/>
      </c>
      <c r="H22" s="103"/>
      <c r="I22" s="103"/>
      <c r="J22" s="104">
        <v>0</v>
      </c>
      <c r="K22" s="82">
        <f t="shared" si="1"/>
        <v>0</v>
      </c>
      <c r="L22" s="83">
        <f t="shared" si="2"/>
        <v>0</v>
      </c>
      <c r="M22" s="84">
        <f t="shared" si="7"/>
        <v>0</v>
      </c>
      <c r="N22" s="85">
        <f t="shared" si="8"/>
        <v>0</v>
      </c>
      <c r="O22" s="83"/>
      <c r="P22" s="86">
        <f t="shared" si="9"/>
        <v>0</v>
      </c>
      <c r="Q22" s="87">
        <f t="shared" si="10"/>
        <v>0</v>
      </c>
      <c r="R22" s="99"/>
      <c r="S22" s="108"/>
      <c r="T22" s="49"/>
      <c r="U22" s="108"/>
      <c r="V22" s="49"/>
      <c r="W22" s="108"/>
      <c r="X22" s="49"/>
      <c r="Y22" s="108"/>
      <c r="Z22" s="49"/>
      <c r="AA22" s="108"/>
      <c r="AB22" s="49"/>
      <c r="AC22" s="108"/>
      <c r="AD22" s="49"/>
      <c r="AE22" s="108"/>
      <c r="AF22" s="49"/>
      <c r="AG22" s="108"/>
      <c r="AH22" s="49"/>
      <c r="AI22" s="108"/>
      <c r="AJ22" s="49"/>
      <c r="AK22" s="108"/>
      <c r="AL22" s="49"/>
      <c r="AM22" s="108"/>
      <c r="AN22" s="49"/>
      <c r="AO22" s="108"/>
      <c r="AP22" s="49"/>
      <c r="AQ22" s="108"/>
      <c r="AR22" s="49"/>
      <c r="AS22" s="108"/>
      <c r="AT22" s="49"/>
      <c r="AU22" s="108"/>
      <c r="AV22" s="49"/>
      <c r="AW22" s="108"/>
      <c r="AX22" s="49"/>
      <c r="AY22" s="108"/>
      <c r="AZ22" s="49"/>
      <c r="BA22" s="108"/>
      <c r="BB22" s="49"/>
      <c r="BC22" s="108"/>
      <c r="BD22" s="49"/>
      <c r="BE22" s="108"/>
      <c r="BF22" s="49"/>
      <c r="BG22" s="108"/>
      <c r="BH22" s="49"/>
      <c r="BI22" s="108"/>
      <c r="BJ22" s="49"/>
      <c r="BK22" s="108"/>
      <c r="BL22" s="49"/>
      <c r="BM22" s="108"/>
      <c r="BN22" s="49"/>
      <c r="BO22" s="108"/>
      <c r="BP22" s="49"/>
      <c r="BQ22" s="108"/>
      <c r="BR22" s="49"/>
      <c r="BS22" s="108"/>
      <c r="BT22" s="49"/>
      <c r="BU22" s="108"/>
      <c r="BV22" s="49"/>
      <c r="BW22" s="108"/>
      <c r="BX22" s="49"/>
      <c r="BY22" s="108"/>
      <c r="BZ22" s="49"/>
      <c r="CA22" s="109"/>
      <c r="CB22" s="47">
        <f t="shared" si="3"/>
        <v>0</v>
      </c>
      <c r="CC22" s="56">
        <f t="shared" si="15"/>
        <v>0</v>
      </c>
      <c r="CD22" s="56" t="str">
        <f t="shared" si="11"/>
        <v xml:space="preserve"> </v>
      </c>
      <c r="CE22" s="213">
        <f t="shared" si="16"/>
        <v>0</v>
      </c>
      <c r="CF22" s="214">
        <f t="shared" si="12"/>
        <v>0</v>
      </c>
      <c r="CG22" s="215">
        <f t="shared" si="6"/>
        <v>0</v>
      </c>
    </row>
    <row r="23" spans="1:86" s="206" customFormat="1" ht="22.5" customHeight="1" thickBot="1" x14ac:dyDescent="0.25">
      <c r="D23" s="207"/>
      <c r="E23" s="208"/>
      <c r="F23" s="112">
        <f>SUM(F8:F22)</f>
        <v>0</v>
      </c>
      <c r="G23" s="208"/>
      <c r="H23" s="122"/>
      <c r="I23" s="122"/>
      <c r="J23" s="123">
        <f>SUM(J8:J22)</f>
        <v>28</v>
      </c>
      <c r="K23" s="124">
        <f>SUM(K8:K22)</f>
        <v>28</v>
      </c>
      <c r="L23" s="123">
        <f>SUM(L8:L22)</f>
        <v>0</v>
      </c>
      <c r="M23" s="112">
        <f>SUM(M8:M22)</f>
        <v>0</v>
      </c>
      <c r="N23" s="113">
        <f>SUM(N9:N22)</f>
        <v>0</v>
      </c>
      <c r="O23" s="123">
        <f>SUM(O8:O22)</f>
        <v>0</v>
      </c>
      <c r="P23" s="125">
        <f>SUM(P8:P22)</f>
        <v>0</v>
      </c>
      <c r="Q23" s="114">
        <f>SUM(Q8:Q22)</f>
        <v>0</v>
      </c>
      <c r="S23" s="38">
        <f>SUM(S8:S22)</f>
        <v>0</v>
      </c>
      <c r="U23" s="38">
        <f>SUM(U8:U22)</f>
        <v>0</v>
      </c>
      <c r="W23" s="38">
        <f>SUM(W8:W22)</f>
        <v>0</v>
      </c>
      <c r="Y23" s="38">
        <f>SUM(Y8:Y22)</f>
        <v>0</v>
      </c>
      <c r="AA23" s="38">
        <f>SUM(AA8:AA22)</f>
        <v>0</v>
      </c>
      <c r="AC23" s="38">
        <f>SUM(AC8:AC22)</f>
        <v>0</v>
      </c>
      <c r="AE23" s="38">
        <f>SUM(AE8:AE22)</f>
        <v>0</v>
      </c>
      <c r="AG23" s="38">
        <f>SUM(AG8:AG22)</f>
        <v>0</v>
      </c>
      <c r="AI23" s="38">
        <f>SUM(AI8:AI22)</f>
        <v>0</v>
      </c>
      <c r="AK23" s="38">
        <f>SUM(AK8:AK22)</f>
        <v>0</v>
      </c>
      <c r="AM23" s="38">
        <f>SUM(AM8:AM22)</f>
        <v>0</v>
      </c>
      <c r="AO23" s="38">
        <f>SUM(AO8:AO22)</f>
        <v>0</v>
      </c>
      <c r="AQ23" s="38">
        <f>SUM(AQ8:AQ22)</f>
        <v>0</v>
      </c>
      <c r="AS23" s="38">
        <f>SUM(AS8:AS22)</f>
        <v>0</v>
      </c>
      <c r="AU23" s="38">
        <f>SUM(AU8:AU22)</f>
        <v>0</v>
      </c>
      <c r="AW23" s="38">
        <f>SUM(AW8:AW22)</f>
        <v>0</v>
      </c>
      <c r="AY23" s="38">
        <f>SUM(AY8:AY22)</f>
        <v>0</v>
      </c>
      <c r="BA23" s="38">
        <f>SUM(BA8:BA22)</f>
        <v>0</v>
      </c>
      <c r="BC23" s="38">
        <f>SUM(BC8:BC22)</f>
        <v>0</v>
      </c>
      <c r="BE23" s="38">
        <f>SUM(BE8:BE22)</f>
        <v>0</v>
      </c>
      <c r="BG23" s="38">
        <f>SUM(BG8:BG22)</f>
        <v>0</v>
      </c>
      <c r="BI23" s="38">
        <f>SUM(BI8:BI22)</f>
        <v>0</v>
      </c>
      <c r="BK23" s="38">
        <f>SUM(BK8:BK22)</f>
        <v>0</v>
      </c>
      <c r="BM23" s="38">
        <f>SUM(BM8:BM22)</f>
        <v>0</v>
      </c>
      <c r="BO23" s="38">
        <f>SUM(BO8:BO22)</f>
        <v>0</v>
      </c>
      <c r="BQ23" s="38">
        <f>SUM(BQ8:BQ22)</f>
        <v>0</v>
      </c>
      <c r="BS23" s="38">
        <f>SUM(BS8:BS22)</f>
        <v>0</v>
      </c>
      <c r="BU23" s="38">
        <f>SUM(BU8:BU22)</f>
        <v>0</v>
      </c>
      <c r="BW23" s="38">
        <f>SUM(BW8:BW22)</f>
        <v>0</v>
      </c>
      <c r="BY23" s="38">
        <f>SUM(BY8:BY22)</f>
        <v>0</v>
      </c>
      <c r="CA23" s="38">
        <f t="shared" ref="CA23:CG23" si="23">SUM(CA8:CA22)</f>
        <v>0</v>
      </c>
      <c r="CB23" s="127">
        <f t="shared" si="23"/>
        <v>28</v>
      </c>
      <c r="CC23" s="128">
        <f t="shared" si="23"/>
        <v>23084.114666666668</v>
      </c>
      <c r="CD23" s="128">
        <f t="shared" si="23"/>
        <v>7617.7578400000002</v>
      </c>
      <c r="CE23" s="128">
        <f t="shared" si="23"/>
        <v>0</v>
      </c>
      <c r="CF23" s="128">
        <f t="shared" si="23"/>
        <v>0</v>
      </c>
      <c r="CG23" s="128">
        <f t="shared" si="23"/>
        <v>0</v>
      </c>
      <c r="CH23" s="210">
        <f>CE23+CG23</f>
        <v>0</v>
      </c>
    </row>
    <row r="24" spans="1:86" s="206" customFormat="1" ht="25.5" customHeight="1" thickTop="1" thickBot="1" x14ac:dyDescent="0.25">
      <c r="A24" s="634" t="s">
        <v>43</v>
      </c>
      <c r="B24" s="634"/>
      <c r="C24" s="150">
        <f>(A9+A10+A11+A12+A13+A14+A15+A16+A17+A18+A19+A20+A21+A22)-C27</f>
        <v>0</v>
      </c>
      <c r="D24" s="635" t="s">
        <v>45</v>
      </c>
      <c r="E24" s="636"/>
      <c r="F24" s="132"/>
      <c r="G24" s="208"/>
      <c r="H24" s="122"/>
      <c r="I24" s="122"/>
      <c r="K24" s="38"/>
      <c r="M24" s="129"/>
      <c r="N24" s="130"/>
      <c r="O24" s="115"/>
      <c r="P24" s="129"/>
      <c r="Q24" s="133" t="s">
        <v>49</v>
      </c>
      <c r="R24" s="134" t="s">
        <v>57</v>
      </c>
      <c r="S24" s="135"/>
      <c r="T24" s="136"/>
      <c r="U24" s="135"/>
      <c r="V24" s="136"/>
      <c r="W24" s="135"/>
      <c r="X24" s="136"/>
      <c r="Y24" s="135"/>
      <c r="Z24" s="136"/>
      <c r="AA24" s="135"/>
      <c r="AB24" s="136"/>
      <c r="AC24" s="135"/>
      <c r="AD24" s="136"/>
      <c r="AE24" s="135"/>
      <c r="AF24" s="136"/>
      <c r="AG24" s="135"/>
      <c r="AH24" s="136"/>
      <c r="AI24" s="135"/>
      <c r="AJ24" s="136"/>
      <c r="AK24" s="135"/>
      <c r="AL24" s="136"/>
      <c r="AM24" s="135"/>
      <c r="AN24" s="136"/>
      <c r="AO24" s="135"/>
      <c r="AP24" s="136"/>
      <c r="AQ24" s="135"/>
      <c r="AR24" s="136"/>
      <c r="AS24" s="135"/>
      <c r="AT24" s="136"/>
      <c r="AU24" s="135"/>
      <c r="AV24" s="136"/>
      <c r="AW24" s="135"/>
      <c r="AX24" s="136"/>
      <c r="AY24" s="135"/>
      <c r="AZ24" s="136"/>
      <c r="BA24" s="135"/>
      <c r="BB24" s="136"/>
      <c r="BC24" s="135"/>
      <c r="BD24" s="136"/>
      <c r="BE24" s="135"/>
      <c r="BF24" s="136"/>
      <c r="BG24" s="135"/>
      <c r="BH24" s="136"/>
      <c r="BI24" s="135"/>
      <c r="BJ24" s="136"/>
      <c r="BK24" s="135"/>
      <c r="BL24" s="136"/>
      <c r="BM24" s="135"/>
      <c r="BN24" s="136"/>
      <c r="BO24" s="135"/>
      <c r="BP24" s="136"/>
      <c r="BQ24" s="135"/>
      <c r="BR24" s="136"/>
      <c r="BS24" s="135"/>
      <c r="BT24" s="136"/>
      <c r="BU24" s="135"/>
      <c r="BV24" s="136"/>
      <c r="BW24" s="135"/>
      <c r="BX24" s="136"/>
      <c r="BY24" s="135"/>
      <c r="BZ24" s="136"/>
      <c r="CA24" s="137"/>
      <c r="CC24" s="60"/>
      <c r="CD24" s="60"/>
    </row>
    <row r="25" spans="1:86" s="206" customFormat="1" ht="8.25" customHeight="1" x14ac:dyDescent="0.2">
      <c r="C25" s="151"/>
      <c r="D25" s="207"/>
      <c r="E25" s="208"/>
      <c r="F25" s="43"/>
      <c r="G25" s="208"/>
      <c r="H25" s="122"/>
      <c r="I25" s="122"/>
      <c r="K25" s="38"/>
      <c r="M25" s="129"/>
      <c r="N25" s="130"/>
      <c r="O25" s="115"/>
      <c r="P25" s="129"/>
      <c r="Q25" s="131"/>
      <c r="R25" s="138"/>
      <c r="S25" s="644" t="s">
        <v>59</v>
      </c>
      <c r="T25" s="644"/>
      <c r="U25" s="644"/>
      <c r="V25" s="644"/>
      <c r="W25" s="644"/>
      <c r="X25" s="139"/>
      <c r="Y25" s="711" t="s">
        <v>182</v>
      </c>
      <c r="Z25" s="711"/>
      <c r="AA25" s="209"/>
      <c r="AB25" s="644" t="s">
        <v>17</v>
      </c>
      <c r="AC25" s="644"/>
      <c r="AD25" s="644"/>
      <c r="AE25" s="209"/>
      <c r="AF25" s="139"/>
      <c r="AG25" s="644" t="s">
        <v>59</v>
      </c>
      <c r="AH25" s="644"/>
      <c r="AI25" s="644"/>
      <c r="AJ25" s="644"/>
      <c r="AK25" s="644"/>
      <c r="AL25" s="139"/>
      <c r="AM25" s="644" t="s">
        <v>60</v>
      </c>
      <c r="AN25" s="644"/>
      <c r="AO25" s="209"/>
      <c r="AP25" s="644" t="s">
        <v>17</v>
      </c>
      <c r="AQ25" s="644"/>
      <c r="AR25" s="644"/>
      <c r="AS25" s="209"/>
      <c r="AT25" s="139"/>
      <c r="AU25" s="209"/>
      <c r="AV25" s="139"/>
      <c r="AW25" s="209"/>
      <c r="AX25" s="139"/>
      <c r="AY25" s="209"/>
      <c r="AZ25" s="139"/>
      <c r="BA25" s="209"/>
      <c r="BB25" s="139"/>
      <c r="BC25" s="209"/>
      <c r="BD25" s="139"/>
      <c r="BE25" s="209"/>
      <c r="BF25" s="139"/>
      <c r="BG25" s="209"/>
      <c r="BH25" s="139"/>
      <c r="BI25" s="209"/>
      <c r="BJ25" s="139"/>
      <c r="BK25" s="209"/>
      <c r="BL25" s="139"/>
      <c r="BM25" s="209"/>
      <c r="BN25" s="139"/>
      <c r="BO25" s="209"/>
      <c r="BP25" s="139"/>
      <c r="BQ25" s="209"/>
      <c r="BR25" s="139"/>
      <c r="BS25" s="209"/>
      <c r="BT25" s="139"/>
      <c r="BU25" s="209"/>
      <c r="BV25" s="139"/>
      <c r="BW25" s="209"/>
      <c r="BX25" s="139"/>
      <c r="BY25" s="209"/>
      <c r="BZ25" s="139"/>
      <c r="CA25" s="141"/>
      <c r="CC25" s="60"/>
      <c r="CD25" s="60"/>
    </row>
    <row r="26" spans="1:86" s="206" customFormat="1" ht="8.25" customHeight="1" thickBot="1" x14ac:dyDescent="0.25">
      <c r="C26" s="151"/>
      <c r="D26" s="207"/>
      <c r="E26" s="208"/>
      <c r="F26" s="43"/>
      <c r="G26" s="208"/>
      <c r="H26" s="122"/>
      <c r="I26" s="122"/>
      <c r="K26" s="38"/>
      <c r="M26" s="129"/>
      <c r="N26" s="130"/>
      <c r="O26" s="115"/>
      <c r="P26" s="129"/>
      <c r="Q26" s="131"/>
      <c r="R26" s="138"/>
      <c r="S26" s="644"/>
      <c r="T26" s="644"/>
      <c r="U26" s="644"/>
      <c r="V26" s="644"/>
      <c r="W26" s="644"/>
      <c r="X26" s="139"/>
      <c r="Y26" s="711"/>
      <c r="Z26" s="711"/>
      <c r="AA26" s="209"/>
      <c r="AB26" s="644"/>
      <c r="AC26" s="644"/>
      <c r="AD26" s="644"/>
      <c r="AE26" s="209"/>
      <c r="AF26" s="139"/>
      <c r="AG26" s="644"/>
      <c r="AH26" s="644"/>
      <c r="AI26" s="644"/>
      <c r="AJ26" s="644"/>
      <c r="AK26" s="644"/>
      <c r="AL26" s="139"/>
      <c r="AM26" s="644"/>
      <c r="AN26" s="644"/>
      <c r="AO26" s="209"/>
      <c r="AP26" s="644"/>
      <c r="AQ26" s="644"/>
      <c r="AR26" s="644"/>
      <c r="AS26" s="209"/>
      <c r="AT26" s="139"/>
      <c r="AU26" s="209"/>
      <c r="AV26" s="139"/>
      <c r="AW26" s="209"/>
      <c r="AX26" s="139"/>
      <c r="AY26" s="209"/>
      <c r="AZ26" s="139"/>
      <c r="BA26" s="209"/>
      <c r="BB26" s="139"/>
      <c r="BC26" s="209"/>
      <c r="BD26" s="139"/>
      <c r="BE26" s="209"/>
      <c r="BF26" s="139"/>
      <c r="BG26" s="209"/>
      <c r="BH26" s="139"/>
      <c r="BI26" s="209"/>
      <c r="BJ26" s="139"/>
      <c r="BK26" s="209"/>
      <c r="BL26" s="139"/>
      <c r="BM26" s="209"/>
      <c r="BN26" s="139"/>
      <c r="BO26" s="209"/>
      <c r="BP26" s="139"/>
      <c r="BQ26" s="209"/>
      <c r="BR26" s="139"/>
      <c r="BS26" s="209"/>
      <c r="BT26" s="139"/>
      <c r="BU26" s="209"/>
      <c r="BV26" s="139"/>
      <c r="BW26" s="209"/>
      <c r="BX26" s="139"/>
      <c r="BY26" s="209"/>
      <c r="BZ26" s="139"/>
      <c r="CA26" s="141"/>
      <c r="CC26" s="60"/>
      <c r="CD26" s="60"/>
    </row>
    <row r="27" spans="1:86" s="206" customFormat="1" ht="25.5" customHeight="1" thickBot="1" x14ac:dyDescent="0.25">
      <c r="A27" s="634" t="s">
        <v>44</v>
      </c>
      <c r="B27" s="634"/>
      <c r="C27" s="152"/>
      <c r="D27" s="635" t="s">
        <v>45</v>
      </c>
      <c r="E27" s="636"/>
      <c r="F27" s="132"/>
      <c r="G27" s="208"/>
      <c r="H27" s="122"/>
      <c r="I27" s="122"/>
      <c r="K27" s="38"/>
      <c r="M27" s="129"/>
      <c r="N27" s="130"/>
      <c r="O27" s="115"/>
      <c r="P27" s="129"/>
      <c r="Q27" s="131"/>
      <c r="R27" s="138">
        <v>1</v>
      </c>
      <c r="S27" s="632"/>
      <c r="T27" s="632"/>
      <c r="U27" s="632"/>
      <c r="V27" s="632"/>
      <c r="W27" s="632"/>
      <c r="X27" s="139"/>
      <c r="Y27" s="632"/>
      <c r="Z27" s="632"/>
      <c r="AA27" s="209"/>
      <c r="AB27" s="633"/>
      <c r="AC27" s="633"/>
      <c r="AD27" s="633"/>
      <c r="AE27" s="209"/>
      <c r="AF27" s="139">
        <v>4</v>
      </c>
      <c r="AG27" s="631"/>
      <c r="AH27" s="631"/>
      <c r="AI27" s="631"/>
      <c r="AJ27" s="631"/>
      <c r="AK27" s="631"/>
      <c r="AL27" s="139"/>
      <c r="AM27" s="632"/>
      <c r="AN27" s="632"/>
      <c r="AO27" s="209"/>
      <c r="AP27" s="633"/>
      <c r="AQ27" s="633"/>
      <c r="AR27" s="633"/>
      <c r="AS27" s="209"/>
      <c r="AT27" s="139"/>
      <c r="AU27" s="209"/>
      <c r="AV27" s="139"/>
      <c r="AW27" s="209"/>
      <c r="AX27" s="139"/>
      <c r="AY27" s="209"/>
      <c r="AZ27" s="139"/>
      <c r="BA27" s="209"/>
      <c r="BB27" s="139"/>
      <c r="BC27" s="209"/>
      <c r="BD27" s="139"/>
      <c r="BE27" s="209"/>
      <c r="BF27" s="139"/>
      <c r="BG27" s="209"/>
      <c r="BH27" s="139"/>
      <c r="BI27" s="209"/>
      <c r="BJ27" s="139"/>
      <c r="BK27" s="209"/>
      <c r="BL27" s="139"/>
      <c r="BM27" s="209"/>
      <c r="BN27" s="139"/>
      <c r="BO27" s="209"/>
      <c r="BP27" s="139"/>
      <c r="BQ27" s="209"/>
      <c r="BR27" s="139"/>
      <c r="BS27" s="209"/>
      <c r="BT27" s="139"/>
      <c r="BU27" s="209"/>
      <c r="BV27" s="139"/>
      <c r="BW27" s="209"/>
      <c r="BX27" s="139"/>
      <c r="BY27" s="209"/>
      <c r="BZ27" s="139"/>
      <c r="CA27" s="141"/>
      <c r="CC27" s="60"/>
      <c r="CD27" s="60"/>
    </row>
    <row r="28" spans="1:86" s="206" customFormat="1" ht="9.75" customHeight="1" thickBot="1" x14ac:dyDescent="0.25">
      <c r="C28" s="151"/>
      <c r="D28" s="207"/>
      <c r="E28" s="208"/>
      <c r="F28" s="43"/>
      <c r="G28" s="208"/>
      <c r="H28" s="122"/>
      <c r="I28" s="122"/>
      <c r="K28" s="38"/>
      <c r="M28" s="129"/>
      <c r="N28" s="130"/>
      <c r="O28" s="115"/>
      <c r="P28" s="129"/>
      <c r="Q28" s="131"/>
      <c r="R28" s="138"/>
      <c r="S28" s="209"/>
      <c r="T28" s="139"/>
      <c r="U28" s="209"/>
      <c r="V28" s="139"/>
      <c r="W28" s="209"/>
      <c r="X28" s="139"/>
      <c r="Y28" s="142"/>
      <c r="Z28" s="142"/>
      <c r="AA28" s="209"/>
      <c r="AB28" s="143"/>
      <c r="AC28" s="144"/>
      <c r="AD28" s="143"/>
      <c r="AE28" s="209"/>
      <c r="AF28" s="139"/>
      <c r="AG28" s="209"/>
      <c r="AH28" s="139"/>
      <c r="AI28" s="209"/>
      <c r="AJ28" s="139"/>
      <c r="AK28" s="209"/>
      <c r="AL28" s="139"/>
      <c r="AM28" s="142"/>
      <c r="AN28" s="142"/>
      <c r="AO28" s="209"/>
      <c r="AP28" s="143"/>
      <c r="AQ28" s="144"/>
      <c r="AR28" s="143"/>
      <c r="AS28" s="209"/>
      <c r="AT28" s="139"/>
      <c r="AU28" s="209"/>
      <c r="AV28" s="139"/>
      <c r="AW28" s="209"/>
      <c r="AX28" s="139"/>
      <c r="AY28" s="209"/>
      <c r="AZ28" s="139"/>
      <c r="BA28" s="209"/>
      <c r="BB28" s="139"/>
      <c r="BC28" s="209"/>
      <c r="BD28" s="139"/>
      <c r="BE28" s="209"/>
      <c r="BF28" s="139"/>
      <c r="BG28" s="209"/>
      <c r="BH28" s="139"/>
      <c r="BI28" s="209"/>
      <c r="BJ28" s="139"/>
      <c r="BK28" s="209"/>
      <c r="BL28" s="139"/>
      <c r="BM28" s="209"/>
      <c r="BN28" s="139"/>
      <c r="BO28" s="209"/>
      <c r="BP28" s="139"/>
      <c r="BQ28" s="209"/>
      <c r="BR28" s="139"/>
      <c r="BS28" s="209"/>
      <c r="BT28" s="139"/>
      <c r="BU28" s="209"/>
      <c r="BV28" s="139"/>
      <c r="BW28" s="209"/>
      <c r="BX28" s="139"/>
      <c r="BY28" s="209"/>
      <c r="BZ28" s="139"/>
      <c r="CA28" s="141"/>
      <c r="CC28" s="60"/>
      <c r="CD28" s="60"/>
    </row>
    <row r="29" spans="1:86" s="206" customFormat="1" ht="25.5" customHeight="1" thickBot="1" x14ac:dyDescent="0.25">
      <c r="A29" s="634" t="s">
        <v>46</v>
      </c>
      <c r="B29" s="634"/>
      <c r="C29" s="150">
        <f>L23+O23</f>
        <v>0</v>
      </c>
      <c r="D29" s="638" t="s">
        <v>47</v>
      </c>
      <c r="E29" s="637"/>
      <c r="F29" s="43"/>
      <c r="G29" s="208" t="s">
        <v>16</v>
      </c>
      <c r="H29" s="154">
        <f>O23</f>
        <v>0</v>
      </c>
      <c r="I29" s="145" t="s">
        <v>47</v>
      </c>
      <c r="J29" s="639">
        <f>Q23</f>
        <v>0</v>
      </c>
      <c r="K29" s="640"/>
      <c r="L29" s="641"/>
      <c r="M29" s="129" t="s">
        <v>48</v>
      </c>
      <c r="N29" s="130"/>
      <c r="O29" s="115"/>
      <c r="P29" s="129"/>
      <c r="Q29" s="131"/>
      <c r="R29" s="138">
        <v>2</v>
      </c>
      <c r="S29" s="632"/>
      <c r="T29" s="632"/>
      <c r="U29" s="632"/>
      <c r="V29" s="632"/>
      <c r="W29" s="632"/>
      <c r="X29" s="139"/>
      <c r="Y29" s="632"/>
      <c r="Z29" s="632"/>
      <c r="AA29" s="209"/>
      <c r="AB29" s="633"/>
      <c r="AC29" s="633"/>
      <c r="AD29" s="633"/>
      <c r="AE29" s="209"/>
      <c r="AF29" s="139">
        <v>5</v>
      </c>
      <c r="AG29" s="631"/>
      <c r="AH29" s="631"/>
      <c r="AI29" s="631"/>
      <c r="AJ29" s="631"/>
      <c r="AK29" s="631"/>
      <c r="AL29" s="139"/>
      <c r="AM29" s="632"/>
      <c r="AN29" s="632"/>
      <c r="AO29" s="209"/>
      <c r="AP29" s="633"/>
      <c r="AQ29" s="633"/>
      <c r="AR29" s="633"/>
      <c r="AS29" s="209"/>
      <c r="AT29" s="139"/>
      <c r="AU29" s="209"/>
      <c r="AV29" s="139"/>
      <c r="AW29" s="209"/>
      <c r="AX29" s="139"/>
      <c r="AY29" s="209"/>
      <c r="AZ29" s="139"/>
      <c r="BA29" s="209"/>
      <c r="BB29" s="139"/>
      <c r="BC29" s="209"/>
      <c r="BD29" s="139"/>
      <c r="BE29" s="209"/>
      <c r="BF29" s="139"/>
      <c r="BG29" s="209"/>
      <c r="BH29" s="139"/>
      <c r="BI29" s="209"/>
      <c r="BJ29" s="139"/>
      <c r="BK29" s="209"/>
      <c r="BL29" s="139"/>
      <c r="BM29" s="209"/>
      <c r="BN29" s="139"/>
      <c r="BO29" s="209"/>
      <c r="BP29" s="139"/>
      <c r="BQ29" s="209"/>
      <c r="BR29" s="139"/>
      <c r="BS29" s="209"/>
      <c r="BT29" s="139"/>
      <c r="BU29" s="209"/>
      <c r="BV29" s="139"/>
      <c r="BW29" s="209"/>
      <c r="BX29" s="139"/>
      <c r="BY29" s="209"/>
      <c r="BZ29" s="139"/>
      <c r="CA29" s="141"/>
      <c r="CC29" s="60"/>
      <c r="CD29" s="60"/>
    </row>
    <row r="30" spans="1:86" s="206" customFormat="1" ht="9.75" customHeight="1" thickBot="1" x14ac:dyDescent="0.25">
      <c r="C30" s="151"/>
      <c r="D30" s="207"/>
      <c r="E30" s="208"/>
      <c r="F30" s="43"/>
      <c r="G30" s="208"/>
      <c r="H30" s="122"/>
      <c r="I30" s="122"/>
      <c r="K30" s="38"/>
      <c r="M30" s="129"/>
      <c r="N30" s="130"/>
      <c r="O30" s="115"/>
      <c r="P30" s="129"/>
      <c r="Q30" s="131"/>
      <c r="R30" s="138"/>
      <c r="S30" s="209"/>
      <c r="T30" s="139"/>
      <c r="U30" s="209"/>
      <c r="V30" s="139"/>
      <c r="W30" s="209"/>
      <c r="X30" s="139"/>
      <c r="Y30" s="142"/>
      <c r="Z30" s="142"/>
      <c r="AA30" s="209"/>
      <c r="AB30" s="143"/>
      <c r="AC30" s="144"/>
      <c r="AD30" s="143"/>
      <c r="AE30" s="209"/>
      <c r="AF30" s="139"/>
      <c r="AG30" s="209"/>
      <c r="AH30" s="139"/>
      <c r="AI30" s="209"/>
      <c r="AJ30" s="139"/>
      <c r="AK30" s="209"/>
      <c r="AL30" s="139"/>
      <c r="AM30" s="142"/>
      <c r="AN30" s="142"/>
      <c r="AO30" s="209"/>
      <c r="AP30" s="143"/>
      <c r="AQ30" s="144"/>
      <c r="AR30" s="143"/>
      <c r="AS30" s="209"/>
      <c r="AT30" s="139"/>
      <c r="AU30" s="209"/>
      <c r="AV30" s="139"/>
      <c r="AW30" s="209"/>
      <c r="AX30" s="139"/>
      <c r="AY30" s="209"/>
      <c r="AZ30" s="139"/>
      <c r="BA30" s="209"/>
      <c r="BB30" s="139"/>
      <c r="BC30" s="209"/>
      <c r="BD30" s="139"/>
      <c r="BE30" s="209"/>
      <c r="BF30" s="139"/>
      <c r="BG30" s="209"/>
      <c r="BH30" s="139"/>
      <c r="BI30" s="209"/>
      <c r="BJ30" s="139"/>
      <c r="BK30" s="209"/>
      <c r="BL30" s="139"/>
      <c r="BM30" s="209"/>
      <c r="BN30" s="139"/>
      <c r="BO30" s="209"/>
      <c r="BP30" s="139"/>
      <c r="BQ30" s="209"/>
      <c r="BR30" s="139"/>
      <c r="BS30" s="209"/>
      <c r="BT30" s="139"/>
      <c r="BU30" s="209"/>
      <c r="BV30" s="139"/>
      <c r="BW30" s="209"/>
      <c r="BX30" s="139"/>
      <c r="BY30" s="209"/>
      <c r="BZ30" s="139"/>
      <c r="CA30" s="141"/>
      <c r="CC30" s="60"/>
      <c r="CD30" s="60"/>
    </row>
    <row r="31" spans="1:86" s="206" customFormat="1" ht="25.5" customHeight="1" thickBot="1" x14ac:dyDescent="0.25">
      <c r="A31" s="634" t="s">
        <v>46</v>
      </c>
      <c r="B31" s="634"/>
      <c r="C31" s="153">
        <f>N23+Q23</f>
        <v>0</v>
      </c>
      <c r="D31" s="637" t="s">
        <v>48</v>
      </c>
      <c r="E31" s="637"/>
      <c r="F31" s="43"/>
      <c r="G31" s="208"/>
      <c r="H31" s="122"/>
      <c r="I31" s="122"/>
      <c r="K31" s="38"/>
      <c r="M31" s="129"/>
      <c r="N31" s="130"/>
      <c r="O31" s="115"/>
      <c r="P31" s="129"/>
      <c r="Q31" s="131"/>
      <c r="R31" s="138">
        <v>3</v>
      </c>
      <c r="S31" s="631"/>
      <c r="T31" s="631"/>
      <c r="U31" s="631"/>
      <c r="V31" s="631"/>
      <c r="W31" s="631"/>
      <c r="X31" s="139"/>
      <c r="Y31" s="632"/>
      <c r="Z31" s="632"/>
      <c r="AA31" s="209"/>
      <c r="AB31" s="633"/>
      <c r="AC31" s="633"/>
      <c r="AD31" s="633"/>
      <c r="AE31" s="209"/>
      <c r="AF31" s="139">
        <v>6</v>
      </c>
      <c r="AG31" s="631"/>
      <c r="AH31" s="631"/>
      <c r="AI31" s="631"/>
      <c r="AJ31" s="631"/>
      <c r="AK31" s="631"/>
      <c r="AL31" s="139"/>
      <c r="AM31" s="632"/>
      <c r="AN31" s="632"/>
      <c r="AO31" s="209"/>
      <c r="AP31" s="633"/>
      <c r="AQ31" s="633"/>
      <c r="AR31" s="633"/>
      <c r="AS31" s="209"/>
      <c r="AT31" s="139"/>
      <c r="AU31" s="209"/>
      <c r="AV31" s="139"/>
      <c r="AW31" s="209"/>
      <c r="AX31" s="139"/>
      <c r="AY31" s="209"/>
      <c r="AZ31" s="139"/>
      <c r="BA31" s="209"/>
      <c r="BB31" s="139"/>
      <c r="BC31" s="209"/>
      <c r="BD31" s="139"/>
      <c r="BE31" s="209"/>
      <c r="BF31" s="139"/>
      <c r="BG31" s="209"/>
      <c r="BH31" s="139"/>
      <c r="BI31" s="209"/>
      <c r="BJ31" s="139"/>
      <c r="BK31" s="209"/>
      <c r="BL31" s="139"/>
      <c r="BM31" s="209"/>
      <c r="BN31" s="139"/>
      <c r="BO31" s="209"/>
      <c r="BP31" s="139"/>
      <c r="BQ31" s="209"/>
      <c r="BR31" s="139"/>
      <c r="BS31" s="209"/>
      <c r="BT31" s="139"/>
      <c r="BU31" s="209"/>
      <c r="BV31" s="139"/>
      <c r="BW31" s="209"/>
      <c r="BX31" s="139"/>
      <c r="BY31" s="209"/>
      <c r="BZ31" s="139"/>
      <c r="CA31" s="141"/>
      <c r="CC31" s="60"/>
      <c r="CD31" s="60"/>
    </row>
    <row r="32" spans="1:86" s="206" customFormat="1" ht="6" customHeight="1" thickBot="1" x14ac:dyDescent="0.25">
      <c r="C32" s="53"/>
      <c r="D32" s="208"/>
      <c r="E32" s="208"/>
      <c r="F32" s="43"/>
      <c r="G32" s="208"/>
      <c r="H32" s="122"/>
      <c r="I32" s="122"/>
      <c r="K32" s="38"/>
      <c r="M32" s="129"/>
      <c r="N32" s="130"/>
      <c r="O32" s="115"/>
      <c r="P32" s="129"/>
      <c r="Q32" s="131"/>
      <c r="R32" s="138"/>
      <c r="S32" s="209"/>
      <c r="T32" s="209"/>
      <c r="U32" s="209"/>
      <c r="V32" s="209"/>
      <c r="W32" s="209"/>
      <c r="X32" s="139"/>
      <c r="Y32" s="209"/>
      <c r="Z32" s="209"/>
      <c r="AA32" s="209"/>
      <c r="AB32" s="139"/>
      <c r="AC32" s="139"/>
      <c r="AD32" s="139"/>
      <c r="AE32" s="209"/>
      <c r="AF32" s="139"/>
      <c r="AG32" s="209"/>
      <c r="AH32" s="209"/>
      <c r="AI32" s="209"/>
      <c r="AJ32" s="209"/>
      <c r="AK32" s="209"/>
      <c r="AL32" s="139"/>
      <c r="AM32" s="209"/>
      <c r="AN32" s="209"/>
      <c r="AO32" s="209"/>
      <c r="AP32" s="139"/>
      <c r="AQ32" s="139"/>
      <c r="AR32" s="139"/>
      <c r="AS32" s="209"/>
      <c r="AT32" s="139"/>
      <c r="AU32" s="209"/>
      <c r="AV32" s="139"/>
      <c r="AW32" s="209"/>
      <c r="AX32" s="139"/>
      <c r="AY32" s="209"/>
      <c r="AZ32" s="139"/>
      <c r="BA32" s="209"/>
      <c r="BB32" s="139"/>
      <c r="BC32" s="209"/>
      <c r="BD32" s="139"/>
      <c r="BE32" s="209"/>
      <c r="BF32" s="139"/>
      <c r="BG32" s="209"/>
      <c r="BH32" s="139"/>
      <c r="BI32" s="209"/>
      <c r="BJ32" s="139"/>
      <c r="BK32" s="209"/>
      <c r="BL32" s="139"/>
      <c r="BM32" s="209"/>
      <c r="BN32" s="139"/>
      <c r="BO32" s="209"/>
      <c r="BP32" s="139"/>
      <c r="BQ32" s="209"/>
      <c r="BR32" s="139"/>
      <c r="BS32" s="209"/>
      <c r="BT32" s="139"/>
      <c r="BU32" s="209"/>
      <c r="BV32" s="139"/>
      <c r="BW32" s="209"/>
      <c r="BX32" s="139"/>
      <c r="BY32" s="209"/>
      <c r="BZ32" s="139"/>
      <c r="CA32" s="141"/>
      <c r="CC32" s="60"/>
      <c r="CD32" s="60"/>
    </row>
    <row r="33" spans="1:82" s="206" customFormat="1" ht="24.75" customHeight="1" thickBot="1" x14ac:dyDescent="0.25">
      <c r="A33" s="634" t="s">
        <v>93</v>
      </c>
      <c r="B33" s="634"/>
      <c r="C33" s="265">
        <f>CE23</f>
        <v>0</v>
      </c>
      <c r="D33" s="637" t="s">
        <v>48</v>
      </c>
      <c r="E33" s="637"/>
      <c r="F33" s="43"/>
      <c r="G33" s="208"/>
      <c r="H33" s="122"/>
      <c r="I33" s="122"/>
      <c r="K33" s="38"/>
      <c r="M33" s="129"/>
      <c r="N33" s="130"/>
      <c r="O33" s="115"/>
      <c r="P33" s="129"/>
      <c r="Q33" s="131"/>
      <c r="R33" s="146"/>
      <c r="S33" s="204"/>
      <c r="T33" s="205"/>
      <c r="U33" s="204"/>
      <c r="V33" s="205"/>
      <c r="W33" s="204"/>
      <c r="X33" s="205"/>
      <c r="Y33" s="204"/>
      <c r="Z33" s="205"/>
      <c r="AA33" s="204" t="s">
        <v>47</v>
      </c>
      <c r="AB33" s="627">
        <f>Y27+Y29+Y31+AM27+AM29+AM31</f>
        <v>0</v>
      </c>
      <c r="AC33" s="627"/>
      <c r="AD33" s="627"/>
      <c r="AE33" s="628" t="s">
        <v>17</v>
      </c>
      <c r="AF33" s="628"/>
      <c r="AG33" s="629">
        <f>AB27+AB29+AB31+AP27+AP29+AP31</f>
        <v>0</v>
      </c>
      <c r="AH33" s="629"/>
      <c r="AI33" s="629"/>
      <c r="AJ33" s="629"/>
      <c r="AK33" s="629"/>
      <c r="AL33" s="205"/>
      <c r="AM33" s="628"/>
      <c r="AN33" s="628"/>
      <c r="AO33" s="204"/>
      <c r="AP33" s="630"/>
      <c r="AQ33" s="630"/>
      <c r="AR33" s="630"/>
      <c r="AS33" s="204"/>
      <c r="AT33" s="205"/>
      <c r="AU33" s="204"/>
      <c r="AV33" s="205"/>
      <c r="AW33" s="204"/>
      <c r="AX33" s="205"/>
      <c r="AY33" s="204"/>
      <c r="AZ33" s="205"/>
      <c r="BA33" s="204"/>
      <c r="BB33" s="205"/>
      <c r="BC33" s="204"/>
      <c r="BD33" s="205"/>
      <c r="BE33" s="204"/>
      <c r="BF33" s="205"/>
      <c r="BG33" s="204"/>
      <c r="BH33" s="205"/>
      <c r="BI33" s="204"/>
      <c r="BJ33" s="205"/>
      <c r="BK33" s="204"/>
      <c r="BL33" s="205"/>
      <c r="BM33" s="204"/>
      <c r="BN33" s="205"/>
      <c r="BO33" s="204"/>
      <c r="BP33" s="205"/>
      <c r="BQ33" s="204"/>
      <c r="BR33" s="205"/>
      <c r="BS33" s="204"/>
      <c r="BT33" s="205"/>
      <c r="BU33" s="204"/>
      <c r="BV33" s="205"/>
      <c r="BW33" s="204"/>
      <c r="BX33" s="205"/>
      <c r="BY33" s="204"/>
      <c r="BZ33" s="205"/>
      <c r="CA33" s="149"/>
      <c r="CC33" s="60"/>
      <c r="CD33" s="60"/>
    </row>
    <row r="34" spans="1:82" s="45" customFormat="1" ht="10.5" customHeight="1" thickBot="1" x14ac:dyDescent="0.25">
      <c r="D34" s="25"/>
      <c r="E34" s="50"/>
      <c r="F34" s="51"/>
      <c r="G34" s="28"/>
      <c r="H34" s="29"/>
      <c r="I34" s="29"/>
      <c r="J34" s="24"/>
      <c r="K34" s="30"/>
      <c r="L34" s="24"/>
      <c r="M34" s="31"/>
      <c r="N34" s="32"/>
      <c r="O34" s="33"/>
      <c r="P34" s="31"/>
      <c r="Q34" s="34"/>
      <c r="S34" s="48"/>
      <c r="U34" s="48"/>
      <c r="W34" s="48"/>
      <c r="Y34" s="48"/>
      <c r="AA34" s="48"/>
      <c r="AC34" s="48"/>
      <c r="AE34" s="48"/>
      <c r="AG34" s="48"/>
      <c r="AI34" s="48"/>
      <c r="AK34" s="48"/>
      <c r="AM34" s="48"/>
      <c r="AO34" s="48"/>
      <c r="AQ34" s="48"/>
      <c r="AS34" s="48"/>
      <c r="AU34" s="48"/>
      <c r="AW34" s="48"/>
      <c r="AY34" s="48"/>
      <c r="BA34" s="48"/>
      <c r="BC34" s="48"/>
      <c r="BE34" s="48"/>
      <c r="BG34" s="48"/>
      <c r="BI34" s="48"/>
      <c r="BK34" s="48"/>
      <c r="BM34" s="48"/>
      <c r="BO34" s="48"/>
      <c r="BQ34" s="48"/>
      <c r="BS34" s="48"/>
      <c r="BU34" s="48"/>
      <c r="BW34" s="48"/>
      <c r="BY34" s="48"/>
      <c r="CA34" s="48"/>
      <c r="CC34" s="35"/>
      <c r="CD34" s="35"/>
    </row>
    <row r="35" spans="1:82" s="45" customFormat="1" ht="27" thickBot="1" x14ac:dyDescent="0.25">
      <c r="A35" s="634" t="s">
        <v>65</v>
      </c>
      <c r="B35" s="634"/>
      <c r="C35" s="265">
        <f>C31+C33</f>
        <v>0</v>
      </c>
      <c r="D35" s="637" t="s">
        <v>48</v>
      </c>
      <c r="E35" s="637"/>
      <c r="F35" s="51"/>
      <c r="G35" s="28"/>
      <c r="H35" s="29"/>
      <c r="I35" s="29"/>
      <c r="J35" s="24"/>
      <c r="K35" s="30"/>
      <c r="L35" s="24"/>
      <c r="M35" s="31"/>
      <c r="N35" s="32"/>
      <c r="O35" s="33"/>
      <c r="P35" s="31"/>
      <c r="Q35" s="34"/>
      <c r="S35" s="48"/>
      <c r="U35" s="48"/>
      <c r="W35" s="48"/>
      <c r="Y35" s="48"/>
      <c r="AA35" s="48"/>
      <c r="AC35" s="48"/>
      <c r="AE35" s="48"/>
      <c r="AG35" s="48"/>
      <c r="AI35" s="48"/>
      <c r="AK35" s="48"/>
      <c r="AM35" s="48"/>
      <c r="AO35" s="48"/>
      <c r="AQ35" s="48"/>
      <c r="AS35" s="48"/>
      <c r="AU35" s="48"/>
      <c r="AW35" s="48"/>
      <c r="AY35" s="48"/>
      <c r="BA35" s="48"/>
      <c r="BC35" s="48"/>
      <c r="BE35" s="48"/>
      <c r="BG35" s="48"/>
      <c r="BI35" s="48"/>
      <c r="BK35" s="48"/>
      <c r="BM35" s="48"/>
      <c r="BO35" s="48"/>
      <c r="BQ35" s="48"/>
      <c r="BS35" s="48"/>
      <c r="BU35" s="48"/>
      <c r="BW35" s="48"/>
      <c r="BY35" s="48"/>
      <c r="CA35" s="48"/>
      <c r="CC35" s="35"/>
      <c r="CD35" s="35"/>
    </row>
    <row r="36" spans="1:82" s="45" customFormat="1" ht="15" x14ac:dyDescent="0.2">
      <c r="D36" s="25"/>
      <c r="E36" s="50"/>
      <c r="F36" s="51"/>
      <c r="G36" s="28"/>
      <c r="H36" s="29"/>
      <c r="I36" s="29"/>
      <c r="J36" s="24"/>
      <c r="K36" s="30"/>
      <c r="L36" s="24"/>
      <c r="M36" s="31"/>
      <c r="N36" s="32"/>
      <c r="O36" s="33"/>
      <c r="P36" s="31"/>
      <c r="Q36" s="34"/>
      <c r="S36" s="48"/>
      <c r="U36" s="48"/>
      <c r="W36" s="48"/>
      <c r="Y36" s="48"/>
      <c r="AA36" s="48"/>
      <c r="AC36" s="48"/>
      <c r="AE36" s="48"/>
      <c r="AG36" s="48"/>
      <c r="AI36" s="48"/>
      <c r="AK36" s="48"/>
      <c r="AM36" s="48"/>
      <c r="AO36" s="48"/>
      <c r="AQ36" s="48"/>
      <c r="AS36" s="48"/>
      <c r="AU36" s="48"/>
      <c r="AW36" s="48"/>
      <c r="AY36" s="48"/>
      <c r="BA36" s="48"/>
      <c r="BC36" s="48"/>
      <c r="BE36" s="48"/>
      <c r="BG36" s="48"/>
      <c r="BI36" s="48"/>
      <c r="BK36" s="48"/>
      <c r="BM36" s="48"/>
      <c r="BO36" s="48"/>
      <c r="BQ36" s="48"/>
      <c r="BS36" s="48"/>
      <c r="BU36" s="48"/>
      <c r="BW36" s="48"/>
      <c r="BY36" s="48"/>
      <c r="CA36" s="48"/>
      <c r="CC36" s="35"/>
      <c r="CD36" s="35"/>
    </row>
    <row r="37" spans="1:82" s="45" customFormat="1" ht="15" x14ac:dyDescent="0.2">
      <c r="D37" s="25"/>
      <c r="E37" s="50"/>
      <c r="F37" s="51"/>
      <c r="G37" s="28"/>
      <c r="H37" s="29"/>
      <c r="I37" s="29"/>
      <c r="J37" s="24"/>
      <c r="K37" s="30"/>
      <c r="L37" s="24"/>
      <c r="M37" s="31"/>
      <c r="N37" s="32"/>
      <c r="O37" s="33"/>
      <c r="P37" s="31"/>
      <c r="Q37" s="34"/>
      <c r="S37" s="48"/>
      <c r="U37" s="48"/>
      <c r="W37" s="48"/>
      <c r="Y37" s="48"/>
      <c r="AA37" s="48"/>
      <c r="AC37" s="48"/>
      <c r="AE37" s="48"/>
      <c r="AG37" s="48"/>
      <c r="AI37" s="48"/>
      <c r="AK37" s="48"/>
      <c r="AM37" s="48"/>
      <c r="AO37" s="48"/>
      <c r="AQ37" s="48"/>
      <c r="AS37" s="48"/>
      <c r="AU37" s="48"/>
      <c r="AW37" s="48"/>
      <c r="AY37" s="48"/>
      <c r="BA37" s="48"/>
      <c r="BC37" s="48"/>
      <c r="BE37" s="48"/>
      <c r="BG37" s="48"/>
      <c r="BI37" s="48"/>
      <c r="BK37" s="48"/>
      <c r="BM37" s="48"/>
      <c r="BO37" s="48"/>
      <c r="BQ37" s="48"/>
      <c r="BS37" s="48"/>
      <c r="BU37" s="48"/>
      <c r="BW37" s="48"/>
      <c r="BY37" s="48"/>
      <c r="CA37" s="48"/>
      <c r="CC37" s="35"/>
      <c r="CD37" s="35"/>
    </row>
    <row r="38" spans="1:82" s="45" customFormat="1" ht="15" x14ac:dyDescent="0.2">
      <c r="D38" s="25"/>
      <c r="E38" s="50"/>
      <c r="F38" s="51"/>
      <c r="G38" s="28"/>
      <c r="H38" s="29"/>
      <c r="I38" s="29"/>
      <c r="J38" s="24"/>
      <c r="K38" s="30"/>
      <c r="L38" s="24"/>
      <c r="M38" s="31"/>
      <c r="N38" s="32"/>
      <c r="O38" s="33"/>
      <c r="P38" s="31"/>
      <c r="Q38" s="34"/>
      <c r="S38" s="48"/>
      <c r="U38" s="48"/>
      <c r="W38" s="48"/>
      <c r="Y38" s="48"/>
      <c r="AA38" s="48"/>
      <c r="AC38" s="48"/>
      <c r="AE38" s="48"/>
      <c r="AG38" s="48"/>
      <c r="AI38" s="48"/>
      <c r="AK38" s="48"/>
      <c r="AM38" s="48"/>
      <c r="AO38" s="48"/>
      <c r="AQ38" s="48"/>
      <c r="AS38" s="48"/>
      <c r="AU38" s="48"/>
      <c r="AW38" s="48"/>
      <c r="AY38" s="48"/>
      <c r="BA38" s="48"/>
      <c r="BC38" s="48"/>
      <c r="BE38" s="48"/>
      <c r="BG38" s="48"/>
      <c r="BI38" s="48"/>
      <c r="BK38" s="48"/>
      <c r="BM38" s="48"/>
      <c r="BO38" s="48"/>
      <c r="BQ38" s="48"/>
      <c r="BS38" s="48"/>
      <c r="BU38" s="48"/>
      <c r="BW38" s="48"/>
      <c r="BY38" s="48"/>
      <c r="CA38" s="48"/>
      <c r="CC38" s="35"/>
      <c r="CD38" s="35"/>
    </row>
    <row r="39" spans="1:82" s="45" customFormat="1" ht="15" x14ac:dyDescent="0.2">
      <c r="D39" s="25"/>
      <c r="E39" s="50"/>
      <c r="F39" s="51"/>
      <c r="G39" s="28"/>
      <c r="H39" s="29"/>
      <c r="I39" s="29"/>
      <c r="J39" s="24"/>
      <c r="K39" s="30"/>
      <c r="L39" s="24"/>
      <c r="M39" s="31"/>
      <c r="N39" s="32"/>
      <c r="O39" s="33"/>
      <c r="P39" s="31"/>
      <c r="Q39" s="34"/>
      <c r="S39" s="48"/>
      <c r="U39" s="48"/>
      <c r="W39" s="48"/>
      <c r="Y39" s="48"/>
      <c r="AA39" s="48"/>
      <c r="AC39" s="48"/>
      <c r="AE39" s="48"/>
      <c r="AG39" s="48"/>
      <c r="AI39" s="48"/>
      <c r="AK39" s="48"/>
      <c r="AM39" s="48"/>
      <c r="AO39" s="48"/>
      <c r="AQ39" s="48"/>
      <c r="AS39" s="48"/>
      <c r="AU39" s="48"/>
      <c r="AW39" s="48"/>
      <c r="AY39" s="48"/>
      <c r="BA39" s="48"/>
      <c r="BC39" s="48"/>
      <c r="BE39" s="48"/>
      <c r="BG39" s="48"/>
      <c r="BI39" s="48"/>
      <c r="BK39" s="48"/>
      <c r="BM39" s="48"/>
      <c r="BO39" s="48"/>
      <c r="BQ39" s="48"/>
      <c r="BS39" s="48"/>
      <c r="BU39" s="48"/>
      <c r="BW39" s="48"/>
      <c r="BY39" s="48"/>
      <c r="CA39" s="48"/>
      <c r="CC39" s="35"/>
      <c r="CD39" s="35"/>
    </row>
    <row r="40" spans="1:82" s="45" customFormat="1" ht="15" x14ac:dyDescent="0.2">
      <c r="D40" s="25"/>
      <c r="E40" s="50"/>
      <c r="F40" s="51"/>
      <c r="G40" s="28"/>
      <c r="H40" s="29"/>
      <c r="I40" s="29"/>
      <c r="J40" s="24"/>
      <c r="K40" s="30"/>
      <c r="L40" s="24"/>
      <c r="M40" s="31"/>
      <c r="N40" s="32"/>
      <c r="O40" s="33"/>
      <c r="P40" s="31"/>
      <c r="Q40" s="34"/>
      <c r="S40" s="48"/>
      <c r="U40" s="48"/>
      <c r="W40" s="48"/>
      <c r="Y40" s="48"/>
      <c r="AA40" s="48"/>
      <c r="AC40" s="48"/>
      <c r="AE40" s="48"/>
      <c r="AG40" s="48"/>
      <c r="AI40" s="48"/>
      <c r="AK40" s="48"/>
      <c r="AM40" s="48"/>
      <c r="AO40" s="48"/>
      <c r="AQ40" s="48"/>
      <c r="AS40" s="48"/>
      <c r="AU40" s="48"/>
      <c r="AW40" s="48"/>
      <c r="AY40" s="48"/>
      <c r="BA40" s="48"/>
      <c r="BC40" s="48"/>
      <c r="BE40" s="48"/>
      <c r="BG40" s="48"/>
      <c r="BI40" s="48"/>
      <c r="BK40" s="48"/>
      <c r="BM40" s="48"/>
      <c r="BO40" s="48"/>
      <c r="BQ40" s="48"/>
      <c r="BS40" s="48"/>
      <c r="BU40" s="48"/>
      <c r="BW40" s="48"/>
      <c r="BY40" s="48"/>
      <c r="CA40" s="48"/>
      <c r="CC40" s="35"/>
      <c r="CD40" s="35"/>
    </row>
    <row r="41" spans="1:82" s="45" customFormat="1" ht="15" x14ac:dyDescent="0.2">
      <c r="D41" s="25"/>
      <c r="E41" s="50"/>
      <c r="F41" s="51"/>
      <c r="G41" s="28"/>
      <c r="H41" s="29"/>
      <c r="I41" s="29"/>
      <c r="J41" s="24"/>
      <c r="K41" s="30"/>
      <c r="L41" s="24"/>
      <c r="M41" s="31"/>
      <c r="N41" s="32"/>
      <c r="O41" s="33"/>
      <c r="P41" s="31"/>
      <c r="Q41" s="34"/>
      <c r="S41" s="48"/>
      <c r="U41" s="48"/>
      <c r="W41" s="48"/>
      <c r="Y41" s="48"/>
      <c r="AA41" s="48"/>
      <c r="AC41" s="48"/>
      <c r="AE41" s="48"/>
      <c r="AG41" s="48"/>
      <c r="AI41" s="48"/>
      <c r="AK41" s="48"/>
      <c r="AM41" s="48"/>
      <c r="AO41" s="48"/>
      <c r="AQ41" s="48"/>
      <c r="AS41" s="48"/>
      <c r="AU41" s="48"/>
      <c r="AW41" s="48"/>
      <c r="AY41" s="48"/>
      <c r="BA41" s="48"/>
      <c r="BC41" s="48"/>
      <c r="BE41" s="48"/>
      <c r="BG41" s="48"/>
      <c r="BI41" s="48"/>
      <c r="BK41" s="48"/>
      <c r="BM41" s="48"/>
      <c r="BO41" s="48"/>
      <c r="BQ41" s="48"/>
      <c r="BS41" s="48"/>
      <c r="BU41" s="48"/>
      <c r="BW41" s="48"/>
      <c r="BY41" s="48"/>
      <c r="CA41" s="48"/>
      <c r="CC41" s="35"/>
      <c r="CD41" s="35"/>
    </row>
    <row r="42" spans="1:82" s="45" customFormat="1" ht="15" x14ac:dyDescent="0.2">
      <c r="D42" s="25"/>
      <c r="E42" s="50"/>
      <c r="F42" s="51"/>
      <c r="G42" s="28"/>
      <c r="H42" s="29"/>
      <c r="I42" s="29"/>
      <c r="J42" s="24"/>
      <c r="K42" s="30"/>
      <c r="L42" s="24"/>
      <c r="M42" s="31"/>
      <c r="N42" s="32"/>
      <c r="O42" s="33"/>
      <c r="P42" s="31"/>
      <c r="Q42" s="34"/>
      <c r="S42" s="48"/>
      <c r="U42" s="48"/>
      <c r="W42" s="48"/>
      <c r="Y42" s="48"/>
      <c r="AA42" s="48"/>
      <c r="AC42" s="48"/>
      <c r="AE42" s="48"/>
      <c r="AG42" s="48"/>
      <c r="AI42" s="48"/>
      <c r="AK42" s="48"/>
      <c r="AM42" s="48"/>
      <c r="AO42" s="48"/>
      <c r="AQ42" s="48"/>
      <c r="AS42" s="48"/>
      <c r="AU42" s="48"/>
      <c r="AW42" s="48"/>
      <c r="AY42" s="48"/>
      <c r="BA42" s="48"/>
      <c r="BC42" s="48"/>
      <c r="BE42" s="48"/>
      <c r="BG42" s="48"/>
      <c r="BI42" s="48"/>
      <c r="BK42" s="48"/>
      <c r="BM42" s="48"/>
      <c r="BO42" s="48"/>
      <c r="BQ42" s="48"/>
      <c r="BS42" s="48"/>
      <c r="BU42" s="48"/>
      <c r="BW42" s="48"/>
      <c r="BY42" s="48"/>
      <c r="CA42" s="48"/>
      <c r="CC42" s="35"/>
      <c r="CD42" s="35"/>
    </row>
    <row r="43" spans="1:82" s="45" customFormat="1" ht="15" x14ac:dyDescent="0.2">
      <c r="D43" s="25"/>
      <c r="E43" s="50"/>
      <c r="F43" s="51"/>
      <c r="G43" s="28"/>
      <c r="H43" s="29"/>
      <c r="I43" s="29"/>
      <c r="J43" s="24"/>
      <c r="K43" s="30"/>
      <c r="L43" s="24"/>
      <c r="M43" s="31"/>
      <c r="N43" s="32"/>
      <c r="O43" s="33"/>
      <c r="P43" s="31"/>
      <c r="Q43" s="34"/>
      <c r="S43" s="48"/>
      <c r="U43" s="48"/>
      <c r="W43" s="48"/>
      <c r="Y43" s="48"/>
      <c r="AA43" s="48"/>
      <c r="AC43" s="48"/>
      <c r="AE43" s="48"/>
      <c r="AG43" s="48"/>
      <c r="AI43" s="48"/>
      <c r="AK43" s="48"/>
      <c r="AM43" s="48"/>
      <c r="AO43" s="48"/>
      <c r="AQ43" s="48"/>
      <c r="AS43" s="48"/>
      <c r="AU43" s="48"/>
      <c r="AW43" s="48"/>
      <c r="AY43" s="48"/>
      <c r="BA43" s="48"/>
      <c r="BC43" s="48"/>
      <c r="BE43" s="48"/>
      <c r="BG43" s="48"/>
      <c r="BI43" s="48"/>
      <c r="BK43" s="48"/>
      <c r="BM43" s="48"/>
      <c r="BO43" s="48"/>
      <c r="BQ43" s="48"/>
      <c r="BS43" s="48"/>
      <c r="BU43" s="48"/>
      <c r="BW43" s="48"/>
      <c r="BY43" s="48"/>
      <c r="CA43" s="48"/>
      <c r="CC43" s="35"/>
      <c r="CD43" s="35"/>
    </row>
    <row r="44" spans="1:82" s="45" customFormat="1" ht="15" x14ac:dyDescent="0.2">
      <c r="D44" s="25"/>
      <c r="E44" s="50"/>
      <c r="F44" s="51"/>
      <c r="G44" s="28"/>
      <c r="H44" s="29"/>
      <c r="I44" s="29"/>
      <c r="J44" s="24"/>
      <c r="K44" s="30"/>
      <c r="L44" s="24"/>
      <c r="M44" s="31"/>
      <c r="N44" s="32"/>
      <c r="O44" s="33"/>
      <c r="P44" s="31"/>
      <c r="Q44" s="34"/>
      <c r="S44" s="48"/>
      <c r="U44" s="48"/>
      <c r="W44" s="48"/>
      <c r="Y44" s="48"/>
      <c r="AA44" s="48"/>
      <c r="AC44" s="48"/>
      <c r="AE44" s="48"/>
      <c r="AG44" s="48"/>
      <c r="AI44" s="48"/>
      <c r="AK44" s="48"/>
      <c r="AM44" s="48"/>
      <c r="AO44" s="48"/>
      <c r="AQ44" s="48"/>
      <c r="AS44" s="48"/>
      <c r="AU44" s="48"/>
      <c r="AW44" s="48"/>
      <c r="AY44" s="48"/>
      <c r="BA44" s="48"/>
      <c r="BC44" s="48"/>
      <c r="BE44" s="48"/>
      <c r="BG44" s="48"/>
      <c r="BI44" s="48"/>
      <c r="BK44" s="48"/>
      <c r="BM44" s="48"/>
      <c r="BO44" s="48"/>
      <c r="BQ44" s="48"/>
      <c r="BS44" s="48"/>
      <c r="BU44" s="48"/>
      <c r="BW44" s="48"/>
      <c r="BY44" s="48"/>
      <c r="CA44" s="48"/>
      <c r="CC44" s="35"/>
      <c r="CD44" s="35"/>
    </row>
    <row r="45" spans="1:82" s="45" customFormat="1" ht="15" x14ac:dyDescent="0.2">
      <c r="D45" s="25"/>
      <c r="E45" s="50"/>
      <c r="F45" s="51"/>
      <c r="G45" s="28"/>
      <c r="H45" s="29"/>
      <c r="I45" s="29"/>
      <c r="J45" s="24"/>
      <c r="K45" s="30"/>
      <c r="L45" s="24"/>
      <c r="M45" s="31"/>
      <c r="N45" s="32"/>
      <c r="O45" s="33"/>
      <c r="P45" s="31"/>
      <c r="Q45" s="34"/>
      <c r="S45" s="48"/>
      <c r="U45" s="48"/>
      <c r="W45" s="48"/>
      <c r="Y45" s="48"/>
      <c r="AA45" s="48"/>
      <c r="AC45" s="48"/>
      <c r="AE45" s="48"/>
      <c r="AG45" s="48"/>
      <c r="AI45" s="48"/>
      <c r="AK45" s="48"/>
      <c r="AM45" s="48"/>
      <c r="AO45" s="48"/>
      <c r="AQ45" s="48"/>
      <c r="AS45" s="48"/>
      <c r="AU45" s="48"/>
      <c r="AW45" s="48"/>
      <c r="AY45" s="48"/>
      <c r="BA45" s="48"/>
      <c r="BC45" s="48"/>
      <c r="BE45" s="48"/>
      <c r="BG45" s="48"/>
      <c r="BI45" s="48"/>
      <c r="BK45" s="48"/>
      <c r="BM45" s="48"/>
      <c r="BO45" s="48"/>
      <c r="BQ45" s="48"/>
      <c r="BS45" s="48"/>
      <c r="BU45" s="48"/>
      <c r="BW45" s="48"/>
      <c r="BY45" s="48"/>
      <c r="CA45" s="48"/>
      <c r="CC45" s="35"/>
      <c r="CD45" s="35"/>
    </row>
    <row r="46" spans="1:82" s="45" customFormat="1" ht="15" x14ac:dyDescent="0.2">
      <c r="D46" s="25"/>
      <c r="E46" s="50"/>
      <c r="F46" s="51"/>
      <c r="G46" s="28"/>
      <c r="H46" s="29"/>
      <c r="I46" s="29"/>
      <c r="J46" s="24"/>
      <c r="K46" s="30"/>
      <c r="L46" s="24"/>
      <c r="M46" s="31"/>
      <c r="N46" s="32"/>
      <c r="O46" s="33"/>
      <c r="P46" s="31"/>
      <c r="Q46" s="34"/>
      <c r="S46" s="48"/>
      <c r="U46" s="48"/>
      <c r="W46" s="48"/>
      <c r="Y46" s="48"/>
      <c r="AA46" s="48"/>
      <c r="AC46" s="48"/>
      <c r="AE46" s="48"/>
      <c r="AG46" s="48"/>
      <c r="AI46" s="48"/>
      <c r="AK46" s="48"/>
      <c r="AM46" s="48"/>
      <c r="AO46" s="48"/>
      <c r="AQ46" s="48"/>
      <c r="AS46" s="48"/>
      <c r="AU46" s="48"/>
      <c r="AW46" s="48"/>
      <c r="AY46" s="48"/>
      <c r="BA46" s="48"/>
      <c r="BC46" s="48"/>
      <c r="BE46" s="48"/>
      <c r="BG46" s="48"/>
      <c r="BI46" s="48"/>
      <c r="BK46" s="48"/>
      <c r="BM46" s="48"/>
      <c r="BO46" s="48"/>
      <c r="BQ46" s="48"/>
      <c r="BS46" s="48"/>
      <c r="BU46" s="48"/>
      <c r="BW46" s="48"/>
      <c r="BY46" s="48"/>
      <c r="CA46" s="48"/>
      <c r="CC46" s="35"/>
      <c r="CD46" s="35"/>
    </row>
    <row r="47" spans="1:82" s="45" customFormat="1" ht="15" x14ac:dyDescent="0.2">
      <c r="D47" s="25"/>
      <c r="E47" s="50"/>
      <c r="F47" s="51"/>
      <c r="G47" s="28"/>
      <c r="H47" s="29"/>
      <c r="I47" s="29"/>
      <c r="J47" s="24"/>
      <c r="K47" s="30"/>
      <c r="L47" s="24"/>
      <c r="M47" s="31"/>
      <c r="N47" s="32"/>
      <c r="O47" s="33"/>
      <c r="P47" s="31"/>
      <c r="Q47" s="34"/>
      <c r="S47" s="48"/>
      <c r="U47" s="48"/>
      <c r="W47" s="48"/>
      <c r="Y47" s="48"/>
      <c r="AA47" s="48"/>
      <c r="AC47" s="48"/>
      <c r="AE47" s="48"/>
      <c r="AG47" s="48"/>
      <c r="AI47" s="48"/>
      <c r="AK47" s="48"/>
      <c r="AM47" s="48"/>
      <c r="AO47" s="48"/>
      <c r="AQ47" s="48"/>
      <c r="AS47" s="48"/>
      <c r="AU47" s="48"/>
      <c r="AW47" s="48"/>
      <c r="AY47" s="48"/>
      <c r="BA47" s="48"/>
      <c r="BC47" s="48"/>
      <c r="BE47" s="48"/>
      <c r="BG47" s="48"/>
      <c r="BI47" s="48"/>
      <c r="BK47" s="48"/>
      <c r="BM47" s="48"/>
      <c r="BO47" s="48"/>
      <c r="BQ47" s="48"/>
      <c r="BS47" s="48"/>
      <c r="BU47" s="48"/>
      <c r="BW47" s="48"/>
      <c r="BY47" s="48"/>
      <c r="CA47" s="48"/>
      <c r="CC47" s="35"/>
      <c r="CD47" s="35"/>
    </row>
    <row r="48" spans="1:82" s="45" customFormat="1" ht="15" x14ac:dyDescent="0.2">
      <c r="D48" s="25"/>
      <c r="E48" s="50"/>
      <c r="F48" s="51"/>
      <c r="G48" s="28"/>
      <c r="H48" s="29"/>
      <c r="I48" s="29"/>
      <c r="J48" s="24"/>
      <c r="K48" s="30"/>
      <c r="L48" s="24"/>
      <c r="M48" s="31"/>
      <c r="N48" s="32"/>
      <c r="O48" s="33"/>
      <c r="P48" s="31"/>
      <c r="Q48" s="34"/>
      <c r="S48" s="48"/>
      <c r="U48" s="48"/>
      <c r="W48" s="48"/>
      <c r="Y48" s="48"/>
      <c r="AA48" s="48"/>
      <c r="AC48" s="48"/>
      <c r="AE48" s="48"/>
      <c r="AG48" s="48"/>
      <c r="AI48" s="48"/>
      <c r="AK48" s="48"/>
      <c r="AM48" s="48"/>
      <c r="AO48" s="48"/>
      <c r="AQ48" s="48"/>
      <c r="AS48" s="48"/>
      <c r="AU48" s="48"/>
      <c r="AW48" s="48"/>
      <c r="AY48" s="48"/>
      <c r="BA48" s="48"/>
      <c r="BC48" s="48"/>
      <c r="BE48" s="48"/>
      <c r="BG48" s="48"/>
      <c r="BI48" s="48"/>
      <c r="BK48" s="48"/>
      <c r="BM48" s="48"/>
      <c r="BO48" s="48"/>
      <c r="BQ48" s="48"/>
      <c r="BS48" s="48"/>
      <c r="BU48" s="48"/>
      <c r="BW48" s="48"/>
      <c r="BY48" s="48"/>
      <c r="CA48" s="48"/>
      <c r="CC48" s="35"/>
      <c r="CD48" s="35"/>
    </row>
    <row r="49" spans="4:82" s="45" customFormat="1" ht="15" x14ac:dyDescent="0.2">
      <c r="D49" s="25"/>
      <c r="E49" s="50"/>
      <c r="F49" s="51"/>
      <c r="G49" s="28"/>
      <c r="H49" s="29"/>
      <c r="I49" s="29"/>
      <c r="J49" s="24"/>
      <c r="K49" s="30"/>
      <c r="L49" s="24"/>
      <c r="M49" s="31"/>
      <c r="N49" s="32"/>
      <c r="O49" s="33"/>
      <c r="P49" s="31"/>
      <c r="Q49" s="34"/>
      <c r="S49" s="48"/>
      <c r="U49" s="48"/>
      <c r="W49" s="48"/>
      <c r="Y49" s="48"/>
      <c r="AA49" s="48"/>
      <c r="AC49" s="48"/>
      <c r="AE49" s="48"/>
      <c r="AG49" s="48"/>
      <c r="AI49" s="48"/>
      <c r="AK49" s="48"/>
      <c r="AM49" s="48"/>
      <c r="AO49" s="48"/>
      <c r="AQ49" s="48"/>
      <c r="AS49" s="48"/>
      <c r="AU49" s="48"/>
      <c r="AW49" s="48"/>
      <c r="AY49" s="48"/>
      <c r="BA49" s="48"/>
      <c r="BC49" s="48"/>
      <c r="BE49" s="48"/>
      <c r="BG49" s="48"/>
      <c r="BI49" s="48"/>
      <c r="BK49" s="48"/>
      <c r="BM49" s="48"/>
      <c r="BO49" s="48"/>
      <c r="BQ49" s="48"/>
      <c r="BS49" s="48"/>
      <c r="BU49" s="48"/>
      <c r="BW49" s="48"/>
      <c r="BY49" s="48"/>
      <c r="CA49" s="48"/>
      <c r="CC49" s="35"/>
      <c r="CD49" s="35"/>
    </row>
    <row r="50" spans="4:82" s="45" customFormat="1" ht="15" x14ac:dyDescent="0.2">
      <c r="D50" s="25"/>
      <c r="E50" s="50"/>
      <c r="F50" s="51"/>
      <c r="G50" s="28"/>
      <c r="H50" s="29"/>
      <c r="I50" s="29"/>
      <c r="J50" s="24"/>
      <c r="K50" s="30"/>
      <c r="L50" s="24"/>
      <c r="M50" s="31"/>
      <c r="N50" s="32"/>
      <c r="O50" s="33"/>
      <c r="P50" s="31"/>
      <c r="Q50" s="34"/>
      <c r="S50" s="48"/>
      <c r="U50" s="48"/>
      <c r="W50" s="48"/>
      <c r="Y50" s="48"/>
      <c r="AA50" s="48"/>
      <c r="AC50" s="48"/>
      <c r="AE50" s="48"/>
      <c r="AG50" s="48"/>
      <c r="AI50" s="48"/>
      <c r="AK50" s="48"/>
      <c r="AM50" s="48"/>
      <c r="AO50" s="48"/>
      <c r="AQ50" s="48"/>
      <c r="AS50" s="48"/>
      <c r="AU50" s="48"/>
      <c r="AW50" s="48"/>
      <c r="AY50" s="48"/>
      <c r="BA50" s="48"/>
      <c r="BC50" s="48"/>
      <c r="BE50" s="48"/>
      <c r="BG50" s="48"/>
      <c r="BI50" s="48"/>
      <c r="BK50" s="48"/>
      <c r="BM50" s="48"/>
      <c r="BO50" s="48"/>
      <c r="BQ50" s="48"/>
      <c r="BS50" s="48"/>
      <c r="BU50" s="48"/>
      <c r="BW50" s="48"/>
      <c r="BY50" s="48"/>
      <c r="CA50" s="48"/>
      <c r="CC50" s="35"/>
      <c r="CD50" s="35"/>
    </row>
    <row r="51" spans="4:82" s="45" customFormat="1" ht="15" x14ac:dyDescent="0.2">
      <c r="D51" s="25"/>
      <c r="E51" s="50"/>
      <c r="F51" s="51"/>
      <c r="G51" s="28"/>
      <c r="H51" s="29"/>
      <c r="I51" s="29"/>
      <c r="J51" s="24"/>
      <c r="K51" s="30"/>
      <c r="L51" s="24"/>
      <c r="M51" s="31"/>
      <c r="N51" s="32"/>
      <c r="O51" s="33"/>
      <c r="P51" s="31"/>
      <c r="Q51" s="34"/>
      <c r="S51" s="48"/>
      <c r="U51" s="48"/>
      <c r="W51" s="48"/>
      <c r="Y51" s="48"/>
      <c r="AA51" s="48"/>
      <c r="AC51" s="48"/>
      <c r="AE51" s="48"/>
      <c r="AG51" s="48"/>
      <c r="AI51" s="48"/>
      <c r="AK51" s="48"/>
      <c r="AM51" s="48"/>
      <c r="AO51" s="48"/>
      <c r="AQ51" s="48"/>
      <c r="AS51" s="48"/>
      <c r="AU51" s="48"/>
      <c r="AW51" s="48"/>
      <c r="AY51" s="48"/>
      <c r="BA51" s="48"/>
      <c r="BC51" s="48"/>
      <c r="BE51" s="48"/>
      <c r="BG51" s="48"/>
      <c r="BI51" s="48"/>
      <c r="BK51" s="48"/>
      <c r="BM51" s="48"/>
      <c r="BO51" s="48"/>
      <c r="BQ51" s="48"/>
      <c r="BS51" s="48"/>
      <c r="BU51" s="48"/>
      <c r="BW51" s="48"/>
      <c r="BY51" s="48"/>
      <c r="CA51" s="48"/>
      <c r="CC51" s="35"/>
      <c r="CD51" s="35"/>
    </row>
    <row r="52" spans="4:82" s="45" customFormat="1" ht="15" x14ac:dyDescent="0.2">
      <c r="D52" s="25"/>
      <c r="E52" s="50"/>
      <c r="F52" s="51"/>
      <c r="G52" s="28"/>
      <c r="H52" s="29"/>
      <c r="I52" s="29"/>
      <c r="J52" s="24"/>
      <c r="K52" s="30"/>
      <c r="L52" s="24"/>
      <c r="M52" s="31"/>
      <c r="N52" s="32"/>
      <c r="O52" s="33"/>
      <c r="P52" s="31"/>
      <c r="Q52" s="34"/>
      <c r="S52" s="48"/>
      <c r="U52" s="48"/>
      <c r="W52" s="48"/>
      <c r="Y52" s="48"/>
      <c r="AA52" s="48"/>
      <c r="AC52" s="48"/>
      <c r="AE52" s="48"/>
      <c r="AG52" s="48"/>
      <c r="AI52" s="48"/>
      <c r="AK52" s="48"/>
      <c r="AM52" s="48"/>
      <c r="AO52" s="48"/>
      <c r="AQ52" s="48"/>
      <c r="AS52" s="48"/>
      <c r="AU52" s="48"/>
      <c r="AW52" s="48"/>
      <c r="AY52" s="48"/>
      <c r="BA52" s="48"/>
      <c r="BC52" s="48"/>
      <c r="BE52" s="48"/>
      <c r="BG52" s="48"/>
      <c r="BI52" s="48"/>
      <c r="BK52" s="48"/>
      <c r="BM52" s="48"/>
      <c r="BO52" s="48"/>
      <c r="BQ52" s="48"/>
      <c r="BS52" s="48"/>
      <c r="BU52" s="48"/>
      <c r="BW52" s="48"/>
      <c r="BY52" s="48"/>
      <c r="CA52" s="48"/>
      <c r="CC52" s="35"/>
      <c r="CD52" s="35"/>
    </row>
    <row r="53" spans="4:82" s="45" customFormat="1" ht="15" x14ac:dyDescent="0.2">
      <c r="D53" s="25"/>
      <c r="E53" s="50"/>
      <c r="F53" s="51"/>
      <c r="G53" s="28"/>
      <c r="H53" s="29"/>
      <c r="I53" s="29"/>
      <c r="J53" s="24"/>
      <c r="K53" s="30"/>
      <c r="L53" s="24"/>
      <c r="M53" s="31"/>
      <c r="N53" s="32"/>
      <c r="O53" s="33"/>
      <c r="P53" s="31"/>
      <c r="Q53" s="34"/>
      <c r="S53" s="48"/>
      <c r="U53" s="48"/>
      <c r="W53" s="48"/>
      <c r="Y53" s="48"/>
      <c r="AA53" s="48"/>
      <c r="AC53" s="48"/>
      <c r="AE53" s="48"/>
      <c r="AG53" s="48"/>
      <c r="AI53" s="48"/>
      <c r="AK53" s="48"/>
      <c r="AM53" s="48"/>
      <c r="AO53" s="48"/>
      <c r="AQ53" s="48"/>
      <c r="AS53" s="48"/>
      <c r="AU53" s="48"/>
      <c r="AW53" s="48"/>
      <c r="AY53" s="48"/>
      <c r="BA53" s="48"/>
      <c r="BC53" s="48"/>
      <c r="BE53" s="48"/>
      <c r="BG53" s="48"/>
      <c r="BI53" s="48"/>
      <c r="BK53" s="48"/>
      <c r="BM53" s="48"/>
      <c r="BO53" s="48"/>
      <c r="BQ53" s="48"/>
      <c r="BS53" s="48"/>
      <c r="BU53" s="48"/>
      <c r="BW53" s="48"/>
      <c r="BY53" s="48"/>
      <c r="CA53" s="48"/>
      <c r="CC53" s="35"/>
      <c r="CD53" s="35"/>
    </row>
    <row r="54" spans="4:82" s="45" customFormat="1" ht="15" x14ac:dyDescent="0.2">
      <c r="D54" s="25"/>
      <c r="E54" s="50"/>
      <c r="F54" s="51"/>
      <c r="G54" s="28"/>
      <c r="H54" s="29"/>
      <c r="I54" s="29"/>
      <c r="J54" s="24"/>
      <c r="K54" s="30"/>
      <c r="L54" s="24"/>
      <c r="M54" s="31"/>
      <c r="N54" s="32"/>
      <c r="O54" s="33"/>
      <c r="P54" s="31"/>
      <c r="Q54" s="34"/>
      <c r="S54" s="48"/>
      <c r="U54" s="48"/>
      <c r="W54" s="48"/>
      <c r="Y54" s="48"/>
      <c r="AA54" s="48"/>
      <c r="AC54" s="48"/>
      <c r="AE54" s="48"/>
      <c r="AG54" s="48"/>
      <c r="AI54" s="48"/>
      <c r="AK54" s="48"/>
      <c r="AM54" s="48"/>
      <c r="AO54" s="48"/>
      <c r="AQ54" s="48"/>
      <c r="AS54" s="48"/>
      <c r="AU54" s="48"/>
      <c r="AW54" s="48"/>
      <c r="AY54" s="48"/>
      <c r="BA54" s="48"/>
      <c r="BC54" s="48"/>
      <c r="BE54" s="48"/>
      <c r="BG54" s="48"/>
      <c r="BI54" s="48"/>
      <c r="BK54" s="48"/>
      <c r="BM54" s="48"/>
      <c r="BO54" s="48"/>
      <c r="BQ54" s="48"/>
      <c r="BS54" s="48"/>
      <c r="BU54" s="48"/>
      <c r="BW54" s="48"/>
      <c r="BY54" s="48"/>
      <c r="CA54" s="48"/>
      <c r="CC54" s="35"/>
      <c r="CD54" s="35"/>
    </row>
    <row r="55" spans="4:82" s="45" customFormat="1" ht="15" x14ac:dyDescent="0.2">
      <c r="D55" s="25"/>
      <c r="E55" s="50"/>
      <c r="F55" s="51"/>
      <c r="G55" s="28"/>
      <c r="H55" s="29"/>
      <c r="I55" s="29"/>
      <c r="J55" s="24"/>
      <c r="K55" s="30"/>
      <c r="L55" s="24"/>
      <c r="M55" s="31"/>
      <c r="N55" s="32"/>
      <c r="O55" s="33"/>
      <c r="P55" s="31"/>
      <c r="Q55" s="34"/>
      <c r="S55" s="48"/>
      <c r="U55" s="48"/>
      <c r="W55" s="48"/>
      <c r="Y55" s="48"/>
      <c r="AA55" s="48"/>
      <c r="AC55" s="48"/>
      <c r="AE55" s="48"/>
      <c r="AG55" s="48"/>
      <c r="AI55" s="48"/>
      <c r="AK55" s="48"/>
      <c r="AM55" s="48"/>
      <c r="AO55" s="48"/>
      <c r="AQ55" s="48"/>
      <c r="AS55" s="48"/>
      <c r="AU55" s="48"/>
      <c r="AW55" s="48"/>
      <c r="AY55" s="48"/>
      <c r="BA55" s="48"/>
      <c r="BC55" s="48"/>
      <c r="BE55" s="48"/>
      <c r="BG55" s="48"/>
      <c r="BI55" s="48"/>
      <c r="BK55" s="48"/>
      <c r="BM55" s="48"/>
      <c r="BO55" s="48"/>
      <c r="BQ55" s="48"/>
      <c r="BS55" s="48"/>
      <c r="BU55" s="48"/>
      <c r="BW55" s="48"/>
      <c r="BY55" s="48"/>
      <c r="CA55" s="48"/>
      <c r="CC55" s="35"/>
      <c r="CD55" s="35"/>
    </row>
    <row r="56" spans="4:82" s="45" customFormat="1" ht="15" x14ac:dyDescent="0.2">
      <c r="D56" s="25"/>
      <c r="E56" s="50"/>
      <c r="F56" s="51"/>
      <c r="G56" s="28"/>
      <c r="H56" s="29"/>
      <c r="I56" s="29"/>
      <c r="J56" s="24"/>
      <c r="K56" s="30"/>
      <c r="L56" s="24"/>
      <c r="M56" s="31"/>
      <c r="N56" s="32"/>
      <c r="O56" s="33"/>
      <c r="P56" s="31"/>
      <c r="Q56" s="34"/>
      <c r="S56" s="48"/>
      <c r="U56" s="48"/>
      <c r="W56" s="48"/>
      <c r="Y56" s="48"/>
      <c r="AA56" s="48"/>
      <c r="AC56" s="48"/>
      <c r="AE56" s="48"/>
      <c r="AG56" s="48"/>
      <c r="AI56" s="48"/>
      <c r="AK56" s="48"/>
      <c r="AM56" s="48"/>
      <c r="AO56" s="48"/>
      <c r="AQ56" s="48"/>
      <c r="AS56" s="48"/>
      <c r="AU56" s="48"/>
      <c r="AW56" s="48"/>
      <c r="AY56" s="48"/>
      <c r="BA56" s="48"/>
      <c r="BC56" s="48"/>
      <c r="BE56" s="48"/>
      <c r="BG56" s="48"/>
      <c r="BI56" s="48"/>
      <c r="BK56" s="48"/>
      <c r="BM56" s="48"/>
      <c r="BO56" s="48"/>
      <c r="BQ56" s="48"/>
      <c r="BS56" s="48"/>
      <c r="BU56" s="48"/>
      <c r="BW56" s="48"/>
      <c r="BY56" s="48"/>
      <c r="CA56" s="48"/>
      <c r="CC56" s="35"/>
      <c r="CD56" s="35"/>
    </row>
    <row r="57" spans="4:82" s="45" customFormat="1" ht="15" x14ac:dyDescent="0.2">
      <c r="D57" s="25"/>
      <c r="E57" s="50"/>
      <c r="F57" s="51"/>
      <c r="G57" s="28"/>
      <c r="H57" s="29"/>
      <c r="I57" s="29"/>
      <c r="J57" s="24"/>
      <c r="K57" s="30"/>
      <c r="L57" s="24"/>
      <c r="M57" s="31"/>
      <c r="N57" s="32"/>
      <c r="O57" s="33"/>
      <c r="P57" s="31"/>
      <c r="Q57" s="34"/>
      <c r="S57" s="48"/>
      <c r="U57" s="48"/>
      <c r="W57" s="48"/>
      <c r="Y57" s="48"/>
      <c r="AA57" s="48"/>
      <c r="AC57" s="48"/>
      <c r="AE57" s="48"/>
      <c r="AG57" s="48"/>
      <c r="AI57" s="48"/>
      <c r="AK57" s="48"/>
      <c r="AM57" s="48"/>
      <c r="AO57" s="48"/>
      <c r="AQ57" s="48"/>
      <c r="AS57" s="48"/>
      <c r="AU57" s="48"/>
      <c r="AW57" s="48"/>
      <c r="AY57" s="48"/>
      <c r="BA57" s="48"/>
      <c r="BC57" s="48"/>
      <c r="BE57" s="48"/>
      <c r="BG57" s="48"/>
      <c r="BI57" s="48"/>
      <c r="BK57" s="48"/>
      <c r="BM57" s="48"/>
      <c r="BO57" s="48"/>
      <c r="BQ57" s="48"/>
      <c r="BS57" s="48"/>
      <c r="BU57" s="48"/>
      <c r="BW57" s="48"/>
      <c r="BY57" s="48"/>
      <c r="CA57" s="48"/>
      <c r="CC57" s="35"/>
      <c r="CD57" s="35"/>
    </row>
    <row r="58" spans="4:82" s="45" customFormat="1" ht="15" x14ac:dyDescent="0.2">
      <c r="D58" s="25"/>
      <c r="E58" s="50"/>
      <c r="F58" s="51"/>
      <c r="G58" s="28"/>
      <c r="H58" s="29"/>
      <c r="I58" s="29"/>
      <c r="J58" s="24"/>
      <c r="K58" s="30"/>
      <c r="L58" s="24"/>
      <c r="M58" s="31"/>
      <c r="N58" s="32"/>
      <c r="O58" s="33"/>
      <c r="P58" s="31"/>
      <c r="Q58" s="34"/>
      <c r="S58" s="48"/>
      <c r="U58" s="48"/>
      <c r="W58" s="48"/>
      <c r="Y58" s="48"/>
      <c r="AA58" s="48"/>
      <c r="AC58" s="48"/>
      <c r="AE58" s="48"/>
      <c r="AG58" s="48"/>
      <c r="AI58" s="48"/>
      <c r="AK58" s="48"/>
      <c r="AM58" s="48"/>
      <c r="AO58" s="48"/>
      <c r="AQ58" s="48"/>
      <c r="AS58" s="48"/>
      <c r="AU58" s="48"/>
      <c r="AW58" s="48"/>
      <c r="AY58" s="48"/>
      <c r="BA58" s="48"/>
      <c r="BC58" s="48"/>
      <c r="BE58" s="48"/>
      <c r="BG58" s="48"/>
      <c r="BI58" s="48"/>
      <c r="BK58" s="48"/>
      <c r="BM58" s="48"/>
      <c r="BO58" s="48"/>
      <c r="BQ58" s="48"/>
      <c r="BS58" s="48"/>
      <c r="BU58" s="48"/>
      <c r="BW58" s="48"/>
      <c r="BY58" s="48"/>
      <c r="CA58" s="48"/>
      <c r="CC58" s="35"/>
      <c r="CD58" s="35"/>
    </row>
    <row r="59" spans="4:82" s="45" customFormat="1" ht="15" x14ac:dyDescent="0.2">
      <c r="D59" s="25"/>
      <c r="E59" s="50"/>
      <c r="F59" s="51"/>
      <c r="G59" s="28"/>
      <c r="H59" s="29"/>
      <c r="I59" s="29"/>
      <c r="J59" s="24"/>
      <c r="K59" s="30"/>
      <c r="L59" s="24"/>
      <c r="M59" s="31"/>
      <c r="N59" s="32"/>
      <c r="O59" s="33"/>
      <c r="P59" s="31"/>
      <c r="Q59" s="34"/>
      <c r="S59" s="48"/>
      <c r="U59" s="48"/>
      <c r="W59" s="48"/>
      <c r="Y59" s="48"/>
      <c r="AA59" s="48"/>
      <c r="AC59" s="48"/>
      <c r="AE59" s="48"/>
      <c r="AG59" s="48"/>
      <c r="AI59" s="48"/>
      <c r="AK59" s="48"/>
      <c r="AM59" s="48"/>
      <c r="AO59" s="48"/>
      <c r="AQ59" s="48"/>
      <c r="AS59" s="48"/>
      <c r="AU59" s="48"/>
      <c r="AW59" s="48"/>
      <c r="AY59" s="48"/>
      <c r="BA59" s="48"/>
      <c r="BC59" s="48"/>
      <c r="BE59" s="48"/>
      <c r="BG59" s="48"/>
      <c r="BI59" s="48"/>
      <c r="BK59" s="48"/>
      <c r="BM59" s="48"/>
      <c r="BO59" s="48"/>
      <c r="BQ59" s="48"/>
      <c r="BS59" s="48"/>
      <c r="BU59" s="48"/>
      <c r="BW59" s="48"/>
      <c r="BY59" s="48"/>
      <c r="CA59" s="48"/>
      <c r="CC59" s="35"/>
      <c r="CD59" s="35"/>
    </row>
    <row r="60" spans="4:82" s="45" customFormat="1" ht="15" x14ac:dyDescent="0.2">
      <c r="D60" s="25"/>
      <c r="E60" s="50"/>
      <c r="F60" s="51"/>
      <c r="G60" s="28"/>
      <c r="H60" s="29"/>
      <c r="I60" s="29"/>
      <c r="J60" s="24"/>
      <c r="K60" s="30"/>
      <c r="L60" s="24"/>
      <c r="M60" s="31"/>
      <c r="N60" s="32"/>
      <c r="O60" s="33"/>
      <c r="P60" s="31"/>
      <c r="Q60" s="34"/>
      <c r="S60" s="48"/>
      <c r="U60" s="48"/>
      <c r="W60" s="48"/>
      <c r="Y60" s="48"/>
      <c r="AA60" s="48"/>
      <c r="AC60" s="48"/>
      <c r="AE60" s="48"/>
      <c r="AG60" s="48"/>
      <c r="AI60" s="48"/>
      <c r="AK60" s="48"/>
      <c r="AM60" s="48"/>
      <c r="AO60" s="48"/>
      <c r="AQ60" s="48"/>
      <c r="AS60" s="48"/>
      <c r="AU60" s="48"/>
      <c r="AW60" s="48"/>
      <c r="AY60" s="48"/>
      <c r="BA60" s="48"/>
      <c r="BC60" s="48"/>
      <c r="BE60" s="48"/>
      <c r="BG60" s="48"/>
      <c r="BI60" s="48"/>
      <c r="BK60" s="48"/>
      <c r="BM60" s="48"/>
      <c r="BO60" s="48"/>
      <c r="BQ60" s="48"/>
      <c r="BS60" s="48"/>
      <c r="BU60" s="48"/>
      <c r="BW60" s="48"/>
      <c r="BY60" s="48"/>
      <c r="CA60" s="48"/>
      <c r="CC60" s="35"/>
      <c r="CD60" s="35"/>
    </row>
    <row r="61" spans="4:82" s="45" customFormat="1" ht="15" x14ac:dyDescent="0.2">
      <c r="D61" s="25"/>
      <c r="E61" s="50"/>
      <c r="F61" s="51"/>
      <c r="G61" s="28"/>
      <c r="H61" s="29"/>
      <c r="I61" s="29"/>
      <c r="J61" s="24"/>
      <c r="K61" s="30"/>
      <c r="L61" s="24"/>
      <c r="M61" s="31"/>
      <c r="N61" s="32"/>
      <c r="O61" s="33"/>
      <c r="P61" s="31"/>
      <c r="Q61" s="34"/>
      <c r="S61" s="48"/>
      <c r="U61" s="48"/>
      <c r="W61" s="48"/>
      <c r="Y61" s="48"/>
      <c r="AA61" s="48"/>
      <c r="AC61" s="48"/>
      <c r="AE61" s="48"/>
      <c r="AG61" s="48"/>
      <c r="AI61" s="48"/>
      <c r="AK61" s="48"/>
      <c r="AM61" s="48"/>
      <c r="AO61" s="48"/>
      <c r="AQ61" s="48"/>
      <c r="AS61" s="48"/>
      <c r="AU61" s="48"/>
      <c r="AW61" s="48"/>
      <c r="AY61" s="48"/>
      <c r="BA61" s="48"/>
      <c r="BC61" s="48"/>
      <c r="BE61" s="48"/>
      <c r="BG61" s="48"/>
      <c r="BI61" s="48"/>
      <c r="BK61" s="48"/>
      <c r="BM61" s="48"/>
      <c r="BO61" s="48"/>
      <c r="BQ61" s="48"/>
      <c r="BS61" s="48"/>
      <c r="BU61" s="48"/>
      <c r="BW61" s="48"/>
      <c r="BY61" s="48"/>
      <c r="CA61" s="48"/>
      <c r="CC61" s="35"/>
      <c r="CD61" s="35"/>
    </row>
    <row r="62" spans="4:82" s="45" customFormat="1" ht="15" x14ac:dyDescent="0.2">
      <c r="D62" s="25"/>
      <c r="E62" s="50"/>
      <c r="F62" s="51"/>
      <c r="G62" s="28"/>
      <c r="H62" s="29"/>
      <c r="I62" s="29"/>
      <c r="J62" s="24"/>
      <c r="K62" s="30"/>
      <c r="L62" s="24"/>
      <c r="M62" s="31"/>
      <c r="N62" s="32"/>
      <c r="O62" s="33"/>
      <c r="P62" s="31"/>
      <c r="Q62" s="34"/>
      <c r="S62" s="48"/>
      <c r="U62" s="48"/>
      <c r="W62" s="48"/>
      <c r="Y62" s="48"/>
      <c r="AA62" s="48"/>
      <c r="AC62" s="48"/>
      <c r="AE62" s="48"/>
      <c r="AG62" s="48"/>
      <c r="AI62" s="48"/>
      <c r="AK62" s="48"/>
      <c r="AM62" s="48"/>
      <c r="AO62" s="48"/>
      <c r="AQ62" s="48"/>
      <c r="AS62" s="48"/>
      <c r="AU62" s="48"/>
      <c r="AW62" s="48"/>
      <c r="AY62" s="48"/>
      <c r="BA62" s="48"/>
      <c r="BC62" s="48"/>
      <c r="BE62" s="48"/>
      <c r="BG62" s="48"/>
      <c r="BI62" s="48"/>
      <c r="BK62" s="48"/>
      <c r="BM62" s="48"/>
      <c r="BO62" s="48"/>
      <c r="BQ62" s="48"/>
      <c r="BS62" s="48"/>
      <c r="BU62" s="48"/>
      <c r="BW62" s="48"/>
      <c r="BY62" s="48"/>
      <c r="CA62" s="48"/>
      <c r="CC62" s="35"/>
      <c r="CD62" s="35"/>
    </row>
    <row r="63" spans="4:82" s="45" customFormat="1" ht="15" x14ac:dyDescent="0.2">
      <c r="D63" s="25"/>
      <c r="E63" s="50"/>
      <c r="F63" s="51"/>
      <c r="G63" s="28"/>
      <c r="H63" s="29"/>
      <c r="I63" s="29"/>
      <c r="J63" s="24"/>
      <c r="K63" s="30"/>
      <c r="L63" s="24"/>
      <c r="M63" s="31"/>
      <c r="N63" s="32"/>
      <c r="O63" s="33"/>
      <c r="P63" s="31"/>
      <c r="Q63" s="34"/>
      <c r="S63" s="48"/>
      <c r="U63" s="48"/>
      <c r="W63" s="48"/>
      <c r="Y63" s="48"/>
      <c r="AA63" s="48"/>
      <c r="AC63" s="48"/>
      <c r="AE63" s="48"/>
      <c r="AG63" s="48"/>
      <c r="AI63" s="48"/>
      <c r="AK63" s="48"/>
      <c r="AM63" s="48"/>
      <c r="AO63" s="48"/>
      <c r="AQ63" s="48"/>
      <c r="AS63" s="48"/>
      <c r="AU63" s="48"/>
      <c r="AW63" s="48"/>
      <c r="AY63" s="48"/>
      <c r="BA63" s="48"/>
      <c r="BC63" s="48"/>
      <c r="BE63" s="48"/>
      <c r="BG63" s="48"/>
      <c r="BI63" s="48"/>
      <c r="BK63" s="48"/>
      <c r="BM63" s="48"/>
      <c r="BO63" s="48"/>
      <c r="BQ63" s="48"/>
      <c r="BS63" s="48"/>
      <c r="BU63" s="48"/>
      <c r="BW63" s="48"/>
      <c r="BY63" s="48"/>
      <c r="CA63" s="48"/>
      <c r="CC63" s="35"/>
      <c r="CD63" s="35"/>
    </row>
    <row r="64" spans="4:82" s="45" customFormat="1" ht="15" x14ac:dyDescent="0.2">
      <c r="D64" s="25"/>
      <c r="E64" s="50"/>
      <c r="F64" s="51"/>
      <c r="G64" s="28"/>
      <c r="H64" s="29"/>
      <c r="I64" s="29"/>
      <c r="J64" s="24"/>
      <c r="K64" s="30"/>
      <c r="L64" s="24"/>
      <c r="M64" s="31"/>
      <c r="N64" s="32"/>
      <c r="O64" s="33"/>
      <c r="P64" s="31"/>
      <c r="Q64" s="34"/>
      <c r="S64" s="48"/>
      <c r="U64" s="48"/>
      <c r="W64" s="48"/>
      <c r="Y64" s="48"/>
      <c r="AA64" s="48"/>
      <c r="AC64" s="48"/>
      <c r="AE64" s="48"/>
      <c r="AG64" s="48"/>
      <c r="AI64" s="48"/>
      <c r="AK64" s="48"/>
      <c r="AM64" s="48"/>
      <c r="AO64" s="48"/>
      <c r="AQ64" s="48"/>
      <c r="AS64" s="48"/>
      <c r="AU64" s="48"/>
      <c r="AW64" s="48"/>
      <c r="AY64" s="48"/>
      <c r="BA64" s="48"/>
      <c r="BC64" s="48"/>
      <c r="BE64" s="48"/>
      <c r="BG64" s="48"/>
      <c r="BI64" s="48"/>
      <c r="BK64" s="48"/>
      <c r="BM64" s="48"/>
      <c r="BO64" s="48"/>
      <c r="BQ64" s="48"/>
      <c r="BS64" s="48"/>
      <c r="BU64" s="48"/>
      <c r="BW64" s="48"/>
      <c r="BY64" s="48"/>
      <c r="CA64" s="48"/>
      <c r="CC64" s="35"/>
      <c r="CD64" s="35"/>
    </row>
    <row r="65" spans="4:82" s="45" customFormat="1" ht="15" x14ac:dyDescent="0.2">
      <c r="D65" s="25"/>
      <c r="E65" s="50"/>
      <c r="F65" s="51"/>
      <c r="G65" s="28"/>
      <c r="H65" s="29"/>
      <c r="I65" s="29"/>
      <c r="J65" s="24"/>
      <c r="K65" s="30"/>
      <c r="L65" s="24"/>
      <c r="M65" s="31"/>
      <c r="N65" s="32"/>
      <c r="O65" s="33"/>
      <c r="P65" s="31"/>
      <c r="Q65" s="34"/>
      <c r="S65" s="48"/>
      <c r="U65" s="48"/>
      <c r="W65" s="48"/>
      <c r="Y65" s="48"/>
      <c r="AA65" s="48"/>
      <c r="AC65" s="48"/>
      <c r="AE65" s="48"/>
      <c r="AG65" s="48"/>
      <c r="AI65" s="48"/>
      <c r="AK65" s="48"/>
      <c r="AM65" s="48"/>
      <c r="AO65" s="48"/>
      <c r="AQ65" s="48"/>
      <c r="AS65" s="48"/>
      <c r="AU65" s="48"/>
      <c r="AW65" s="48"/>
      <c r="AY65" s="48"/>
      <c r="BA65" s="48"/>
      <c r="BC65" s="48"/>
      <c r="BE65" s="48"/>
      <c r="BG65" s="48"/>
      <c r="BI65" s="48"/>
      <c r="BK65" s="48"/>
      <c r="BM65" s="48"/>
      <c r="BO65" s="48"/>
      <c r="BQ65" s="48"/>
      <c r="BS65" s="48"/>
      <c r="BU65" s="48"/>
      <c r="BW65" s="48"/>
      <c r="BY65" s="48"/>
      <c r="CA65" s="48"/>
      <c r="CC65" s="35"/>
      <c r="CD65" s="35"/>
    </row>
    <row r="66" spans="4:82" s="45" customFormat="1" ht="15" x14ac:dyDescent="0.2">
      <c r="D66" s="25"/>
      <c r="E66" s="50"/>
      <c r="F66" s="51"/>
      <c r="G66" s="28"/>
      <c r="H66" s="29"/>
      <c r="I66" s="29"/>
      <c r="J66" s="24"/>
      <c r="K66" s="30"/>
      <c r="L66" s="24"/>
      <c r="M66" s="31"/>
      <c r="N66" s="32"/>
      <c r="O66" s="33"/>
      <c r="P66" s="31"/>
      <c r="Q66" s="34"/>
      <c r="S66" s="48"/>
      <c r="U66" s="48"/>
      <c r="W66" s="48"/>
      <c r="Y66" s="48"/>
      <c r="AA66" s="48"/>
      <c r="AC66" s="48"/>
      <c r="AE66" s="48"/>
      <c r="AG66" s="48"/>
      <c r="AI66" s="48"/>
      <c r="AK66" s="48"/>
      <c r="AM66" s="48"/>
      <c r="AO66" s="48"/>
      <c r="AQ66" s="48"/>
      <c r="AS66" s="48"/>
      <c r="AU66" s="48"/>
      <c r="AW66" s="48"/>
      <c r="AY66" s="48"/>
      <c r="BA66" s="48"/>
      <c r="BC66" s="48"/>
      <c r="BE66" s="48"/>
      <c r="BG66" s="48"/>
      <c r="BI66" s="48"/>
      <c r="BK66" s="48"/>
      <c r="BM66" s="48"/>
      <c r="BO66" s="48"/>
      <c r="BQ66" s="48"/>
      <c r="BS66" s="48"/>
      <c r="BU66" s="48"/>
      <c r="BW66" s="48"/>
      <c r="BY66" s="48"/>
      <c r="CA66" s="48"/>
      <c r="CC66" s="35"/>
      <c r="CD66" s="35"/>
    </row>
    <row r="67" spans="4:82" s="45" customFormat="1" ht="15" x14ac:dyDescent="0.2">
      <c r="D67" s="25"/>
      <c r="E67" s="50"/>
      <c r="F67" s="51"/>
      <c r="G67" s="28"/>
      <c r="H67" s="29"/>
      <c r="I67" s="29"/>
      <c r="J67" s="24"/>
      <c r="K67" s="30"/>
      <c r="L67" s="24"/>
      <c r="M67" s="31"/>
      <c r="N67" s="32"/>
      <c r="O67" s="33"/>
      <c r="P67" s="31"/>
      <c r="Q67" s="34"/>
      <c r="S67" s="48"/>
      <c r="U67" s="48"/>
      <c r="W67" s="48"/>
      <c r="Y67" s="48"/>
      <c r="AA67" s="48"/>
      <c r="AC67" s="48"/>
      <c r="AE67" s="48"/>
      <c r="AG67" s="48"/>
      <c r="AI67" s="48"/>
      <c r="AK67" s="48"/>
      <c r="AM67" s="48"/>
      <c r="AO67" s="48"/>
      <c r="AQ67" s="48"/>
      <c r="AS67" s="48"/>
      <c r="AU67" s="48"/>
      <c r="AW67" s="48"/>
      <c r="AY67" s="48"/>
      <c r="BA67" s="48"/>
      <c r="BC67" s="48"/>
      <c r="BE67" s="48"/>
      <c r="BG67" s="48"/>
      <c r="BI67" s="48"/>
      <c r="BK67" s="48"/>
      <c r="BM67" s="48"/>
      <c r="BO67" s="48"/>
      <c r="BQ67" s="48"/>
      <c r="BS67" s="48"/>
      <c r="BU67" s="48"/>
      <c r="BW67" s="48"/>
      <c r="BY67" s="48"/>
      <c r="CA67" s="48"/>
      <c r="CC67" s="35"/>
      <c r="CD67" s="35"/>
    </row>
    <row r="68" spans="4:82" s="45" customFormat="1" ht="15" x14ac:dyDescent="0.2">
      <c r="D68" s="25"/>
      <c r="E68" s="50"/>
      <c r="F68" s="51"/>
      <c r="G68" s="28"/>
      <c r="H68" s="29"/>
      <c r="I68" s="29"/>
      <c r="J68" s="24"/>
      <c r="K68" s="30"/>
      <c r="L68" s="24"/>
      <c r="M68" s="31"/>
      <c r="N68" s="32"/>
      <c r="O68" s="33"/>
      <c r="P68" s="31"/>
      <c r="Q68" s="34"/>
      <c r="S68" s="48"/>
      <c r="U68" s="48"/>
      <c r="W68" s="48"/>
      <c r="Y68" s="48"/>
      <c r="AA68" s="48"/>
      <c r="AC68" s="48"/>
      <c r="AE68" s="48"/>
      <c r="AG68" s="48"/>
      <c r="AI68" s="48"/>
      <c r="AK68" s="48"/>
      <c r="AM68" s="48"/>
      <c r="AO68" s="48"/>
      <c r="AQ68" s="48"/>
      <c r="AS68" s="48"/>
      <c r="AU68" s="48"/>
      <c r="AW68" s="48"/>
      <c r="AY68" s="48"/>
      <c r="BA68" s="48"/>
      <c r="BC68" s="48"/>
      <c r="BE68" s="48"/>
      <c r="BG68" s="48"/>
      <c r="BI68" s="48"/>
      <c r="BK68" s="48"/>
      <c r="BM68" s="48"/>
      <c r="BO68" s="48"/>
      <c r="BQ68" s="48"/>
      <c r="BS68" s="48"/>
      <c r="BU68" s="48"/>
      <c r="BW68" s="48"/>
      <c r="BY68" s="48"/>
      <c r="CA68" s="48"/>
      <c r="CC68" s="35"/>
      <c r="CD68" s="35"/>
    </row>
    <row r="69" spans="4:82" s="45" customFormat="1" ht="15" x14ac:dyDescent="0.2">
      <c r="D69" s="25"/>
      <c r="E69" s="50"/>
      <c r="F69" s="51"/>
      <c r="G69" s="28"/>
      <c r="H69" s="29"/>
      <c r="I69" s="29"/>
      <c r="J69" s="24"/>
      <c r="K69" s="30"/>
      <c r="L69" s="24"/>
      <c r="M69" s="31"/>
      <c r="N69" s="32"/>
      <c r="O69" s="33"/>
      <c r="P69" s="31"/>
      <c r="Q69" s="34"/>
      <c r="S69" s="48"/>
      <c r="U69" s="48"/>
      <c r="W69" s="48"/>
      <c r="Y69" s="48"/>
      <c r="AA69" s="48"/>
      <c r="AC69" s="48"/>
      <c r="AE69" s="48"/>
      <c r="AG69" s="48"/>
      <c r="AI69" s="48"/>
      <c r="AK69" s="48"/>
      <c r="AM69" s="48"/>
      <c r="AO69" s="48"/>
      <c r="AQ69" s="48"/>
      <c r="AS69" s="48"/>
      <c r="AU69" s="48"/>
      <c r="AW69" s="48"/>
      <c r="AY69" s="48"/>
      <c r="BA69" s="48"/>
      <c r="BC69" s="48"/>
      <c r="BE69" s="48"/>
      <c r="BG69" s="48"/>
      <c r="BI69" s="48"/>
      <c r="BK69" s="48"/>
      <c r="BM69" s="48"/>
      <c r="BO69" s="48"/>
      <c r="BQ69" s="48"/>
      <c r="BS69" s="48"/>
      <c r="BU69" s="48"/>
      <c r="BW69" s="48"/>
      <c r="BY69" s="48"/>
      <c r="CA69" s="48"/>
      <c r="CC69" s="35"/>
      <c r="CD69" s="35"/>
    </row>
    <row r="70" spans="4:82" s="45" customFormat="1" ht="15" x14ac:dyDescent="0.2">
      <c r="D70" s="25"/>
      <c r="E70" s="50"/>
      <c r="F70" s="51"/>
      <c r="G70" s="28"/>
      <c r="H70" s="29"/>
      <c r="I70" s="29"/>
      <c r="J70" s="24"/>
      <c r="K70" s="30"/>
      <c r="L70" s="24"/>
      <c r="M70" s="31"/>
      <c r="N70" s="32"/>
      <c r="O70" s="33"/>
      <c r="P70" s="31"/>
      <c r="Q70" s="34"/>
      <c r="S70" s="48"/>
      <c r="U70" s="48"/>
      <c r="W70" s="48"/>
      <c r="Y70" s="48"/>
      <c r="AA70" s="48"/>
      <c r="AC70" s="48"/>
      <c r="AE70" s="48"/>
      <c r="AG70" s="48"/>
      <c r="AI70" s="48"/>
      <c r="AK70" s="48"/>
      <c r="AM70" s="48"/>
      <c r="AO70" s="48"/>
      <c r="AQ70" s="48"/>
      <c r="AS70" s="48"/>
      <c r="AU70" s="48"/>
      <c r="AW70" s="48"/>
      <c r="AY70" s="48"/>
      <c r="BA70" s="48"/>
      <c r="BC70" s="48"/>
      <c r="BE70" s="48"/>
      <c r="BG70" s="48"/>
      <c r="BI70" s="48"/>
      <c r="BK70" s="48"/>
      <c r="BM70" s="48"/>
      <c r="BO70" s="48"/>
      <c r="BQ70" s="48"/>
      <c r="BS70" s="48"/>
      <c r="BU70" s="48"/>
      <c r="BW70" s="48"/>
      <c r="BY70" s="48"/>
      <c r="CA70" s="48"/>
      <c r="CC70" s="35"/>
      <c r="CD70" s="35"/>
    </row>
    <row r="71" spans="4:82" s="45" customFormat="1" ht="15" x14ac:dyDescent="0.2">
      <c r="D71" s="25"/>
      <c r="E71" s="50"/>
      <c r="F71" s="51"/>
      <c r="G71" s="28"/>
      <c r="H71" s="29"/>
      <c r="I71" s="29"/>
      <c r="J71" s="24"/>
      <c r="K71" s="30"/>
      <c r="L71" s="24"/>
      <c r="M71" s="31"/>
      <c r="N71" s="32"/>
      <c r="O71" s="33"/>
      <c r="P71" s="31"/>
      <c r="Q71" s="34"/>
      <c r="S71" s="48"/>
      <c r="U71" s="48"/>
      <c r="W71" s="48"/>
      <c r="Y71" s="48"/>
      <c r="AA71" s="48"/>
      <c r="AC71" s="48"/>
      <c r="AE71" s="48"/>
      <c r="AG71" s="48"/>
      <c r="AI71" s="48"/>
      <c r="AK71" s="48"/>
      <c r="AM71" s="48"/>
      <c r="AO71" s="48"/>
      <c r="AQ71" s="48"/>
      <c r="AS71" s="48"/>
      <c r="AU71" s="48"/>
      <c r="AW71" s="48"/>
      <c r="AY71" s="48"/>
      <c r="BA71" s="48"/>
      <c r="BC71" s="48"/>
      <c r="BE71" s="48"/>
      <c r="BG71" s="48"/>
      <c r="BI71" s="48"/>
      <c r="BK71" s="48"/>
      <c r="BM71" s="48"/>
      <c r="BO71" s="48"/>
      <c r="BQ71" s="48"/>
      <c r="BS71" s="48"/>
      <c r="BU71" s="48"/>
      <c r="BW71" s="48"/>
      <c r="BY71" s="48"/>
      <c r="CA71" s="48"/>
      <c r="CC71" s="35"/>
      <c r="CD71" s="35"/>
    </row>
    <row r="72" spans="4:82" s="45" customFormat="1" ht="15" x14ac:dyDescent="0.2">
      <c r="D72" s="25"/>
      <c r="E72" s="50"/>
      <c r="F72" s="51"/>
      <c r="G72" s="28"/>
      <c r="H72" s="29"/>
      <c r="I72" s="29"/>
      <c r="J72" s="24"/>
      <c r="K72" s="30"/>
      <c r="L72" s="24"/>
      <c r="M72" s="31"/>
      <c r="N72" s="32"/>
      <c r="O72" s="33"/>
      <c r="P72" s="31"/>
      <c r="Q72" s="34"/>
      <c r="S72" s="48"/>
      <c r="U72" s="48"/>
      <c r="W72" s="48"/>
      <c r="Y72" s="48"/>
      <c r="AA72" s="48"/>
      <c r="AC72" s="48"/>
      <c r="AE72" s="48"/>
      <c r="AG72" s="48"/>
      <c r="AI72" s="48"/>
      <c r="AK72" s="48"/>
      <c r="AM72" s="48"/>
      <c r="AO72" s="48"/>
      <c r="AQ72" s="48"/>
      <c r="AS72" s="48"/>
      <c r="AU72" s="48"/>
      <c r="AW72" s="48"/>
      <c r="AY72" s="48"/>
      <c r="BA72" s="48"/>
      <c r="BC72" s="48"/>
      <c r="BE72" s="48"/>
      <c r="BG72" s="48"/>
      <c r="BI72" s="48"/>
      <c r="BK72" s="48"/>
      <c r="BM72" s="48"/>
      <c r="BO72" s="48"/>
      <c r="BQ72" s="48"/>
      <c r="BS72" s="48"/>
      <c r="BU72" s="48"/>
      <c r="BW72" s="48"/>
      <c r="BY72" s="48"/>
      <c r="CA72" s="48"/>
      <c r="CC72" s="35"/>
      <c r="CD72" s="35"/>
    </row>
    <row r="73" spans="4:82" s="45" customFormat="1" ht="15" x14ac:dyDescent="0.2">
      <c r="D73" s="25"/>
      <c r="E73" s="50"/>
      <c r="F73" s="51"/>
      <c r="G73" s="28"/>
      <c r="H73" s="29"/>
      <c r="I73" s="29"/>
      <c r="J73" s="24"/>
      <c r="K73" s="30"/>
      <c r="L73" s="24"/>
      <c r="M73" s="31"/>
      <c r="N73" s="32"/>
      <c r="O73" s="33"/>
      <c r="P73" s="31"/>
      <c r="Q73" s="34"/>
      <c r="S73" s="48"/>
      <c r="U73" s="48"/>
      <c r="W73" s="48"/>
      <c r="Y73" s="48"/>
      <c r="AA73" s="48"/>
      <c r="AC73" s="48"/>
      <c r="AE73" s="48"/>
      <c r="AG73" s="48"/>
      <c r="AI73" s="48"/>
      <c r="AK73" s="48"/>
      <c r="AM73" s="48"/>
      <c r="AO73" s="48"/>
      <c r="AQ73" s="48"/>
      <c r="AS73" s="48"/>
      <c r="AU73" s="48"/>
      <c r="AW73" s="48"/>
      <c r="AY73" s="48"/>
      <c r="BA73" s="48"/>
      <c r="BC73" s="48"/>
      <c r="BE73" s="48"/>
      <c r="BG73" s="48"/>
      <c r="BI73" s="48"/>
      <c r="BK73" s="48"/>
      <c r="BM73" s="48"/>
      <c r="BO73" s="48"/>
      <c r="BQ73" s="48"/>
      <c r="BS73" s="48"/>
      <c r="BU73" s="48"/>
      <c r="BW73" s="48"/>
      <c r="BY73" s="48"/>
      <c r="CA73" s="48"/>
      <c r="CC73" s="35"/>
      <c r="CD73" s="35"/>
    </row>
    <row r="74" spans="4:82" s="45" customFormat="1" ht="15" x14ac:dyDescent="0.2">
      <c r="D74" s="25"/>
      <c r="E74" s="50"/>
      <c r="F74" s="51"/>
      <c r="G74" s="28"/>
      <c r="H74" s="29"/>
      <c r="I74" s="29"/>
      <c r="J74" s="24"/>
      <c r="K74" s="30"/>
      <c r="L74" s="24"/>
      <c r="M74" s="31"/>
      <c r="N74" s="32"/>
      <c r="O74" s="33"/>
      <c r="P74" s="31"/>
      <c r="Q74" s="34"/>
      <c r="S74" s="48"/>
      <c r="U74" s="48"/>
      <c r="W74" s="48"/>
      <c r="Y74" s="48"/>
      <c r="AA74" s="48"/>
      <c r="AC74" s="48"/>
      <c r="AE74" s="48"/>
      <c r="AG74" s="48"/>
      <c r="AI74" s="48"/>
      <c r="AK74" s="48"/>
      <c r="AM74" s="48"/>
      <c r="AO74" s="48"/>
      <c r="AQ74" s="48"/>
      <c r="AS74" s="48"/>
      <c r="AU74" s="48"/>
      <c r="AW74" s="48"/>
      <c r="AY74" s="48"/>
      <c r="BA74" s="48"/>
      <c r="BC74" s="48"/>
      <c r="BE74" s="48"/>
      <c r="BG74" s="48"/>
      <c r="BI74" s="48"/>
      <c r="BK74" s="48"/>
      <c r="BM74" s="48"/>
      <c r="BO74" s="48"/>
      <c r="BQ74" s="48"/>
      <c r="BS74" s="48"/>
      <c r="BU74" s="48"/>
      <c r="BW74" s="48"/>
      <c r="BY74" s="48"/>
      <c r="CA74" s="48"/>
      <c r="CC74" s="35"/>
      <c r="CD74" s="35"/>
    </row>
    <row r="75" spans="4:82" s="45" customFormat="1" ht="15" x14ac:dyDescent="0.2">
      <c r="D75" s="25"/>
      <c r="E75" s="50"/>
      <c r="F75" s="51"/>
      <c r="G75" s="28"/>
      <c r="H75" s="29"/>
      <c r="I75" s="29"/>
      <c r="J75" s="24"/>
      <c r="K75" s="30"/>
      <c r="L75" s="24"/>
      <c r="M75" s="31"/>
      <c r="N75" s="32"/>
      <c r="O75" s="33"/>
      <c r="P75" s="31"/>
      <c r="Q75" s="34"/>
      <c r="S75" s="48"/>
      <c r="U75" s="48"/>
      <c r="W75" s="48"/>
      <c r="Y75" s="48"/>
      <c r="AA75" s="48"/>
      <c r="AC75" s="48"/>
      <c r="AE75" s="48"/>
      <c r="AG75" s="48"/>
      <c r="AI75" s="48"/>
      <c r="AK75" s="48"/>
      <c r="AM75" s="48"/>
      <c r="AO75" s="48"/>
      <c r="AQ75" s="48"/>
      <c r="AS75" s="48"/>
      <c r="AU75" s="48"/>
      <c r="AW75" s="48"/>
      <c r="AY75" s="48"/>
      <c r="BA75" s="48"/>
      <c r="BC75" s="48"/>
      <c r="BE75" s="48"/>
      <c r="BG75" s="48"/>
      <c r="BI75" s="48"/>
      <c r="BK75" s="48"/>
      <c r="BM75" s="48"/>
      <c r="BO75" s="48"/>
      <c r="BQ75" s="48"/>
      <c r="BS75" s="48"/>
      <c r="BU75" s="48"/>
      <c r="BW75" s="48"/>
      <c r="BY75" s="48"/>
      <c r="CA75" s="48"/>
      <c r="CC75" s="35"/>
      <c r="CD75" s="35"/>
    </row>
    <row r="76" spans="4:82" s="45" customFormat="1" ht="15" x14ac:dyDescent="0.2">
      <c r="D76" s="25"/>
      <c r="E76" s="50"/>
      <c r="F76" s="51"/>
      <c r="G76" s="28"/>
      <c r="H76" s="29"/>
      <c r="I76" s="29"/>
      <c r="J76" s="24"/>
      <c r="K76" s="30"/>
      <c r="L76" s="24"/>
      <c r="M76" s="31"/>
      <c r="N76" s="32"/>
      <c r="O76" s="33"/>
      <c r="P76" s="31"/>
      <c r="Q76" s="34"/>
      <c r="S76" s="48"/>
      <c r="U76" s="48"/>
      <c r="W76" s="48"/>
      <c r="Y76" s="48"/>
      <c r="AA76" s="48"/>
      <c r="AC76" s="48"/>
      <c r="AE76" s="48"/>
      <c r="AG76" s="48"/>
      <c r="AI76" s="48"/>
      <c r="AK76" s="48"/>
      <c r="AM76" s="48"/>
      <c r="AO76" s="48"/>
      <c r="AQ76" s="48"/>
      <c r="AS76" s="48"/>
      <c r="AU76" s="48"/>
      <c r="AW76" s="48"/>
      <c r="AY76" s="48"/>
      <c r="BA76" s="48"/>
      <c r="BC76" s="48"/>
      <c r="BE76" s="48"/>
      <c r="BG76" s="48"/>
      <c r="BI76" s="48"/>
      <c r="BK76" s="48"/>
      <c r="BM76" s="48"/>
      <c r="BO76" s="48"/>
      <c r="BQ76" s="48"/>
      <c r="BS76" s="48"/>
      <c r="BU76" s="48"/>
      <c r="BW76" s="48"/>
      <c r="BY76" s="48"/>
      <c r="CA76" s="48"/>
      <c r="CC76" s="35"/>
      <c r="CD76" s="35"/>
    </row>
    <row r="77" spans="4:82" s="45" customFormat="1" ht="15" x14ac:dyDescent="0.2">
      <c r="D77" s="25"/>
      <c r="E77" s="50"/>
      <c r="F77" s="51"/>
      <c r="G77" s="28"/>
      <c r="H77" s="29"/>
      <c r="I77" s="29"/>
      <c r="J77" s="24"/>
      <c r="K77" s="30"/>
      <c r="L77" s="24"/>
      <c r="M77" s="31"/>
      <c r="N77" s="32"/>
      <c r="O77" s="33"/>
      <c r="P77" s="31"/>
      <c r="Q77" s="34"/>
      <c r="S77" s="48"/>
      <c r="U77" s="48"/>
      <c r="W77" s="48"/>
      <c r="Y77" s="48"/>
      <c r="AA77" s="48"/>
      <c r="AC77" s="48"/>
      <c r="AE77" s="48"/>
      <c r="AG77" s="48"/>
      <c r="AI77" s="48"/>
      <c r="AK77" s="48"/>
      <c r="AM77" s="48"/>
      <c r="AO77" s="48"/>
      <c r="AQ77" s="48"/>
      <c r="AS77" s="48"/>
      <c r="AU77" s="48"/>
      <c r="AW77" s="48"/>
      <c r="AY77" s="48"/>
      <c r="BA77" s="48"/>
      <c r="BC77" s="48"/>
      <c r="BE77" s="48"/>
      <c r="BG77" s="48"/>
      <c r="BI77" s="48"/>
      <c r="BK77" s="48"/>
      <c r="BM77" s="48"/>
      <c r="BO77" s="48"/>
      <c r="BQ77" s="48"/>
      <c r="BS77" s="48"/>
      <c r="BU77" s="48"/>
      <c r="BW77" s="48"/>
      <c r="BY77" s="48"/>
      <c r="CA77" s="48"/>
      <c r="CC77" s="35"/>
      <c r="CD77" s="35"/>
    </row>
    <row r="78" spans="4:82" s="45" customFormat="1" ht="15" x14ac:dyDescent="0.2">
      <c r="D78" s="25"/>
      <c r="E78" s="50"/>
      <c r="F78" s="51"/>
      <c r="G78" s="28"/>
      <c r="H78" s="29"/>
      <c r="I78" s="29"/>
      <c r="J78" s="24"/>
      <c r="K78" s="30"/>
      <c r="L78" s="24"/>
      <c r="M78" s="31"/>
      <c r="N78" s="32"/>
      <c r="O78" s="33"/>
      <c r="P78" s="31"/>
      <c r="Q78" s="34"/>
      <c r="S78" s="48"/>
      <c r="U78" s="48"/>
      <c r="W78" s="48"/>
      <c r="Y78" s="48"/>
      <c r="AA78" s="48"/>
      <c r="AC78" s="48"/>
      <c r="AE78" s="48"/>
      <c r="AG78" s="48"/>
      <c r="AI78" s="48"/>
      <c r="AK78" s="48"/>
      <c r="AM78" s="48"/>
      <c r="AO78" s="48"/>
      <c r="AQ78" s="48"/>
      <c r="AS78" s="48"/>
      <c r="AU78" s="48"/>
      <c r="AW78" s="48"/>
      <c r="AY78" s="48"/>
      <c r="BA78" s="48"/>
      <c r="BC78" s="48"/>
      <c r="BE78" s="48"/>
      <c r="BG78" s="48"/>
      <c r="BI78" s="48"/>
      <c r="BK78" s="48"/>
      <c r="BM78" s="48"/>
      <c r="BO78" s="48"/>
      <c r="BQ78" s="48"/>
      <c r="BS78" s="48"/>
      <c r="BU78" s="48"/>
      <c r="BW78" s="48"/>
      <c r="BY78" s="48"/>
      <c r="CA78" s="48"/>
      <c r="CC78" s="35"/>
      <c r="CD78" s="35"/>
    </row>
    <row r="79" spans="4:82" s="45" customFormat="1" ht="15" x14ac:dyDescent="0.2">
      <c r="D79" s="25"/>
      <c r="E79" s="50"/>
      <c r="F79" s="51"/>
      <c r="G79" s="28"/>
      <c r="H79" s="29"/>
      <c r="I79" s="29"/>
      <c r="J79" s="24"/>
      <c r="K79" s="30"/>
      <c r="L79" s="24"/>
      <c r="M79" s="31"/>
      <c r="N79" s="32"/>
      <c r="O79" s="33"/>
      <c r="P79" s="31"/>
      <c r="Q79" s="34"/>
      <c r="S79" s="48"/>
      <c r="U79" s="48"/>
      <c r="W79" s="48"/>
      <c r="Y79" s="48"/>
      <c r="AA79" s="48"/>
      <c r="AC79" s="48"/>
      <c r="AE79" s="48"/>
      <c r="AG79" s="48"/>
      <c r="AI79" s="48"/>
      <c r="AK79" s="48"/>
      <c r="AM79" s="48"/>
      <c r="AO79" s="48"/>
      <c r="AQ79" s="48"/>
      <c r="AS79" s="48"/>
      <c r="AU79" s="48"/>
      <c r="AW79" s="48"/>
      <c r="AY79" s="48"/>
      <c r="BA79" s="48"/>
      <c r="BC79" s="48"/>
      <c r="BE79" s="48"/>
      <c r="BG79" s="48"/>
      <c r="BI79" s="48"/>
      <c r="BK79" s="48"/>
      <c r="BM79" s="48"/>
      <c r="BO79" s="48"/>
      <c r="BQ79" s="48"/>
      <c r="BS79" s="48"/>
      <c r="BU79" s="48"/>
      <c r="BW79" s="48"/>
      <c r="BY79" s="48"/>
      <c r="CA79" s="48"/>
      <c r="CC79" s="35"/>
      <c r="CD79" s="35"/>
    </row>
    <row r="80" spans="4:82" s="45" customFormat="1" ht="15" x14ac:dyDescent="0.2">
      <c r="D80" s="25"/>
      <c r="E80" s="50"/>
      <c r="F80" s="51"/>
      <c r="G80" s="28"/>
      <c r="H80" s="29"/>
      <c r="I80" s="29"/>
      <c r="J80" s="24"/>
      <c r="K80" s="30"/>
      <c r="L80" s="24"/>
      <c r="M80" s="31"/>
      <c r="N80" s="32"/>
      <c r="O80" s="33"/>
      <c r="P80" s="31"/>
      <c r="Q80" s="34"/>
      <c r="S80" s="48"/>
      <c r="U80" s="48"/>
      <c r="W80" s="48"/>
      <c r="Y80" s="48"/>
      <c r="AA80" s="48"/>
      <c r="AC80" s="48"/>
      <c r="AE80" s="48"/>
      <c r="AG80" s="48"/>
      <c r="AI80" s="48"/>
      <c r="AK80" s="48"/>
      <c r="AM80" s="48"/>
      <c r="AO80" s="48"/>
      <c r="AQ80" s="48"/>
      <c r="AS80" s="48"/>
      <c r="AU80" s="48"/>
      <c r="AW80" s="48"/>
      <c r="AY80" s="48"/>
      <c r="BA80" s="48"/>
      <c r="BC80" s="48"/>
      <c r="BE80" s="48"/>
      <c r="BG80" s="48"/>
      <c r="BI80" s="48"/>
      <c r="BK80" s="48"/>
      <c r="BM80" s="48"/>
      <c r="BO80" s="48"/>
      <c r="BQ80" s="48"/>
      <c r="BS80" s="48"/>
      <c r="BU80" s="48"/>
      <c r="BW80" s="48"/>
      <c r="BY80" s="48"/>
      <c r="CA80" s="48"/>
      <c r="CC80" s="35"/>
      <c r="CD80" s="35"/>
    </row>
    <row r="81" spans="4:82" s="45" customFormat="1" ht="15" x14ac:dyDescent="0.2">
      <c r="D81" s="25"/>
      <c r="E81" s="50"/>
      <c r="F81" s="51"/>
      <c r="G81" s="28"/>
      <c r="H81" s="29"/>
      <c r="I81" s="29"/>
      <c r="J81" s="24"/>
      <c r="K81" s="30"/>
      <c r="L81" s="24"/>
      <c r="M81" s="31"/>
      <c r="N81" s="32"/>
      <c r="O81" s="33"/>
      <c r="P81" s="31"/>
      <c r="Q81" s="34"/>
      <c r="S81" s="48"/>
      <c r="U81" s="48"/>
      <c r="W81" s="48"/>
      <c r="Y81" s="48"/>
      <c r="AA81" s="48"/>
      <c r="AC81" s="48"/>
      <c r="AE81" s="48"/>
      <c r="AG81" s="48"/>
      <c r="AI81" s="48"/>
      <c r="AK81" s="48"/>
      <c r="AM81" s="48"/>
      <c r="AO81" s="48"/>
      <c r="AQ81" s="48"/>
      <c r="AS81" s="48"/>
      <c r="AU81" s="48"/>
      <c r="AW81" s="48"/>
      <c r="AY81" s="48"/>
      <c r="BA81" s="48"/>
      <c r="BC81" s="48"/>
      <c r="BE81" s="48"/>
      <c r="BG81" s="48"/>
      <c r="BI81" s="48"/>
      <c r="BK81" s="48"/>
      <c r="BM81" s="48"/>
      <c r="BO81" s="48"/>
      <c r="BQ81" s="48"/>
      <c r="BS81" s="48"/>
      <c r="BU81" s="48"/>
      <c r="BW81" s="48"/>
      <c r="BY81" s="48"/>
      <c r="CA81" s="48"/>
      <c r="CC81" s="35"/>
      <c r="CD81" s="35"/>
    </row>
    <row r="82" spans="4:82" s="45" customFormat="1" ht="15" x14ac:dyDescent="0.2">
      <c r="D82" s="25"/>
      <c r="E82" s="50"/>
      <c r="F82" s="51"/>
      <c r="G82" s="28"/>
      <c r="H82" s="29"/>
      <c r="I82" s="29"/>
      <c r="J82" s="24"/>
      <c r="K82" s="30"/>
      <c r="L82" s="24"/>
      <c r="M82" s="31"/>
      <c r="N82" s="32"/>
      <c r="O82" s="33"/>
      <c r="P82" s="31"/>
      <c r="Q82" s="34"/>
      <c r="S82" s="48"/>
      <c r="U82" s="48"/>
      <c r="W82" s="48"/>
      <c r="Y82" s="48"/>
      <c r="AA82" s="48"/>
      <c r="AC82" s="48"/>
      <c r="AE82" s="48"/>
      <c r="AG82" s="48"/>
      <c r="AI82" s="48"/>
      <c r="AK82" s="48"/>
      <c r="AM82" s="48"/>
      <c r="AO82" s="48"/>
      <c r="AQ82" s="48"/>
      <c r="AS82" s="48"/>
      <c r="AU82" s="48"/>
      <c r="AW82" s="48"/>
      <c r="AY82" s="48"/>
      <c r="BA82" s="48"/>
      <c r="BC82" s="48"/>
      <c r="BE82" s="48"/>
      <c r="BG82" s="48"/>
      <c r="BI82" s="48"/>
      <c r="BK82" s="48"/>
      <c r="BM82" s="48"/>
      <c r="BO82" s="48"/>
      <c r="BQ82" s="48"/>
      <c r="BS82" s="48"/>
      <c r="BU82" s="48"/>
      <c r="BW82" s="48"/>
      <c r="BY82" s="48"/>
      <c r="CA82" s="48"/>
      <c r="CC82" s="35"/>
      <c r="CD82" s="35"/>
    </row>
    <row r="83" spans="4:82" s="45" customFormat="1" ht="15" x14ac:dyDescent="0.2">
      <c r="D83" s="25"/>
      <c r="E83" s="50"/>
      <c r="F83" s="51"/>
      <c r="G83" s="28"/>
      <c r="H83" s="29"/>
      <c r="I83" s="29"/>
      <c r="J83" s="24"/>
      <c r="K83" s="30"/>
      <c r="L83" s="24"/>
      <c r="M83" s="31"/>
      <c r="N83" s="32"/>
      <c r="O83" s="33"/>
      <c r="P83" s="31"/>
      <c r="Q83" s="34"/>
      <c r="S83" s="48"/>
      <c r="U83" s="48"/>
      <c r="W83" s="48"/>
      <c r="Y83" s="48"/>
      <c r="AA83" s="48"/>
      <c r="AC83" s="48"/>
      <c r="AE83" s="48"/>
      <c r="AG83" s="48"/>
      <c r="AI83" s="48"/>
      <c r="AK83" s="48"/>
      <c r="AM83" s="48"/>
      <c r="AO83" s="48"/>
      <c r="AQ83" s="48"/>
      <c r="AS83" s="48"/>
      <c r="AU83" s="48"/>
      <c r="AW83" s="48"/>
      <c r="AY83" s="48"/>
      <c r="BA83" s="48"/>
      <c r="BC83" s="48"/>
      <c r="BE83" s="48"/>
      <c r="BG83" s="48"/>
      <c r="BI83" s="48"/>
      <c r="BK83" s="48"/>
      <c r="BM83" s="48"/>
      <c r="BO83" s="48"/>
      <c r="BQ83" s="48"/>
      <c r="BS83" s="48"/>
      <c r="BU83" s="48"/>
      <c r="BW83" s="48"/>
      <c r="BY83" s="48"/>
      <c r="CA83" s="48"/>
      <c r="CC83" s="35"/>
      <c r="CD83" s="35"/>
    </row>
    <row r="84" spans="4:82" s="45" customFormat="1" ht="15" x14ac:dyDescent="0.2">
      <c r="D84" s="25"/>
      <c r="E84" s="50"/>
      <c r="F84" s="51"/>
      <c r="G84" s="28"/>
      <c r="H84" s="29"/>
      <c r="I84" s="29"/>
      <c r="J84" s="24"/>
      <c r="K84" s="30"/>
      <c r="L84" s="24"/>
      <c r="M84" s="31"/>
      <c r="N84" s="32"/>
      <c r="O84" s="33"/>
      <c r="P84" s="31"/>
      <c r="Q84" s="34"/>
      <c r="S84" s="48"/>
      <c r="U84" s="48"/>
      <c r="W84" s="48"/>
      <c r="Y84" s="48"/>
      <c r="AA84" s="48"/>
      <c r="AC84" s="48"/>
      <c r="AE84" s="48"/>
      <c r="AG84" s="48"/>
      <c r="AI84" s="48"/>
      <c r="AK84" s="48"/>
      <c r="AM84" s="48"/>
      <c r="AO84" s="48"/>
      <c r="AQ84" s="48"/>
      <c r="AS84" s="48"/>
      <c r="AU84" s="48"/>
      <c r="AW84" s="48"/>
      <c r="AY84" s="48"/>
      <c r="BA84" s="48"/>
      <c r="BC84" s="48"/>
      <c r="BE84" s="48"/>
      <c r="BG84" s="48"/>
      <c r="BI84" s="48"/>
      <c r="BK84" s="48"/>
      <c r="BM84" s="48"/>
      <c r="BO84" s="48"/>
      <c r="BQ84" s="48"/>
      <c r="BS84" s="48"/>
      <c r="BU84" s="48"/>
      <c r="BW84" s="48"/>
      <c r="BY84" s="48"/>
      <c r="CA84" s="48"/>
      <c r="CC84" s="35"/>
      <c r="CD84" s="35"/>
    </row>
    <row r="85" spans="4:82" s="45" customFormat="1" ht="15" x14ac:dyDescent="0.2">
      <c r="D85" s="25"/>
      <c r="E85" s="50"/>
      <c r="F85" s="51"/>
      <c r="G85" s="28"/>
      <c r="H85" s="29"/>
      <c r="I85" s="29"/>
      <c r="J85" s="24"/>
      <c r="K85" s="30"/>
      <c r="L85" s="24"/>
      <c r="M85" s="31"/>
      <c r="N85" s="32"/>
      <c r="O85" s="33"/>
      <c r="P85" s="31"/>
      <c r="Q85" s="34"/>
      <c r="S85" s="48"/>
      <c r="U85" s="48"/>
      <c r="W85" s="48"/>
      <c r="Y85" s="48"/>
      <c r="AA85" s="48"/>
      <c r="AC85" s="48"/>
      <c r="AE85" s="48"/>
      <c r="AG85" s="48"/>
      <c r="AI85" s="48"/>
      <c r="AK85" s="48"/>
      <c r="AM85" s="48"/>
      <c r="AO85" s="48"/>
      <c r="AQ85" s="48"/>
      <c r="AS85" s="48"/>
      <c r="AU85" s="48"/>
      <c r="AW85" s="48"/>
      <c r="AY85" s="48"/>
      <c r="BA85" s="48"/>
      <c r="BC85" s="48"/>
      <c r="BE85" s="48"/>
      <c r="BG85" s="48"/>
      <c r="BI85" s="48"/>
      <c r="BK85" s="48"/>
      <c r="BM85" s="48"/>
      <c r="BO85" s="48"/>
      <c r="BQ85" s="48"/>
      <c r="BS85" s="48"/>
      <c r="BU85" s="48"/>
      <c r="BW85" s="48"/>
      <c r="BY85" s="48"/>
      <c r="CA85" s="48"/>
      <c r="CC85" s="35"/>
      <c r="CD85" s="35"/>
    </row>
    <row r="86" spans="4:82" s="45" customFormat="1" ht="15" x14ac:dyDescent="0.2">
      <c r="D86" s="25"/>
      <c r="E86" s="50"/>
      <c r="F86" s="51"/>
      <c r="G86" s="28"/>
      <c r="H86" s="29"/>
      <c r="I86" s="29"/>
      <c r="J86" s="24"/>
      <c r="K86" s="30"/>
      <c r="L86" s="24"/>
      <c r="M86" s="31"/>
      <c r="N86" s="32"/>
      <c r="O86" s="33"/>
      <c r="P86" s="31"/>
      <c r="Q86" s="34"/>
      <c r="S86" s="48"/>
      <c r="U86" s="48"/>
      <c r="W86" s="48"/>
      <c r="Y86" s="48"/>
      <c r="AA86" s="48"/>
      <c r="AC86" s="48"/>
      <c r="AE86" s="48"/>
      <c r="AG86" s="48"/>
      <c r="AI86" s="48"/>
      <c r="AK86" s="48"/>
      <c r="AM86" s="48"/>
      <c r="AO86" s="48"/>
      <c r="AQ86" s="48"/>
      <c r="AS86" s="48"/>
      <c r="AU86" s="48"/>
      <c r="AW86" s="48"/>
      <c r="AY86" s="48"/>
      <c r="BA86" s="48"/>
      <c r="BC86" s="48"/>
      <c r="BE86" s="48"/>
      <c r="BG86" s="48"/>
      <c r="BI86" s="48"/>
      <c r="BK86" s="48"/>
      <c r="BM86" s="48"/>
      <c r="BO86" s="48"/>
      <c r="BQ86" s="48"/>
      <c r="BS86" s="48"/>
      <c r="BU86" s="48"/>
      <c r="BW86" s="48"/>
      <c r="BY86" s="48"/>
      <c r="CA86" s="48"/>
      <c r="CC86" s="35"/>
      <c r="CD86" s="35"/>
    </row>
    <row r="87" spans="4:82" s="45" customFormat="1" ht="15" x14ac:dyDescent="0.2">
      <c r="D87" s="25"/>
      <c r="E87" s="50"/>
      <c r="F87" s="51"/>
      <c r="G87" s="28"/>
      <c r="H87" s="29"/>
      <c r="I87" s="29"/>
      <c r="J87" s="24"/>
      <c r="K87" s="30"/>
      <c r="L87" s="24"/>
      <c r="M87" s="31"/>
      <c r="N87" s="32"/>
      <c r="O87" s="33"/>
      <c r="P87" s="31"/>
      <c r="Q87" s="34"/>
      <c r="S87" s="48"/>
      <c r="U87" s="48"/>
      <c r="W87" s="48"/>
      <c r="Y87" s="48"/>
      <c r="AA87" s="48"/>
      <c r="AC87" s="48"/>
      <c r="AE87" s="48"/>
      <c r="AG87" s="48"/>
      <c r="AI87" s="48"/>
      <c r="AK87" s="48"/>
      <c r="AM87" s="48"/>
      <c r="AO87" s="48"/>
      <c r="AQ87" s="48"/>
      <c r="AS87" s="48"/>
      <c r="AU87" s="48"/>
      <c r="AW87" s="48"/>
      <c r="AY87" s="48"/>
      <c r="BA87" s="48"/>
      <c r="BC87" s="48"/>
      <c r="BE87" s="48"/>
      <c r="BG87" s="48"/>
      <c r="BI87" s="48"/>
      <c r="BK87" s="48"/>
      <c r="BM87" s="48"/>
      <c r="BO87" s="48"/>
      <c r="BQ87" s="48"/>
      <c r="BS87" s="48"/>
      <c r="BU87" s="48"/>
      <c r="BW87" s="48"/>
      <c r="BY87" s="48"/>
      <c r="CA87" s="48"/>
      <c r="CC87" s="35"/>
      <c r="CD87" s="35"/>
    </row>
    <row r="88" spans="4:82" s="45" customFormat="1" ht="15" x14ac:dyDescent="0.2">
      <c r="D88" s="25"/>
      <c r="E88" s="50"/>
      <c r="F88" s="51"/>
      <c r="G88" s="28"/>
      <c r="H88" s="29"/>
      <c r="I88" s="29"/>
      <c r="J88" s="24"/>
      <c r="K88" s="30"/>
      <c r="L88" s="24"/>
      <c r="M88" s="31"/>
      <c r="N88" s="32"/>
      <c r="O88" s="33"/>
      <c r="P88" s="31"/>
      <c r="Q88" s="34"/>
      <c r="S88" s="48"/>
      <c r="U88" s="48"/>
      <c r="W88" s="48"/>
      <c r="Y88" s="48"/>
      <c r="AA88" s="48"/>
      <c r="AC88" s="48"/>
      <c r="AE88" s="48"/>
      <c r="AG88" s="48"/>
      <c r="AI88" s="48"/>
      <c r="AK88" s="48"/>
      <c r="AM88" s="48"/>
      <c r="AO88" s="48"/>
      <c r="AQ88" s="48"/>
      <c r="AS88" s="48"/>
      <c r="AU88" s="48"/>
      <c r="AW88" s="48"/>
      <c r="AY88" s="48"/>
      <c r="BA88" s="48"/>
      <c r="BC88" s="48"/>
      <c r="BE88" s="48"/>
      <c r="BG88" s="48"/>
      <c r="BI88" s="48"/>
      <c r="BK88" s="48"/>
      <c r="BM88" s="48"/>
      <c r="BO88" s="48"/>
      <c r="BQ88" s="48"/>
      <c r="BS88" s="48"/>
      <c r="BU88" s="48"/>
      <c r="BW88" s="48"/>
      <c r="BY88" s="48"/>
      <c r="CA88" s="48"/>
      <c r="CC88" s="35"/>
      <c r="CD88" s="35"/>
    </row>
    <row r="89" spans="4:82" s="45" customFormat="1" ht="15" x14ac:dyDescent="0.2">
      <c r="D89" s="25"/>
      <c r="E89" s="50"/>
      <c r="F89" s="51"/>
      <c r="G89" s="28"/>
      <c r="H89" s="29"/>
      <c r="I89" s="29"/>
      <c r="J89" s="24"/>
      <c r="K89" s="30"/>
      <c r="L89" s="24"/>
      <c r="M89" s="31"/>
      <c r="N89" s="32"/>
      <c r="O89" s="33"/>
      <c r="P89" s="31"/>
      <c r="Q89" s="34"/>
      <c r="S89" s="48"/>
      <c r="U89" s="48"/>
      <c r="W89" s="48"/>
      <c r="Y89" s="48"/>
      <c r="AA89" s="48"/>
      <c r="AC89" s="48"/>
      <c r="AE89" s="48"/>
      <c r="AG89" s="48"/>
      <c r="AI89" s="48"/>
      <c r="AK89" s="48"/>
      <c r="AM89" s="48"/>
      <c r="AO89" s="48"/>
      <c r="AQ89" s="48"/>
      <c r="AS89" s="48"/>
      <c r="AU89" s="48"/>
      <c r="AW89" s="48"/>
      <c r="AY89" s="48"/>
      <c r="BA89" s="48"/>
      <c r="BC89" s="48"/>
      <c r="BE89" s="48"/>
      <c r="BG89" s="48"/>
      <c r="BI89" s="48"/>
      <c r="BK89" s="48"/>
      <c r="BM89" s="48"/>
      <c r="BO89" s="48"/>
      <c r="BQ89" s="48"/>
      <c r="BS89" s="48"/>
      <c r="BU89" s="48"/>
      <c r="BW89" s="48"/>
      <c r="BY89" s="48"/>
      <c r="CA89" s="48"/>
      <c r="CC89" s="35"/>
      <c r="CD89" s="35"/>
    </row>
    <row r="90" spans="4:82" s="45" customFormat="1" ht="15" x14ac:dyDescent="0.2">
      <c r="D90" s="25"/>
      <c r="E90" s="50"/>
      <c r="F90" s="51"/>
      <c r="G90" s="28"/>
      <c r="H90" s="29"/>
      <c r="I90" s="29"/>
      <c r="J90" s="24"/>
      <c r="K90" s="30"/>
      <c r="L90" s="24"/>
      <c r="M90" s="31"/>
      <c r="N90" s="32"/>
      <c r="O90" s="33"/>
      <c r="P90" s="31"/>
      <c r="Q90" s="34"/>
      <c r="S90" s="48"/>
      <c r="U90" s="48"/>
      <c r="W90" s="48"/>
      <c r="Y90" s="48"/>
      <c r="AA90" s="48"/>
      <c r="AC90" s="48"/>
      <c r="AE90" s="48"/>
      <c r="AG90" s="48"/>
      <c r="AI90" s="48"/>
      <c r="AK90" s="48"/>
      <c r="AM90" s="48"/>
      <c r="AO90" s="48"/>
      <c r="AQ90" s="48"/>
      <c r="AS90" s="48"/>
      <c r="AU90" s="48"/>
      <c r="AW90" s="48"/>
      <c r="AY90" s="48"/>
      <c r="BA90" s="48"/>
      <c r="BC90" s="48"/>
      <c r="BE90" s="48"/>
      <c r="BG90" s="48"/>
      <c r="BI90" s="48"/>
      <c r="BK90" s="48"/>
      <c r="BM90" s="48"/>
      <c r="BO90" s="48"/>
      <c r="BQ90" s="48"/>
      <c r="BS90" s="48"/>
      <c r="BU90" s="48"/>
      <c r="BW90" s="48"/>
      <c r="BY90" s="48"/>
      <c r="CA90" s="48"/>
      <c r="CC90" s="35"/>
      <c r="CD90" s="35"/>
    </row>
    <row r="91" spans="4:82" s="45" customFormat="1" ht="15" x14ac:dyDescent="0.2">
      <c r="D91" s="25"/>
      <c r="E91" s="50"/>
      <c r="F91" s="51"/>
      <c r="G91" s="28"/>
      <c r="H91" s="29"/>
      <c r="I91" s="29"/>
      <c r="J91" s="24"/>
      <c r="K91" s="30"/>
      <c r="L91" s="24"/>
      <c r="M91" s="31"/>
      <c r="N91" s="32"/>
      <c r="O91" s="33"/>
      <c r="P91" s="31"/>
      <c r="Q91" s="34"/>
      <c r="S91" s="48"/>
      <c r="U91" s="48"/>
      <c r="W91" s="48"/>
      <c r="Y91" s="48"/>
      <c r="AA91" s="48"/>
      <c r="AC91" s="48"/>
      <c r="AE91" s="48"/>
      <c r="AG91" s="48"/>
      <c r="AI91" s="48"/>
      <c r="AK91" s="48"/>
      <c r="AM91" s="48"/>
      <c r="AO91" s="48"/>
      <c r="AQ91" s="48"/>
      <c r="AS91" s="48"/>
      <c r="AU91" s="48"/>
      <c r="AW91" s="48"/>
      <c r="AY91" s="48"/>
      <c r="BA91" s="48"/>
      <c r="BC91" s="48"/>
      <c r="BE91" s="48"/>
      <c r="BG91" s="48"/>
      <c r="BI91" s="48"/>
      <c r="BK91" s="48"/>
      <c r="BM91" s="48"/>
      <c r="BO91" s="48"/>
      <c r="BQ91" s="48"/>
      <c r="BS91" s="48"/>
      <c r="BU91" s="48"/>
      <c r="BW91" s="48"/>
      <c r="BY91" s="48"/>
      <c r="CA91" s="48"/>
      <c r="CC91" s="35"/>
      <c r="CD91" s="35"/>
    </row>
    <row r="92" spans="4:82" s="45" customFormat="1" ht="15" x14ac:dyDescent="0.2">
      <c r="D92" s="25"/>
      <c r="E92" s="50"/>
      <c r="F92" s="51"/>
      <c r="G92" s="28"/>
      <c r="H92" s="29"/>
      <c r="I92" s="29"/>
      <c r="J92" s="24"/>
      <c r="K92" s="30"/>
      <c r="L92" s="24"/>
      <c r="M92" s="31"/>
      <c r="N92" s="32"/>
      <c r="O92" s="33"/>
      <c r="P92" s="31"/>
      <c r="Q92" s="34"/>
      <c r="S92" s="48"/>
      <c r="U92" s="48"/>
      <c r="W92" s="48"/>
      <c r="Y92" s="48"/>
      <c r="AA92" s="48"/>
      <c r="AC92" s="48"/>
      <c r="AE92" s="48"/>
      <c r="AG92" s="48"/>
      <c r="AI92" s="48"/>
      <c r="AK92" s="48"/>
      <c r="AM92" s="48"/>
      <c r="AO92" s="48"/>
      <c r="AQ92" s="48"/>
      <c r="AS92" s="48"/>
      <c r="AU92" s="48"/>
      <c r="AW92" s="48"/>
      <c r="AY92" s="48"/>
      <c r="BA92" s="48"/>
      <c r="BC92" s="48"/>
      <c r="BE92" s="48"/>
      <c r="BG92" s="48"/>
      <c r="BI92" s="48"/>
      <c r="BK92" s="48"/>
      <c r="BM92" s="48"/>
      <c r="BO92" s="48"/>
      <c r="BQ92" s="48"/>
      <c r="BS92" s="48"/>
      <c r="BU92" s="48"/>
      <c r="BW92" s="48"/>
      <c r="BY92" s="48"/>
      <c r="CA92" s="48"/>
      <c r="CC92" s="35"/>
      <c r="CD92" s="35"/>
    </row>
  </sheetData>
  <mergeCells count="128">
    <mergeCell ref="BU1:CA1"/>
    <mergeCell ref="A3:B3"/>
    <mergeCell ref="C3:G3"/>
    <mergeCell ref="I3:K3"/>
    <mergeCell ref="N3:Q3"/>
    <mergeCell ref="BQ3:BT3"/>
    <mergeCell ref="BU3:CA3"/>
    <mergeCell ref="AT5:AU5"/>
    <mergeCell ref="AV5:AW5"/>
    <mergeCell ref="AX5:AY5"/>
    <mergeCell ref="AZ5:BA5"/>
    <mergeCell ref="AD5:AE5"/>
    <mergeCell ref="AF5:AG5"/>
    <mergeCell ref="AH5:AI5"/>
    <mergeCell ref="AJ5:AK5"/>
    <mergeCell ref="AL5:AM5"/>
    <mergeCell ref="AN5:AO5"/>
    <mergeCell ref="BZ5:CA5"/>
    <mergeCell ref="BX5:BY5"/>
    <mergeCell ref="BB5:BC5"/>
    <mergeCell ref="BD5:BE5"/>
    <mergeCell ref="BF5:BG5"/>
    <mergeCell ref="BH5:BI5"/>
    <mergeCell ref="BJ5:BK5"/>
    <mergeCell ref="Z5:AA5"/>
    <mergeCell ref="AB5:AC5"/>
    <mergeCell ref="J6:J7"/>
    <mergeCell ref="K6:K7"/>
    <mergeCell ref="L6:L7"/>
    <mergeCell ref="M6:M7"/>
    <mergeCell ref="N6:N7"/>
    <mergeCell ref="O6:O7"/>
    <mergeCell ref="AP6:AQ6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BN5:BO5"/>
    <mergeCell ref="BV6:BW6"/>
    <mergeCell ref="AP5:AQ5"/>
    <mergeCell ref="AR5:AS5"/>
    <mergeCell ref="P6:P7"/>
    <mergeCell ref="Q6:Q7"/>
    <mergeCell ref="R6:S6"/>
    <mergeCell ref="T6:U6"/>
    <mergeCell ref="V6:W6"/>
    <mergeCell ref="X6:Y6"/>
    <mergeCell ref="BP5:BQ5"/>
    <mergeCell ref="BR5:BS5"/>
    <mergeCell ref="BT5:BU5"/>
    <mergeCell ref="BV5:BW5"/>
    <mergeCell ref="BD6:BE6"/>
    <mergeCell ref="BF6:BG6"/>
    <mergeCell ref="BH6:BI6"/>
    <mergeCell ref="AL6:AM6"/>
    <mergeCell ref="AN6:AO6"/>
    <mergeCell ref="BL5:BM5"/>
    <mergeCell ref="R5:S5"/>
    <mergeCell ref="T5:U5"/>
    <mergeCell ref="V5:W5"/>
    <mergeCell ref="X5:Y5"/>
    <mergeCell ref="AT6:AU6"/>
    <mergeCell ref="AV6:AW6"/>
    <mergeCell ref="Z6:AA6"/>
    <mergeCell ref="AB6:AC6"/>
    <mergeCell ref="AD6:AE6"/>
    <mergeCell ref="AF6:AG6"/>
    <mergeCell ref="AH6:AI6"/>
    <mergeCell ref="AJ6:AK6"/>
    <mergeCell ref="AR6:AS6"/>
    <mergeCell ref="BX6:BY6"/>
    <mergeCell ref="BZ6:CA6"/>
    <mergeCell ref="BJ6:BK6"/>
    <mergeCell ref="BL6:BM6"/>
    <mergeCell ref="BN6:BO6"/>
    <mergeCell ref="BP6:BQ6"/>
    <mergeCell ref="BR6:BS6"/>
    <mergeCell ref="BT6:BU6"/>
    <mergeCell ref="AX6:AY6"/>
    <mergeCell ref="AZ6:BA6"/>
    <mergeCell ref="BB6:BC6"/>
    <mergeCell ref="A24:B24"/>
    <mergeCell ref="D24:E24"/>
    <mergeCell ref="S25:W26"/>
    <mergeCell ref="Y25:Z26"/>
    <mergeCell ref="AB25:AD26"/>
    <mergeCell ref="AG25:AK26"/>
    <mergeCell ref="AM25:AN26"/>
    <mergeCell ref="AP25:AR26"/>
    <mergeCell ref="A27:B27"/>
    <mergeCell ref="D27:E27"/>
    <mergeCell ref="S27:W27"/>
    <mergeCell ref="Y27:Z27"/>
    <mergeCell ref="AB27:AD27"/>
    <mergeCell ref="AG27:AK27"/>
    <mergeCell ref="AM27:AN27"/>
    <mergeCell ref="AP27:AR27"/>
    <mergeCell ref="AP31:AR31"/>
    <mergeCell ref="AB33:AD33"/>
    <mergeCell ref="AE33:AF33"/>
    <mergeCell ref="AG33:AK33"/>
    <mergeCell ref="AM33:AN33"/>
    <mergeCell ref="AP33:AR33"/>
    <mergeCell ref="A33:B33"/>
    <mergeCell ref="D33:E33"/>
    <mergeCell ref="A29:B29"/>
    <mergeCell ref="D29:E29"/>
    <mergeCell ref="J29:L29"/>
    <mergeCell ref="S29:W29"/>
    <mergeCell ref="Y29:Z29"/>
    <mergeCell ref="AB29:AD29"/>
    <mergeCell ref="AG29:AK29"/>
    <mergeCell ref="AM29:AN29"/>
    <mergeCell ref="AP29:AR29"/>
    <mergeCell ref="A35:B35"/>
    <mergeCell ref="D35:E35"/>
    <mergeCell ref="A31:B31"/>
    <mergeCell ref="D31:E31"/>
    <mergeCell ref="S31:W31"/>
    <mergeCell ref="Y31:Z31"/>
    <mergeCell ref="AB31:AD31"/>
    <mergeCell ref="AG31:AK31"/>
    <mergeCell ref="AM31:AN31"/>
  </mergeCells>
  <conditionalFormatting sqref="K21:K22">
    <cfRule type="cellIs" dxfId="180" priority="44" operator="equal">
      <formula>0</formula>
    </cfRule>
  </conditionalFormatting>
  <conditionalFormatting sqref="K9 K13 K15:K16">
    <cfRule type="cellIs" dxfId="179" priority="26" operator="equal">
      <formula>0</formula>
    </cfRule>
  </conditionalFormatting>
  <conditionalFormatting sqref="K9">
    <cfRule type="cellIs" dxfId="178" priority="25" operator="equal">
      <formula>0</formula>
    </cfRule>
  </conditionalFormatting>
  <conditionalFormatting sqref="K9 K13 K15:K16">
    <cfRule type="cellIs" dxfId="177" priority="24" operator="equal">
      <formula>0</formula>
    </cfRule>
  </conditionalFormatting>
  <conditionalFormatting sqref="K9">
    <cfRule type="cellIs" dxfId="176" priority="23" operator="equal">
      <formula>0</formula>
    </cfRule>
  </conditionalFormatting>
  <conditionalFormatting sqref="K10">
    <cfRule type="cellIs" dxfId="175" priority="22" operator="equal">
      <formula>0</formula>
    </cfRule>
  </conditionalFormatting>
  <conditionalFormatting sqref="K10">
    <cfRule type="cellIs" dxfId="174" priority="21" operator="equal">
      <formula>0</formula>
    </cfRule>
  </conditionalFormatting>
  <conditionalFormatting sqref="K10">
    <cfRule type="cellIs" dxfId="173" priority="20" operator="equal">
      <formula>0</formula>
    </cfRule>
  </conditionalFormatting>
  <conditionalFormatting sqref="K10">
    <cfRule type="cellIs" dxfId="172" priority="19" operator="equal">
      <formula>0</formula>
    </cfRule>
  </conditionalFormatting>
  <conditionalFormatting sqref="K11">
    <cfRule type="cellIs" dxfId="171" priority="18" operator="equal">
      <formula>0</formula>
    </cfRule>
  </conditionalFormatting>
  <conditionalFormatting sqref="K11">
    <cfRule type="cellIs" dxfId="170" priority="17" operator="equal">
      <formula>0</formula>
    </cfRule>
  </conditionalFormatting>
  <conditionalFormatting sqref="K11">
    <cfRule type="cellIs" dxfId="169" priority="16" operator="equal">
      <formula>0</formula>
    </cfRule>
  </conditionalFormatting>
  <conditionalFormatting sqref="K11">
    <cfRule type="cellIs" dxfId="168" priority="15" operator="equal">
      <formula>0</formula>
    </cfRule>
  </conditionalFormatting>
  <conditionalFormatting sqref="K12">
    <cfRule type="cellIs" dxfId="167" priority="14" operator="equal">
      <formula>0</formula>
    </cfRule>
  </conditionalFormatting>
  <conditionalFormatting sqref="K12">
    <cfRule type="cellIs" dxfId="166" priority="13" operator="equal">
      <formula>0</formula>
    </cfRule>
  </conditionalFormatting>
  <conditionalFormatting sqref="K12">
    <cfRule type="cellIs" dxfId="165" priority="12" operator="equal">
      <formula>0</formula>
    </cfRule>
  </conditionalFormatting>
  <conditionalFormatting sqref="K12">
    <cfRule type="cellIs" dxfId="164" priority="11" operator="equal">
      <formula>0</formula>
    </cfRule>
  </conditionalFormatting>
  <conditionalFormatting sqref="K14">
    <cfRule type="cellIs" dxfId="163" priority="10" operator="equal">
      <formula>0</formula>
    </cfRule>
  </conditionalFormatting>
  <conditionalFormatting sqref="K14">
    <cfRule type="cellIs" dxfId="162" priority="9" operator="equal">
      <formula>0</formula>
    </cfRule>
  </conditionalFormatting>
  <conditionalFormatting sqref="K17">
    <cfRule type="cellIs" dxfId="161" priority="8" operator="equal">
      <formula>0</formula>
    </cfRule>
  </conditionalFormatting>
  <conditionalFormatting sqref="K17">
    <cfRule type="cellIs" dxfId="160" priority="7" operator="equal">
      <formula>0</formula>
    </cfRule>
  </conditionalFormatting>
  <conditionalFormatting sqref="K19">
    <cfRule type="cellIs" dxfId="159" priority="6" operator="equal">
      <formula>0</formula>
    </cfRule>
  </conditionalFormatting>
  <conditionalFormatting sqref="K19">
    <cfRule type="cellIs" dxfId="158" priority="5" operator="equal">
      <formula>0</formula>
    </cfRule>
  </conditionalFormatting>
  <conditionalFormatting sqref="K18">
    <cfRule type="cellIs" dxfId="157" priority="4" operator="equal">
      <formula>0</formula>
    </cfRule>
  </conditionalFormatting>
  <conditionalFormatting sqref="K18">
    <cfRule type="cellIs" dxfId="156" priority="3" operator="equal">
      <formula>0</formula>
    </cfRule>
  </conditionalFormatting>
  <conditionalFormatting sqref="K20">
    <cfRule type="cellIs" dxfId="155" priority="2" operator="equal">
      <formula>0</formula>
    </cfRule>
  </conditionalFormatting>
  <conditionalFormatting sqref="K20">
    <cfRule type="cellIs" dxfId="154" priority="1" operator="equal">
      <formula>0</formula>
    </cfRule>
  </conditionalFormatting>
  <pageMargins left="0.19685039370078741" right="0.19685039370078741" top="0.23622047244094491" bottom="0.23622047244094491" header="0.31496062992125984" footer="0.31496062992125984"/>
  <pageSetup paperSize="9" scale="47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89"/>
  <sheetViews>
    <sheetView showGridLines="0" workbookViewId="0">
      <pane xSplit="17" ySplit="7" topLeftCell="CC8" activePane="bottomRight" state="frozen"/>
      <selection sqref="A1:XFD1048576"/>
      <selection pane="topRight" sqref="A1:XFD1048576"/>
      <selection pane="bottomLeft" sqref="A1:XFD1048576"/>
      <selection pane="bottomRight" activeCell="CD26" sqref="CD26"/>
    </sheetView>
  </sheetViews>
  <sheetFormatPr defaultColWidth="9.125" defaultRowHeight="14.25" x14ac:dyDescent="0.2"/>
  <cols>
    <col min="1" max="1" width="3.25" style="24" customWidth="1"/>
    <col min="2" max="2" width="12.25" style="24" customWidth="1"/>
    <col min="3" max="3" width="17.625" style="24" customWidth="1"/>
    <col min="4" max="4" width="5.75" style="25" customWidth="1"/>
    <col min="5" max="5" width="9.125" style="26" customWidth="1"/>
    <col min="6" max="6" width="6.375" style="27" customWidth="1"/>
    <col min="7" max="7" width="7" style="28" customWidth="1"/>
    <col min="8" max="9" width="9" style="29" customWidth="1"/>
    <col min="10" max="10" width="4.25" style="24" customWidth="1"/>
    <col min="11" max="11" width="5.25" style="30" customWidth="1"/>
    <col min="12" max="12" width="6" style="24" customWidth="1"/>
    <col min="13" max="13" width="6.625" style="31" customWidth="1"/>
    <col min="14" max="14" width="6.625" style="32" customWidth="1"/>
    <col min="15" max="15" width="4.25" style="33" customWidth="1"/>
    <col min="16" max="16" width="7.375" style="31" customWidth="1"/>
    <col min="17" max="17" width="6.625" style="34" customWidth="1"/>
    <col min="18" max="18" width="2.75" style="24" customWidth="1"/>
    <col min="19" max="19" width="2.75" style="30" customWidth="1"/>
    <col min="20" max="20" width="2.75" style="24" customWidth="1"/>
    <col min="21" max="21" width="2.75" style="30" customWidth="1"/>
    <col min="22" max="22" width="2.75" style="24" customWidth="1"/>
    <col min="23" max="23" width="2.75" style="30" customWidth="1"/>
    <col min="24" max="24" width="2.75" style="24" customWidth="1"/>
    <col min="25" max="25" width="2.75" style="30" customWidth="1"/>
    <col min="26" max="26" width="2.75" style="24" customWidth="1"/>
    <col min="27" max="27" width="2.75" style="30" customWidth="1"/>
    <col min="28" max="28" width="2.75" style="24" customWidth="1"/>
    <col min="29" max="29" width="2.75" style="30" customWidth="1"/>
    <col min="30" max="30" width="2.75" style="24" customWidth="1"/>
    <col min="31" max="31" width="2.75" style="30" customWidth="1"/>
    <col min="32" max="32" width="2.75" style="24" customWidth="1"/>
    <col min="33" max="33" width="2.75" style="30" customWidth="1"/>
    <col min="34" max="34" width="2.75" style="24" customWidth="1"/>
    <col min="35" max="35" width="2.75" style="30" customWidth="1"/>
    <col min="36" max="36" width="2.75" style="24" customWidth="1"/>
    <col min="37" max="37" width="2.75" style="30" customWidth="1"/>
    <col min="38" max="38" width="2.75" style="24" customWidth="1"/>
    <col min="39" max="39" width="2.75" style="30" customWidth="1"/>
    <col min="40" max="40" width="2.75" style="24" customWidth="1"/>
    <col min="41" max="41" width="2.75" style="30" customWidth="1"/>
    <col min="42" max="42" width="2.75" style="24" customWidth="1"/>
    <col min="43" max="43" width="2.75" style="30" customWidth="1"/>
    <col min="44" max="44" width="2.75" style="24" customWidth="1"/>
    <col min="45" max="45" width="2.75" style="30" customWidth="1"/>
    <col min="46" max="46" width="2.75" style="24" customWidth="1"/>
    <col min="47" max="47" width="2.75" style="30" customWidth="1"/>
    <col min="48" max="48" width="2.75" style="24" customWidth="1"/>
    <col min="49" max="49" width="2.75" style="30" customWidth="1"/>
    <col min="50" max="50" width="2.75" style="24" customWidth="1"/>
    <col min="51" max="51" width="2.75" style="30" customWidth="1"/>
    <col min="52" max="52" width="2.75" style="24" customWidth="1"/>
    <col min="53" max="53" width="2.75" style="30" customWidth="1"/>
    <col min="54" max="54" width="2.75" style="24" customWidth="1"/>
    <col min="55" max="55" width="2.75" style="30" customWidth="1"/>
    <col min="56" max="56" width="2.75" style="24" customWidth="1"/>
    <col min="57" max="57" width="2.75" style="30" customWidth="1"/>
    <col min="58" max="58" width="2.75" style="24" customWidth="1"/>
    <col min="59" max="59" width="2.75" style="30" customWidth="1"/>
    <col min="60" max="60" width="2.75" style="24" customWidth="1"/>
    <col min="61" max="61" width="2.75" style="30" customWidth="1"/>
    <col min="62" max="62" width="2.75" style="24" customWidth="1"/>
    <col min="63" max="63" width="2.75" style="30" customWidth="1"/>
    <col min="64" max="64" width="2.75" style="24" customWidth="1"/>
    <col min="65" max="65" width="2.75" style="30" customWidth="1"/>
    <col min="66" max="66" width="2.75" style="24" customWidth="1"/>
    <col min="67" max="67" width="2.75" style="30" customWidth="1"/>
    <col min="68" max="68" width="2.75" style="24" customWidth="1"/>
    <col min="69" max="69" width="2.75" style="30" customWidth="1"/>
    <col min="70" max="70" width="2.75" style="24" customWidth="1"/>
    <col min="71" max="71" width="2.75" style="30" customWidth="1"/>
    <col min="72" max="72" width="2.75" style="24" customWidth="1"/>
    <col min="73" max="73" width="2.75" style="30" customWidth="1"/>
    <col min="74" max="74" width="2.75" style="24" customWidth="1"/>
    <col min="75" max="75" width="2.75" style="30" customWidth="1"/>
    <col min="76" max="76" width="2.75" style="24" customWidth="1"/>
    <col min="77" max="77" width="2.75" style="30" customWidth="1"/>
    <col min="78" max="78" width="2.75" style="24" customWidth="1"/>
    <col min="79" max="79" width="2.75" style="30" customWidth="1"/>
    <col min="80" max="80" width="9.125" style="24"/>
    <col min="81" max="81" width="11.75" style="35" bestFit="1" customWidth="1"/>
    <col min="82" max="82" width="9.25" style="35" bestFit="1" customWidth="1"/>
    <col min="83" max="16384" width="9.125" style="24"/>
  </cols>
  <sheetData>
    <row r="1" spans="1:85" ht="31.5" customHeight="1" x14ac:dyDescent="0.2">
      <c r="A1" s="54" t="s">
        <v>125</v>
      </c>
      <c r="BU1" s="674"/>
      <c r="BV1" s="674"/>
      <c r="BW1" s="674"/>
      <c r="BX1" s="674"/>
      <c r="BY1" s="674"/>
      <c r="BZ1" s="674"/>
      <c r="CA1" s="674"/>
    </row>
    <row r="2" spans="1:85" ht="16.5" customHeight="1" thickBot="1" x14ac:dyDescent="0.25">
      <c r="A2" s="36"/>
    </row>
    <row r="3" spans="1:85" s="243" customFormat="1" ht="27" customHeight="1" thickBot="1" x14ac:dyDescent="0.25">
      <c r="A3" s="675" t="s">
        <v>12</v>
      </c>
      <c r="B3" s="675"/>
      <c r="C3" s="676" t="s">
        <v>163</v>
      </c>
      <c r="D3" s="677"/>
      <c r="E3" s="677"/>
      <c r="F3" s="677"/>
      <c r="G3" s="678"/>
      <c r="H3" s="57" t="s">
        <v>53</v>
      </c>
      <c r="I3" s="679" t="s">
        <v>114</v>
      </c>
      <c r="J3" s="680"/>
      <c r="K3" s="681"/>
      <c r="L3" s="58" t="s">
        <v>38</v>
      </c>
      <c r="M3" s="59"/>
      <c r="N3" s="682" t="s">
        <v>164</v>
      </c>
      <c r="O3" s="683"/>
      <c r="P3" s="683"/>
      <c r="Q3" s="684"/>
      <c r="S3" s="38"/>
      <c r="U3" s="38"/>
      <c r="W3" s="38"/>
      <c r="X3" s="243" t="s">
        <v>199</v>
      </c>
      <c r="Y3" s="38"/>
      <c r="AA3" s="38"/>
      <c r="AC3" s="38"/>
      <c r="AE3" s="38"/>
      <c r="AG3" s="38"/>
      <c r="AI3" s="38"/>
      <c r="AK3" s="38"/>
      <c r="AM3" s="38"/>
      <c r="AO3" s="38"/>
      <c r="AQ3" s="38"/>
      <c r="AS3" s="38"/>
      <c r="AU3" s="38"/>
      <c r="AW3" s="38"/>
      <c r="AY3" s="38"/>
      <c r="BA3" s="38"/>
      <c r="BC3" s="38"/>
      <c r="BE3" s="38"/>
      <c r="BG3" s="38"/>
      <c r="BI3" s="38"/>
      <c r="BK3" s="38"/>
      <c r="BM3" s="38"/>
      <c r="BO3" s="38"/>
      <c r="BQ3" s="685" t="s">
        <v>50</v>
      </c>
      <c r="BR3" s="685"/>
      <c r="BS3" s="685"/>
      <c r="BT3" s="686"/>
      <c r="BU3" s="687">
        <v>41306</v>
      </c>
      <c r="BV3" s="688"/>
      <c r="BW3" s="688"/>
      <c r="BX3" s="688"/>
      <c r="BY3" s="688"/>
      <c r="BZ3" s="688"/>
      <c r="CA3" s="689"/>
      <c r="CB3" s="243" t="s">
        <v>199</v>
      </c>
      <c r="CC3" s="60"/>
      <c r="CD3" s="60"/>
    </row>
    <row r="4" spans="1:85" s="243" customFormat="1" ht="6" customHeight="1" thickBot="1" x14ac:dyDescent="0.25">
      <c r="A4" s="39"/>
      <c r="B4" s="39"/>
      <c r="C4" s="40"/>
      <c r="D4" s="41"/>
      <c r="E4" s="245"/>
      <c r="F4" s="43"/>
      <c r="G4" s="28"/>
      <c r="H4" s="44"/>
      <c r="I4" s="44"/>
      <c r="J4" s="24"/>
      <c r="K4" s="30"/>
      <c r="L4" s="24"/>
      <c r="M4" s="31"/>
      <c r="N4" s="32"/>
      <c r="O4" s="33"/>
      <c r="P4" s="31"/>
      <c r="Q4" s="34"/>
      <c r="S4" s="38"/>
      <c r="U4" s="38"/>
      <c r="W4" s="38"/>
      <c r="Y4" s="38"/>
      <c r="AA4" s="38"/>
      <c r="AC4" s="38"/>
      <c r="AE4" s="38"/>
      <c r="AG4" s="38"/>
      <c r="AI4" s="38"/>
      <c r="AK4" s="38"/>
      <c r="AM4" s="38"/>
      <c r="AO4" s="38"/>
      <c r="AQ4" s="38"/>
      <c r="AS4" s="38"/>
      <c r="AU4" s="38"/>
      <c r="AW4" s="38"/>
      <c r="AY4" s="38"/>
      <c r="BA4" s="38"/>
      <c r="BC4" s="38"/>
      <c r="BE4" s="38"/>
      <c r="BG4" s="38"/>
      <c r="BI4" s="38"/>
      <c r="BK4" s="38"/>
      <c r="BM4" s="38"/>
      <c r="BO4" s="38"/>
      <c r="BQ4" s="38"/>
      <c r="BS4" s="38"/>
      <c r="BU4" s="38"/>
      <c r="BW4" s="38"/>
      <c r="BY4" s="38"/>
      <c r="CA4" s="38"/>
      <c r="CC4" s="35"/>
      <c r="CD4" s="35"/>
    </row>
    <row r="5" spans="1:85" ht="18.75" customHeight="1" thickBot="1" x14ac:dyDescent="0.25">
      <c r="R5" s="716" t="s">
        <v>27</v>
      </c>
      <c r="S5" s="715"/>
      <c r="T5" s="714" t="s">
        <v>28</v>
      </c>
      <c r="U5" s="715"/>
      <c r="V5" s="714" t="s">
        <v>29</v>
      </c>
      <c r="W5" s="715"/>
      <c r="X5" s="714" t="s">
        <v>165</v>
      </c>
      <c r="Y5" s="715"/>
      <c r="Z5" s="714" t="s">
        <v>24</v>
      </c>
      <c r="AA5" s="715"/>
      <c r="AB5" s="645" t="s">
        <v>25</v>
      </c>
      <c r="AC5" s="645"/>
      <c r="AD5" s="645" t="s">
        <v>26</v>
      </c>
      <c r="AE5" s="645"/>
      <c r="AF5" s="716" t="s">
        <v>30</v>
      </c>
      <c r="AG5" s="715"/>
      <c r="AH5" s="714" t="s">
        <v>24</v>
      </c>
      <c r="AI5" s="715"/>
      <c r="AJ5" s="714" t="s">
        <v>25</v>
      </c>
      <c r="AK5" s="715"/>
      <c r="AL5" s="714" t="s">
        <v>165</v>
      </c>
      <c r="AM5" s="715"/>
      <c r="AN5" s="714" t="s">
        <v>27</v>
      </c>
      <c r="AO5" s="715"/>
      <c r="AP5" s="645" t="s">
        <v>28</v>
      </c>
      <c r="AQ5" s="645"/>
      <c r="AR5" s="645" t="s">
        <v>29</v>
      </c>
      <c r="AS5" s="645"/>
      <c r="AT5" s="716" t="s">
        <v>26</v>
      </c>
      <c r="AU5" s="715"/>
      <c r="AV5" s="714" t="s">
        <v>27</v>
      </c>
      <c r="AW5" s="715"/>
      <c r="AX5" s="714" t="s">
        <v>28</v>
      </c>
      <c r="AY5" s="715"/>
      <c r="AZ5" s="714" t="s">
        <v>165</v>
      </c>
      <c r="BA5" s="715"/>
      <c r="BB5" s="714" t="s">
        <v>30</v>
      </c>
      <c r="BC5" s="715"/>
      <c r="BD5" s="645" t="s">
        <v>24</v>
      </c>
      <c r="BE5" s="645"/>
      <c r="BF5" s="645" t="s">
        <v>25</v>
      </c>
      <c r="BG5" s="645"/>
      <c r="BH5" s="716" t="s">
        <v>29</v>
      </c>
      <c r="BI5" s="715"/>
      <c r="BJ5" s="714" t="s">
        <v>30</v>
      </c>
      <c r="BK5" s="715"/>
      <c r="BL5" s="714" t="s">
        <v>24</v>
      </c>
      <c r="BM5" s="715"/>
      <c r="BN5" s="714" t="s">
        <v>165</v>
      </c>
      <c r="BO5" s="715"/>
      <c r="BP5" s="714" t="s">
        <v>26</v>
      </c>
      <c r="BQ5" s="715"/>
      <c r="BR5" s="645" t="s">
        <v>27</v>
      </c>
      <c r="BS5" s="645"/>
      <c r="BT5" s="645" t="s">
        <v>28</v>
      </c>
      <c r="BU5" s="645"/>
      <c r="BV5" s="716" t="s">
        <v>25</v>
      </c>
      <c r="BW5" s="715"/>
      <c r="BX5" s="714" t="s">
        <v>26</v>
      </c>
      <c r="BY5" s="715"/>
      <c r="BZ5" s="714" t="s">
        <v>27</v>
      </c>
      <c r="CA5" s="715"/>
    </row>
    <row r="6" spans="1:85" s="115" customFormat="1" ht="18.75" customHeight="1" x14ac:dyDescent="0.2">
      <c r="A6" s="652" t="s">
        <v>0</v>
      </c>
      <c r="B6" s="654" t="s">
        <v>34</v>
      </c>
      <c r="C6" s="654" t="s">
        <v>13</v>
      </c>
      <c r="D6" s="656" t="s">
        <v>92</v>
      </c>
      <c r="E6" s="658" t="s">
        <v>17</v>
      </c>
      <c r="F6" s="660" t="s">
        <v>93</v>
      </c>
      <c r="G6" s="658" t="s">
        <v>18</v>
      </c>
      <c r="H6" s="662" t="s">
        <v>15</v>
      </c>
      <c r="I6" s="662" t="s">
        <v>16</v>
      </c>
      <c r="J6" s="664" t="s">
        <v>40</v>
      </c>
      <c r="K6" s="666" t="s">
        <v>41</v>
      </c>
      <c r="L6" s="668" t="s">
        <v>19</v>
      </c>
      <c r="M6" s="646" t="s">
        <v>17</v>
      </c>
      <c r="N6" s="670" t="s">
        <v>72</v>
      </c>
      <c r="O6" s="672" t="s">
        <v>39</v>
      </c>
      <c r="P6" s="646" t="s">
        <v>17</v>
      </c>
      <c r="Q6" s="648" t="s">
        <v>71</v>
      </c>
      <c r="R6" s="650">
        <v>1</v>
      </c>
      <c r="S6" s="642"/>
      <c r="T6" s="642">
        <v>2</v>
      </c>
      <c r="U6" s="642"/>
      <c r="V6" s="642">
        <v>3</v>
      </c>
      <c r="W6" s="642"/>
      <c r="X6" s="642">
        <v>4</v>
      </c>
      <c r="Y6" s="642"/>
      <c r="Z6" s="642">
        <v>5</v>
      </c>
      <c r="AA6" s="642"/>
      <c r="AB6" s="642">
        <v>6</v>
      </c>
      <c r="AC6" s="642"/>
      <c r="AD6" s="642">
        <v>7</v>
      </c>
      <c r="AE6" s="642"/>
      <c r="AF6" s="642">
        <v>8</v>
      </c>
      <c r="AG6" s="642"/>
      <c r="AH6" s="642">
        <v>9</v>
      </c>
      <c r="AI6" s="642"/>
      <c r="AJ6" s="642">
        <v>10</v>
      </c>
      <c r="AK6" s="642"/>
      <c r="AL6" s="642">
        <v>11</v>
      </c>
      <c r="AM6" s="642"/>
      <c r="AN6" s="642">
        <v>12</v>
      </c>
      <c r="AO6" s="642"/>
      <c r="AP6" s="642">
        <v>13</v>
      </c>
      <c r="AQ6" s="642"/>
      <c r="AR6" s="642">
        <v>14</v>
      </c>
      <c r="AS6" s="642"/>
      <c r="AT6" s="642">
        <v>15</v>
      </c>
      <c r="AU6" s="642"/>
      <c r="AV6" s="642">
        <v>16</v>
      </c>
      <c r="AW6" s="642"/>
      <c r="AX6" s="642">
        <v>17</v>
      </c>
      <c r="AY6" s="642"/>
      <c r="AZ6" s="642">
        <v>18</v>
      </c>
      <c r="BA6" s="642"/>
      <c r="BB6" s="642">
        <v>19</v>
      </c>
      <c r="BC6" s="642"/>
      <c r="BD6" s="642">
        <v>20</v>
      </c>
      <c r="BE6" s="642"/>
      <c r="BF6" s="642">
        <v>21</v>
      </c>
      <c r="BG6" s="642"/>
      <c r="BH6" s="642">
        <v>22</v>
      </c>
      <c r="BI6" s="642"/>
      <c r="BJ6" s="642">
        <v>23</v>
      </c>
      <c r="BK6" s="642"/>
      <c r="BL6" s="642">
        <v>24</v>
      </c>
      <c r="BM6" s="642"/>
      <c r="BN6" s="642">
        <v>25</v>
      </c>
      <c r="BO6" s="642"/>
      <c r="BP6" s="642">
        <v>26</v>
      </c>
      <c r="BQ6" s="642"/>
      <c r="BR6" s="642">
        <v>27</v>
      </c>
      <c r="BS6" s="642"/>
      <c r="BT6" s="642">
        <v>28</v>
      </c>
      <c r="BU6" s="642"/>
      <c r="BV6" s="642">
        <v>29</v>
      </c>
      <c r="BW6" s="642"/>
      <c r="BX6" s="642">
        <v>30</v>
      </c>
      <c r="BY6" s="642"/>
      <c r="BZ6" s="642">
        <v>31</v>
      </c>
      <c r="CA6" s="643"/>
      <c r="CC6" s="116"/>
      <c r="CD6" s="116"/>
    </row>
    <row r="7" spans="1:85" s="115" customFormat="1" ht="30.75" customHeight="1" thickBot="1" x14ac:dyDescent="0.25">
      <c r="A7" s="653"/>
      <c r="B7" s="655"/>
      <c r="C7" s="655"/>
      <c r="D7" s="657"/>
      <c r="E7" s="659"/>
      <c r="F7" s="661"/>
      <c r="G7" s="659"/>
      <c r="H7" s="663"/>
      <c r="I7" s="663"/>
      <c r="J7" s="665"/>
      <c r="K7" s="667"/>
      <c r="L7" s="669"/>
      <c r="M7" s="647"/>
      <c r="N7" s="671"/>
      <c r="O7" s="673"/>
      <c r="P7" s="647"/>
      <c r="Q7" s="649"/>
      <c r="R7" s="247" t="s">
        <v>22</v>
      </c>
      <c r="S7" s="118" t="s">
        <v>23</v>
      </c>
      <c r="T7" s="248" t="s">
        <v>22</v>
      </c>
      <c r="U7" s="118" t="s">
        <v>23</v>
      </c>
      <c r="V7" s="248" t="s">
        <v>22</v>
      </c>
      <c r="W7" s="118" t="s">
        <v>23</v>
      </c>
      <c r="X7" s="248" t="s">
        <v>22</v>
      </c>
      <c r="Y7" s="118" t="s">
        <v>23</v>
      </c>
      <c r="Z7" s="248" t="s">
        <v>22</v>
      </c>
      <c r="AA7" s="118" t="s">
        <v>23</v>
      </c>
      <c r="AB7" s="248" t="s">
        <v>22</v>
      </c>
      <c r="AC7" s="118" t="s">
        <v>23</v>
      </c>
      <c r="AD7" s="248" t="s">
        <v>22</v>
      </c>
      <c r="AE7" s="118" t="s">
        <v>23</v>
      </c>
      <c r="AF7" s="248" t="s">
        <v>22</v>
      </c>
      <c r="AG7" s="118" t="s">
        <v>23</v>
      </c>
      <c r="AH7" s="248" t="s">
        <v>22</v>
      </c>
      <c r="AI7" s="118" t="s">
        <v>23</v>
      </c>
      <c r="AJ7" s="248" t="s">
        <v>22</v>
      </c>
      <c r="AK7" s="118" t="s">
        <v>23</v>
      </c>
      <c r="AL7" s="248" t="s">
        <v>22</v>
      </c>
      <c r="AM7" s="118" t="s">
        <v>23</v>
      </c>
      <c r="AN7" s="248" t="s">
        <v>22</v>
      </c>
      <c r="AO7" s="118" t="s">
        <v>23</v>
      </c>
      <c r="AP7" s="248" t="s">
        <v>22</v>
      </c>
      <c r="AQ7" s="118" t="s">
        <v>23</v>
      </c>
      <c r="AR7" s="248" t="s">
        <v>22</v>
      </c>
      <c r="AS7" s="118" t="s">
        <v>23</v>
      </c>
      <c r="AT7" s="248" t="s">
        <v>22</v>
      </c>
      <c r="AU7" s="118" t="s">
        <v>23</v>
      </c>
      <c r="AV7" s="248" t="s">
        <v>22</v>
      </c>
      <c r="AW7" s="118" t="s">
        <v>23</v>
      </c>
      <c r="AX7" s="248" t="s">
        <v>22</v>
      </c>
      <c r="AY7" s="118" t="s">
        <v>23</v>
      </c>
      <c r="AZ7" s="248" t="s">
        <v>22</v>
      </c>
      <c r="BA7" s="118" t="s">
        <v>23</v>
      </c>
      <c r="BB7" s="248" t="s">
        <v>22</v>
      </c>
      <c r="BC7" s="118" t="s">
        <v>23</v>
      </c>
      <c r="BD7" s="248" t="s">
        <v>22</v>
      </c>
      <c r="BE7" s="118" t="s">
        <v>23</v>
      </c>
      <c r="BF7" s="248" t="s">
        <v>22</v>
      </c>
      <c r="BG7" s="118" t="s">
        <v>23</v>
      </c>
      <c r="BH7" s="248" t="s">
        <v>22</v>
      </c>
      <c r="BI7" s="118" t="s">
        <v>23</v>
      </c>
      <c r="BJ7" s="248" t="s">
        <v>22</v>
      </c>
      <c r="BK7" s="118" t="s">
        <v>23</v>
      </c>
      <c r="BL7" s="248" t="s">
        <v>22</v>
      </c>
      <c r="BM7" s="118" t="s">
        <v>23</v>
      </c>
      <c r="BN7" s="248" t="s">
        <v>22</v>
      </c>
      <c r="BO7" s="118" t="s">
        <v>23</v>
      </c>
      <c r="BP7" s="248" t="s">
        <v>22</v>
      </c>
      <c r="BQ7" s="118" t="s">
        <v>23</v>
      </c>
      <c r="BR7" s="248" t="s">
        <v>22</v>
      </c>
      <c r="BS7" s="118" t="s">
        <v>23</v>
      </c>
      <c r="BT7" s="248" t="s">
        <v>22</v>
      </c>
      <c r="BU7" s="118" t="s">
        <v>23</v>
      </c>
      <c r="BV7" s="248" t="s">
        <v>22</v>
      </c>
      <c r="BW7" s="118" t="s">
        <v>23</v>
      </c>
      <c r="BX7" s="248" t="s">
        <v>22</v>
      </c>
      <c r="BY7" s="118" t="s">
        <v>23</v>
      </c>
      <c r="BZ7" s="248" t="s">
        <v>22</v>
      </c>
      <c r="CA7" s="120" t="s">
        <v>23</v>
      </c>
      <c r="CB7" s="115" t="s">
        <v>63</v>
      </c>
      <c r="CC7" s="116" t="s">
        <v>17</v>
      </c>
      <c r="CD7" s="116" t="s">
        <v>64</v>
      </c>
      <c r="CE7" s="211" t="s">
        <v>93</v>
      </c>
      <c r="CF7" s="211" t="s">
        <v>94</v>
      </c>
      <c r="CG7" s="211" t="s">
        <v>54</v>
      </c>
    </row>
    <row r="8" spans="1:85" s="74" customFormat="1" ht="6" customHeight="1" thickBot="1" x14ac:dyDescent="0.25">
      <c r="A8" s="61"/>
      <c r="B8" s="61"/>
      <c r="C8" s="61"/>
      <c r="D8" s="62"/>
      <c r="E8" s="63"/>
      <c r="F8" s="64"/>
      <c r="G8" s="63"/>
      <c r="H8" s="65"/>
      <c r="I8" s="65"/>
      <c r="J8" s="66"/>
      <c r="K8" s="67"/>
      <c r="L8" s="68"/>
      <c r="M8" s="69"/>
      <c r="N8" s="70"/>
      <c r="O8" s="71"/>
      <c r="P8" s="69"/>
      <c r="Q8" s="72"/>
      <c r="R8" s="61"/>
      <c r="S8" s="73"/>
      <c r="T8" s="61"/>
      <c r="U8" s="73"/>
      <c r="V8" s="61"/>
      <c r="W8" s="73"/>
      <c r="X8" s="61"/>
      <c r="Y8" s="73"/>
      <c r="Z8" s="61"/>
      <c r="AA8" s="73"/>
      <c r="AB8" s="61"/>
      <c r="AC8" s="73"/>
      <c r="AD8" s="61"/>
      <c r="AE8" s="73"/>
      <c r="AF8" s="61"/>
      <c r="AG8" s="73"/>
      <c r="AH8" s="61"/>
      <c r="AI8" s="73"/>
      <c r="AJ8" s="61"/>
      <c r="AK8" s="73"/>
      <c r="AL8" s="61"/>
      <c r="AM8" s="73"/>
      <c r="AN8" s="61"/>
      <c r="AO8" s="73"/>
      <c r="AP8" s="61"/>
      <c r="AQ8" s="73"/>
      <c r="AR8" s="61"/>
      <c r="AS8" s="73"/>
      <c r="AT8" s="61"/>
      <c r="AU8" s="73"/>
      <c r="AV8" s="61"/>
      <c r="AW8" s="73"/>
      <c r="AX8" s="61"/>
      <c r="AY8" s="73"/>
      <c r="AZ8" s="61"/>
      <c r="BA8" s="73"/>
      <c r="BB8" s="61"/>
      <c r="BC8" s="73"/>
      <c r="BD8" s="61"/>
      <c r="BE8" s="73"/>
      <c r="BF8" s="61"/>
      <c r="BG8" s="73"/>
      <c r="BH8" s="61"/>
      <c r="BI8" s="73"/>
      <c r="BJ8" s="61"/>
      <c r="BK8" s="73"/>
      <c r="BL8" s="61"/>
      <c r="BM8" s="73"/>
      <c r="BN8" s="61"/>
      <c r="BO8" s="73"/>
      <c r="BP8" s="61"/>
      <c r="BQ8" s="73"/>
      <c r="BR8" s="61"/>
      <c r="BS8" s="73"/>
      <c r="BT8" s="61"/>
      <c r="BU8" s="73"/>
      <c r="BV8" s="61"/>
      <c r="BW8" s="73"/>
      <c r="BX8" s="61"/>
      <c r="BY8" s="73"/>
      <c r="BZ8" s="61"/>
      <c r="CA8" s="73"/>
      <c r="CC8" s="75"/>
      <c r="CD8" s="75"/>
      <c r="CE8" s="212"/>
      <c r="CF8" s="212"/>
      <c r="CG8" s="212"/>
    </row>
    <row r="9" spans="1:85" s="47" customFormat="1" ht="33.75" customHeight="1" thickBot="1" x14ac:dyDescent="0.25">
      <c r="A9" s="76">
        <v>1</v>
      </c>
      <c r="B9" s="46"/>
      <c r="C9" s="156" t="s">
        <v>118</v>
      </c>
      <c r="D9" s="100">
        <v>30</v>
      </c>
      <c r="E9" s="250">
        <v>32242.99</v>
      </c>
      <c r="F9" s="251"/>
      <c r="G9" s="252">
        <f>(E9/D9)*0.33</f>
        <v>354.67289000000005</v>
      </c>
      <c r="H9" s="80">
        <v>41443</v>
      </c>
      <c r="I9" s="80">
        <v>41626</v>
      </c>
      <c r="J9" s="81">
        <v>1</v>
      </c>
      <c r="K9" s="82">
        <f t="shared" ref="K9:K24" si="0">J9-L9-O9</f>
        <v>1</v>
      </c>
      <c r="L9" s="83">
        <f t="shared" ref="L9:L24" si="1">S9+U9+W9+Y9+AA9+AC9+AE9+AG9+AI9+AK9+AM9+AO9+AQ9+AS9+AU9+AW9+AY9+BA9+BC9+BE9+BG9+BI9+BK9+BM9+BO9+BQ9+BS9+BU9+BW9+BY9+CA9</f>
        <v>0</v>
      </c>
      <c r="M9" s="84">
        <f>L9*F9</f>
        <v>0</v>
      </c>
      <c r="N9" s="85">
        <f>L9*G9</f>
        <v>0</v>
      </c>
      <c r="O9" s="83"/>
      <c r="P9" s="86">
        <f>O9*F9</f>
        <v>0</v>
      </c>
      <c r="Q9" s="87">
        <f>((O9*G9)/2)</f>
        <v>0</v>
      </c>
      <c r="R9" s="76"/>
      <c r="S9" s="88"/>
      <c r="T9" s="46"/>
      <c r="U9" s="88"/>
      <c r="V9" s="46"/>
      <c r="W9" s="88"/>
      <c r="X9" s="46"/>
      <c r="Y9" s="88"/>
      <c r="Z9" s="46"/>
      <c r="AA9" s="88"/>
      <c r="AB9" s="46"/>
      <c r="AC9" s="88"/>
      <c r="AD9" s="46"/>
      <c r="AE9" s="88"/>
      <c r="AF9" s="46"/>
      <c r="AG9" s="88"/>
      <c r="AH9" s="46"/>
      <c r="AI9" s="88"/>
      <c r="AJ9" s="46"/>
      <c r="AK9" s="88"/>
      <c r="AL9" s="46"/>
      <c r="AM9" s="88"/>
      <c r="AN9" s="46"/>
      <c r="AO9" s="88"/>
      <c r="AP9" s="46"/>
      <c r="AQ9" s="88"/>
      <c r="AR9" s="46"/>
      <c r="AS9" s="88"/>
      <c r="AT9" s="46"/>
      <c r="AU9" s="88"/>
      <c r="AV9" s="46"/>
      <c r="AW9" s="88"/>
      <c r="AX9" s="46"/>
      <c r="AY9" s="88"/>
      <c r="AZ9" s="46"/>
      <c r="BA9" s="88"/>
      <c r="BB9" s="46"/>
      <c r="BC9" s="88"/>
      <c r="BD9" s="46"/>
      <c r="BE9" s="88"/>
      <c r="BF9" s="46"/>
      <c r="BG9" s="88"/>
      <c r="BH9" s="46"/>
      <c r="BI9" s="88"/>
      <c r="BJ9" s="46"/>
      <c r="BK9" s="88"/>
      <c r="BL9" s="46"/>
      <c r="BM9" s="88"/>
      <c r="BN9" s="46"/>
      <c r="BO9" s="88"/>
      <c r="BP9" s="46"/>
      <c r="BQ9" s="88"/>
      <c r="BR9" s="46"/>
      <c r="BS9" s="88"/>
      <c r="BT9" s="46"/>
      <c r="BU9" s="88"/>
      <c r="BV9" s="46"/>
      <c r="BW9" s="88"/>
      <c r="BX9" s="46"/>
      <c r="BY9" s="88"/>
      <c r="BZ9" s="46"/>
      <c r="CA9" s="89"/>
      <c r="CB9" s="47">
        <f t="shared" ref="CB9:CB24" si="2">K9</f>
        <v>1</v>
      </c>
      <c r="CC9" s="56">
        <f>CB9*(E9/D9)</f>
        <v>1074.7663333333335</v>
      </c>
      <c r="CD9" s="56">
        <f>CB9*G9</f>
        <v>354.67289000000005</v>
      </c>
      <c r="CE9" s="213">
        <f>F9</f>
        <v>0</v>
      </c>
      <c r="CF9" s="214">
        <f>SUM(R9:CA9)</f>
        <v>0</v>
      </c>
      <c r="CG9" s="215">
        <f>N9</f>
        <v>0</v>
      </c>
    </row>
    <row r="10" spans="1:85" s="47" customFormat="1" ht="33.75" customHeight="1" thickBot="1" x14ac:dyDescent="0.25">
      <c r="A10" s="76">
        <v>1</v>
      </c>
      <c r="B10" s="46"/>
      <c r="C10" s="156" t="s">
        <v>128</v>
      </c>
      <c r="D10" s="100">
        <v>30</v>
      </c>
      <c r="E10" s="250">
        <v>32242.99</v>
      </c>
      <c r="F10" s="251"/>
      <c r="G10" s="252">
        <f t="shared" ref="G10:G24" si="3">IF(D10=0,"",(E10/D10)*0.33)</f>
        <v>354.67289000000005</v>
      </c>
      <c r="H10" s="80">
        <v>41445</v>
      </c>
      <c r="I10" s="80">
        <v>41633</v>
      </c>
      <c r="J10" s="81">
        <v>1</v>
      </c>
      <c r="K10" s="82">
        <f t="shared" si="0"/>
        <v>1</v>
      </c>
      <c r="L10" s="83">
        <f t="shared" si="1"/>
        <v>0</v>
      </c>
      <c r="M10" s="84">
        <f t="shared" ref="M10:M24" si="4">IF(L10=0,0,L10*F10)</f>
        <v>0</v>
      </c>
      <c r="N10" s="85">
        <f t="shared" ref="N10:N24" si="5">IF(L10=0,0,L10*G10)</f>
        <v>0</v>
      </c>
      <c r="O10" s="83"/>
      <c r="P10" s="86">
        <f t="shared" ref="P10:P24" si="6">O10*F10</f>
        <v>0</v>
      </c>
      <c r="Q10" s="87">
        <f t="shared" ref="Q10:Q24" si="7">IF(O10=0,0,((O10*G10)/2))</f>
        <v>0</v>
      </c>
      <c r="R10" s="76"/>
      <c r="S10" s="88"/>
      <c r="T10" s="46"/>
      <c r="U10" s="88"/>
      <c r="V10" s="46"/>
      <c r="W10" s="88"/>
      <c r="X10" s="46"/>
      <c r="Y10" s="88"/>
      <c r="Z10" s="46"/>
      <c r="AA10" s="88"/>
      <c r="AB10" s="46"/>
      <c r="AC10" s="88"/>
      <c r="AD10" s="46"/>
      <c r="AE10" s="88"/>
      <c r="AF10" s="46"/>
      <c r="AG10" s="88"/>
      <c r="AH10" s="46"/>
      <c r="AI10" s="88"/>
      <c r="AJ10" s="46"/>
      <c r="AK10" s="88"/>
      <c r="AL10" s="46"/>
      <c r="AM10" s="88"/>
      <c r="AN10" s="46"/>
      <c r="AO10" s="88"/>
      <c r="AP10" s="46"/>
      <c r="AQ10" s="88"/>
      <c r="AR10" s="46"/>
      <c r="AS10" s="88"/>
      <c r="AT10" s="46"/>
      <c r="AU10" s="88"/>
      <c r="AV10" s="46"/>
      <c r="AW10" s="88"/>
      <c r="AX10" s="46"/>
      <c r="AY10" s="88"/>
      <c r="AZ10" s="46"/>
      <c r="BA10" s="88"/>
      <c r="BB10" s="46"/>
      <c r="BC10" s="88"/>
      <c r="BD10" s="46"/>
      <c r="BE10" s="88"/>
      <c r="BF10" s="46"/>
      <c r="BG10" s="88"/>
      <c r="BH10" s="46"/>
      <c r="BI10" s="88"/>
      <c r="BJ10" s="46"/>
      <c r="BK10" s="88"/>
      <c r="BL10" s="46"/>
      <c r="BM10" s="88"/>
      <c r="BN10" s="46"/>
      <c r="BO10" s="88"/>
      <c r="BP10" s="46"/>
      <c r="BQ10" s="88"/>
      <c r="BR10" s="46"/>
      <c r="BS10" s="88"/>
      <c r="BT10" s="46"/>
      <c r="BU10" s="88"/>
      <c r="BV10" s="46"/>
      <c r="BW10" s="88"/>
      <c r="BX10" s="46"/>
      <c r="BY10" s="88"/>
      <c r="BZ10" s="46"/>
      <c r="CA10" s="89"/>
      <c r="CB10" s="47">
        <f t="shared" si="2"/>
        <v>1</v>
      </c>
      <c r="CC10" s="56">
        <f t="shared" ref="CC10:CC20" si="8">CB10*(E10/D10)</f>
        <v>1074.7663333333335</v>
      </c>
      <c r="CD10" s="56">
        <f t="shared" ref="CD10:CD24" si="9">IF(CC10=0," ",(CB10*G10))</f>
        <v>354.67289000000005</v>
      </c>
      <c r="CE10" s="213">
        <f>F10</f>
        <v>0</v>
      </c>
      <c r="CF10" s="214">
        <f>SUM(R10:CA10)</f>
        <v>0</v>
      </c>
      <c r="CG10" s="215">
        <f t="shared" ref="CG10:CG24" si="10">N10</f>
        <v>0</v>
      </c>
    </row>
    <row r="11" spans="1:85" s="47" customFormat="1" ht="33.75" customHeight="1" thickBot="1" x14ac:dyDescent="0.25">
      <c r="A11" s="369"/>
      <c r="B11" s="370" t="s">
        <v>197</v>
      </c>
      <c r="C11" s="371" t="s">
        <v>198</v>
      </c>
      <c r="D11" s="372">
        <v>20</v>
      </c>
      <c r="E11" s="373">
        <v>13457.94</v>
      </c>
      <c r="F11" s="379"/>
      <c r="G11" s="375">
        <f>IF(D11=0,"",(E11/D11)*0.4)</f>
        <v>269.15880000000004</v>
      </c>
      <c r="H11" s="376">
        <v>41554</v>
      </c>
      <c r="I11" s="376">
        <v>41645</v>
      </c>
      <c r="J11" s="377">
        <v>6</v>
      </c>
      <c r="K11" s="82">
        <f t="shared" si="0"/>
        <v>6</v>
      </c>
      <c r="L11" s="83">
        <f t="shared" si="1"/>
        <v>0</v>
      </c>
      <c r="M11" s="84">
        <f t="shared" si="4"/>
        <v>0</v>
      </c>
      <c r="N11" s="85">
        <f t="shared" si="5"/>
        <v>0</v>
      </c>
      <c r="O11" s="83"/>
      <c r="P11" s="86">
        <f t="shared" si="6"/>
        <v>0</v>
      </c>
      <c r="Q11" s="87">
        <f t="shared" si="7"/>
        <v>0</v>
      </c>
      <c r="R11" s="99"/>
      <c r="S11" s="108"/>
      <c r="T11" s="49"/>
      <c r="U11" s="108"/>
      <c r="V11" s="49"/>
      <c r="W11" s="108"/>
      <c r="X11" s="49"/>
      <c r="Y11" s="108"/>
      <c r="Z11" s="49"/>
      <c r="AA11" s="108"/>
      <c r="AB11" s="49"/>
      <c r="AC11" s="108"/>
      <c r="AD11" s="49"/>
      <c r="AE11" s="108"/>
      <c r="AF11" s="49"/>
      <c r="AG11" s="108"/>
      <c r="AH11" s="49"/>
      <c r="AI11" s="108"/>
      <c r="AJ11" s="49"/>
      <c r="AK11" s="108"/>
      <c r="AL11" s="49"/>
      <c r="AM11" s="108"/>
      <c r="AN11" s="49"/>
      <c r="AO11" s="108"/>
      <c r="AP11" s="49"/>
      <c r="AQ11" s="108"/>
      <c r="AR11" s="49"/>
      <c r="AS11" s="108"/>
      <c r="AT11" s="49"/>
      <c r="AU11" s="108"/>
      <c r="AV11" s="49"/>
      <c r="AW11" s="108"/>
      <c r="AX11" s="49"/>
      <c r="AY11" s="108"/>
      <c r="AZ11" s="49"/>
      <c r="BA11" s="108"/>
      <c r="BB11" s="49"/>
      <c r="BC11" s="108"/>
      <c r="BD11" s="49"/>
      <c r="BE11" s="108"/>
      <c r="BF11" s="49"/>
      <c r="BG11" s="108"/>
      <c r="BH11" s="49"/>
      <c r="BI11" s="108"/>
      <c r="BJ11" s="49"/>
      <c r="BK11" s="108"/>
      <c r="BL11" s="49"/>
      <c r="BM11" s="108"/>
      <c r="BN11" s="49"/>
      <c r="BO11" s="108"/>
      <c r="BP11" s="49"/>
      <c r="BQ11" s="108"/>
      <c r="BR11" s="49"/>
      <c r="BS11" s="108"/>
      <c r="BT11" s="49"/>
      <c r="BU11" s="108"/>
      <c r="BV11" s="49"/>
      <c r="BW11" s="108"/>
      <c r="BX11" s="49"/>
      <c r="BY11" s="108"/>
      <c r="BZ11" s="49"/>
      <c r="CA11" s="109"/>
      <c r="CB11" s="47">
        <f t="shared" si="2"/>
        <v>6</v>
      </c>
      <c r="CC11" s="56">
        <f t="shared" si="8"/>
        <v>4037.3820000000005</v>
      </c>
      <c r="CD11" s="56">
        <f t="shared" si="9"/>
        <v>1614.9528000000003</v>
      </c>
      <c r="CE11" s="213">
        <f t="shared" ref="CE11:CE24" si="11">F11</f>
        <v>0</v>
      </c>
      <c r="CF11" s="214">
        <f t="shared" ref="CF11:CF24" si="12">SUM(R11:CA11)</f>
        <v>0</v>
      </c>
      <c r="CG11" s="215">
        <f t="shared" si="10"/>
        <v>0</v>
      </c>
    </row>
    <row r="12" spans="1:85" s="47" customFormat="1" ht="33.75" customHeight="1" thickBot="1" x14ac:dyDescent="0.25">
      <c r="A12" s="99">
        <v>1</v>
      </c>
      <c r="B12" s="49"/>
      <c r="C12" s="156" t="s">
        <v>214</v>
      </c>
      <c r="D12" s="100">
        <v>10</v>
      </c>
      <c r="E12" s="250">
        <v>9345.7900000000009</v>
      </c>
      <c r="F12" s="251"/>
      <c r="G12" s="252">
        <f t="shared" ref="G12" si="13">IF(D12=0,"",(E12/D12)*0.33)</f>
        <v>308.41107000000005</v>
      </c>
      <c r="H12" s="103"/>
      <c r="I12" s="103"/>
      <c r="J12" s="104">
        <v>6</v>
      </c>
      <c r="K12" s="378">
        <f t="shared" si="0"/>
        <v>6</v>
      </c>
      <c r="L12" s="83">
        <f t="shared" si="1"/>
        <v>0</v>
      </c>
      <c r="M12" s="84">
        <f t="shared" si="4"/>
        <v>0</v>
      </c>
      <c r="N12" s="85">
        <f t="shared" si="5"/>
        <v>0</v>
      </c>
      <c r="O12" s="83"/>
      <c r="P12" s="86">
        <f t="shared" si="6"/>
        <v>0</v>
      </c>
      <c r="Q12" s="87">
        <f t="shared" si="7"/>
        <v>0</v>
      </c>
      <c r="R12" s="99"/>
      <c r="S12" s="108"/>
      <c r="T12" s="49"/>
      <c r="U12" s="108"/>
      <c r="V12" s="49"/>
      <c r="W12" s="108"/>
      <c r="X12" s="49"/>
      <c r="Y12" s="108"/>
      <c r="Z12" s="49"/>
      <c r="AA12" s="108"/>
      <c r="AB12" s="49"/>
      <c r="AC12" s="108"/>
      <c r="AD12" s="49"/>
      <c r="AE12" s="108"/>
      <c r="AF12" s="49"/>
      <c r="AG12" s="108"/>
      <c r="AH12" s="49"/>
      <c r="AI12" s="108"/>
      <c r="AJ12" s="49"/>
      <c r="AK12" s="108"/>
      <c r="AL12" s="49"/>
      <c r="AM12" s="108"/>
      <c r="AN12" s="49"/>
      <c r="AO12" s="108"/>
      <c r="AP12" s="49"/>
      <c r="AQ12" s="108"/>
      <c r="AR12" s="49"/>
      <c r="AS12" s="108"/>
      <c r="AT12" s="49"/>
      <c r="AU12" s="108"/>
      <c r="AV12" s="49"/>
      <c r="AW12" s="108"/>
      <c r="AX12" s="49"/>
      <c r="AY12" s="108"/>
      <c r="AZ12" s="49"/>
      <c r="BA12" s="108"/>
      <c r="BB12" s="49"/>
      <c r="BC12" s="108"/>
      <c r="BD12" s="49"/>
      <c r="BE12" s="108"/>
      <c r="BF12" s="49"/>
      <c r="BG12" s="108"/>
      <c r="BH12" s="49"/>
      <c r="BI12" s="108"/>
      <c r="BJ12" s="49"/>
      <c r="BK12" s="108"/>
      <c r="BL12" s="49"/>
      <c r="BM12" s="108"/>
      <c r="BN12" s="49"/>
      <c r="BO12" s="108"/>
      <c r="BP12" s="49"/>
      <c r="BQ12" s="108"/>
      <c r="BR12" s="49"/>
      <c r="BS12" s="108"/>
      <c r="BT12" s="49"/>
      <c r="BU12" s="108"/>
      <c r="BV12" s="49"/>
      <c r="BW12" s="108"/>
      <c r="BX12" s="49"/>
      <c r="BY12" s="108"/>
      <c r="BZ12" s="49"/>
      <c r="CA12" s="109"/>
      <c r="CB12" s="47">
        <f t="shared" si="2"/>
        <v>6</v>
      </c>
      <c r="CC12" s="56">
        <f t="shared" si="8"/>
        <v>5607.4740000000002</v>
      </c>
      <c r="CD12" s="56">
        <f t="shared" si="9"/>
        <v>1850.4664200000002</v>
      </c>
      <c r="CE12" s="213">
        <f t="shared" si="11"/>
        <v>0</v>
      </c>
      <c r="CF12" s="214">
        <f t="shared" si="12"/>
        <v>0</v>
      </c>
      <c r="CG12" s="215">
        <f t="shared" si="10"/>
        <v>0</v>
      </c>
    </row>
    <row r="13" spans="1:85" s="47" customFormat="1" ht="33.75" customHeight="1" thickBot="1" x14ac:dyDescent="0.25">
      <c r="A13" s="76">
        <v>1</v>
      </c>
      <c r="B13" s="46"/>
      <c r="C13" s="155" t="s">
        <v>97</v>
      </c>
      <c r="D13" s="77">
        <v>50</v>
      </c>
      <c r="E13" s="252">
        <v>46728.97</v>
      </c>
      <c r="F13" s="251"/>
      <c r="G13" s="252">
        <f>(E13/D13)*0.33</f>
        <v>308.41120200000006</v>
      </c>
      <c r="H13" s="80">
        <v>41348</v>
      </c>
      <c r="I13" s="80">
        <f>H13+240</f>
        <v>41588</v>
      </c>
      <c r="J13" s="81">
        <v>6</v>
      </c>
      <c r="K13" s="82">
        <f t="shared" si="0"/>
        <v>6</v>
      </c>
      <c r="L13" s="83">
        <f t="shared" si="1"/>
        <v>0</v>
      </c>
      <c r="M13" s="84">
        <f t="shared" si="4"/>
        <v>0</v>
      </c>
      <c r="N13" s="85">
        <f t="shared" si="5"/>
        <v>0</v>
      </c>
      <c r="O13" s="83"/>
      <c r="P13" s="86">
        <f t="shared" si="6"/>
        <v>0</v>
      </c>
      <c r="Q13" s="87">
        <f t="shared" si="7"/>
        <v>0</v>
      </c>
      <c r="R13" s="99"/>
      <c r="S13" s="108"/>
      <c r="T13" s="49"/>
      <c r="U13" s="108"/>
      <c r="V13" s="49"/>
      <c r="W13" s="108"/>
      <c r="X13" s="49"/>
      <c r="Y13" s="108"/>
      <c r="Z13" s="49"/>
      <c r="AA13" s="108"/>
      <c r="AB13" s="49"/>
      <c r="AC13" s="108"/>
      <c r="AD13" s="49"/>
      <c r="AE13" s="108"/>
      <c r="AF13" s="49"/>
      <c r="AG13" s="108"/>
      <c r="AH13" s="49"/>
      <c r="AI13" s="108"/>
      <c r="AJ13" s="49"/>
      <c r="AK13" s="108"/>
      <c r="AL13" s="49"/>
      <c r="AM13" s="108"/>
      <c r="AN13" s="49"/>
      <c r="AO13" s="108"/>
      <c r="AP13" s="49"/>
      <c r="AQ13" s="108"/>
      <c r="AR13" s="49"/>
      <c r="AS13" s="108"/>
      <c r="AT13" s="49"/>
      <c r="AU13" s="108"/>
      <c r="AV13" s="49"/>
      <c r="AW13" s="108"/>
      <c r="AX13" s="49"/>
      <c r="AY13" s="108"/>
      <c r="AZ13" s="49"/>
      <c r="BA13" s="108"/>
      <c r="BB13" s="49"/>
      <c r="BC13" s="108"/>
      <c r="BD13" s="49"/>
      <c r="BE13" s="108"/>
      <c r="BF13" s="49"/>
      <c r="BG13" s="108"/>
      <c r="BH13" s="49"/>
      <c r="BI13" s="108"/>
      <c r="BJ13" s="49"/>
      <c r="BK13" s="108"/>
      <c r="BL13" s="49"/>
      <c r="BM13" s="108"/>
      <c r="BN13" s="49"/>
      <c r="BO13" s="108"/>
      <c r="BP13" s="49"/>
      <c r="BQ13" s="108"/>
      <c r="BR13" s="49"/>
      <c r="BS13" s="108"/>
      <c r="BT13" s="49"/>
      <c r="BU13" s="108"/>
      <c r="BV13" s="49"/>
      <c r="BW13" s="108"/>
      <c r="BX13" s="49"/>
      <c r="BY13" s="108"/>
      <c r="BZ13" s="49"/>
      <c r="CA13" s="109"/>
      <c r="CB13" s="47">
        <f t="shared" si="2"/>
        <v>6</v>
      </c>
      <c r="CC13" s="56">
        <f t="shared" si="8"/>
        <v>5607.4764000000005</v>
      </c>
      <c r="CD13" s="56">
        <f t="shared" si="9"/>
        <v>1850.4672120000005</v>
      </c>
      <c r="CE13" s="213">
        <f t="shared" si="11"/>
        <v>0</v>
      </c>
      <c r="CF13" s="214">
        <f t="shared" si="12"/>
        <v>0</v>
      </c>
      <c r="CG13" s="215">
        <f t="shared" si="10"/>
        <v>0</v>
      </c>
    </row>
    <row r="14" spans="1:85" s="47" customFormat="1" ht="33.75" customHeight="1" thickBot="1" x14ac:dyDescent="0.25">
      <c r="A14" s="99"/>
      <c r="B14" s="370" t="s">
        <v>197</v>
      </c>
      <c r="C14" s="371" t="s">
        <v>221</v>
      </c>
      <c r="D14" s="372">
        <v>20</v>
      </c>
      <c r="E14" s="373">
        <v>13457.94</v>
      </c>
      <c r="F14" s="379"/>
      <c r="G14" s="375">
        <f>IF(D14=0,"",(E14/D14)*0.4)</f>
        <v>269.15880000000004</v>
      </c>
      <c r="H14" s="103">
        <v>41610</v>
      </c>
      <c r="I14" s="103">
        <v>41671</v>
      </c>
      <c r="J14" s="104">
        <v>4</v>
      </c>
      <c r="K14" s="82">
        <f t="shared" si="0"/>
        <v>4</v>
      </c>
      <c r="L14" s="83">
        <f t="shared" si="1"/>
        <v>0</v>
      </c>
      <c r="M14" s="84">
        <f t="shared" si="4"/>
        <v>0</v>
      </c>
      <c r="N14" s="85">
        <f t="shared" si="5"/>
        <v>0</v>
      </c>
      <c r="O14" s="83"/>
      <c r="P14" s="86">
        <f t="shared" si="6"/>
        <v>0</v>
      </c>
      <c r="Q14" s="87">
        <f t="shared" si="7"/>
        <v>0</v>
      </c>
      <c r="R14" s="99"/>
      <c r="S14" s="108"/>
      <c r="T14" s="49"/>
      <c r="U14" s="108"/>
      <c r="V14" s="49"/>
      <c r="W14" s="108"/>
      <c r="X14" s="49"/>
      <c r="Y14" s="108"/>
      <c r="Z14" s="49"/>
      <c r="AA14" s="108"/>
      <c r="AB14" s="49"/>
      <c r="AC14" s="108"/>
      <c r="AD14" s="49"/>
      <c r="AE14" s="108"/>
      <c r="AF14" s="49"/>
      <c r="AG14" s="108"/>
      <c r="AH14" s="49"/>
      <c r="AI14" s="108"/>
      <c r="AJ14" s="49"/>
      <c r="AK14" s="108"/>
      <c r="AL14" s="49"/>
      <c r="AM14" s="108"/>
      <c r="AN14" s="49"/>
      <c r="AO14" s="108"/>
      <c r="AP14" s="49"/>
      <c r="AQ14" s="108"/>
      <c r="AR14" s="49"/>
      <c r="AS14" s="108"/>
      <c r="AT14" s="49"/>
      <c r="AU14" s="108"/>
      <c r="AV14" s="49"/>
      <c r="AW14" s="108"/>
      <c r="AX14" s="49"/>
      <c r="AY14" s="108"/>
      <c r="AZ14" s="49"/>
      <c r="BA14" s="108"/>
      <c r="BB14" s="49"/>
      <c r="BC14" s="108"/>
      <c r="BD14" s="49"/>
      <c r="BE14" s="108"/>
      <c r="BF14" s="49"/>
      <c r="BG14" s="108"/>
      <c r="BH14" s="49"/>
      <c r="BI14" s="108"/>
      <c r="BJ14" s="49"/>
      <c r="BK14" s="108"/>
      <c r="BL14" s="49"/>
      <c r="BM14" s="108"/>
      <c r="BN14" s="49"/>
      <c r="BO14" s="108"/>
      <c r="BP14" s="49"/>
      <c r="BQ14" s="108"/>
      <c r="BR14" s="49"/>
      <c r="BS14" s="108"/>
      <c r="BT14" s="49"/>
      <c r="BU14" s="108"/>
      <c r="BV14" s="49"/>
      <c r="BW14" s="108"/>
      <c r="BX14" s="49"/>
      <c r="BY14" s="108"/>
      <c r="BZ14" s="49"/>
      <c r="CA14" s="109"/>
      <c r="CB14" s="47">
        <f t="shared" si="2"/>
        <v>4</v>
      </c>
      <c r="CC14" s="56">
        <f t="shared" si="8"/>
        <v>2691.5880000000002</v>
      </c>
      <c r="CD14" s="56">
        <f t="shared" si="9"/>
        <v>1076.6352000000002</v>
      </c>
      <c r="CE14" s="213">
        <f t="shared" si="11"/>
        <v>0</v>
      </c>
      <c r="CF14" s="214">
        <f t="shared" si="12"/>
        <v>0</v>
      </c>
      <c r="CG14" s="215">
        <f t="shared" si="10"/>
        <v>0</v>
      </c>
    </row>
    <row r="15" spans="1:85" s="47" customFormat="1" ht="33.75" customHeight="1" thickBot="1" x14ac:dyDescent="0.25">
      <c r="A15" s="99"/>
      <c r="B15" s="446">
        <v>1150111</v>
      </c>
      <c r="C15" s="392" t="s">
        <v>279</v>
      </c>
      <c r="D15" s="393">
        <v>10</v>
      </c>
      <c r="E15" s="394">
        <v>9345.7900000000009</v>
      </c>
      <c r="F15" s="251"/>
      <c r="G15" s="252">
        <f>(E15/D15)*0.33</f>
        <v>308.41107000000005</v>
      </c>
      <c r="H15" s="103">
        <v>41901</v>
      </c>
      <c r="I15" s="103">
        <v>41961</v>
      </c>
      <c r="J15" s="104">
        <v>6</v>
      </c>
      <c r="K15" s="82">
        <f t="shared" si="0"/>
        <v>6</v>
      </c>
      <c r="L15" s="83">
        <f t="shared" si="1"/>
        <v>0</v>
      </c>
      <c r="M15" s="84">
        <f t="shared" si="4"/>
        <v>0</v>
      </c>
      <c r="N15" s="85">
        <f t="shared" si="5"/>
        <v>0</v>
      </c>
      <c r="O15" s="83"/>
      <c r="P15" s="86">
        <f t="shared" si="6"/>
        <v>0</v>
      </c>
      <c r="Q15" s="87">
        <f t="shared" si="7"/>
        <v>0</v>
      </c>
      <c r="R15" s="99"/>
      <c r="S15" s="108"/>
      <c r="T15" s="49"/>
      <c r="U15" s="108"/>
      <c r="V15" s="49"/>
      <c r="W15" s="108"/>
      <c r="X15" s="49"/>
      <c r="Y15" s="108"/>
      <c r="Z15" s="49"/>
      <c r="AA15" s="108"/>
      <c r="AB15" s="49"/>
      <c r="AC15" s="108"/>
      <c r="AD15" s="49"/>
      <c r="AE15" s="108"/>
      <c r="AF15" s="49"/>
      <c r="AG15" s="108"/>
      <c r="AH15" s="49"/>
      <c r="AI15" s="108"/>
      <c r="AJ15" s="49"/>
      <c r="AK15" s="108"/>
      <c r="AL15" s="49"/>
      <c r="AM15" s="108"/>
      <c r="AN15" s="49"/>
      <c r="AO15" s="108"/>
      <c r="AP15" s="49"/>
      <c r="AQ15" s="108"/>
      <c r="AR15" s="49"/>
      <c r="AS15" s="108"/>
      <c r="AT15" s="49"/>
      <c r="AU15" s="108"/>
      <c r="AV15" s="49"/>
      <c r="AW15" s="108"/>
      <c r="AX15" s="49"/>
      <c r="AY15" s="108"/>
      <c r="AZ15" s="49"/>
      <c r="BA15" s="108"/>
      <c r="BB15" s="49"/>
      <c r="BC15" s="108"/>
      <c r="BD15" s="49"/>
      <c r="BE15" s="108"/>
      <c r="BF15" s="49"/>
      <c r="BG15" s="108"/>
      <c r="BH15" s="49"/>
      <c r="BI15" s="108"/>
      <c r="BJ15" s="49"/>
      <c r="BK15" s="108"/>
      <c r="BL15" s="49"/>
      <c r="BM15" s="108"/>
      <c r="BN15" s="49"/>
      <c r="BO15" s="108"/>
      <c r="BP15" s="49"/>
      <c r="BQ15" s="108"/>
      <c r="BR15" s="49"/>
      <c r="BS15" s="108"/>
      <c r="BT15" s="49"/>
      <c r="BU15" s="108"/>
      <c r="BV15" s="49"/>
      <c r="BW15" s="108"/>
      <c r="BX15" s="49"/>
      <c r="BY15" s="108"/>
      <c r="BZ15" s="49"/>
      <c r="CA15" s="109"/>
      <c r="CB15" s="47">
        <f t="shared" si="2"/>
        <v>6</v>
      </c>
      <c r="CC15" s="56">
        <f t="shared" si="8"/>
        <v>5607.4740000000002</v>
      </c>
      <c r="CD15" s="56">
        <f t="shared" si="9"/>
        <v>1850.4664200000002</v>
      </c>
      <c r="CE15" s="213">
        <f t="shared" si="11"/>
        <v>0</v>
      </c>
      <c r="CF15" s="214">
        <f t="shared" si="12"/>
        <v>0</v>
      </c>
      <c r="CG15" s="215">
        <f t="shared" si="10"/>
        <v>0</v>
      </c>
    </row>
    <row r="16" spans="1:85" s="47" customFormat="1" ht="33.75" customHeight="1" thickBot="1" x14ac:dyDescent="0.25">
      <c r="A16" s="76">
        <v>1</v>
      </c>
      <c r="B16" s="46" t="s">
        <v>322</v>
      </c>
      <c r="C16" s="156" t="s">
        <v>321</v>
      </c>
      <c r="D16" s="100">
        <v>30</v>
      </c>
      <c r="E16" s="252">
        <v>23084.11</v>
      </c>
      <c r="F16" s="251"/>
      <c r="G16" s="252">
        <f>IF(D16=0,"",(E16/D16)*0.33)</f>
        <v>253.92520999999999</v>
      </c>
      <c r="H16" s="80">
        <v>41462</v>
      </c>
      <c r="I16" s="80">
        <v>3</v>
      </c>
      <c r="J16" s="81">
        <v>18</v>
      </c>
      <c r="K16" s="82">
        <f t="shared" ref="K16:K22" si="14">J16-L16-O16</f>
        <v>18</v>
      </c>
      <c r="L16" s="83">
        <f t="shared" ref="L16" si="15">S16+U16+W16+Y16+AA16+AC16+AE16+AG16+AI16+AK16+AM16+AO16+AQ16+AS16+AU16+AW16+AY16+BA16+BC16+BE16+BG16+BI16+BK16+BM16+BO16+BQ16+BS16+BU16+BW16+BY16+CA16</f>
        <v>0</v>
      </c>
      <c r="M16" s="84">
        <f t="shared" ref="M16" si="16">IF(L16=0,0,L16*F16)</f>
        <v>0</v>
      </c>
      <c r="N16" s="85">
        <f t="shared" ref="N16" si="17">IF(L16=0,0,L16*G16)</f>
        <v>0</v>
      </c>
      <c r="O16" s="83"/>
      <c r="P16" s="86">
        <f t="shared" ref="P16" si="18">O16*F16</f>
        <v>0</v>
      </c>
      <c r="Q16" s="87">
        <f t="shared" ref="Q16" si="19">IF(O16=0,0,((O16*G16)/2))</f>
        <v>0</v>
      </c>
      <c r="R16" s="99"/>
      <c r="S16" s="108"/>
      <c r="T16" s="49"/>
      <c r="U16" s="108"/>
      <c r="V16" s="49"/>
      <c r="W16" s="108"/>
      <c r="X16" s="49"/>
      <c r="Y16" s="108"/>
      <c r="Z16" s="49"/>
      <c r="AA16" s="108"/>
      <c r="AB16" s="49"/>
      <c r="AC16" s="108"/>
      <c r="AD16" s="49"/>
      <c r="AE16" s="108"/>
      <c r="AF16" s="49"/>
      <c r="AG16" s="108"/>
      <c r="AH16" s="49"/>
      <c r="AI16" s="108"/>
      <c r="AJ16" s="49"/>
      <c r="AK16" s="108"/>
      <c r="AL16" s="49"/>
      <c r="AM16" s="108"/>
      <c r="AN16" s="49"/>
      <c r="AO16" s="108"/>
      <c r="AP16" s="49"/>
      <c r="AQ16" s="108"/>
      <c r="AR16" s="49"/>
      <c r="AS16" s="108"/>
      <c r="AT16" s="49"/>
      <c r="AU16" s="108"/>
      <c r="AV16" s="49"/>
      <c r="AW16" s="108"/>
      <c r="AX16" s="49"/>
      <c r="AY16" s="108"/>
      <c r="AZ16" s="49"/>
      <c r="BA16" s="108"/>
      <c r="BB16" s="49"/>
      <c r="BC16" s="108"/>
      <c r="BD16" s="49"/>
      <c r="BE16" s="108"/>
      <c r="BF16" s="49"/>
      <c r="BG16" s="108"/>
      <c r="BH16" s="49"/>
      <c r="BI16" s="108"/>
      <c r="BJ16" s="49"/>
      <c r="BK16" s="108"/>
      <c r="BL16" s="49"/>
      <c r="BM16" s="108"/>
      <c r="BN16" s="49"/>
      <c r="BO16" s="108"/>
      <c r="BP16" s="49"/>
      <c r="BQ16" s="108"/>
      <c r="BR16" s="49"/>
      <c r="BS16" s="108"/>
      <c r="BT16" s="49"/>
      <c r="BU16" s="108"/>
      <c r="BV16" s="49"/>
      <c r="BW16" s="108"/>
      <c r="BX16" s="49"/>
      <c r="BY16" s="108"/>
      <c r="BZ16" s="49"/>
      <c r="CA16" s="109"/>
      <c r="CB16" s="47">
        <f t="shared" ref="CB16:CB17" si="20">K16</f>
        <v>18</v>
      </c>
      <c r="CC16" s="56">
        <f t="shared" si="8"/>
        <v>13850.466</v>
      </c>
      <c r="CD16" s="56">
        <f t="shared" ref="CD16:CD17" si="21">IF(CC16=0," ",(CB16*G16))</f>
        <v>4570.6537799999996</v>
      </c>
      <c r="CE16" s="213">
        <f t="shared" ref="CE16:CE17" si="22">F16</f>
        <v>0</v>
      </c>
      <c r="CF16" s="214">
        <f t="shared" ref="CF16:CF17" si="23">SUM(R16:CA16)</f>
        <v>0</v>
      </c>
      <c r="CG16" s="215">
        <f t="shared" ref="CG16:CG17" si="24">N16</f>
        <v>0</v>
      </c>
    </row>
    <row r="17" spans="1:86" s="47" customFormat="1" ht="33.75" customHeight="1" thickBot="1" x14ac:dyDescent="0.25">
      <c r="A17" s="99">
        <v>1</v>
      </c>
      <c r="B17" s="49"/>
      <c r="C17" s="156" t="s">
        <v>253</v>
      </c>
      <c r="D17" s="100">
        <v>30</v>
      </c>
      <c r="E17" s="250">
        <v>23831.78</v>
      </c>
      <c r="F17" s="251"/>
      <c r="G17" s="252">
        <v>262.14999999999998</v>
      </c>
      <c r="H17" s="103">
        <v>41724</v>
      </c>
      <c r="I17" s="103">
        <v>42119</v>
      </c>
      <c r="J17" s="104">
        <v>22</v>
      </c>
      <c r="K17" s="82">
        <f t="shared" si="14"/>
        <v>22</v>
      </c>
      <c r="L17" s="83">
        <f t="shared" ref="L17:L19" si="25">S17+U17+W17+Y17+AA17+AC17+AE17+AG17+AI17+AK17+AM17+AO17+AQ17+AS17+AU17+AW17+AY17+BA17+BC17+BE17+BG17+BI17+BK17+BM17+BO17+BQ17+BS17+BU17+BW17+BY17+CA17</f>
        <v>0</v>
      </c>
      <c r="M17" s="84">
        <f t="shared" ref="M17" si="26">IF(L17=0,0,L17*F17)</f>
        <v>0</v>
      </c>
      <c r="N17" s="85">
        <f t="shared" ref="N17" si="27">IF(L17=0,0,L17*G17)</f>
        <v>0</v>
      </c>
      <c r="O17" s="83"/>
      <c r="P17" s="86">
        <f t="shared" ref="P17" si="28">O17*F17</f>
        <v>0</v>
      </c>
      <c r="Q17" s="87">
        <f t="shared" ref="Q17" si="29">IF(O17=0,0,((O17*G17)/2))</f>
        <v>0</v>
      </c>
      <c r="R17" s="99"/>
      <c r="S17" s="108"/>
      <c r="T17" s="49"/>
      <c r="U17" s="108"/>
      <c r="V17" s="49"/>
      <c r="W17" s="108"/>
      <c r="X17" s="49"/>
      <c r="Y17" s="108"/>
      <c r="Z17" s="49"/>
      <c r="AA17" s="108"/>
      <c r="AB17" s="49"/>
      <c r="AC17" s="108"/>
      <c r="AD17" s="49"/>
      <c r="AE17" s="108"/>
      <c r="AF17" s="49"/>
      <c r="AG17" s="108"/>
      <c r="AH17" s="49"/>
      <c r="AI17" s="108"/>
      <c r="AJ17" s="49"/>
      <c r="AK17" s="108"/>
      <c r="AL17" s="49"/>
      <c r="AM17" s="108"/>
      <c r="AN17" s="49"/>
      <c r="AO17" s="108"/>
      <c r="AP17" s="49"/>
      <c r="AQ17" s="108"/>
      <c r="AR17" s="49"/>
      <c r="AS17" s="108"/>
      <c r="AT17" s="49"/>
      <c r="AU17" s="108"/>
      <c r="AV17" s="49"/>
      <c r="AW17" s="108"/>
      <c r="AX17" s="49"/>
      <c r="AY17" s="108"/>
      <c r="AZ17" s="49"/>
      <c r="BA17" s="108"/>
      <c r="BB17" s="49"/>
      <c r="BC17" s="108"/>
      <c r="BD17" s="49"/>
      <c r="BE17" s="108"/>
      <c r="BF17" s="49"/>
      <c r="BG17" s="108"/>
      <c r="BH17" s="49"/>
      <c r="BI17" s="108"/>
      <c r="BJ17" s="49"/>
      <c r="BK17" s="108"/>
      <c r="BL17" s="49"/>
      <c r="BM17" s="108"/>
      <c r="BN17" s="49"/>
      <c r="BO17" s="108"/>
      <c r="BP17" s="49"/>
      <c r="BQ17" s="108"/>
      <c r="BR17" s="49"/>
      <c r="BS17" s="108"/>
      <c r="BT17" s="49"/>
      <c r="BU17" s="108"/>
      <c r="BV17" s="49"/>
      <c r="BW17" s="108"/>
      <c r="BX17" s="49"/>
      <c r="BY17" s="108"/>
      <c r="BZ17" s="49"/>
      <c r="CA17" s="109"/>
      <c r="CB17" s="47">
        <f t="shared" si="20"/>
        <v>22</v>
      </c>
      <c r="CC17" s="56">
        <f t="shared" si="8"/>
        <v>17476.638666666666</v>
      </c>
      <c r="CD17" s="56">
        <f t="shared" si="21"/>
        <v>5767.2999999999993</v>
      </c>
      <c r="CE17" s="213">
        <f t="shared" si="22"/>
        <v>0</v>
      </c>
      <c r="CF17" s="214">
        <f t="shared" si="23"/>
        <v>0</v>
      </c>
      <c r="CG17" s="215">
        <f t="shared" si="24"/>
        <v>0</v>
      </c>
    </row>
    <row r="18" spans="1:86" s="47" customFormat="1" ht="33.75" customHeight="1" thickBot="1" x14ac:dyDescent="0.25">
      <c r="A18" s="99">
        <v>1</v>
      </c>
      <c r="B18" s="49"/>
      <c r="C18" s="156" t="s">
        <v>255</v>
      </c>
      <c r="D18" s="100">
        <v>30</v>
      </c>
      <c r="E18" s="250">
        <v>23831.78</v>
      </c>
      <c r="F18" s="251"/>
      <c r="G18" s="252">
        <v>262.14999999999998</v>
      </c>
      <c r="H18" s="103">
        <v>41740</v>
      </c>
      <c r="I18" s="103">
        <v>41953</v>
      </c>
      <c r="J18" s="104">
        <v>21</v>
      </c>
      <c r="K18" s="82">
        <f t="shared" si="14"/>
        <v>21</v>
      </c>
      <c r="L18" s="83">
        <f t="shared" si="25"/>
        <v>0</v>
      </c>
      <c r="M18" s="84">
        <f t="shared" ref="M18:M19" si="30">IF(L18=0,0,L18*F18)</f>
        <v>0</v>
      </c>
      <c r="N18" s="85">
        <f t="shared" ref="N18:N19" si="31">IF(L18=0,0,L18*G18)</f>
        <v>0</v>
      </c>
      <c r="O18" s="83"/>
      <c r="P18" s="86">
        <f t="shared" ref="P18:P19" si="32">O18*F18</f>
        <v>0</v>
      </c>
      <c r="Q18" s="87">
        <f t="shared" ref="Q18:Q19" si="33">IF(O18=0,0,((O18*G18)/2))</f>
        <v>0</v>
      </c>
      <c r="R18" s="99"/>
      <c r="S18" s="108"/>
      <c r="T18" s="49"/>
      <c r="U18" s="108"/>
      <c r="V18" s="49"/>
      <c r="W18" s="108"/>
      <c r="X18" s="49"/>
      <c r="Y18" s="108"/>
      <c r="Z18" s="49"/>
      <c r="AA18" s="108"/>
      <c r="AB18" s="49"/>
      <c r="AC18" s="108"/>
      <c r="AD18" s="49"/>
      <c r="AE18" s="108"/>
      <c r="AF18" s="49"/>
      <c r="AG18" s="108"/>
      <c r="AH18" s="49"/>
      <c r="AI18" s="108"/>
      <c r="AJ18" s="49"/>
      <c r="AK18" s="108"/>
      <c r="AL18" s="49"/>
      <c r="AM18" s="108"/>
      <c r="AN18" s="49"/>
      <c r="AO18" s="108"/>
      <c r="AP18" s="49"/>
      <c r="AQ18" s="108"/>
      <c r="AR18" s="49"/>
      <c r="AS18" s="108"/>
      <c r="AT18" s="49"/>
      <c r="AU18" s="108"/>
      <c r="AV18" s="49"/>
      <c r="AW18" s="108"/>
      <c r="AX18" s="49"/>
      <c r="AY18" s="108"/>
      <c r="AZ18" s="49"/>
      <c r="BA18" s="108"/>
      <c r="BB18" s="49"/>
      <c r="BC18" s="108"/>
      <c r="BD18" s="49"/>
      <c r="BE18" s="108"/>
      <c r="BF18" s="49"/>
      <c r="BG18" s="108"/>
      <c r="BH18" s="49"/>
      <c r="BI18" s="108"/>
      <c r="BJ18" s="49"/>
      <c r="BK18" s="108"/>
      <c r="BL18" s="49"/>
      <c r="BM18" s="108"/>
      <c r="BN18" s="49"/>
      <c r="BO18" s="108"/>
      <c r="BP18" s="49"/>
      <c r="BQ18" s="108"/>
      <c r="BR18" s="49"/>
      <c r="BS18" s="108"/>
      <c r="BT18" s="49"/>
      <c r="BU18" s="108"/>
      <c r="BV18" s="49"/>
      <c r="BW18" s="108"/>
      <c r="BX18" s="49"/>
      <c r="BY18" s="108"/>
      <c r="BZ18" s="49"/>
      <c r="CA18" s="109"/>
      <c r="CB18" s="47">
        <f t="shared" ref="CB18" si="34">K18</f>
        <v>21</v>
      </c>
      <c r="CC18" s="56">
        <f t="shared" si="8"/>
        <v>16682.245999999999</v>
      </c>
      <c r="CD18" s="56">
        <f t="shared" ref="CD18" si="35">IF(CC18=0," ",(CB18*G18))</f>
        <v>5505.15</v>
      </c>
      <c r="CE18" s="213">
        <f t="shared" ref="CE18" si="36">F18</f>
        <v>0</v>
      </c>
      <c r="CF18" s="214">
        <f t="shared" ref="CF18" si="37">SUM(R18:CA18)</f>
        <v>0</v>
      </c>
      <c r="CG18" s="215">
        <f t="shared" ref="CG18" si="38">N18</f>
        <v>0</v>
      </c>
    </row>
    <row r="19" spans="1:86" s="47" customFormat="1" ht="33.75" customHeight="1" thickBot="1" x14ac:dyDescent="0.25">
      <c r="A19" s="99">
        <v>1</v>
      </c>
      <c r="B19" s="49"/>
      <c r="C19" s="156" t="s">
        <v>118</v>
      </c>
      <c r="D19" s="100">
        <v>30</v>
      </c>
      <c r="E19" s="250">
        <v>32242.99</v>
      </c>
      <c r="F19" s="251"/>
      <c r="G19" s="252">
        <f>(E19/D19)*0.33</f>
        <v>354.67289000000005</v>
      </c>
      <c r="H19" s="103">
        <v>41776</v>
      </c>
      <c r="I19" s="103"/>
      <c r="J19" s="104">
        <v>18</v>
      </c>
      <c r="K19" s="82">
        <f t="shared" si="14"/>
        <v>18</v>
      </c>
      <c r="L19" s="83">
        <f t="shared" si="25"/>
        <v>0</v>
      </c>
      <c r="M19" s="84">
        <f t="shared" si="30"/>
        <v>0</v>
      </c>
      <c r="N19" s="85">
        <f t="shared" si="31"/>
        <v>0</v>
      </c>
      <c r="O19" s="83"/>
      <c r="P19" s="86">
        <f t="shared" si="32"/>
        <v>0</v>
      </c>
      <c r="Q19" s="87">
        <f t="shared" si="33"/>
        <v>0</v>
      </c>
      <c r="R19" s="99"/>
      <c r="S19" s="108"/>
      <c r="T19" s="49"/>
      <c r="U19" s="108"/>
      <c r="V19" s="49"/>
      <c r="W19" s="108"/>
      <c r="X19" s="49"/>
      <c r="Y19" s="108"/>
      <c r="Z19" s="49"/>
      <c r="AA19" s="108"/>
      <c r="AB19" s="49"/>
      <c r="AC19" s="108"/>
      <c r="AD19" s="49"/>
      <c r="AE19" s="108"/>
      <c r="AF19" s="49"/>
      <c r="AG19" s="108"/>
      <c r="AH19" s="49"/>
      <c r="AI19" s="108"/>
      <c r="AJ19" s="49"/>
      <c r="AK19" s="108"/>
      <c r="AL19" s="49"/>
      <c r="AM19" s="108"/>
      <c r="AN19" s="49"/>
      <c r="AO19" s="108"/>
      <c r="AP19" s="49"/>
      <c r="AQ19" s="108"/>
      <c r="AR19" s="49"/>
      <c r="AS19" s="108"/>
      <c r="AT19" s="49"/>
      <c r="AU19" s="108"/>
      <c r="AV19" s="49"/>
      <c r="AW19" s="108"/>
      <c r="AX19" s="49"/>
      <c r="AY19" s="108"/>
      <c r="AZ19" s="49"/>
      <c r="BA19" s="108"/>
      <c r="BB19" s="49"/>
      <c r="BC19" s="108"/>
      <c r="BD19" s="49"/>
      <c r="BE19" s="108"/>
      <c r="BF19" s="49"/>
      <c r="BG19" s="108"/>
      <c r="BH19" s="49"/>
      <c r="BI19" s="108"/>
      <c r="BJ19" s="49"/>
      <c r="BK19" s="108"/>
      <c r="BL19" s="49"/>
      <c r="BM19" s="108"/>
      <c r="BN19" s="49"/>
      <c r="BO19" s="108"/>
      <c r="BP19" s="49"/>
      <c r="BQ19" s="108"/>
      <c r="BR19" s="49"/>
      <c r="BS19" s="108"/>
      <c r="BT19" s="49"/>
      <c r="BU19" s="108"/>
      <c r="BV19" s="49"/>
      <c r="BW19" s="108"/>
      <c r="BX19" s="49"/>
      <c r="BY19" s="108"/>
      <c r="BZ19" s="49"/>
      <c r="CA19" s="109"/>
      <c r="CB19" s="47">
        <f t="shared" ref="CB19" si="39">K19</f>
        <v>18</v>
      </c>
      <c r="CC19" s="56">
        <f t="shared" si="8"/>
        <v>19345.794000000002</v>
      </c>
      <c r="CD19" s="56">
        <f t="shared" ref="CD19" si="40">IF(CC19=0," ",(CB19*G19))</f>
        <v>6384.1120200000005</v>
      </c>
      <c r="CE19" s="213">
        <f t="shared" ref="CE19" si="41">F19</f>
        <v>0</v>
      </c>
      <c r="CF19" s="214">
        <f t="shared" ref="CF19" si="42">SUM(R19:CA19)</f>
        <v>0</v>
      </c>
      <c r="CG19" s="215">
        <f t="shared" ref="CG19" si="43">N19</f>
        <v>0</v>
      </c>
    </row>
    <row r="20" spans="1:86" s="47" customFormat="1" ht="33.75" customHeight="1" thickBot="1" x14ac:dyDescent="0.25">
      <c r="A20" s="99">
        <v>1</v>
      </c>
      <c r="B20" s="49"/>
      <c r="C20" s="156" t="s">
        <v>264</v>
      </c>
      <c r="D20" s="100">
        <v>30</v>
      </c>
      <c r="E20" s="250">
        <v>23831.78</v>
      </c>
      <c r="F20" s="251"/>
      <c r="G20" s="252">
        <f t="shared" si="3"/>
        <v>262.14958000000001</v>
      </c>
      <c r="H20" s="103">
        <v>41786</v>
      </c>
      <c r="I20" s="103"/>
      <c r="J20" s="104">
        <v>8</v>
      </c>
      <c r="K20" s="82">
        <f t="shared" si="14"/>
        <v>8</v>
      </c>
      <c r="L20" s="83">
        <f t="shared" si="1"/>
        <v>0</v>
      </c>
      <c r="M20" s="84">
        <f t="shared" si="4"/>
        <v>0</v>
      </c>
      <c r="N20" s="85">
        <f t="shared" si="5"/>
        <v>0</v>
      </c>
      <c r="O20" s="83"/>
      <c r="P20" s="86">
        <f t="shared" si="6"/>
        <v>0</v>
      </c>
      <c r="Q20" s="87">
        <f t="shared" si="7"/>
        <v>0</v>
      </c>
      <c r="R20" s="99"/>
      <c r="S20" s="108"/>
      <c r="T20" s="49"/>
      <c r="U20" s="108"/>
      <c r="V20" s="49"/>
      <c r="W20" s="108"/>
      <c r="X20" s="49"/>
      <c r="Y20" s="108"/>
      <c r="Z20" s="49"/>
      <c r="AA20" s="108"/>
      <c r="AB20" s="49"/>
      <c r="AC20" s="108"/>
      <c r="AD20" s="49"/>
      <c r="AE20" s="108"/>
      <c r="AF20" s="49"/>
      <c r="AG20" s="108"/>
      <c r="AH20" s="49"/>
      <c r="AI20" s="108"/>
      <c r="AJ20" s="49"/>
      <c r="AK20" s="108"/>
      <c r="AL20" s="49"/>
      <c r="AM20" s="108"/>
      <c r="AN20" s="49"/>
      <c r="AO20" s="108"/>
      <c r="AP20" s="49"/>
      <c r="AQ20" s="108"/>
      <c r="AR20" s="49"/>
      <c r="AS20" s="108"/>
      <c r="AT20" s="49"/>
      <c r="AU20" s="108"/>
      <c r="AV20" s="49"/>
      <c r="AW20" s="108"/>
      <c r="AX20" s="49"/>
      <c r="AY20" s="108"/>
      <c r="AZ20" s="49"/>
      <c r="BA20" s="108"/>
      <c r="BB20" s="49"/>
      <c r="BC20" s="108"/>
      <c r="BD20" s="49"/>
      <c r="BE20" s="108"/>
      <c r="BF20" s="49"/>
      <c r="BG20" s="108"/>
      <c r="BH20" s="49"/>
      <c r="BI20" s="108"/>
      <c r="BJ20" s="49"/>
      <c r="BK20" s="108"/>
      <c r="BL20" s="49"/>
      <c r="BM20" s="108"/>
      <c r="BN20" s="49"/>
      <c r="BO20" s="108"/>
      <c r="BP20" s="49"/>
      <c r="BQ20" s="108"/>
      <c r="BR20" s="49"/>
      <c r="BS20" s="108"/>
      <c r="BT20" s="49"/>
      <c r="BU20" s="108"/>
      <c r="BV20" s="49"/>
      <c r="BW20" s="108"/>
      <c r="BX20" s="49"/>
      <c r="BY20" s="108"/>
      <c r="BZ20" s="49"/>
      <c r="CA20" s="109"/>
      <c r="CB20" s="47">
        <f t="shared" si="2"/>
        <v>8</v>
      </c>
      <c r="CC20" s="56">
        <f t="shared" si="8"/>
        <v>6355.141333333333</v>
      </c>
      <c r="CD20" s="56">
        <f t="shared" si="9"/>
        <v>2097.1966400000001</v>
      </c>
      <c r="CE20" s="213">
        <f t="shared" si="11"/>
        <v>0</v>
      </c>
      <c r="CF20" s="214">
        <f t="shared" si="12"/>
        <v>0</v>
      </c>
      <c r="CG20" s="215">
        <f t="shared" si="10"/>
        <v>0</v>
      </c>
    </row>
    <row r="21" spans="1:86" s="47" customFormat="1" ht="33.75" customHeight="1" thickBot="1" x14ac:dyDescent="0.25">
      <c r="A21" s="99"/>
      <c r="B21" s="49"/>
      <c r="C21" s="156" t="s">
        <v>302</v>
      </c>
      <c r="D21" s="100">
        <v>10</v>
      </c>
      <c r="E21" s="250">
        <v>9345.7999999999993</v>
      </c>
      <c r="F21" s="251"/>
      <c r="G21" s="252">
        <f t="shared" si="3"/>
        <v>308.41140000000001</v>
      </c>
      <c r="H21" s="103" t="s">
        <v>303</v>
      </c>
      <c r="I21" s="103">
        <v>42028</v>
      </c>
      <c r="J21" s="104"/>
      <c r="K21" s="82">
        <f t="shared" ref="K21" si="44">J21-L21-O21</f>
        <v>0</v>
      </c>
      <c r="L21" s="83">
        <f t="shared" ref="L21" si="45">S21+U21+W21+Y21+AA21+AC21+AE21+AG21+AI21+AK21+AM21+AO21+AQ21+AS21+AU21+AW21+AY21+BA21+BC21+BE21+BG21+BI21+BK21+BM21+BO21+BQ21+BS21+BU21+BW21+BY21+CA21</f>
        <v>0</v>
      </c>
      <c r="M21" s="84">
        <f t="shared" ref="M21" si="46">IF(L21=0,0,L21*F21)</f>
        <v>0</v>
      </c>
      <c r="N21" s="85">
        <f t="shared" ref="N21" si="47">IF(L21=0,0,L21*G21)</f>
        <v>0</v>
      </c>
      <c r="O21" s="83"/>
      <c r="P21" s="86">
        <f t="shared" ref="P21" si="48">O21*F21</f>
        <v>0</v>
      </c>
      <c r="Q21" s="87">
        <f t="shared" ref="Q21" si="49">IF(O21=0,0,((O21*G21)/2))</f>
        <v>0</v>
      </c>
      <c r="R21" s="99"/>
      <c r="S21" s="108"/>
      <c r="T21" s="49"/>
      <c r="U21" s="108"/>
      <c r="V21" s="49"/>
      <c r="W21" s="108"/>
      <c r="X21" s="49"/>
      <c r="Y21" s="108"/>
      <c r="Z21" s="49"/>
      <c r="AA21" s="108"/>
      <c r="AB21" s="49"/>
      <c r="AC21" s="108"/>
      <c r="AD21" s="49"/>
      <c r="AE21" s="108"/>
      <c r="AF21" s="49"/>
      <c r="AG21" s="108"/>
      <c r="AH21" s="49"/>
      <c r="AI21" s="108"/>
      <c r="AJ21" s="49"/>
      <c r="AK21" s="108"/>
      <c r="AL21" s="49"/>
      <c r="AM21" s="108"/>
      <c r="AN21" s="49"/>
      <c r="AO21" s="108"/>
      <c r="AP21" s="49"/>
      <c r="AQ21" s="108"/>
      <c r="AR21" s="49"/>
      <c r="AS21" s="108"/>
      <c r="AT21" s="49"/>
      <c r="AU21" s="108"/>
      <c r="AV21" s="49"/>
      <c r="AW21" s="108"/>
      <c r="AX21" s="49"/>
      <c r="AY21" s="108"/>
      <c r="AZ21" s="49"/>
      <c r="BA21" s="108"/>
      <c r="BB21" s="49"/>
      <c r="BC21" s="108"/>
      <c r="BD21" s="49"/>
      <c r="BE21" s="108"/>
      <c r="BF21" s="49"/>
      <c r="BG21" s="108"/>
      <c r="BH21" s="49"/>
      <c r="BI21" s="108"/>
      <c r="BJ21" s="49"/>
      <c r="BK21" s="108"/>
      <c r="BL21" s="49"/>
      <c r="BM21" s="108"/>
      <c r="BN21" s="49"/>
      <c r="BO21" s="108"/>
      <c r="BP21" s="49"/>
      <c r="BQ21" s="108"/>
      <c r="BR21" s="49"/>
      <c r="BS21" s="108"/>
      <c r="BT21" s="49"/>
      <c r="BU21" s="108"/>
      <c r="BV21" s="49"/>
      <c r="BW21" s="108"/>
      <c r="BX21" s="49"/>
      <c r="BY21" s="108"/>
      <c r="BZ21" s="49"/>
      <c r="CA21" s="109"/>
      <c r="CB21" s="47">
        <f t="shared" ref="CB21" si="50">K21</f>
        <v>0</v>
      </c>
      <c r="CC21" s="56">
        <f t="shared" ref="CC21" si="51">CB21*(E21/50)</f>
        <v>0</v>
      </c>
      <c r="CD21" s="56" t="str">
        <f t="shared" ref="CD21" si="52">IF(CC21=0," ",(CB21*G21))</f>
        <v xml:space="preserve"> </v>
      </c>
      <c r="CE21" s="213">
        <f t="shared" ref="CE21" si="53">F21</f>
        <v>0</v>
      </c>
      <c r="CF21" s="214">
        <f t="shared" ref="CF21" si="54">SUM(R21:CA21)</f>
        <v>0</v>
      </c>
      <c r="CG21" s="215">
        <f t="shared" ref="CG21" si="55">N21</f>
        <v>0</v>
      </c>
    </row>
    <row r="22" spans="1:86" s="47" customFormat="1" ht="33.75" customHeight="1" thickBot="1" x14ac:dyDescent="0.25">
      <c r="A22" s="99"/>
      <c r="B22" s="49"/>
      <c r="C22" s="156"/>
      <c r="D22" s="100"/>
      <c r="E22" s="394"/>
      <c r="F22" s="251">
        <f>E22*0.07</f>
        <v>0</v>
      </c>
      <c r="G22" s="252" t="str">
        <f t="shared" si="3"/>
        <v/>
      </c>
      <c r="H22" s="103"/>
      <c r="I22" s="103"/>
      <c r="J22" s="104"/>
      <c r="K22" s="82">
        <f t="shared" si="14"/>
        <v>0</v>
      </c>
      <c r="L22" s="83">
        <f t="shared" ref="L22:L23" si="56">S22+U22+W22+Y22+AA22+AC22+AE22+AG22+AI22+AK22+AM22+AO22+AQ22+AS22+AU22+AW22+AY22+BA22+BC22+BE22+BG22+BI22+BK22+BM22+BO22+BQ22+BS22+BU22+BW22+BY22+CA22</f>
        <v>0</v>
      </c>
      <c r="M22" s="84">
        <f t="shared" ref="M22:M23" si="57">IF(L22=0,0,L22*F22)</f>
        <v>0</v>
      </c>
      <c r="N22" s="85">
        <f t="shared" ref="N22:N23" si="58">IF(L22=0,0,L22*G22)</f>
        <v>0</v>
      </c>
      <c r="O22" s="83"/>
      <c r="P22" s="86">
        <f t="shared" ref="P22:P23" si="59">O22*F22</f>
        <v>0</v>
      </c>
      <c r="Q22" s="87">
        <f t="shared" ref="Q22:Q23" si="60">IF(O22=0,0,((O22*G22)/2))</f>
        <v>0</v>
      </c>
      <c r="R22" s="99"/>
      <c r="S22" s="108"/>
      <c r="T22" s="49"/>
      <c r="U22" s="108"/>
      <c r="V22" s="49"/>
      <c r="W22" s="108"/>
      <c r="X22" s="49"/>
      <c r="Y22" s="108"/>
      <c r="Z22" s="49"/>
      <c r="AA22" s="108"/>
      <c r="AB22" s="49"/>
      <c r="AC22" s="108"/>
      <c r="AD22" s="49"/>
      <c r="AE22" s="108"/>
      <c r="AF22" s="49"/>
      <c r="AG22" s="108"/>
      <c r="AH22" s="49"/>
      <c r="AI22" s="108"/>
      <c r="AJ22" s="49"/>
      <c r="AK22" s="108"/>
      <c r="AL22" s="49"/>
      <c r="AM22" s="108"/>
      <c r="AN22" s="49"/>
      <c r="AO22" s="108"/>
      <c r="AP22" s="49"/>
      <c r="AQ22" s="108"/>
      <c r="AR22" s="49"/>
      <c r="AS22" s="108"/>
      <c r="AT22" s="49"/>
      <c r="AU22" s="108"/>
      <c r="AV22" s="49"/>
      <c r="AW22" s="108"/>
      <c r="AX22" s="49"/>
      <c r="AY22" s="108"/>
      <c r="AZ22" s="49"/>
      <c r="BA22" s="108"/>
      <c r="BB22" s="49"/>
      <c r="BC22" s="108"/>
      <c r="BD22" s="49"/>
      <c r="BE22" s="108"/>
      <c r="BF22" s="49"/>
      <c r="BG22" s="108"/>
      <c r="BH22" s="49"/>
      <c r="BI22" s="108"/>
      <c r="BJ22" s="49"/>
      <c r="BK22" s="108"/>
      <c r="BL22" s="49"/>
      <c r="BM22" s="108"/>
      <c r="BN22" s="49"/>
      <c r="BO22" s="108"/>
      <c r="BP22" s="49"/>
      <c r="BQ22" s="108"/>
      <c r="BR22" s="49"/>
      <c r="BS22" s="108"/>
      <c r="BT22" s="49"/>
      <c r="BU22" s="108"/>
      <c r="BV22" s="49"/>
      <c r="BW22" s="108"/>
      <c r="BX22" s="49"/>
      <c r="BY22" s="108"/>
      <c r="BZ22" s="49"/>
      <c r="CA22" s="109"/>
      <c r="CB22" s="47">
        <f t="shared" ref="CB22" si="61">K22</f>
        <v>0</v>
      </c>
      <c r="CC22" s="56">
        <f t="shared" ref="CC22" si="62">CB22*(E22/50)</f>
        <v>0</v>
      </c>
      <c r="CD22" s="56" t="str">
        <f t="shared" ref="CD22" si="63">IF(CC22=0," ",(CB22*G22))</f>
        <v xml:space="preserve"> </v>
      </c>
      <c r="CE22" s="213">
        <f t="shared" ref="CE22" si="64">F22</f>
        <v>0</v>
      </c>
      <c r="CF22" s="214">
        <f t="shared" ref="CF22" si="65">SUM(R22:CA22)</f>
        <v>0</v>
      </c>
      <c r="CG22" s="215">
        <f t="shared" ref="CG22" si="66">N22</f>
        <v>0</v>
      </c>
    </row>
    <row r="23" spans="1:86" s="47" customFormat="1" ht="33.75" customHeight="1" thickBot="1" x14ac:dyDescent="0.25">
      <c r="A23" s="99">
        <v>1</v>
      </c>
      <c r="B23" s="49"/>
      <c r="C23" s="392" t="s">
        <v>240</v>
      </c>
      <c r="D23" s="100">
        <v>30</v>
      </c>
      <c r="E23" s="250">
        <v>23831.78</v>
      </c>
      <c r="F23" s="251"/>
      <c r="G23" s="252">
        <v>262.14999999999998</v>
      </c>
      <c r="H23" s="103">
        <v>41813</v>
      </c>
      <c r="I23" s="103">
        <v>41996</v>
      </c>
      <c r="J23" s="104">
        <v>0</v>
      </c>
      <c r="K23" s="82">
        <f t="shared" ref="K23" si="67">J23-L23-O23</f>
        <v>0</v>
      </c>
      <c r="L23" s="83">
        <f t="shared" si="56"/>
        <v>0</v>
      </c>
      <c r="M23" s="84">
        <f t="shared" si="57"/>
        <v>0</v>
      </c>
      <c r="N23" s="85">
        <f t="shared" si="58"/>
        <v>0</v>
      </c>
      <c r="O23" s="83"/>
      <c r="P23" s="86">
        <f t="shared" si="59"/>
        <v>0</v>
      </c>
      <c r="Q23" s="87">
        <f t="shared" si="60"/>
        <v>0</v>
      </c>
      <c r="R23" s="99"/>
      <c r="S23" s="108"/>
      <c r="T23" s="49"/>
      <c r="U23" s="108"/>
      <c r="V23" s="49"/>
      <c r="W23" s="108"/>
      <c r="X23" s="49"/>
      <c r="Y23" s="108"/>
      <c r="Z23" s="49"/>
      <c r="AA23" s="108"/>
      <c r="AB23" s="49"/>
      <c r="AC23" s="108"/>
      <c r="AD23" s="49"/>
      <c r="AE23" s="108"/>
      <c r="AF23" s="49"/>
      <c r="AG23" s="108"/>
      <c r="AH23" s="49"/>
      <c r="AI23" s="108"/>
      <c r="AJ23" s="49"/>
      <c r="AK23" s="108"/>
      <c r="AL23" s="49"/>
      <c r="AM23" s="108"/>
      <c r="AN23" s="49"/>
      <c r="AO23" s="108"/>
      <c r="AP23" s="49"/>
      <c r="AQ23" s="108"/>
      <c r="AR23" s="49"/>
      <c r="AS23" s="108"/>
      <c r="AT23" s="49"/>
      <c r="AU23" s="108"/>
      <c r="AV23" s="49"/>
      <c r="AW23" s="108"/>
      <c r="AX23" s="49"/>
      <c r="AY23" s="108"/>
      <c r="AZ23" s="49"/>
      <c r="BA23" s="108"/>
      <c r="BB23" s="49"/>
      <c r="BC23" s="108"/>
      <c r="BD23" s="49"/>
      <c r="BE23" s="108"/>
      <c r="BF23" s="49"/>
      <c r="BG23" s="108"/>
      <c r="BH23" s="49"/>
      <c r="BI23" s="108"/>
      <c r="BJ23" s="49"/>
      <c r="BK23" s="108"/>
      <c r="BL23" s="49"/>
      <c r="BM23" s="108"/>
      <c r="BN23" s="49"/>
      <c r="BO23" s="108"/>
      <c r="BP23" s="49"/>
      <c r="BQ23" s="108"/>
      <c r="BR23" s="49"/>
      <c r="BS23" s="108"/>
      <c r="BT23" s="49"/>
      <c r="BU23" s="108"/>
      <c r="BV23" s="49"/>
      <c r="BW23" s="108"/>
      <c r="BX23" s="49"/>
      <c r="BY23" s="108"/>
      <c r="BZ23" s="49"/>
      <c r="CA23" s="109"/>
      <c r="CB23" s="47">
        <f t="shared" ref="CB23" si="68">K23</f>
        <v>0</v>
      </c>
      <c r="CC23" s="56">
        <f t="shared" ref="CC23" si="69">CB23*(E23/50)</f>
        <v>0</v>
      </c>
      <c r="CD23" s="56" t="str">
        <f t="shared" ref="CD23" si="70">IF(CC23=0," ",(CB23*G23))</f>
        <v xml:space="preserve"> </v>
      </c>
      <c r="CE23" s="213">
        <f t="shared" ref="CE23" si="71">F23</f>
        <v>0</v>
      </c>
      <c r="CF23" s="214">
        <f t="shared" ref="CF23" si="72">SUM(R23:CA23)</f>
        <v>0</v>
      </c>
      <c r="CG23" s="215">
        <f t="shared" ref="CG23" si="73">N23</f>
        <v>0</v>
      </c>
    </row>
    <row r="24" spans="1:86" s="47" customFormat="1" ht="33.75" customHeight="1" thickBot="1" x14ac:dyDescent="0.25">
      <c r="A24" s="99">
        <v>1</v>
      </c>
      <c r="B24" s="49"/>
      <c r="C24" s="392" t="s">
        <v>268</v>
      </c>
      <c r="D24" s="100">
        <v>30</v>
      </c>
      <c r="E24" s="250">
        <v>23831.78</v>
      </c>
      <c r="F24" s="251"/>
      <c r="G24" s="252">
        <f t="shared" si="3"/>
        <v>262.14958000000001</v>
      </c>
      <c r="H24" s="103">
        <v>41799</v>
      </c>
      <c r="I24" s="103"/>
      <c r="J24" s="104">
        <v>6</v>
      </c>
      <c r="K24" s="82">
        <f t="shared" si="0"/>
        <v>0</v>
      </c>
      <c r="L24" s="83">
        <f t="shared" si="1"/>
        <v>6</v>
      </c>
      <c r="M24" s="84">
        <f t="shared" si="4"/>
        <v>0</v>
      </c>
      <c r="N24" s="85">
        <f t="shared" si="5"/>
        <v>1572.8974800000001</v>
      </c>
      <c r="O24" s="83"/>
      <c r="P24" s="86">
        <f t="shared" si="6"/>
        <v>0</v>
      </c>
      <c r="Q24" s="87">
        <f t="shared" si="7"/>
        <v>0</v>
      </c>
      <c r="R24" s="99"/>
      <c r="S24" s="108">
        <v>1</v>
      </c>
      <c r="T24" s="49"/>
      <c r="U24" s="108">
        <v>1</v>
      </c>
      <c r="V24" s="49"/>
      <c r="W24" s="108"/>
      <c r="X24" s="49"/>
      <c r="Y24" s="108"/>
      <c r="Z24" s="49"/>
      <c r="AA24" s="108"/>
      <c r="AB24" s="49"/>
      <c r="AC24" s="108"/>
      <c r="AD24" s="49"/>
      <c r="AE24" s="108"/>
      <c r="AF24" s="49"/>
      <c r="AG24" s="108">
        <v>1</v>
      </c>
      <c r="AH24" s="49"/>
      <c r="AI24" s="108">
        <v>1</v>
      </c>
      <c r="AJ24" s="49"/>
      <c r="AK24" s="108"/>
      <c r="AL24" s="49"/>
      <c r="AM24" s="108">
        <v>1</v>
      </c>
      <c r="AN24" s="49"/>
      <c r="AO24" s="108">
        <v>1</v>
      </c>
      <c r="AP24" s="49"/>
      <c r="AQ24" s="108"/>
      <c r="AR24" s="49"/>
      <c r="AS24" s="108"/>
      <c r="AT24" s="49"/>
      <c r="AU24" s="108"/>
      <c r="AV24" s="49"/>
      <c r="AW24" s="108"/>
      <c r="AX24" s="49"/>
      <c r="AY24" s="108"/>
      <c r="AZ24" s="49"/>
      <c r="BA24" s="108"/>
      <c r="BB24" s="49"/>
      <c r="BC24" s="108"/>
      <c r="BD24" s="49"/>
      <c r="BE24" s="108"/>
      <c r="BF24" s="49"/>
      <c r="BG24" s="108"/>
      <c r="BH24" s="49"/>
      <c r="BI24" s="108"/>
      <c r="BJ24" s="49"/>
      <c r="BK24" s="108"/>
      <c r="BL24" s="49"/>
      <c r="BM24" s="108"/>
      <c r="BN24" s="49"/>
      <c r="BO24" s="108"/>
      <c r="BP24" s="49"/>
      <c r="BQ24" s="108"/>
      <c r="BR24" s="49"/>
      <c r="BS24" s="108"/>
      <c r="BT24" s="49"/>
      <c r="BU24" s="108"/>
      <c r="BV24" s="49"/>
      <c r="BW24" s="108"/>
      <c r="BX24" s="49"/>
      <c r="BY24" s="108"/>
      <c r="BZ24" s="49"/>
      <c r="CA24" s="109"/>
      <c r="CB24" s="47">
        <f t="shared" si="2"/>
        <v>0</v>
      </c>
      <c r="CC24" s="56">
        <f t="shared" ref="CC24" si="74">CB24*(E24/50)</f>
        <v>0</v>
      </c>
      <c r="CD24" s="56" t="str">
        <f t="shared" si="9"/>
        <v xml:space="preserve"> </v>
      </c>
      <c r="CE24" s="213">
        <f t="shared" si="11"/>
        <v>0</v>
      </c>
      <c r="CF24" s="214">
        <f t="shared" si="12"/>
        <v>6</v>
      </c>
      <c r="CG24" s="215">
        <f t="shared" si="10"/>
        <v>1572.8974800000001</v>
      </c>
    </row>
    <row r="25" spans="1:86" s="243" customFormat="1" ht="22.5" customHeight="1" thickBot="1" x14ac:dyDescent="0.25">
      <c r="D25" s="244"/>
      <c r="E25" s="245"/>
      <c r="F25" s="112">
        <f>SUM(F8:F24)</f>
        <v>0</v>
      </c>
      <c r="G25" s="542">
        <f>AVERAGE(G9:G24)</f>
        <v>293.37702546666674</v>
      </c>
      <c r="H25" s="122"/>
      <c r="I25" s="122"/>
      <c r="J25" s="123">
        <f>SUM(J8:J24)</f>
        <v>123</v>
      </c>
      <c r="K25" s="124">
        <f>SUM(K8:K24)</f>
        <v>117</v>
      </c>
      <c r="L25" s="123">
        <f>SUM(L9:L24)</f>
        <v>6</v>
      </c>
      <c r="M25" s="112">
        <f>SUM(M8:M24)</f>
        <v>0</v>
      </c>
      <c r="N25" s="113">
        <f>SUM(N9:N24)</f>
        <v>1572.8974800000001</v>
      </c>
      <c r="O25" s="123">
        <f>SUM(O8:O24)</f>
        <v>0</v>
      </c>
      <c r="P25" s="125">
        <f>SUM(P8:P24)</f>
        <v>0</v>
      </c>
      <c r="Q25" s="114">
        <f>SUM(Q8:Q24)</f>
        <v>0</v>
      </c>
      <c r="S25" s="38">
        <f>SUM(S8:S24)</f>
        <v>1</v>
      </c>
      <c r="U25" s="38">
        <f>SUM(U8:U24)</f>
        <v>1</v>
      </c>
      <c r="W25" s="38">
        <f>SUM(W8:W24)</f>
        <v>0</v>
      </c>
      <c r="Y25" s="38">
        <f>SUM(Y8:Y24)</f>
        <v>0</v>
      </c>
      <c r="AA25" s="38">
        <f>SUM(AA8:AA24)</f>
        <v>0</v>
      </c>
      <c r="AC25" s="38">
        <f>SUM(AC8:AC24)</f>
        <v>0</v>
      </c>
      <c r="AE25" s="38">
        <f>SUM(AE8:AE24)</f>
        <v>0</v>
      </c>
      <c r="AG25" s="38">
        <f>SUM(AG8:AG24)</f>
        <v>1</v>
      </c>
      <c r="AI25" s="38">
        <f>SUM(AI8:AI24)</f>
        <v>1</v>
      </c>
      <c r="AK25" s="38">
        <f>SUM(AK8:AK24)</f>
        <v>0</v>
      </c>
      <c r="AM25" s="38">
        <f>SUM(AM8:AM24)</f>
        <v>1</v>
      </c>
      <c r="AO25" s="38">
        <f>SUM(AO8:AO24)</f>
        <v>1</v>
      </c>
      <c r="AQ25" s="38">
        <f>SUM(AQ8:AQ24)</f>
        <v>0</v>
      </c>
      <c r="AS25" s="38">
        <f>SUM(AS8:AS24)</f>
        <v>0</v>
      </c>
      <c r="AU25" s="38">
        <f>SUM(AU8:AU24)</f>
        <v>0</v>
      </c>
      <c r="AW25" s="38">
        <f>SUM(AW8:AW24)</f>
        <v>0</v>
      </c>
      <c r="AY25" s="38">
        <f>SUM(AY8:AY24)</f>
        <v>0</v>
      </c>
      <c r="BA25" s="38">
        <f>SUM(BA8:BA24)</f>
        <v>0</v>
      </c>
      <c r="BC25" s="38">
        <f>SUM(BC8:BC24)</f>
        <v>0</v>
      </c>
      <c r="BE25" s="38">
        <f>SUM(BE8:BE24)</f>
        <v>0</v>
      </c>
      <c r="BG25" s="38">
        <f>SUM(BG8:BG24)</f>
        <v>0</v>
      </c>
      <c r="BI25" s="38">
        <f>SUM(BI8:BI24)</f>
        <v>0</v>
      </c>
      <c r="BK25" s="38">
        <f>SUM(BK8:BK24)</f>
        <v>0</v>
      </c>
      <c r="BM25" s="38">
        <f>SUM(BM8:BM24)</f>
        <v>0</v>
      </c>
      <c r="BO25" s="38">
        <f>SUM(BO8:BO24)</f>
        <v>0</v>
      </c>
      <c r="BQ25" s="38">
        <f>SUM(BQ8:BQ24)</f>
        <v>0</v>
      </c>
      <c r="BS25" s="38">
        <f>SUM(BS8:BS24)</f>
        <v>0</v>
      </c>
      <c r="BU25" s="38">
        <f>SUM(BU8:BU24)</f>
        <v>0</v>
      </c>
      <c r="BW25" s="38">
        <f>SUM(BW8:BW24)</f>
        <v>0</v>
      </c>
      <c r="BY25" s="38">
        <f>SUM(BY8:BY24)</f>
        <v>0</v>
      </c>
      <c r="CA25" s="38">
        <f t="shared" ref="CA25:CG25" si="75">SUM(CA8:CA24)</f>
        <v>0</v>
      </c>
      <c r="CB25" s="127">
        <f t="shared" si="75"/>
        <v>117</v>
      </c>
      <c r="CC25" s="128">
        <f t="shared" si="75"/>
        <v>99411.213066666678</v>
      </c>
      <c r="CD25" s="128">
        <f t="shared" si="75"/>
        <v>33276.746272000004</v>
      </c>
      <c r="CE25" s="128">
        <f t="shared" si="75"/>
        <v>0</v>
      </c>
      <c r="CF25" s="128">
        <f t="shared" si="75"/>
        <v>6</v>
      </c>
      <c r="CG25" s="128">
        <f t="shared" si="75"/>
        <v>1572.8974800000001</v>
      </c>
      <c r="CH25" s="210">
        <f>CE25+CG25</f>
        <v>1572.8974800000001</v>
      </c>
    </row>
    <row r="26" spans="1:86" s="243" customFormat="1" ht="25.5" customHeight="1" thickTop="1" thickBot="1" x14ac:dyDescent="0.25">
      <c r="A26" s="634" t="s">
        <v>43</v>
      </c>
      <c r="B26" s="634"/>
      <c r="C26" s="150">
        <f>(A9+A10+A11+A12+A13+A14+A15+A16+A17+A18+A19+A20+A21+A22+A23+A24)-C29</f>
        <v>11</v>
      </c>
      <c r="D26" s="635" t="s">
        <v>45</v>
      </c>
      <c r="E26" s="636"/>
      <c r="F26" s="132"/>
      <c r="G26" s="245"/>
      <c r="H26" s="122"/>
      <c r="I26" s="122"/>
      <c r="K26" s="38"/>
      <c r="M26" s="129"/>
      <c r="N26" s="130"/>
      <c r="O26" s="115"/>
      <c r="P26" s="129"/>
      <c r="Q26" s="133" t="s">
        <v>49</v>
      </c>
      <c r="R26" s="134" t="s">
        <v>57</v>
      </c>
      <c r="S26" s="135"/>
      <c r="T26" s="136"/>
      <c r="U26" s="135"/>
      <c r="V26" s="136"/>
      <c r="W26" s="135"/>
      <c r="X26" s="136"/>
      <c r="Y26" s="135"/>
      <c r="Z26" s="136"/>
      <c r="AA26" s="135"/>
      <c r="AB26" s="136"/>
      <c r="AC26" s="135"/>
      <c r="AD26" s="136"/>
      <c r="AE26" s="135"/>
      <c r="AF26" s="136"/>
      <c r="AG26" s="135"/>
      <c r="AH26" s="136"/>
      <c r="AI26" s="135"/>
      <c r="AJ26" s="136"/>
      <c r="AK26" s="135"/>
      <c r="AL26" s="136"/>
      <c r="AM26" s="135"/>
      <c r="AN26" s="136"/>
      <c r="AO26" s="135"/>
      <c r="AP26" s="136"/>
      <c r="AQ26" s="135"/>
      <c r="AR26" s="136"/>
      <c r="AS26" s="135"/>
      <c r="AT26" s="136"/>
      <c r="AU26" s="135"/>
      <c r="AV26" s="136"/>
      <c r="AW26" s="135"/>
      <c r="AX26" s="136"/>
      <c r="AY26" s="135"/>
      <c r="AZ26" s="136"/>
      <c r="BA26" s="135"/>
      <c r="BB26" s="136"/>
      <c r="BC26" s="135"/>
      <c r="BD26" s="136"/>
      <c r="BE26" s="135"/>
      <c r="BF26" s="136"/>
      <c r="BG26" s="135"/>
      <c r="BH26" s="136"/>
      <c r="BI26" s="135"/>
      <c r="BJ26" s="136"/>
      <c r="BK26" s="135"/>
      <c r="BL26" s="136"/>
      <c r="BM26" s="135"/>
      <c r="BN26" s="136"/>
      <c r="BO26" s="135"/>
      <c r="BP26" s="136"/>
      <c r="BQ26" s="135"/>
      <c r="BR26" s="136"/>
      <c r="BS26" s="135"/>
      <c r="BT26" s="136"/>
      <c r="BU26" s="135"/>
      <c r="BV26" s="136"/>
      <c r="BW26" s="135"/>
      <c r="BX26" s="136"/>
      <c r="BY26" s="135"/>
      <c r="BZ26" s="136"/>
      <c r="CA26" s="137"/>
      <c r="CC26" s="60"/>
      <c r="CD26" s="60"/>
    </row>
    <row r="27" spans="1:86" s="243" customFormat="1" ht="8.25" customHeight="1" x14ac:dyDescent="0.2">
      <c r="C27" s="151"/>
      <c r="D27" s="244"/>
      <c r="E27" s="245"/>
      <c r="F27" s="43"/>
      <c r="G27" s="245"/>
      <c r="H27" s="122"/>
      <c r="I27" s="122"/>
      <c r="K27" s="38"/>
      <c r="M27" s="129"/>
      <c r="N27" s="130"/>
      <c r="O27" s="115"/>
      <c r="P27" s="129"/>
      <c r="Q27" s="131"/>
      <c r="R27" s="138"/>
      <c r="S27" s="644" t="s">
        <v>59</v>
      </c>
      <c r="T27" s="644"/>
      <c r="U27" s="644"/>
      <c r="V27" s="644"/>
      <c r="W27" s="644"/>
      <c r="X27" s="139"/>
      <c r="Y27" s="711" t="s">
        <v>182</v>
      </c>
      <c r="Z27" s="711"/>
      <c r="AA27" s="246"/>
      <c r="AB27" s="644" t="s">
        <v>17</v>
      </c>
      <c r="AC27" s="644"/>
      <c r="AD27" s="644"/>
      <c r="AE27" s="246"/>
      <c r="AF27" s="139"/>
      <c r="AG27" s="644" t="s">
        <v>59</v>
      </c>
      <c r="AH27" s="644"/>
      <c r="AI27" s="644"/>
      <c r="AJ27" s="644"/>
      <c r="AK27" s="644"/>
      <c r="AL27" s="139"/>
      <c r="AM27" s="644" t="s">
        <v>60</v>
      </c>
      <c r="AN27" s="644"/>
      <c r="AO27" s="246"/>
      <c r="AP27" s="644" t="s">
        <v>17</v>
      </c>
      <c r="AQ27" s="644"/>
      <c r="AR27" s="644"/>
      <c r="AS27" s="246"/>
      <c r="AT27" s="139"/>
      <c r="AU27" s="246"/>
      <c r="AV27" s="139"/>
      <c r="AW27" s="246"/>
      <c r="AX27" s="139"/>
      <c r="AY27" s="246"/>
      <c r="AZ27" s="139"/>
      <c r="BA27" s="246"/>
      <c r="BB27" s="139"/>
      <c r="BC27" s="246"/>
      <c r="BD27" s="139"/>
      <c r="BE27" s="246"/>
      <c r="BF27" s="139"/>
      <c r="BG27" s="246"/>
      <c r="BH27" s="139"/>
      <c r="BI27" s="246"/>
      <c r="BJ27" s="139"/>
      <c r="BK27" s="246"/>
      <c r="BL27" s="139"/>
      <c r="BM27" s="246"/>
      <c r="BN27" s="139"/>
      <c r="BO27" s="246"/>
      <c r="BP27" s="139"/>
      <c r="BQ27" s="246"/>
      <c r="BR27" s="139"/>
      <c r="BS27" s="246"/>
      <c r="BT27" s="139"/>
      <c r="BU27" s="246"/>
      <c r="BV27" s="139"/>
      <c r="BW27" s="246"/>
      <c r="BX27" s="139"/>
      <c r="BY27" s="246"/>
      <c r="BZ27" s="139"/>
      <c r="CA27" s="141"/>
      <c r="CC27" s="60"/>
      <c r="CD27" s="60"/>
    </row>
    <row r="28" spans="1:86" s="243" customFormat="1" ht="8.25" customHeight="1" thickBot="1" x14ac:dyDescent="0.25">
      <c r="C28" s="151"/>
      <c r="D28" s="244"/>
      <c r="E28" s="245"/>
      <c r="F28" s="43"/>
      <c r="G28" s="245"/>
      <c r="H28" s="122"/>
      <c r="I28" s="122"/>
      <c r="K28" s="38"/>
      <c r="M28" s="129"/>
      <c r="N28" s="130"/>
      <c r="O28" s="115"/>
      <c r="P28" s="129"/>
      <c r="Q28" s="131"/>
      <c r="R28" s="138"/>
      <c r="S28" s="644"/>
      <c r="T28" s="644"/>
      <c r="U28" s="644"/>
      <c r="V28" s="644"/>
      <c r="W28" s="644"/>
      <c r="X28" s="139"/>
      <c r="Y28" s="711"/>
      <c r="Z28" s="711"/>
      <c r="AA28" s="246"/>
      <c r="AB28" s="644"/>
      <c r="AC28" s="644"/>
      <c r="AD28" s="644"/>
      <c r="AE28" s="246"/>
      <c r="AF28" s="139"/>
      <c r="AG28" s="644"/>
      <c r="AH28" s="644"/>
      <c r="AI28" s="644"/>
      <c r="AJ28" s="644"/>
      <c r="AK28" s="644"/>
      <c r="AL28" s="139"/>
      <c r="AM28" s="644"/>
      <c r="AN28" s="644"/>
      <c r="AO28" s="246"/>
      <c r="AP28" s="644"/>
      <c r="AQ28" s="644"/>
      <c r="AR28" s="644"/>
      <c r="AS28" s="246"/>
      <c r="AT28" s="139"/>
      <c r="AU28" s="246"/>
      <c r="AV28" s="139"/>
      <c r="AW28" s="246"/>
      <c r="AX28" s="139"/>
      <c r="AY28" s="246"/>
      <c r="AZ28" s="139"/>
      <c r="BA28" s="246"/>
      <c r="BB28" s="139"/>
      <c r="BC28" s="246"/>
      <c r="BD28" s="139"/>
      <c r="BE28" s="246"/>
      <c r="BF28" s="139"/>
      <c r="BG28" s="246"/>
      <c r="BH28" s="139"/>
      <c r="BI28" s="246"/>
      <c r="BJ28" s="139"/>
      <c r="BK28" s="246"/>
      <c r="BL28" s="139"/>
      <c r="BM28" s="246"/>
      <c r="BN28" s="139"/>
      <c r="BO28" s="246"/>
      <c r="BP28" s="139"/>
      <c r="BQ28" s="246"/>
      <c r="BR28" s="139"/>
      <c r="BS28" s="246"/>
      <c r="BT28" s="139"/>
      <c r="BU28" s="246"/>
      <c r="BV28" s="139"/>
      <c r="BW28" s="246"/>
      <c r="BX28" s="139"/>
      <c r="BY28" s="246"/>
      <c r="BZ28" s="139"/>
      <c r="CA28" s="141"/>
      <c r="CC28" s="60"/>
      <c r="CD28" s="60"/>
    </row>
    <row r="29" spans="1:86" s="243" customFormat="1" ht="25.5" customHeight="1" thickBot="1" x14ac:dyDescent="0.25">
      <c r="A29" s="634" t="s">
        <v>44</v>
      </c>
      <c r="B29" s="634"/>
      <c r="C29" s="152"/>
      <c r="D29" s="635" t="s">
        <v>45</v>
      </c>
      <c r="E29" s="636"/>
      <c r="F29" s="132"/>
      <c r="G29" s="245"/>
      <c r="H29" s="122"/>
      <c r="I29" s="122"/>
      <c r="K29" s="38"/>
      <c r="M29" s="129"/>
      <c r="N29" s="130"/>
      <c r="O29" s="115"/>
      <c r="P29" s="129" t="s">
        <v>185</v>
      </c>
      <c r="Q29" s="131"/>
      <c r="R29" s="138">
        <v>1</v>
      </c>
      <c r="S29" s="632"/>
      <c r="T29" s="632"/>
      <c r="U29" s="632"/>
      <c r="V29" s="632"/>
      <c r="W29" s="632"/>
      <c r="X29" s="139"/>
      <c r="Y29" s="632"/>
      <c r="Z29" s="632"/>
      <c r="AA29" s="246"/>
      <c r="AB29" s="633"/>
      <c r="AC29" s="633"/>
      <c r="AD29" s="633"/>
      <c r="AE29" s="246"/>
      <c r="AF29" s="139">
        <v>4</v>
      </c>
      <c r="AG29" s="631"/>
      <c r="AH29" s="631"/>
      <c r="AI29" s="631"/>
      <c r="AJ29" s="631"/>
      <c r="AK29" s="631"/>
      <c r="AL29" s="139"/>
      <c r="AM29" s="632"/>
      <c r="AN29" s="632"/>
      <c r="AO29" s="246"/>
      <c r="AP29" s="633"/>
      <c r="AQ29" s="633"/>
      <c r="AR29" s="633"/>
      <c r="AS29" s="246"/>
      <c r="AT29" s="139"/>
      <c r="AU29" s="246"/>
      <c r="AV29" s="139"/>
      <c r="AW29" s="246"/>
      <c r="AX29" s="139"/>
      <c r="AY29" s="246"/>
      <c r="AZ29" s="139"/>
      <c r="BA29" s="246"/>
      <c r="BB29" s="139"/>
      <c r="BC29" s="246"/>
      <c r="BD29" s="139"/>
      <c r="BE29" s="246"/>
      <c r="BF29" s="139"/>
      <c r="BG29" s="246"/>
      <c r="BH29" s="139"/>
      <c r="BI29" s="246"/>
      <c r="BJ29" s="139"/>
      <c r="BK29" s="246"/>
      <c r="BL29" s="139"/>
      <c r="BM29" s="246"/>
      <c r="BN29" s="139"/>
      <c r="BO29" s="246"/>
      <c r="BP29" s="139"/>
      <c r="BQ29" s="246"/>
      <c r="BR29" s="139"/>
      <c r="BS29" s="246"/>
      <c r="BT29" s="139"/>
      <c r="BU29" s="246"/>
      <c r="BV29" s="139"/>
      <c r="BW29" s="246"/>
      <c r="BX29" s="139"/>
      <c r="BY29" s="246"/>
      <c r="BZ29" s="139"/>
      <c r="CA29" s="141"/>
      <c r="CC29" s="60"/>
      <c r="CD29" s="60"/>
    </row>
    <row r="30" spans="1:86" s="243" customFormat="1" ht="9.75" customHeight="1" thickBot="1" x14ac:dyDescent="0.25">
      <c r="C30" s="151"/>
      <c r="D30" s="244"/>
      <c r="E30" s="245"/>
      <c r="F30" s="43"/>
      <c r="G30" s="245"/>
      <c r="H30" s="122"/>
      <c r="I30" s="122"/>
      <c r="K30" s="38"/>
      <c r="M30" s="129"/>
      <c r="N30" s="130"/>
      <c r="O30" s="115"/>
      <c r="P30" s="129"/>
      <c r="Q30" s="131"/>
      <c r="R30" s="138"/>
      <c r="S30" s="246"/>
      <c r="T30" s="139"/>
      <c r="U30" s="246"/>
      <c r="V30" s="139"/>
      <c r="W30" s="246"/>
      <c r="X30" s="139"/>
      <c r="Y30" s="142"/>
      <c r="Z30" s="142"/>
      <c r="AA30" s="246"/>
      <c r="AB30" s="143"/>
      <c r="AC30" s="144"/>
      <c r="AD30" s="143"/>
      <c r="AE30" s="246"/>
      <c r="AF30" s="139"/>
      <c r="AG30" s="246"/>
      <c r="AH30" s="139"/>
      <c r="AI30" s="246"/>
      <c r="AJ30" s="139"/>
      <c r="AK30" s="246"/>
      <c r="AL30" s="139"/>
      <c r="AM30" s="142"/>
      <c r="AN30" s="142"/>
      <c r="AO30" s="246"/>
      <c r="AP30" s="143"/>
      <c r="AQ30" s="144"/>
      <c r="AR30" s="143"/>
      <c r="AS30" s="246"/>
      <c r="AT30" s="139"/>
      <c r="AU30" s="246"/>
      <c r="AV30" s="139"/>
      <c r="AW30" s="246"/>
      <c r="AX30" s="139"/>
      <c r="AY30" s="246"/>
      <c r="AZ30" s="139"/>
      <c r="BA30" s="246"/>
      <c r="BB30" s="139"/>
      <c r="BC30" s="246"/>
      <c r="BD30" s="139"/>
      <c r="BE30" s="246"/>
      <c r="BF30" s="139"/>
      <c r="BG30" s="246"/>
      <c r="BH30" s="139"/>
      <c r="BI30" s="246"/>
      <c r="BJ30" s="139"/>
      <c r="BK30" s="246"/>
      <c r="BL30" s="139"/>
      <c r="BM30" s="246"/>
      <c r="BN30" s="139"/>
      <c r="BO30" s="246"/>
      <c r="BP30" s="139"/>
      <c r="BQ30" s="246"/>
      <c r="BR30" s="139"/>
      <c r="BS30" s="246"/>
      <c r="BT30" s="139"/>
      <c r="BU30" s="246"/>
      <c r="BV30" s="139"/>
      <c r="BW30" s="246"/>
      <c r="BX30" s="139"/>
      <c r="BY30" s="246"/>
      <c r="BZ30" s="139"/>
      <c r="CA30" s="141"/>
      <c r="CC30" s="60"/>
      <c r="CD30" s="60"/>
    </row>
    <row r="31" spans="1:86" s="243" customFormat="1" ht="25.5" customHeight="1" thickBot="1" x14ac:dyDescent="0.25">
      <c r="A31" s="634" t="s">
        <v>46</v>
      </c>
      <c r="B31" s="634"/>
      <c r="C31" s="150">
        <f>L25+O25</f>
        <v>6</v>
      </c>
      <c r="D31" s="638" t="s">
        <v>47</v>
      </c>
      <c r="E31" s="637"/>
      <c r="F31" s="43"/>
      <c r="G31" s="245" t="s">
        <v>16</v>
      </c>
      <c r="H31" s="154">
        <f>O25</f>
        <v>0</v>
      </c>
      <c r="I31" s="145" t="s">
        <v>47</v>
      </c>
      <c r="J31" s="639">
        <f>Q25</f>
        <v>0</v>
      </c>
      <c r="K31" s="640"/>
      <c r="L31" s="641"/>
      <c r="M31" s="129" t="s">
        <v>48</v>
      </c>
      <c r="N31" s="130"/>
      <c r="O31" s="115"/>
      <c r="P31" s="129"/>
      <c r="Q31" s="131"/>
      <c r="R31" s="138">
        <v>2</v>
      </c>
      <c r="S31" s="631"/>
      <c r="T31" s="631"/>
      <c r="U31" s="631"/>
      <c r="V31" s="631"/>
      <c r="W31" s="631"/>
      <c r="X31" s="139"/>
      <c r="Y31" s="632"/>
      <c r="Z31" s="632"/>
      <c r="AA31" s="496"/>
      <c r="AB31" s="633"/>
      <c r="AC31" s="633"/>
      <c r="AD31" s="633"/>
      <c r="AE31" s="246"/>
      <c r="AF31" s="139">
        <v>5</v>
      </c>
      <c r="AG31" s="631"/>
      <c r="AH31" s="631"/>
      <c r="AI31" s="631"/>
      <c r="AJ31" s="631"/>
      <c r="AK31" s="631"/>
      <c r="AL31" s="139"/>
      <c r="AM31" s="632"/>
      <c r="AN31" s="632"/>
      <c r="AO31" s="246"/>
      <c r="AP31" s="633"/>
      <c r="AQ31" s="633"/>
      <c r="AR31" s="633"/>
      <c r="AS31" s="246"/>
      <c r="AT31" s="139"/>
      <c r="AU31" s="246"/>
      <c r="AV31" s="139"/>
      <c r="AW31" s="246"/>
      <c r="AX31" s="139"/>
      <c r="AY31" s="246"/>
      <c r="AZ31" s="139"/>
      <c r="BA31" s="246"/>
      <c r="BB31" s="139"/>
      <c r="BC31" s="246"/>
      <c r="BD31" s="139"/>
      <c r="BE31" s="246"/>
      <c r="BF31" s="139"/>
      <c r="BG31" s="246"/>
      <c r="BH31" s="139"/>
      <c r="BI31" s="246"/>
      <c r="BJ31" s="139"/>
      <c r="BK31" s="246"/>
      <c r="BL31" s="139"/>
      <c r="BM31" s="246"/>
      <c r="BN31" s="139"/>
      <c r="BO31" s="246"/>
      <c r="BP31" s="139"/>
      <c r="BQ31" s="246"/>
      <c r="BR31" s="139"/>
      <c r="BS31" s="246"/>
      <c r="BT31" s="139"/>
      <c r="BU31" s="246"/>
      <c r="BV31" s="139"/>
      <c r="BW31" s="246"/>
      <c r="BX31" s="139"/>
      <c r="BY31" s="246"/>
      <c r="BZ31" s="139"/>
      <c r="CA31" s="141"/>
      <c r="CC31" s="60"/>
      <c r="CD31" s="60"/>
    </row>
    <row r="32" spans="1:86" s="243" customFormat="1" ht="9.75" customHeight="1" thickBot="1" x14ac:dyDescent="0.25">
      <c r="C32" s="151"/>
      <c r="D32" s="244"/>
      <c r="E32" s="245"/>
      <c r="F32" s="43"/>
      <c r="G32" s="245"/>
      <c r="H32" s="122"/>
      <c r="I32" s="122"/>
      <c r="K32" s="38"/>
      <c r="M32" s="129"/>
      <c r="N32" s="130"/>
      <c r="O32" s="115"/>
      <c r="P32" s="129"/>
      <c r="Q32" s="131"/>
      <c r="R32" s="138"/>
      <c r="S32" s="246"/>
      <c r="T32" s="139"/>
      <c r="U32" s="246"/>
      <c r="V32" s="139"/>
      <c r="W32" s="246"/>
      <c r="X32" s="139"/>
      <c r="Y32" s="142"/>
      <c r="Z32" s="142"/>
      <c r="AA32" s="246"/>
      <c r="AB32" s="143"/>
      <c r="AC32" s="144"/>
      <c r="AD32" s="143"/>
      <c r="AE32" s="246"/>
      <c r="AF32" s="139"/>
      <c r="AG32" s="246"/>
      <c r="AH32" s="139"/>
      <c r="AI32" s="246"/>
      <c r="AJ32" s="139"/>
      <c r="AK32" s="246"/>
      <c r="AL32" s="139"/>
      <c r="AM32" s="142"/>
      <c r="AN32" s="142"/>
      <c r="AO32" s="246"/>
      <c r="AP32" s="143"/>
      <c r="AQ32" s="144"/>
      <c r="AR32" s="143"/>
      <c r="AS32" s="246"/>
      <c r="AT32" s="139"/>
      <c r="AU32" s="246"/>
      <c r="AV32" s="139"/>
      <c r="AW32" s="246"/>
      <c r="AX32" s="139"/>
      <c r="AY32" s="246"/>
      <c r="AZ32" s="139"/>
      <c r="BA32" s="246"/>
      <c r="BB32" s="139"/>
      <c r="BC32" s="246"/>
      <c r="BD32" s="139"/>
      <c r="BE32" s="246"/>
      <c r="BF32" s="139"/>
      <c r="BG32" s="246"/>
      <c r="BH32" s="139"/>
      <c r="BI32" s="246"/>
      <c r="BJ32" s="139"/>
      <c r="BK32" s="246"/>
      <c r="BL32" s="139"/>
      <c r="BM32" s="246"/>
      <c r="BN32" s="139"/>
      <c r="BO32" s="246"/>
      <c r="BP32" s="139"/>
      <c r="BQ32" s="246"/>
      <c r="BR32" s="139"/>
      <c r="BS32" s="246"/>
      <c r="BT32" s="139"/>
      <c r="BU32" s="246"/>
      <c r="BV32" s="139"/>
      <c r="BW32" s="246"/>
      <c r="BX32" s="139"/>
      <c r="BY32" s="246"/>
      <c r="BZ32" s="139"/>
      <c r="CA32" s="141"/>
      <c r="CC32" s="60"/>
      <c r="CD32" s="60"/>
    </row>
    <row r="33" spans="1:82" s="243" customFormat="1" ht="25.5" customHeight="1" thickBot="1" x14ac:dyDescent="0.25">
      <c r="A33" s="634" t="s">
        <v>46</v>
      </c>
      <c r="B33" s="634"/>
      <c r="C33" s="153">
        <f>N25+Q25</f>
        <v>1572.8974800000001</v>
      </c>
      <c r="D33" s="637" t="s">
        <v>48</v>
      </c>
      <c r="E33" s="637"/>
      <c r="F33" s="43"/>
      <c r="G33" s="245"/>
      <c r="H33" s="122"/>
      <c r="I33" s="122"/>
      <c r="K33" s="38"/>
      <c r="M33" s="129"/>
      <c r="N33" s="130"/>
      <c r="O33" s="115"/>
      <c r="P33" s="129"/>
      <c r="Q33" s="131"/>
      <c r="R33" s="138">
        <v>3</v>
      </c>
      <c r="S33" s="631"/>
      <c r="T33" s="631"/>
      <c r="U33" s="631"/>
      <c r="V33" s="631"/>
      <c r="W33" s="631"/>
      <c r="X33" s="139"/>
      <c r="Y33" s="632"/>
      <c r="Z33" s="632"/>
      <c r="AA33" s="246"/>
      <c r="AB33" s="633"/>
      <c r="AC33" s="633"/>
      <c r="AD33" s="633"/>
      <c r="AE33" s="246"/>
      <c r="AF33" s="139">
        <v>6</v>
      </c>
      <c r="AG33" s="631"/>
      <c r="AH33" s="631"/>
      <c r="AI33" s="631"/>
      <c r="AJ33" s="631"/>
      <c r="AK33" s="631"/>
      <c r="AL33" s="139"/>
      <c r="AM33" s="632"/>
      <c r="AN33" s="632"/>
      <c r="AO33" s="246"/>
      <c r="AP33" s="633"/>
      <c r="AQ33" s="633"/>
      <c r="AR33" s="633"/>
      <c r="AS33" s="246"/>
      <c r="AT33" s="139"/>
      <c r="AU33" s="246"/>
      <c r="AV33" s="139"/>
      <c r="AW33" s="246"/>
      <c r="AX33" s="139"/>
      <c r="AY33" s="246"/>
      <c r="AZ33" s="139"/>
      <c r="BA33" s="246"/>
      <c r="BB33" s="139"/>
      <c r="BC33" s="246"/>
      <c r="BD33" s="139"/>
      <c r="BE33" s="246"/>
      <c r="BF33" s="139"/>
      <c r="BG33" s="246"/>
      <c r="BH33" s="139"/>
      <c r="BI33" s="246"/>
      <c r="BJ33" s="139"/>
      <c r="BK33" s="246"/>
      <c r="BL33" s="139"/>
      <c r="BM33" s="246"/>
      <c r="BN33" s="139"/>
      <c r="BO33" s="246"/>
      <c r="BP33" s="139"/>
      <c r="BQ33" s="246"/>
      <c r="BR33" s="139"/>
      <c r="BS33" s="246"/>
      <c r="BT33" s="139"/>
      <c r="BU33" s="246"/>
      <c r="BV33" s="139"/>
      <c r="BW33" s="246"/>
      <c r="BX33" s="139"/>
      <c r="BY33" s="246"/>
      <c r="BZ33" s="139"/>
      <c r="CA33" s="141"/>
      <c r="CC33" s="60"/>
      <c r="CD33" s="60"/>
    </row>
    <row r="34" spans="1:82" s="243" customFormat="1" ht="6" customHeight="1" thickBot="1" x14ac:dyDescent="0.25">
      <c r="C34" s="53"/>
      <c r="D34" s="245"/>
      <c r="E34" s="245"/>
      <c r="F34" s="43"/>
      <c r="G34" s="245"/>
      <c r="H34" s="122"/>
      <c r="I34" s="122"/>
      <c r="K34" s="38"/>
      <c r="M34" s="129"/>
      <c r="N34" s="130"/>
      <c r="O34" s="115"/>
      <c r="P34" s="129"/>
      <c r="Q34" s="131"/>
      <c r="R34" s="138"/>
      <c r="S34" s="246"/>
      <c r="T34" s="246"/>
      <c r="U34" s="246"/>
      <c r="V34" s="246"/>
      <c r="W34" s="246"/>
      <c r="X34" s="139"/>
      <c r="Y34" s="246"/>
      <c r="Z34" s="246"/>
      <c r="AA34" s="246"/>
      <c r="AB34" s="139"/>
      <c r="AC34" s="139"/>
      <c r="AD34" s="139"/>
      <c r="AE34" s="246"/>
      <c r="AF34" s="139"/>
      <c r="AG34" s="246"/>
      <c r="AH34" s="246"/>
      <c r="AI34" s="246"/>
      <c r="AJ34" s="246"/>
      <c r="AK34" s="246"/>
      <c r="AL34" s="139"/>
      <c r="AM34" s="246"/>
      <c r="AN34" s="246"/>
      <c r="AO34" s="246"/>
      <c r="AP34" s="139"/>
      <c r="AQ34" s="139"/>
      <c r="AR34" s="139"/>
      <c r="AS34" s="246"/>
      <c r="AT34" s="139"/>
      <c r="AU34" s="246"/>
      <c r="AV34" s="139"/>
      <c r="AW34" s="246"/>
      <c r="AX34" s="139"/>
      <c r="AY34" s="246"/>
      <c r="AZ34" s="139"/>
      <c r="BA34" s="246"/>
      <c r="BB34" s="139"/>
      <c r="BC34" s="246"/>
      <c r="BD34" s="139"/>
      <c r="BE34" s="246"/>
      <c r="BF34" s="139"/>
      <c r="BG34" s="246"/>
      <c r="BH34" s="139"/>
      <c r="BI34" s="246"/>
      <c r="BJ34" s="139"/>
      <c r="BK34" s="246"/>
      <c r="BL34" s="139"/>
      <c r="BM34" s="246"/>
      <c r="BN34" s="139"/>
      <c r="BO34" s="246"/>
      <c r="BP34" s="139"/>
      <c r="BQ34" s="246"/>
      <c r="BR34" s="139"/>
      <c r="BS34" s="246"/>
      <c r="BT34" s="139"/>
      <c r="BU34" s="246"/>
      <c r="BV34" s="139"/>
      <c r="BW34" s="246"/>
      <c r="BX34" s="139"/>
      <c r="BY34" s="246"/>
      <c r="BZ34" s="139"/>
      <c r="CA34" s="141"/>
      <c r="CC34" s="60"/>
      <c r="CD34" s="60"/>
    </row>
    <row r="35" spans="1:82" s="243" customFormat="1" ht="24" customHeight="1" thickBot="1" x14ac:dyDescent="0.25">
      <c r="A35" s="634" t="s">
        <v>93</v>
      </c>
      <c r="B35" s="634"/>
      <c r="C35" s="265">
        <f>(F16+F25)</f>
        <v>0</v>
      </c>
      <c r="D35" s="637" t="s">
        <v>48</v>
      </c>
      <c r="E35" s="637"/>
      <c r="F35" s="43"/>
      <c r="G35" s="245"/>
      <c r="H35" s="122"/>
      <c r="I35" s="122"/>
      <c r="K35" s="38"/>
      <c r="M35" s="129"/>
      <c r="N35" s="130"/>
      <c r="O35" s="115"/>
      <c r="P35" s="129"/>
      <c r="Q35" s="131"/>
      <c r="R35" s="146"/>
      <c r="S35" s="241"/>
      <c r="T35" s="242"/>
      <c r="U35" s="241"/>
      <c r="V35" s="242"/>
      <c r="W35" s="241"/>
      <c r="X35" s="242"/>
      <c r="Y35" s="241"/>
      <c r="Z35" s="242"/>
      <c r="AA35" s="241" t="s">
        <v>47</v>
      </c>
      <c r="AB35" s="627">
        <f>Y29+Y31+Y33+AM29+AM31+AM33</f>
        <v>0</v>
      </c>
      <c r="AC35" s="627"/>
      <c r="AD35" s="627"/>
      <c r="AE35" s="628" t="s">
        <v>17</v>
      </c>
      <c r="AF35" s="628"/>
      <c r="AG35" s="629">
        <f>AB29+AB31+AB33+AP29+AP31+AP33</f>
        <v>0</v>
      </c>
      <c r="AH35" s="629"/>
      <c r="AI35" s="629"/>
      <c r="AJ35" s="629"/>
      <c r="AK35" s="629"/>
      <c r="AL35" s="242"/>
      <c r="AM35" s="628"/>
      <c r="AN35" s="628"/>
      <c r="AO35" s="241"/>
      <c r="AP35" s="630"/>
      <c r="AQ35" s="630"/>
      <c r="AR35" s="630"/>
      <c r="AS35" s="241"/>
      <c r="AT35" s="242"/>
      <c r="AU35" s="241"/>
      <c r="AV35" s="242"/>
      <c r="AW35" s="241"/>
      <c r="AX35" s="242"/>
      <c r="AY35" s="241"/>
      <c r="AZ35" s="242"/>
      <c r="BA35" s="241"/>
      <c r="BB35" s="242"/>
      <c r="BC35" s="241"/>
      <c r="BD35" s="242"/>
      <c r="BE35" s="241"/>
      <c r="BF35" s="242"/>
      <c r="BG35" s="241"/>
      <c r="BH35" s="242"/>
      <c r="BI35" s="241"/>
      <c r="BJ35" s="242"/>
      <c r="BK35" s="241"/>
      <c r="BL35" s="242"/>
      <c r="BM35" s="241"/>
      <c r="BN35" s="242"/>
      <c r="BO35" s="241"/>
      <c r="BP35" s="242"/>
      <c r="BQ35" s="241"/>
      <c r="BR35" s="242"/>
      <c r="BS35" s="241"/>
      <c r="BT35" s="242"/>
      <c r="BU35" s="241"/>
      <c r="BV35" s="242"/>
      <c r="BW35" s="241"/>
      <c r="BX35" s="242"/>
      <c r="BY35" s="241"/>
      <c r="BZ35" s="242"/>
      <c r="CA35" s="149"/>
      <c r="CC35" s="60"/>
      <c r="CD35" s="60"/>
    </row>
    <row r="36" spans="1:82" s="45" customFormat="1" ht="9.75" customHeight="1" thickBot="1" x14ac:dyDescent="0.25">
      <c r="D36" s="25"/>
      <c r="E36" s="50"/>
      <c r="F36" s="51"/>
      <c r="G36" s="28"/>
      <c r="H36" s="29"/>
      <c r="I36" s="29"/>
      <c r="J36" s="24"/>
      <c r="K36" s="30"/>
      <c r="L36" s="24"/>
      <c r="M36" s="31"/>
      <c r="N36" s="32"/>
      <c r="O36" s="33"/>
      <c r="P36" s="31"/>
      <c r="Q36" s="34"/>
      <c r="S36" s="48"/>
      <c r="U36" s="48"/>
      <c r="W36" s="48"/>
      <c r="Y36" s="48"/>
      <c r="AA36" s="48"/>
      <c r="AC36" s="48"/>
      <c r="AE36" s="48"/>
      <c r="AG36" s="48"/>
      <c r="AI36" s="48"/>
      <c r="AK36" s="48"/>
      <c r="AM36" s="48"/>
      <c r="AO36" s="48"/>
      <c r="AQ36" s="48"/>
      <c r="AS36" s="48"/>
      <c r="AU36" s="48"/>
      <c r="AW36" s="48"/>
      <c r="AY36" s="48"/>
      <c r="BA36" s="48"/>
      <c r="BC36" s="48"/>
      <c r="BE36" s="48"/>
      <c r="BG36" s="48"/>
      <c r="BI36" s="48"/>
      <c r="BK36" s="48"/>
      <c r="BM36" s="48"/>
      <c r="BO36" s="48"/>
      <c r="BQ36" s="48"/>
      <c r="BS36" s="48"/>
      <c r="BU36" s="48"/>
      <c r="BW36" s="48"/>
      <c r="BY36" s="48"/>
      <c r="CA36" s="48"/>
      <c r="CC36" s="35"/>
      <c r="CD36" s="35"/>
    </row>
    <row r="37" spans="1:82" s="45" customFormat="1" ht="23.25" customHeight="1" thickBot="1" x14ac:dyDescent="0.25">
      <c r="A37" s="634" t="s">
        <v>65</v>
      </c>
      <c r="B37" s="634"/>
      <c r="C37" s="265">
        <f>C33+C35</f>
        <v>1572.8974800000001</v>
      </c>
      <c r="D37" s="637" t="s">
        <v>48</v>
      </c>
      <c r="E37" s="637"/>
      <c r="F37" s="51"/>
      <c r="G37" s="28"/>
      <c r="H37" s="29"/>
      <c r="I37" s="29"/>
      <c r="J37" s="24"/>
      <c r="K37" s="30"/>
      <c r="L37" s="24"/>
      <c r="M37" s="31"/>
      <c r="N37" s="32"/>
      <c r="O37" s="33"/>
      <c r="P37" s="31"/>
      <c r="Q37" s="34"/>
      <c r="S37" s="48"/>
      <c r="U37" s="48"/>
      <c r="W37" s="48"/>
      <c r="Y37" s="48"/>
      <c r="AA37" s="48"/>
      <c r="AC37" s="48"/>
      <c r="AE37" s="48"/>
      <c r="AG37" s="48"/>
      <c r="AI37" s="48"/>
      <c r="AK37" s="48"/>
      <c r="AM37" s="48"/>
      <c r="AO37" s="48"/>
      <c r="AQ37" s="48"/>
      <c r="AS37" s="48"/>
      <c r="AU37" s="48"/>
      <c r="AW37" s="48"/>
      <c r="AY37" s="48"/>
      <c r="BA37" s="48"/>
      <c r="BC37" s="48"/>
      <c r="BE37" s="48"/>
      <c r="BG37" s="48"/>
      <c r="BI37" s="48"/>
      <c r="BK37" s="48"/>
      <c r="BM37" s="48"/>
      <c r="BO37" s="48"/>
      <c r="BQ37" s="48"/>
      <c r="BS37" s="48"/>
      <c r="BU37" s="48"/>
      <c r="BW37" s="48"/>
      <c r="BY37" s="48"/>
      <c r="CA37" s="48"/>
      <c r="CC37" s="35"/>
      <c r="CD37" s="35"/>
    </row>
    <row r="38" spans="1:82" s="45" customFormat="1" ht="15" x14ac:dyDescent="0.2">
      <c r="D38" s="25"/>
      <c r="E38" s="50"/>
      <c r="F38" s="51"/>
      <c r="G38" s="28"/>
      <c r="H38" s="29"/>
      <c r="I38" s="29"/>
      <c r="J38" s="24"/>
      <c r="K38" s="30"/>
      <c r="L38" s="24"/>
      <c r="M38" s="31"/>
      <c r="N38" s="32"/>
      <c r="O38" s="33"/>
      <c r="P38" s="31"/>
      <c r="Q38" s="34"/>
      <c r="S38" s="48"/>
      <c r="U38" s="48"/>
      <c r="W38" s="48"/>
      <c r="Y38" s="48"/>
      <c r="AA38" s="48"/>
      <c r="AC38" s="48"/>
      <c r="AE38" s="48"/>
      <c r="AG38" s="48"/>
      <c r="AI38" s="48"/>
      <c r="AK38" s="48"/>
      <c r="AM38" s="48"/>
      <c r="AO38" s="48"/>
      <c r="AQ38" s="48"/>
      <c r="AS38" s="48"/>
      <c r="AU38" s="48"/>
      <c r="AW38" s="48"/>
      <c r="AY38" s="48"/>
      <c r="BA38" s="48"/>
      <c r="BC38" s="48"/>
      <c r="BE38" s="48"/>
      <c r="BG38" s="48"/>
      <c r="BI38" s="48"/>
      <c r="BK38" s="48"/>
      <c r="BM38" s="48"/>
      <c r="BO38" s="48"/>
      <c r="BQ38" s="48"/>
      <c r="BS38" s="48"/>
      <c r="BU38" s="48"/>
      <c r="BW38" s="48"/>
      <c r="BY38" s="48"/>
      <c r="CA38" s="48"/>
      <c r="CC38" s="35"/>
      <c r="CD38" s="35"/>
    </row>
    <row r="39" spans="1:82" s="45" customFormat="1" ht="15" x14ac:dyDescent="0.2">
      <c r="D39" s="25"/>
      <c r="E39" s="50"/>
      <c r="F39" s="51"/>
      <c r="G39" s="28"/>
      <c r="H39" s="29"/>
      <c r="I39" s="29"/>
      <c r="J39" s="24"/>
      <c r="K39" s="30"/>
      <c r="L39" s="24"/>
      <c r="M39" s="31"/>
      <c r="N39" s="32"/>
      <c r="O39" s="33"/>
      <c r="P39" s="31"/>
      <c r="Q39" s="34"/>
      <c r="S39" s="48"/>
      <c r="U39" s="48"/>
      <c r="W39" s="48"/>
      <c r="Y39" s="48"/>
      <c r="AA39" s="48"/>
      <c r="AC39" s="48"/>
      <c r="AE39" s="48"/>
      <c r="AG39" s="48"/>
      <c r="AI39" s="48"/>
      <c r="AK39" s="48"/>
      <c r="AM39" s="48"/>
      <c r="AO39" s="48"/>
      <c r="AQ39" s="48"/>
      <c r="AS39" s="48"/>
      <c r="AU39" s="48"/>
      <c r="AW39" s="48"/>
      <c r="AY39" s="48"/>
      <c r="BA39" s="48"/>
      <c r="BC39" s="48"/>
      <c r="BE39" s="48"/>
      <c r="BG39" s="48"/>
      <c r="BI39" s="48"/>
      <c r="BK39" s="48"/>
      <c r="BM39" s="48"/>
      <c r="BO39" s="48"/>
      <c r="BQ39" s="48"/>
      <c r="BS39" s="48"/>
      <c r="BU39" s="48"/>
      <c r="BW39" s="48"/>
      <c r="BY39" s="48"/>
      <c r="CA39" s="48"/>
      <c r="CC39" s="35"/>
      <c r="CD39" s="35"/>
    </row>
    <row r="40" spans="1:82" s="45" customFormat="1" ht="15" x14ac:dyDescent="0.2">
      <c r="D40" s="25"/>
      <c r="E40" s="50"/>
      <c r="F40" s="51"/>
      <c r="G40" s="28"/>
      <c r="H40" s="29"/>
      <c r="I40" s="29"/>
      <c r="J40" s="24"/>
      <c r="K40" s="30"/>
      <c r="L40" s="24"/>
      <c r="M40" s="31"/>
      <c r="N40" s="32"/>
      <c r="O40" s="33"/>
      <c r="P40" s="31"/>
      <c r="Q40" s="34"/>
      <c r="S40" s="48"/>
      <c r="U40" s="48"/>
      <c r="W40" s="48"/>
      <c r="Y40" s="48"/>
      <c r="AA40" s="48"/>
      <c r="AC40" s="48"/>
      <c r="AE40" s="48"/>
      <c r="AG40" s="48"/>
      <c r="AI40" s="48"/>
      <c r="AK40" s="48"/>
      <c r="AM40" s="48"/>
      <c r="AO40" s="48"/>
      <c r="AQ40" s="48"/>
      <c r="AS40" s="48"/>
      <c r="AU40" s="48"/>
      <c r="AW40" s="48"/>
      <c r="AY40" s="48"/>
      <c r="BA40" s="48"/>
      <c r="BC40" s="48"/>
      <c r="BE40" s="48"/>
      <c r="BG40" s="48"/>
      <c r="BI40" s="48"/>
      <c r="BK40" s="48"/>
      <c r="BM40" s="48"/>
      <c r="BO40" s="48"/>
      <c r="BQ40" s="48"/>
      <c r="BS40" s="48"/>
      <c r="BU40" s="48"/>
      <c r="BW40" s="48"/>
      <c r="BY40" s="48"/>
      <c r="CA40" s="48"/>
      <c r="CC40" s="35"/>
      <c r="CD40" s="35"/>
    </row>
    <row r="41" spans="1:82" s="45" customFormat="1" ht="15" x14ac:dyDescent="0.2">
      <c r="D41" s="25"/>
      <c r="E41" s="50"/>
      <c r="F41" s="51"/>
      <c r="G41" s="28"/>
      <c r="H41" s="29"/>
      <c r="I41" s="29"/>
      <c r="J41" s="24"/>
      <c r="K41" s="30"/>
      <c r="L41" s="24"/>
      <c r="M41" s="31"/>
      <c r="N41" s="32"/>
      <c r="O41" s="33"/>
      <c r="P41" s="31"/>
      <c r="Q41" s="34"/>
      <c r="S41" s="48"/>
      <c r="U41" s="48"/>
      <c r="W41" s="48"/>
      <c r="Y41" s="48"/>
      <c r="AA41" s="48"/>
      <c r="AC41" s="48"/>
      <c r="AE41" s="48"/>
      <c r="AG41" s="48"/>
      <c r="AI41" s="48"/>
      <c r="AK41" s="48"/>
      <c r="AM41" s="48"/>
      <c r="AO41" s="48"/>
      <c r="AQ41" s="48"/>
      <c r="AS41" s="48"/>
      <c r="AU41" s="48"/>
      <c r="AW41" s="48"/>
      <c r="AY41" s="48"/>
      <c r="BA41" s="48"/>
      <c r="BC41" s="48"/>
      <c r="BE41" s="48"/>
      <c r="BG41" s="48"/>
      <c r="BI41" s="48"/>
      <c r="BK41" s="48"/>
      <c r="BM41" s="48"/>
      <c r="BO41" s="48"/>
      <c r="BQ41" s="48"/>
      <c r="BS41" s="48"/>
      <c r="BU41" s="48"/>
      <c r="BW41" s="48"/>
      <c r="BY41" s="48"/>
      <c r="CA41" s="48"/>
      <c r="CC41" s="35"/>
      <c r="CD41" s="35"/>
    </row>
    <row r="42" spans="1:82" s="45" customFormat="1" ht="15" x14ac:dyDescent="0.2">
      <c r="D42" s="25"/>
      <c r="E42" s="50"/>
      <c r="F42" s="51"/>
      <c r="G42" s="28"/>
      <c r="H42" s="29"/>
      <c r="I42" s="29"/>
      <c r="J42" s="24"/>
      <c r="K42" s="30"/>
      <c r="L42" s="24"/>
      <c r="M42" s="31"/>
      <c r="N42" s="32"/>
      <c r="O42" s="33"/>
      <c r="P42" s="31"/>
      <c r="Q42" s="34"/>
      <c r="S42" s="48"/>
      <c r="U42" s="48"/>
      <c r="W42" s="48"/>
      <c r="Y42" s="48"/>
      <c r="AA42" s="48"/>
      <c r="AC42" s="48"/>
      <c r="AE42" s="48"/>
      <c r="AG42" s="48"/>
      <c r="AI42" s="48"/>
      <c r="AK42" s="48"/>
      <c r="AM42" s="48"/>
      <c r="AO42" s="48"/>
      <c r="AQ42" s="48"/>
      <c r="AS42" s="48"/>
      <c r="AU42" s="48"/>
      <c r="AW42" s="48"/>
      <c r="AY42" s="48"/>
      <c r="BA42" s="48"/>
      <c r="BC42" s="48"/>
      <c r="BE42" s="48"/>
      <c r="BG42" s="48"/>
      <c r="BI42" s="48"/>
      <c r="BK42" s="48"/>
      <c r="BM42" s="48"/>
      <c r="BO42" s="48"/>
      <c r="BQ42" s="48"/>
      <c r="BS42" s="48"/>
      <c r="BU42" s="48"/>
      <c r="BW42" s="48"/>
      <c r="BY42" s="48"/>
      <c r="CA42" s="48"/>
      <c r="CC42" s="35"/>
      <c r="CD42" s="35"/>
    </row>
    <row r="43" spans="1:82" s="45" customFormat="1" ht="15" x14ac:dyDescent="0.2">
      <c r="D43" s="25"/>
      <c r="E43" s="50"/>
      <c r="F43" s="51"/>
      <c r="G43" s="28"/>
      <c r="H43" s="29"/>
      <c r="I43" s="29"/>
      <c r="J43" s="24"/>
      <c r="K43" s="30"/>
      <c r="L43" s="24"/>
      <c r="M43" s="31"/>
      <c r="N43" s="32"/>
      <c r="O43" s="33"/>
      <c r="P43" s="31"/>
      <c r="Q43" s="34"/>
      <c r="S43" s="48"/>
      <c r="U43" s="48"/>
      <c r="W43" s="48"/>
      <c r="Y43" s="48"/>
      <c r="AA43" s="48"/>
      <c r="AC43" s="48"/>
      <c r="AE43" s="48"/>
      <c r="AG43" s="48"/>
      <c r="AI43" s="48"/>
      <c r="AK43" s="48"/>
      <c r="AM43" s="48"/>
      <c r="AO43" s="48"/>
      <c r="AQ43" s="48"/>
      <c r="AS43" s="48"/>
      <c r="AU43" s="48"/>
      <c r="AW43" s="48"/>
      <c r="AY43" s="48"/>
      <c r="BA43" s="48"/>
      <c r="BC43" s="48"/>
      <c r="BE43" s="48"/>
      <c r="BG43" s="48"/>
      <c r="BI43" s="48"/>
      <c r="BK43" s="48"/>
      <c r="BM43" s="48"/>
      <c r="BO43" s="48"/>
      <c r="BQ43" s="48"/>
      <c r="BS43" s="48"/>
      <c r="BU43" s="48"/>
      <c r="BW43" s="48"/>
      <c r="BY43" s="48"/>
      <c r="CA43" s="48"/>
      <c r="CC43" s="35"/>
      <c r="CD43" s="35"/>
    </row>
    <row r="44" spans="1:82" s="45" customFormat="1" ht="15" x14ac:dyDescent="0.2">
      <c r="D44" s="25"/>
      <c r="E44" s="50"/>
      <c r="F44" s="51"/>
      <c r="G44" s="28"/>
      <c r="H44" s="29"/>
      <c r="I44" s="29"/>
      <c r="J44" s="24"/>
      <c r="K44" s="30"/>
      <c r="L44" s="24"/>
      <c r="M44" s="31"/>
      <c r="N44" s="32"/>
      <c r="O44" s="33"/>
      <c r="P44" s="31"/>
      <c r="Q44" s="34"/>
      <c r="S44" s="48"/>
      <c r="U44" s="48"/>
      <c r="W44" s="48"/>
      <c r="Y44" s="48"/>
      <c r="AA44" s="48"/>
      <c r="AC44" s="48"/>
      <c r="AE44" s="48"/>
      <c r="AG44" s="48"/>
      <c r="AI44" s="48"/>
      <c r="AK44" s="48"/>
      <c r="AM44" s="48"/>
      <c r="AO44" s="48"/>
      <c r="AQ44" s="48"/>
      <c r="AS44" s="48"/>
      <c r="AU44" s="48"/>
      <c r="AW44" s="48"/>
      <c r="AY44" s="48"/>
      <c r="BA44" s="48"/>
      <c r="BC44" s="48"/>
      <c r="BE44" s="48"/>
      <c r="BG44" s="48"/>
      <c r="BI44" s="48"/>
      <c r="BK44" s="48"/>
      <c r="BM44" s="48"/>
      <c r="BO44" s="48"/>
      <c r="BQ44" s="48"/>
      <c r="BS44" s="48"/>
      <c r="BU44" s="48"/>
      <c r="BW44" s="48"/>
      <c r="BY44" s="48"/>
      <c r="CA44" s="48"/>
      <c r="CC44" s="35"/>
      <c r="CD44" s="35"/>
    </row>
    <row r="45" spans="1:82" s="45" customFormat="1" ht="15" x14ac:dyDescent="0.2">
      <c r="D45" s="25"/>
      <c r="E45" s="50"/>
      <c r="F45" s="51"/>
      <c r="G45" s="28"/>
      <c r="H45" s="29"/>
      <c r="I45" s="29"/>
      <c r="J45" s="24"/>
      <c r="K45" s="30"/>
      <c r="L45" s="24"/>
      <c r="M45" s="31"/>
      <c r="N45" s="32"/>
      <c r="O45" s="33"/>
      <c r="P45" s="31"/>
      <c r="Q45" s="34"/>
      <c r="S45" s="48"/>
      <c r="U45" s="48"/>
      <c r="W45" s="48"/>
      <c r="Y45" s="48"/>
      <c r="AA45" s="48"/>
      <c r="AC45" s="48"/>
      <c r="AE45" s="48"/>
      <c r="AG45" s="48"/>
      <c r="AI45" s="48"/>
      <c r="AK45" s="48"/>
      <c r="AM45" s="48"/>
      <c r="AO45" s="48"/>
      <c r="AQ45" s="48"/>
      <c r="AS45" s="48"/>
      <c r="AU45" s="48"/>
      <c r="AW45" s="48"/>
      <c r="AY45" s="48"/>
      <c r="BA45" s="48"/>
      <c r="BC45" s="48"/>
      <c r="BE45" s="48"/>
      <c r="BG45" s="48"/>
      <c r="BI45" s="48"/>
      <c r="BK45" s="48"/>
      <c r="BM45" s="48"/>
      <c r="BO45" s="48"/>
      <c r="BQ45" s="48"/>
      <c r="BS45" s="48"/>
      <c r="BU45" s="48"/>
      <c r="BW45" s="48"/>
      <c r="BY45" s="48"/>
      <c r="CA45" s="48"/>
      <c r="CC45" s="35"/>
      <c r="CD45" s="35"/>
    </row>
    <row r="46" spans="1:82" s="45" customFormat="1" ht="15" x14ac:dyDescent="0.2">
      <c r="D46" s="25"/>
      <c r="E46" s="50"/>
      <c r="F46" s="51"/>
      <c r="G46" s="28"/>
      <c r="H46" s="29"/>
      <c r="I46" s="29"/>
      <c r="J46" s="24"/>
      <c r="K46" s="30"/>
      <c r="L46" s="24"/>
      <c r="M46" s="31"/>
      <c r="N46" s="32"/>
      <c r="O46" s="33"/>
      <c r="P46" s="31"/>
      <c r="Q46" s="34"/>
      <c r="S46" s="48"/>
      <c r="U46" s="48"/>
      <c r="W46" s="48"/>
      <c r="Y46" s="48"/>
      <c r="AA46" s="48"/>
      <c r="AC46" s="48"/>
      <c r="AE46" s="48"/>
      <c r="AG46" s="48"/>
      <c r="AI46" s="48"/>
      <c r="AK46" s="48"/>
      <c r="AM46" s="48"/>
      <c r="AO46" s="48"/>
      <c r="AQ46" s="48"/>
      <c r="AS46" s="48"/>
      <c r="AU46" s="48"/>
      <c r="AW46" s="48"/>
      <c r="AY46" s="48"/>
      <c r="BA46" s="48"/>
      <c r="BC46" s="48"/>
      <c r="BE46" s="48"/>
      <c r="BG46" s="48"/>
      <c r="BI46" s="48"/>
      <c r="BK46" s="48"/>
      <c r="BM46" s="48"/>
      <c r="BO46" s="48"/>
      <c r="BQ46" s="48"/>
      <c r="BS46" s="48"/>
      <c r="BU46" s="48"/>
      <c r="BW46" s="48"/>
      <c r="BY46" s="48"/>
      <c r="CA46" s="48"/>
      <c r="CC46" s="35"/>
      <c r="CD46" s="35"/>
    </row>
    <row r="47" spans="1:82" s="45" customFormat="1" ht="15" x14ac:dyDescent="0.2">
      <c r="D47" s="25"/>
      <c r="E47" s="50"/>
      <c r="F47" s="51"/>
      <c r="G47" s="28"/>
      <c r="H47" s="29"/>
      <c r="I47" s="29"/>
      <c r="J47" s="24"/>
      <c r="K47" s="30"/>
      <c r="L47" s="24"/>
      <c r="M47" s="31"/>
      <c r="N47" s="32"/>
      <c r="O47" s="33"/>
      <c r="P47" s="31"/>
      <c r="Q47" s="34"/>
      <c r="S47" s="48"/>
      <c r="U47" s="48"/>
      <c r="W47" s="48"/>
      <c r="Y47" s="48"/>
      <c r="AA47" s="48"/>
      <c r="AC47" s="48"/>
      <c r="AE47" s="48"/>
      <c r="AG47" s="48"/>
      <c r="AI47" s="48"/>
      <c r="AK47" s="48"/>
      <c r="AM47" s="48"/>
      <c r="AO47" s="48"/>
      <c r="AQ47" s="48"/>
      <c r="AS47" s="48"/>
      <c r="AU47" s="48"/>
      <c r="AW47" s="48"/>
      <c r="AY47" s="48"/>
      <c r="BA47" s="48"/>
      <c r="BC47" s="48"/>
      <c r="BE47" s="48"/>
      <c r="BG47" s="48"/>
      <c r="BI47" s="48"/>
      <c r="BK47" s="48"/>
      <c r="BM47" s="48"/>
      <c r="BO47" s="48"/>
      <c r="BQ47" s="48"/>
      <c r="BS47" s="48"/>
      <c r="BU47" s="48"/>
      <c r="BW47" s="48"/>
      <c r="BY47" s="48"/>
      <c r="CA47" s="48"/>
      <c r="CC47" s="35"/>
      <c r="CD47" s="35"/>
    </row>
    <row r="48" spans="1:82" s="45" customFormat="1" ht="15" x14ac:dyDescent="0.2">
      <c r="D48" s="25"/>
      <c r="E48" s="50"/>
      <c r="F48" s="51"/>
      <c r="G48" s="28"/>
      <c r="H48" s="29"/>
      <c r="I48" s="29"/>
      <c r="J48" s="24"/>
      <c r="K48" s="30"/>
      <c r="L48" s="24"/>
      <c r="M48" s="31"/>
      <c r="N48" s="32"/>
      <c r="O48" s="33"/>
      <c r="P48" s="31"/>
      <c r="Q48" s="34"/>
      <c r="S48" s="48"/>
      <c r="U48" s="48"/>
      <c r="W48" s="48"/>
      <c r="Y48" s="48"/>
      <c r="AA48" s="48"/>
      <c r="AC48" s="48"/>
      <c r="AE48" s="48"/>
      <c r="AG48" s="48"/>
      <c r="AI48" s="48"/>
      <c r="AK48" s="48"/>
      <c r="AM48" s="48"/>
      <c r="AO48" s="48"/>
      <c r="AQ48" s="48"/>
      <c r="AS48" s="48"/>
      <c r="AU48" s="48"/>
      <c r="AW48" s="48"/>
      <c r="AY48" s="48"/>
      <c r="BA48" s="48"/>
      <c r="BC48" s="48"/>
      <c r="BE48" s="48"/>
      <c r="BG48" s="48"/>
      <c r="BI48" s="48"/>
      <c r="BK48" s="48"/>
      <c r="BM48" s="48"/>
      <c r="BO48" s="48"/>
      <c r="BQ48" s="48"/>
      <c r="BS48" s="48"/>
      <c r="BU48" s="48"/>
      <c r="BW48" s="48"/>
      <c r="BY48" s="48"/>
      <c r="CA48" s="48"/>
      <c r="CC48" s="35"/>
      <c r="CD48" s="35"/>
    </row>
    <row r="49" spans="4:82" s="45" customFormat="1" ht="15" x14ac:dyDescent="0.2">
      <c r="D49" s="25"/>
      <c r="E49" s="50"/>
      <c r="F49" s="51"/>
      <c r="G49" s="28"/>
      <c r="H49" s="29"/>
      <c r="I49" s="29"/>
      <c r="J49" s="24"/>
      <c r="K49" s="30"/>
      <c r="L49" s="24"/>
      <c r="M49" s="31"/>
      <c r="N49" s="32"/>
      <c r="O49" s="33"/>
      <c r="P49" s="31"/>
      <c r="Q49" s="34"/>
      <c r="S49" s="48"/>
      <c r="U49" s="48"/>
      <c r="W49" s="48"/>
      <c r="Y49" s="48"/>
      <c r="AA49" s="48"/>
      <c r="AC49" s="48"/>
      <c r="AE49" s="48"/>
      <c r="AG49" s="48"/>
      <c r="AI49" s="48"/>
      <c r="AK49" s="48"/>
      <c r="AM49" s="48"/>
      <c r="AO49" s="48"/>
      <c r="AQ49" s="48"/>
      <c r="AS49" s="48"/>
      <c r="AU49" s="48"/>
      <c r="AW49" s="48"/>
      <c r="AY49" s="48"/>
      <c r="BA49" s="48"/>
      <c r="BC49" s="48"/>
      <c r="BE49" s="48"/>
      <c r="BG49" s="48"/>
      <c r="BI49" s="48"/>
      <c r="BK49" s="48"/>
      <c r="BM49" s="48"/>
      <c r="BO49" s="48"/>
      <c r="BQ49" s="48"/>
      <c r="BS49" s="48"/>
      <c r="BU49" s="48"/>
      <c r="BW49" s="48"/>
      <c r="BY49" s="48"/>
      <c r="CA49" s="48"/>
      <c r="CC49" s="35"/>
      <c r="CD49" s="35"/>
    </row>
    <row r="50" spans="4:82" s="45" customFormat="1" ht="15" x14ac:dyDescent="0.2">
      <c r="D50" s="25"/>
      <c r="E50" s="50"/>
      <c r="F50" s="51"/>
      <c r="G50" s="28"/>
      <c r="H50" s="29"/>
      <c r="I50" s="29"/>
      <c r="J50" s="24"/>
      <c r="K50" s="30"/>
      <c r="L50" s="24"/>
      <c r="M50" s="31"/>
      <c r="N50" s="32"/>
      <c r="O50" s="33"/>
      <c r="P50" s="31"/>
      <c r="Q50" s="34"/>
      <c r="S50" s="48"/>
      <c r="U50" s="48"/>
      <c r="W50" s="48"/>
      <c r="Y50" s="48"/>
      <c r="AA50" s="48"/>
      <c r="AC50" s="48"/>
      <c r="AE50" s="48"/>
      <c r="AG50" s="48"/>
      <c r="AI50" s="48"/>
      <c r="AK50" s="48"/>
      <c r="AM50" s="48"/>
      <c r="AO50" s="48"/>
      <c r="AQ50" s="48"/>
      <c r="AS50" s="48"/>
      <c r="AU50" s="48"/>
      <c r="AW50" s="48"/>
      <c r="AY50" s="48"/>
      <c r="BA50" s="48"/>
      <c r="BC50" s="48"/>
      <c r="BE50" s="48"/>
      <c r="BG50" s="48"/>
      <c r="BI50" s="48"/>
      <c r="BK50" s="48"/>
      <c r="BM50" s="48"/>
      <c r="BO50" s="48"/>
      <c r="BQ50" s="48"/>
      <c r="BS50" s="48"/>
      <c r="BU50" s="48"/>
      <c r="BW50" s="48"/>
      <c r="BY50" s="48"/>
      <c r="CA50" s="48"/>
      <c r="CC50" s="35"/>
      <c r="CD50" s="35"/>
    </row>
    <row r="51" spans="4:82" s="45" customFormat="1" ht="15" x14ac:dyDescent="0.2">
      <c r="D51" s="25"/>
      <c r="E51" s="50"/>
      <c r="F51" s="51"/>
      <c r="G51" s="28"/>
      <c r="H51" s="29"/>
      <c r="I51" s="29"/>
      <c r="J51" s="24"/>
      <c r="K51" s="30"/>
      <c r="L51" s="24"/>
      <c r="M51" s="31"/>
      <c r="N51" s="32"/>
      <c r="O51" s="33"/>
      <c r="P51" s="31"/>
      <c r="Q51" s="34"/>
      <c r="S51" s="48"/>
      <c r="U51" s="48"/>
      <c r="W51" s="48"/>
      <c r="Y51" s="48"/>
      <c r="AA51" s="48"/>
      <c r="AC51" s="48"/>
      <c r="AE51" s="48"/>
      <c r="AG51" s="48"/>
      <c r="AI51" s="48"/>
      <c r="AK51" s="48"/>
      <c r="AM51" s="48"/>
      <c r="AO51" s="48"/>
      <c r="AQ51" s="48"/>
      <c r="AS51" s="48"/>
      <c r="AU51" s="48"/>
      <c r="AW51" s="48"/>
      <c r="AY51" s="48"/>
      <c r="BA51" s="48"/>
      <c r="BC51" s="48"/>
      <c r="BE51" s="48"/>
      <c r="BG51" s="48"/>
      <c r="BI51" s="48"/>
      <c r="BK51" s="48"/>
      <c r="BM51" s="48"/>
      <c r="BO51" s="48"/>
      <c r="BQ51" s="48"/>
      <c r="BS51" s="48"/>
      <c r="BU51" s="48"/>
      <c r="BW51" s="48"/>
      <c r="BY51" s="48"/>
      <c r="CA51" s="48"/>
      <c r="CC51" s="35"/>
      <c r="CD51" s="35"/>
    </row>
    <row r="52" spans="4:82" s="45" customFormat="1" ht="15" x14ac:dyDescent="0.2">
      <c r="D52" s="25"/>
      <c r="E52" s="50"/>
      <c r="F52" s="51"/>
      <c r="G52" s="28"/>
      <c r="H52" s="29"/>
      <c r="I52" s="29"/>
      <c r="J52" s="24"/>
      <c r="K52" s="30"/>
      <c r="L52" s="24"/>
      <c r="M52" s="31"/>
      <c r="N52" s="32"/>
      <c r="O52" s="33"/>
      <c r="P52" s="31"/>
      <c r="Q52" s="34"/>
      <c r="S52" s="48"/>
      <c r="U52" s="48"/>
      <c r="W52" s="48"/>
      <c r="Y52" s="48"/>
      <c r="AA52" s="48"/>
      <c r="AC52" s="48"/>
      <c r="AE52" s="48"/>
      <c r="AG52" s="48"/>
      <c r="AI52" s="48"/>
      <c r="AK52" s="48"/>
      <c r="AM52" s="48"/>
      <c r="AO52" s="48"/>
      <c r="AQ52" s="48"/>
      <c r="AS52" s="48"/>
      <c r="AU52" s="48"/>
      <c r="AW52" s="48"/>
      <c r="AY52" s="48"/>
      <c r="BA52" s="48"/>
      <c r="BC52" s="48"/>
      <c r="BE52" s="48"/>
      <c r="BG52" s="48"/>
      <c r="BI52" s="48"/>
      <c r="BK52" s="48"/>
      <c r="BM52" s="48"/>
      <c r="BO52" s="48"/>
      <c r="BQ52" s="48"/>
      <c r="BS52" s="48"/>
      <c r="BU52" s="48"/>
      <c r="BW52" s="48"/>
      <c r="BY52" s="48"/>
      <c r="CA52" s="48"/>
      <c r="CC52" s="35"/>
      <c r="CD52" s="35"/>
    </row>
    <row r="53" spans="4:82" s="45" customFormat="1" ht="15" x14ac:dyDescent="0.2">
      <c r="D53" s="25"/>
      <c r="E53" s="50"/>
      <c r="F53" s="51"/>
      <c r="G53" s="28"/>
      <c r="H53" s="29"/>
      <c r="I53" s="29"/>
      <c r="J53" s="24"/>
      <c r="K53" s="30"/>
      <c r="L53" s="24"/>
      <c r="M53" s="31"/>
      <c r="N53" s="32"/>
      <c r="O53" s="33"/>
      <c r="P53" s="31"/>
      <c r="Q53" s="34"/>
      <c r="S53" s="48"/>
      <c r="U53" s="48"/>
      <c r="W53" s="48"/>
      <c r="Y53" s="48"/>
      <c r="AA53" s="48"/>
      <c r="AC53" s="48"/>
      <c r="AE53" s="48"/>
      <c r="AG53" s="48"/>
      <c r="AI53" s="48"/>
      <c r="AK53" s="48"/>
      <c r="AM53" s="48"/>
      <c r="AO53" s="48"/>
      <c r="AQ53" s="48"/>
      <c r="AS53" s="48"/>
      <c r="AU53" s="48"/>
      <c r="AW53" s="48"/>
      <c r="AY53" s="48"/>
      <c r="BA53" s="48"/>
      <c r="BC53" s="48"/>
      <c r="BE53" s="48"/>
      <c r="BG53" s="48"/>
      <c r="BI53" s="48"/>
      <c r="BK53" s="48"/>
      <c r="BM53" s="48"/>
      <c r="BO53" s="48"/>
      <c r="BQ53" s="48"/>
      <c r="BS53" s="48"/>
      <c r="BU53" s="48"/>
      <c r="BW53" s="48"/>
      <c r="BY53" s="48"/>
      <c r="CA53" s="48"/>
      <c r="CC53" s="35"/>
      <c r="CD53" s="35"/>
    </row>
    <row r="54" spans="4:82" s="45" customFormat="1" ht="15" x14ac:dyDescent="0.2">
      <c r="D54" s="25"/>
      <c r="E54" s="50"/>
      <c r="F54" s="51"/>
      <c r="G54" s="28"/>
      <c r="H54" s="29"/>
      <c r="I54" s="29"/>
      <c r="J54" s="24"/>
      <c r="K54" s="30"/>
      <c r="L54" s="24"/>
      <c r="M54" s="31"/>
      <c r="N54" s="32"/>
      <c r="O54" s="33"/>
      <c r="P54" s="31"/>
      <c r="Q54" s="34"/>
      <c r="S54" s="48"/>
      <c r="U54" s="48"/>
      <c r="W54" s="48"/>
      <c r="Y54" s="48"/>
      <c r="AA54" s="48"/>
      <c r="AC54" s="48"/>
      <c r="AE54" s="48"/>
      <c r="AG54" s="48"/>
      <c r="AI54" s="48"/>
      <c r="AK54" s="48"/>
      <c r="AM54" s="48"/>
      <c r="AO54" s="48"/>
      <c r="AQ54" s="48"/>
      <c r="AS54" s="48"/>
      <c r="AU54" s="48"/>
      <c r="AW54" s="48"/>
      <c r="AY54" s="48"/>
      <c r="BA54" s="48"/>
      <c r="BC54" s="48"/>
      <c r="BE54" s="48"/>
      <c r="BG54" s="48"/>
      <c r="BI54" s="48"/>
      <c r="BK54" s="48"/>
      <c r="BM54" s="48"/>
      <c r="BO54" s="48"/>
      <c r="BQ54" s="48"/>
      <c r="BS54" s="48"/>
      <c r="BU54" s="48"/>
      <c r="BW54" s="48"/>
      <c r="BY54" s="48"/>
      <c r="CA54" s="48"/>
      <c r="CC54" s="35"/>
      <c r="CD54" s="35"/>
    </row>
    <row r="55" spans="4:82" s="45" customFormat="1" ht="15" x14ac:dyDescent="0.2">
      <c r="D55" s="25"/>
      <c r="E55" s="50"/>
      <c r="F55" s="51"/>
      <c r="G55" s="28"/>
      <c r="H55" s="29"/>
      <c r="I55" s="29"/>
      <c r="J55" s="24"/>
      <c r="K55" s="30"/>
      <c r="L55" s="24"/>
      <c r="M55" s="31"/>
      <c r="N55" s="32"/>
      <c r="O55" s="33"/>
      <c r="P55" s="31"/>
      <c r="Q55" s="34"/>
      <c r="S55" s="48"/>
      <c r="U55" s="48"/>
      <c r="W55" s="48"/>
      <c r="Y55" s="48"/>
      <c r="AA55" s="48"/>
      <c r="AC55" s="48"/>
      <c r="AE55" s="48"/>
      <c r="AG55" s="48"/>
      <c r="AI55" s="48"/>
      <c r="AK55" s="48"/>
      <c r="AM55" s="48"/>
      <c r="AO55" s="48"/>
      <c r="AQ55" s="48"/>
      <c r="AS55" s="48"/>
      <c r="AU55" s="48"/>
      <c r="AW55" s="48"/>
      <c r="AY55" s="48"/>
      <c r="BA55" s="48"/>
      <c r="BC55" s="48"/>
      <c r="BE55" s="48"/>
      <c r="BG55" s="48"/>
      <c r="BI55" s="48"/>
      <c r="BK55" s="48"/>
      <c r="BM55" s="48"/>
      <c r="BO55" s="48"/>
      <c r="BQ55" s="48"/>
      <c r="BS55" s="48"/>
      <c r="BU55" s="48"/>
      <c r="BW55" s="48"/>
      <c r="BY55" s="48"/>
      <c r="CA55" s="48"/>
      <c r="CC55" s="35"/>
      <c r="CD55" s="35"/>
    </row>
    <row r="56" spans="4:82" s="45" customFormat="1" ht="15" x14ac:dyDescent="0.2">
      <c r="D56" s="25"/>
      <c r="E56" s="50"/>
      <c r="F56" s="51"/>
      <c r="G56" s="28"/>
      <c r="H56" s="29"/>
      <c r="I56" s="29"/>
      <c r="J56" s="24"/>
      <c r="K56" s="30"/>
      <c r="L56" s="24"/>
      <c r="M56" s="31"/>
      <c r="N56" s="32"/>
      <c r="O56" s="33"/>
      <c r="P56" s="31"/>
      <c r="Q56" s="34"/>
      <c r="S56" s="48"/>
      <c r="U56" s="48"/>
      <c r="W56" s="48"/>
      <c r="Y56" s="48"/>
      <c r="AA56" s="48"/>
      <c r="AC56" s="48"/>
      <c r="AE56" s="48"/>
      <c r="AG56" s="48"/>
      <c r="AI56" s="48"/>
      <c r="AK56" s="48"/>
      <c r="AM56" s="48"/>
      <c r="AO56" s="48"/>
      <c r="AQ56" s="48"/>
      <c r="AS56" s="48"/>
      <c r="AU56" s="48"/>
      <c r="AW56" s="48"/>
      <c r="AY56" s="48"/>
      <c r="BA56" s="48"/>
      <c r="BC56" s="48"/>
      <c r="BE56" s="48"/>
      <c r="BG56" s="48"/>
      <c r="BI56" s="48"/>
      <c r="BK56" s="48"/>
      <c r="BM56" s="48"/>
      <c r="BO56" s="48"/>
      <c r="BQ56" s="48"/>
      <c r="BS56" s="48"/>
      <c r="BU56" s="48"/>
      <c r="BW56" s="48"/>
      <c r="BY56" s="48"/>
      <c r="CA56" s="48"/>
      <c r="CC56" s="35"/>
      <c r="CD56" s="35"/>
    </row>
    <row r="57" spans="4:82" s="45" customFormat="1" ht="15" x14ac:dyDescent="0.2">
      <c r="D57" s="25"/>
      <c r="E57" s="50"/>
      <c r="F57" s="51"/>
      <c r="G57" s="28"/>
      <c r="H57" s="29"/>
      <c r="I57" s="29"/>
      <c r="J57" s="24"/>
      <c r="K57" s="30"/>
      <c r="L57" s="24"/>
      <c r="M57" s="31"/>
      <c r="N57" s="32"/>
      <c r="O57" s="33"/>
      <c r="P57" s="31"/>
      <c r="Q57" s="34"/>
      <c r="S57" s="48"/>
      <c r="U57" s="48"/>
      <c r="W57" s="48"/>
      <c r="Y57" s="48"/>
      <c r="AA57" s="48"/>
      <c r="AC57" s="48"/>
      <c r="AE57" s="48"/>
      <c r="AG57" s="48"/>
      <c r="AI57" s="48"/>
      <c r="AK57" s="48"/>
      <c r="AM57" s="48"/>
      <c r="AO57" s="48"/>
      <c r="AQ57" s="48"/>
      <c r="AS57" s="48"/>
      <c r="AU57" s="48"/>
      <c r="AW57" s="48"/>
      <c r="AY57" s="48"/>
      <c r="BA57" s="48"/>
      <c r="BC57" s="48"/>
      <c r="BE57" s="48"/>
      <c r="BG57" s="48"/>
      <c r="BI57" s="48"/>
      <c r="BK57" s="48"/>
      <c r="BM57" s="48"/>
      <c r="BO57" s="48"/>
      <c r="BQ57" s="48"/>
      <c r="BS57" s="48"/>
      <c r="BU57" s="48"/>
      <c r="BW57" s="48"/>
      <c r="BY57" s="48"/>
      <c r="CA57" s="48"/>
      <c r="CC57" s="35"/>
      <c r="CD57" s="35"/>
    </row>
    <row r="58" spans="4:82" s="45" customFormat="1" ht="15" x14ac:dyDescent="0.2">
      <c r="D58" s="25"/>
      <c r="E58" s="50"/>
      <c r="F58" s="51"/>
      <c r="G58" s="28"/>
      <c r="H58" s="29"/>
      <c r="I58" s="29"/>
      <c r="J58" s="24"/>
      <c r="K58" s="30"/>
      <c r="L58" s="24"/>
      <c r="M58" s="31"/>
      <c r="N58" s="32"/>
      <c r="O58" s="33"/>
      <c r="P58" s="31"/>
      <c r="Q58" s="34"/>
      <c r="S58" s="48"/>
      <c r="U58" s="48"/>
      <c r="W58" s="48"/>
      <c r="Y58" s="48"/>
      <c r="AA58" s="48"/>
      <c r="AC58" s="48"/>
      <c r="AE58" s="48"/>
      <c r="AG58" s="48"/>
      <c r="AI58" s="48"/>
      <c r="AK58" s="48"/>
      <c r="AM58" s="48"/>
      <c r="AO58" s="48"/>
      <c r="AQ58" s="48"/>
      <c r="AS58" s="48"/>
      <c r="AU58" s="48"/>
      <c r="AW58" s="48"/>
      <c r="AY58" s="48"/>
      <c r="BA58" s="48"/>
      <c r="BC58" s="48"/>
      <c r="BE58" s="48"/>
      <c r="BG58" s="48"/>
      <c r="BI58" s="48"/>
      <c r="BK58" s="48"/>
      <c r="BM58" s="48"/>
      <c r="BO58" s="48"/>
      <c r="BQ58" s="48"/>
      <c r="BS58" s="48"/>
      <c r="BU58" s="48"/>
      <c r="BW58" s="48"/>
      <c r="BY58" s="48"/>
      <c r="CA58" s="48"/>
      <c r="CC58" s="35"/>
      <c r="CD58" s="35"/>
    </row>
    <row r="59" spans="4:82" s="45" customFormat="1" ht="15" x14ac:dyDescent="0.2">
      <c r="D59" s="25"/>
      <c r="E59" s="50"/>
      <c r="F59" s="51"/>
      <c r="G59" s="28"/>
      <c r="H59" s="29"/>
      <c r="I59" s="29"/>
      <c r="J59" s="24"/>
      <c r="K59" s="30"/>
      <c r="L59" s="24"/>
      <c r="M59" s="31"/>
      <c r="N59" s="32"/>
      <c r="O59" s="33"/>
      <c r="P59" s="31"/>
      <c r="Q59" s="34"/>
      <c r="S59" s="48"/>
      <c r="U59" s="48"/>
      <c r="W59" s="48"/>
      <c r="Y59" s="48"/>
      <c r="AA59" s="48"/>
      <c r="AC59" s="48"/>
      <c r="AE59" s="48"/>
      <c r="AG59" s="48"/>
      <c r="AI59" s="48"/>
      <c r="AK59" s="48"/>
      <c r="AM59" s="48"/>
      <c r="AO59" s="48"/>
      <c r="AQ59" s="48"/>
      <c r="AS59" s="48"/>
      <c r="AU59" s="48"/>
      <c r="AW59" s="48"/>
      <c r="AY59" s="48"/>
      <c r="BA59" s="48"/>
      <c r="BC59" s="48"/>
      <c r="BE59" s="48"/>
      <c r="BG59" s="48"/>
      <c r="BI59" s="48"/>
      <c r="BK59" s="48"/>
      <c r="BM59" s="48"/>
      <c r="BO59" s="48"/>
      <c r="BQ59" s="48"/>
      <c r="BS59" s="48"/>
      <c r="BU59" s="48"/>
      <c r="BW59" s="48"/>
      <c r="BY59" s="48"/>
      <c r="CA59" s="48"/>
      <c r="CC59" s="35"/>
      <c r="CD59" s="35"/>
    </row>
    <row r="60" spans="4:82" s="45" customFormat="1" ht="15" x14ac:dyDescent="0.2">
      <c r="D60" s="25"/>
      <c r="E60" s="50"/>
      <c r="F60" s="51"/>
      <c r="G60" s="28"/>
      <c r="H60" s="29"/>
      <c r="I60" s="29"/>
      <c r="J60" s="24"/>
      <c r="K60" s="30"/>
      <c r="L60" s="24"/>
      <c r="M60" s="31"/>
      <c r="N60" s="32"/>
      <c r="O60" s="33"/>
      <c r="P60" s="31"/>
      <c r="Q60" s="34"/>
      <c r="S60" s="48"/>
      <c r="U60" s="48"/>
      <c r="W60" s="48"/>
      <c r="Y60" s="48"/>
      <c r="AA60" s="48"/>
      <c r="AC60" s="48"/>
      <c r="AE60" s="48"/>
      <c r="AG60" s="48"/>
      <c r="AI60" s="48"/>
      <c r="AK60" s="48"/>
      <c r="AM60" s="48"/>
      <c r="AO60" s="48"/>
      <c r="AQ60" s="48"/>
      <c r="AS60" s="48"/>
      <c r="AU60" s="48"/>
      <c r="AW60" s="48"/>
      <c r="AY60" s="48"/>
      <c r="BA60" s="48"/>
      <c r="BC60" s="48"/>
      <c r="BE60" s="48"/>
      <c r="BG60" s="48"/>
      <c r="BI60" s="48"/>
      <c r="BK60" s="48"/>
      <c r="BM60" s="48"/>
      <c r="BO60" s="48"/>
      <c r="BQ60" s="48"/>
      <c r="BS60" s="48"/>
      <c r="BU60" s="48"/>
      <c r="BW60" s="48"/>
      <c r="BY60" s="48"/>
      <c r="CA60" s="48"/>
      <c r="CC60" s="35"/>
      <c r="CD60" s="35"/>
    </row>
    <row r="61" spans="4:82" s="45" customFormat="1" ht="15" x14ac:dyDescent="0.2">
      <c r="D61" s="25"/>
      <c r="E61" s="50"/>
      <c r="F61" s="51"/>
      <c r="G61" s="28"/>
      <c r="H61" s="29"/>
      <c r="I61" s="29"/>
      <c r="J61" s="24"/>
      <c r="K61" s="30"/>
      <c r="L61" s="24"/>
      <c r="M61" s="31"/>
      <c r="N61" s="32"/>
      <c r="O61" s="33"/>
      <c r="P61" s="31"/>
      <c r="Q61" s="34"/>
      <c r="S61" s="48"/>
      <c r="U61" s="48"/>
      <c r="W61" s="48"/>
      <c r="Y61" s="48"/>
      <c r="AA61" s="48"/>
      <c r="AC61" s="48"/>
      <c r="AE61" s="48"/>
      <c r="AG61" s="48"/>
      <c r="AI61" s="48"/>
      <c r="AK61" s="48"/>
      <c r="AM61" s="48"/>
      <c r="AO61" s="48"/>
      <c r="AQ61" s="48"/>
      <c r="AS61" s="48"/>
      <c r="AU61" s="48"/>
      <c r="AW61" s="48"/>
      <c r="AY61" s="48"/>
      <c r="BA61" s="48"/>
      <c r="BC61" s="48"/>
      <c r="BE61" s="48"/>
      <c r="BG61" s="48"/>
      <c r="BI61" s="48"/>
      <c r="BK61" s="48"/>
      <c r="BM61" s="48"/>
      <c r="BO61" s="48"/>
      <c r="BQ61" s="48"/>
      <c r="BS61" s="48"/>
      <c r="BU61" s="48"/>
      <c r="BW61" s="48"/>
      <c r="BY61" s="48"/>
      <c r="CA61" s="48"/>
      <c r="CC61" s="35"/>
      <c r="CD61" s="35"/>
    </row>
    <row r="62" spans="4:82" s="45" customFormat="1" ht="15" x14ac:dyDescent="0.2">
      <c r="D62" s="25"/>
      <c r="E62" s="50"/>
      <c r="F62" s="51"/>
      <c r="G62" s="28"/>
      <c r="H62" s="29"/>
      <c r="I62" s="29"/>
      <c r="J62" s="24"/>
      <c r="K62" s="30"/>
      <c r="L62" s="24"/>
      <c r="M62" s="31"/>
      <c r="N62" s="32"/>
      <c r="O62" s="33"/>
      <c r="P62" s="31"/>
      <c r="Q62" s="34"/>
      <c r="S62" s="48"/>
      <c r="U62" s="48"/>
      <c r="W62" s="48"/>
      <c r="Y62" s="48"/>
      <c r="AA62" s="48"/>
      <c r="AC62" s="48"/>
      <c r="AE62" s="48"/>
      <c r="AG62" s="48"/>
      <c r="AI62" s="48"/>
      <c r="AK62" s="48"/>
      <c r="AM62" s="48"/>
      <c r="AO62" s="48"/>
      <c r="AQ62" s="48"/>
      <c r="AS62" s="48"/>
      <c r="AU62" s="48"/>
      <c r="AW62" s="48"/>
      <c r="AY62" s="48"/>
      <c r="BA62" s="48"/>
      <c r="BC62" s="48"/>
      <c r="BE62" s="48"/>
      <c r="BG62" s="48"/>
      <c r="BI62" s="48"/>
      <c r="BK62" s="48"/>
      <c r="BM62" s="48"/>
      <c r="BO62" s="48"/>
      <c r="BQ62" s="48"/>
      <c r="BS62" s="48"/>
      <c r="BU62" s="48"/>
      <c r="BW62" s="48"/>
      <c r="BY62" s="48"/>
      <c r="CA62" s="48"/>
      <c r="CC62" s="35"/>
      <c r="CD62" s="35"/>
    </row>
    <row r="63" spans="4:82" s="45" customFormat="1" ht="15" x14ac:dyDescent="0.2">
      <c r="D63" s="25"/>
      <c r="E63" s="50"/>
      <c r="F63" s="51"/>
      <c r="G63" s="28"/>
      <c r="H63" s="29"/>
      <c r="I63" s="29"/>
      <c r="J63" s="24"/>
      <c r="K63" s="30"/>
      <c r="L63" s="24"/>
      <c r="M63" s="31"/>
      <c r="N63" s="32"/>
      <c r="O63" s="33"/>
      <c r="P63" s="31"/>
      <c r="Q63" s="34"/>
      <c r="S63" s="48"/>
      <c r="U63" s="48"/>
      <c r="W63" s="48"/>
      <c r="Y63" s="48"/>
      <c r="AA63" s="48"/>
      <c r="AC63" s="48"/>
      <c r="AE63" s="48"/>
      <c r="AG63" s="48"/>
      <c r="AI63" s="48"/>
      <c r="AK63" s="48"/>
      <c r="AM63" s="48"/>
      <c r="AO63" s="48"/>
      <c r="AQ63" s="48"/>
      <c r="AS63" s="48"/>
      <c r="AU63" s="48"/>
      <c r="AW63" s="48"/>
      <c r="AY63" s="48"/>
      <c r="BA63" s="48"/>
      <c r="BC63" s="48"/>
      <c r="BE63" s="48"/>
      <c r="BG63" s="48"/>
      <c r="BI63" s="48"/>
      <c r="BK63" s="48"/>
      <c r="BM63" s="48"/>
      <c r="BO63" s="48"/>
      <c r="BQ63" s="48"/>
      <c r="BS63" s="48"/>
      <c r="BU63" s="48"/>
      <c r="BW63" s="48"/>
      <c r="BY63" s="48"/>
      <c r="CA63" s="48"/>
      <c r="CC63" s="35"/>
      <c r="CD63" s="35"/>
    </row>
    <row r="64" spans="4:82" s="45" customFormat="1" ht="15" x14ac:dyDescent="0.2">
      <c r="D64" s="25"/>
      <c r="E64" s="50"/>
      <c r="F64" s="51"/>
      <c r="G64" s="28"/>
      <c r="H64" s="29"/>
      <c r="I64" s="29"/>
      <c r="J64" s="24"/>
      <c r="K64" s="30"/>
      <c r="L64" s="24"/>
      <c r="M64" s="31"/>
      <c r="N64" s="32"/>
      <c r="O64" s="33"/>
      <c r="P64" s="31"/>
      <c r="Q64" s="34"/>
      <c r="S64" s="48"/>
      <c r="U64" s="48"/>
      <c r="W64" s="48"/>
      <c r="Y64" s="48"/>
      <c r="AA64" s="48"/>
      <c r="AC64" s="48"/>
      <c r="AE64" s="48"/>
      <c r="AG64" s="48"/>
      <c r="AI64" s="48"/>
      <c r="AK64" s="48"/>
      <c r="AM64" s="48"/>
      <c r="AO64" s="48"/>
      <c r="AQ64" s="48"/>
      <c r="AS64" s="48"/>
      <c r="AU64" s="48"/>
      <c r="AW64" s="48"/>
      <c r="AY64" s="48"/>
      <c r="BA64" s="48"/>
      <c r="BC64" s="48"/>
      <c r="BE64" s="48"/>
      <c r="BG64" s="48"/>
      <c r="BI64" s="48"/>
      <c r="BK64" s="48"/>
      <c r="BM64" s="48"/>
      <c r="BO64" s="48"/>
      <c r="BQ64" s="48"/>
      <c r="BS64" s="48"/>
      <c r="BU64" s="48"/>
      <c r="BW64" s="48"/>
      <c r="BY64" s="48"/>
      <c r="CA64" s="48"/>
      <c r="CC64" s="35"/>
      <c r="CD64" s="35"/>
    </row>
    <row r="65" spans="4:82" s="45" customFormat="1" ht="15" x14ac:dyDescent="0.2">
      <c r="D65" s="25"/>
      <c r="E65" s="50"/>
      <c r="F65" s="51"/>
      <c r="G65" s="28"/>
      <c r="H65" s="29"/>
      <c r="I65" s="29"/>
      <c r="J65" s="24"/>
      <c r="K65" s="30"/>
      <c r="L65" s="24"/>
      <c r="M65" s="31"/>
      <c r="N65" s="32"/>
      <c r="O65" s="33"/>
      <c r="P65" s="31"/>
      <c r="Q65" s="34"/>
      <c r="S65" s="48"/>
      <c r="U65" s="48"/>
      <c r="W65" s="48"/>
      <c r="Y65" s="48"/>
      <c r="AA65" s="48"/>
      <c r="AC65" s="48"/>
      <c r="AE65" s="48"/>
      <c r="AG65" s="48"/>
      <c r="AI65" s="48"/>
      <c r="AK65" s="48"/>
      <c r="AM65" s="48"/>
      <c r="AO65" s="48"/>
      <c r="AQ65" s="48"/>
      <c r="AS65" s="48"/>
      <c r="AU65" s="48"/>
      <c r="AW65" s="48"/>
      <c r="AY65" s="48"/>
      <c r="BA65" s="48"/>
      <c r="BC65" s="48"/>
      <c r="BE65" s="48"/>
      <c r="BG65" s="48"/>
      <c r="BI65" s="48"/>
      <c r="BK65" s="48"/>
      <c r="BM65" s="48"/>
      <c r="BO65" s="48"/>
      <c r="BQ65" s="48"/>
      <c r="BS65" s="48"/>
      <c r="BU65" s="48"/>
      <c r="BW65" s="48"/>
      <c r="BY65" s="48"/>
      <c r="CA65" s="48"/>
      <c r="CC65" s="35"/>
      <c r="CD65" s="35"/>
    </row>
    <row r="66" spans="4:82" s="45" customFormat="1" ht="15" x14ac:dyDescent="0.2">
      <c r="D66" s="25"/>
      <c r="E66" s="50"/>
      <c r="F66" s="51"/>
      <c r="G66" s="28"/>
      <c r="H66" s="29"/>
      <c r="I66" s="29"/>
      <c r="J66" s="24"/>
      <c r="K66" s="30"/>
      <c r="L66" s="24"/>
      <c r="M66" s="31"/>
      <c r="N66" s="32"/>
      <c r="O66" s="33"/>
      <c r="P66" s="31"/>
      <c r="Q66" s="34"/>
      <c r="S66" s="48"/>
      <c r="U66" s="48"/>
      <c r="W66" s="48"/>
      <c r="Y66" s="48"/>
      <c r="AA66" s="48"/>
      <c r="AC66" s="48"/>
      <c r="AE66" s="48"/>
      <c r="AG66" s="48"/>
      <c r="AI66" s="48"/>
      <c r="AK66" s="48"/>
      <c r="AM66" s="48"/>
      <c r="AO66" s="48"/>
      <c r="AQ66" s="48"/>
      <c r="AS66" s="48"/>
      <c r="AU66" s="48"/>
      <c r="AW66" s="48"/>
      <c r="AY66" s="48"/>
      <c r="BA66" s="48"/>
      <c r="BC66" s="48"/>
      <c r="BE66" s="48"/>
      <c r="BG66" s="48"/>
      <c r="BI66" s="48"/>
      <c r="BK66" s="48"/>
      <c r="BM66" s="48"/>
      <c r="BO66" s="48"/>
      <c r="BQ66" s="48"/>
      <c r="BS66" s="48"/>
      <c r="BU66" s="48"/>
      <c r="BW66" s="48"/>
      <c r="BY66" s="48"/>
      <c r="CA66" s="48"/>
      <c r="CC66" s="35"/>
      <c r="CD66" s="35"/>
    </row>
    <row r="67" spans="4:82" s="45" customFormat="1" ht="15" x14ac:dyDescent="0.2">
      <c r="D67" s="25"/>
      <c r="E67" s="50"/>
      <c r="F67" s="51"/>
      <c r="G67" s="28"/>
      <c r="H67" s="29"/>
      <c r="I67" s="29"/>
      <c r="J67" s="24"/>
      <c r="K67" s="30"/>
      <c r="L67" s="24"/>
      <c r="M67" s="31"/>
      <c r="N67" s="32"/>
      <c r="O67" s="33"/>
      <c r="P67" s="31"/>
      <c r="Q67" s="34"/>
      <c r="S67" s="48"/>
      <c r="U67" s="48"/>
      <c r="W67" s="48"/>
      <c r="Y67" s="48"/>
      <c r="AA67" s="48"/>
      <c r="AC67" s="48"/>
      <c r="AE67" s="48"/>
      <c r="AG67" s="48"/>
      <c r="AI67" s="48"/>
      <c r="AK67" s="48"/>
      <c r="AM67" s="48"/>
      <c r="AO67" s="48"/>
      <c r="AQ67" s="48"/>
      <c r="AS67" s="48"/>
      <c r="AU67" s="48"/>
      <c r="AW67" s="48"/>
      <c r="AY67" s="48"/>
      <c r="BA67" s="48"/>
      <c r="BC67" s="48"/>
      <c r="BE67" s="48"/>
      <c r="BG67" s="48"/>
      <c r="BI67" s="48"/>
      <c r="BK67" s="48"/>
      <c r="BM67" s="48"/>
      <c r="BO67" s="48"/>
      <c r="BQ67" s="48"/>
      <c r="BS67" s="48"/>
      <c r="BU67" s="48"/>
      <c r="BW67" s="48"/>
      <c r="BY67" s="48"/>
      <c r="CA67" s="48"/>
      <c r="CC67" s="35"/>
      <c r="CD67" s="35"/>
    </row>
    <row r="68" spans="4:82" s="45" customFormat="1" ht="15" x14ac:dyDescent="0.2">
      <c r="D68" s="25"/>
      <c r="E68" s="50"/>
      <c r="F68" s="51"/>
      <c r="G68" s="28"/>
      <c r="H68" s="29"/>
      <c r="I68" s="29"/>
      <c r="J68" s="24"/>
      <c r="K68" s="30"/>
      <c r="L68" s="24"/>
      <c r="M68" s="31"/>
      <c r="N68" s="32"/>
      <c r="O68" s="33"/>
      <c r="P68" s="31"/>
      <c r="Q68" s="34"/>
      <c r="S68" s="48"/>
      <c r="U68" s="48"/>
      <c r="W68" s="48"/>
      <c r="Y68" s="48"/>
      <c r="AA68" s="48"/>
      <c r="AC68" s="48"/>
      <c r="AE68" s="48"/>
      <c r="AG68" s="48"/>
      <c r="AI68" s="48"/>
      <c r="AK68" s="48"/>
      <c r="AM68" s="48"/>
      <c r="AO68" s="48"/>
      <c r="AQ68" s="48"/>
      <c r="AS68" s="48"/>
      <c r="AU68" s="48"/>
      <c r="AW68" s="48"/>
      <c r="AY68" s="48"/>
      <c r="BA68" s="48"/>
      <c r="BC68" s="48"/>
      <c r="BE68" s="48"/>
      <c r="BG68" s="48"/>
      <c r="BI68" s="48"/>
      <c r="BK68" s="48"/>
      <c r="BM68" s="48"/>
      <c r="BO68" s="48"/>
      <c r="BQ68" s="48"/>
      <c r="BS68" s="48"/>
      <c r="BU68" s="48"/>
      <c r="BW68" s="48"/>
      <c r="BY68" s="48"/>
      <c r="CA68" s="48"/>
      <c r="CC68" s="35"/>
      <c r="CD68" s="35"/>
    </row>
    <row r="69" spans="4:82" s="45" customFormat="1" ht="15" x14ac:dyDescent="0.2">
      <c r="D69" s="25"/>
      <c r="E69" s="50"/>
      <c r="F69" s="51"/>
      <c r="G69" s="28"/>
      <c r="H69" s="29"/>
      <c r="I69" s="29"/>
      <c r="J69" s="24"/>
      <c r="K69" s="30"/>
      <c r="L69" s="24"/>
      <c r="M69" s="31"/>
      <c r="N69" s="32"/>
      <c r="O69" s="33"/>
      <c r="P69" s="31"/>
      <c r="Q69" s="34"/>
      <c r="S69" s="48"/>
      <c r="U69" s="48"/>
      <c r="W69" s="48"/>
      <c r="Y69" s="48"/>
      <c r="AA69" s="48"/>
      <c r="AC69" s="48"/>
      <c r="AE69" s="48"/>
      <c r="AG69" s="48"/>
      <c r="AI69" s="48"/>
      <c r="AK69" s="48"/>
      <c r="AM69" s="48"/>
      <c r="AO69" s="48"/>
      <c r="AQ69" s="48"/>
      <c r="AS69" s="48"/>
      <c r="AU69" s="48"/>
      <c r="AW69" s="48"/>
      <c r="AY69" s="48"/>
      <c r="BA69" s="48"/>
      <c r="BC69" s="48"/>
      <c r="BE69" s="48"/>
      <c r="BG69" s="48"/>
      <c r="BI69" s="48"/>
      <c r="BK69" s="48"/>
      <c r="BM69" s="48"/>
      <c r="BO69" s="48"/>
      <c r="BQ69" s="48"/>
      <c r="BS69" s="48"/>
      <c r="BU69" s="48"/>
      <c r="BW69" s="48"/>
      <c r="BY69" s="48"/>
      <c r="CA69" s="48"/>
      <c r="CC69" s="35"/>
      <c r="CD69" s="35"/>
    </row>
    <row r="70" spans="4:82" s="45" customFormat="1" ht="15" x14ac:dyDescent="0.2">
      <c r="D70" s="25"/>
      <c r="E70" s="50"/>
      <c r="F70" s="51"/>
      <c r="G70" s="28"/>
      <c r="H70" s="29"/>
      <c r="I70" s="29"/>
      <c r="J70" s="24"/>
      <c r="K70" s="30"/>
      <c r="L70" s="24"/>
      <c r="M70" s="31"/>
      <c r="N70" s="32"/>
      <c r="O70" s="33"/>
      <c r="P70" s="31"/>
      <c r="Q70" s="34"/>
      <c r="S70" s="48"/>
      <c r="U70" s="48"/>
      <c r="W70" s="48"/>
      <c r="Y70" s="48"/>
      <c r="AA70" s="48"/>
      <c r="AC70" s="48"/>
      <c r="AE70" s="48"/>
      <c r="AG70" s="48"/>
      <c r="AI70" s="48"/>
      <c r="AK70" s="48"/>
      <c r="AM70" s="48"/>
      <c r="AO70" s="48"/>
      <c r="AQ70" s="48"/>
      <c r="AS70" s="48"/>
      <c r="AU70" s="48"/>
      <c r="AW70" s="48"/>
      <c r="AY70" s="48"/>
      <c r="BA70" s="48"/>
      <c r="BC70" s="48"/>
      <c r="BE70" s="48"/>
      <c r="BG70" s="48"/>
      <c r="BI70" s="48"/>
      <c r="BK70" s="48"/>
      <c r="BM70" s="48"/>
      <c r="BO70" s="48"/>
      <c r="BQ70" s="48"/>
      <c r="BS70" s="48"/>
      <c r="BU70" s="48"/>
      <c r="BW70" s="48"/>
      <c r="BY70" s="48"/>
      <c r="CA70" s="48"/>
      <c r="CC70" s="35"/>
      <c r="CD70" s="35"/>
    </row>
    <row r="71" spans="4:82" s="45" customFormat="1" ht="15" x14ac:dyDescent="0.2">
      <c r="D71" s="25"/>
      <c r="E71" s="50"/>
      <c r="F71" s="51"/>
      <c r="G71" s="28"/>
      <c r="H71" s="29"/>
      <c r="I71" s="29"/>
      <c r="J71" s="24"/>
      <c r="K71" s="30"/>
      <c r="L71" s="24"/>
      <c r="M71" s="31"/>
      <c r="N71" s="32"/>
      <c r="O71" s="33"/>
      <c r="P71" s="31"/>
      <c r="Q71" s="34"/>
      <c r="S71" s="48"/>
      <c r="U71" s="48"/>
      <c r="W71" s="48"/>
      <c r="Y71" s="48"/>
      <c r="AA71" s="48"/>
      <c r="AC71" s="48"/>
      <c r="AE71" s="48"/>
      <c r="AG71" s="48"/>
      <c r="AI71" s="48"/>
      <c r="AK71" s="48"/>
      <c r="AM71" s="48"/>
      <c r="AO71" s="48"/>
      <c r="AQ71" s="48"/>
      <c r="AS71" s="48"/>
      <c r="AU71" s="48"/>
      <c r="AW71" s="48"/>
      <c r="AY71" s="48"/>
      <c r="BA71" s="48"/>
      <c r="BC71" s="48"/>
      <c r="BE71" s="48"/>
      <c r="BG71" s="48"/>
      <c r="BI71" s="48"/>
      <c r="BK71" s="48"/>
      <c r="BM71" s="48"/>
      <c r="BO71" s="48"/>
      <c r="BQ71" s="48"/>
      <c r="BS71" s="48"/>
      <c r="BU71" s="48"/>
      <c r="BW71" s="48"/>
      <c r="BY71" s="48"/>
      <c r="CA71" s="48"/>
      <c r="CC71" s="35"/>
      <c r="CD71" s="35"/>
    </row>
    <row r="72" spans="4:82" s="45" customFormat="1" ht="15" x14ac:dyDescent="0.2">
      <c r="D72" s="25"/>
      <c r="E72" s="50"/>
      <c r="F72" s="51"/>
      <c r="G72" s="28"/>
      <c r="H72" s="29"/>
      <c r="I72" s="29"/>
      <c r="J72" s="24"/>
      <c r="K72" s="30"/>
      <c r="L72" s="24"/>
      <c r="M72" s="31"/>
      <c r="N72" s="32"/>
      <c r="O72" s="33"/>
      <c r="P72" s="31"/>
      <c r="Q72" s="34"/>
      <c r="S72" s="48"/>
      <c r="U72" s="48"/>
      <c r="W72" s="48"/>
      <c r="Y72" s="48"/>
      <c r="AA72" s="48"/>
      <c r="AC72" s="48"/>
      <c r="AE72" s="48"/>
      <c r="AG72" s="48"/>
      <c r="AI72" s="48"/>
      <c r="AK72" s="48"/>
      <c r="AM72" s="48"/>
      <c r="AO72" s="48"/>
      <c r="AQ72" s="48"/>
      <c r="AS72" s="48"/>
      <c r="AU72" s="48"/>
      <c r="AW72" s="48"/>
      <c r="AY72" s="48"/>
      <c r="BA72" s="48"/>
      <c r="BC72" s="48"/>
      <c r="BE72" s="48"/>
      <c r="BG72" s="48"/>
      <c r="BI72" s="48"/>
      <c r="BK72" s="48"/>
      <c r="BM72" s="48"/>
      <c r="BO72" s="48"/>
      <c r="BQ72" s="48"/>
      <c r="BS72" s="48"/>
      <c r="BU72" s="48"/>
      <c r="BW72" s="48"/>
      <c r="BY72" s="48"/>
      <c r="CA72" s="48"/>
      <c r="CC72" s="35"/>
      <c r="CD72" s="35"/>
    </row>
    <row r="73" spans="4:82" s="45" customFormat="1" ht="15" x14ac:dyDescent="0.2">
      <c r="D73" s="25"/>
      <c r="E73" s="50"/>
      <c r="F73" s="51"/>
      <c r="G73" s="28"/>
      <c r="H73" s="29"/>
      <c r="I73" s="29"/>
      <c r="J73" s="24"/>
      <c r="K73" s="30"/>
      <c r="L73" s="24"/>
      <c r="M73" s="31"/>
      <c r="N73" s="32"/>
      <c r="O73" s="33"/>
      <c r="P73" s="31"/>
      <c r="Q73" s="34"/>
      <c r="S73" s="48"/>
      <c r="U73" s="48"/>
      <c r="W73" s="48"/>
      <c r="Y73" s="48"/>
      <c r="AA73" s="48"/>
      <c r="AC73" s="48"/>
      <c r="AE73" s="48"/>
      <c r="AG73" s="48"/>
      <c r="AI73" s="48"/>
      <c r="AK73" s="48"/>
      <c r="AM73" s="48"/>
      <c r="AO73" s="48"/>
      <c r="AQ73" s="48"/>
      <c r="AS73" s="48"/>
      <c r="AU73" s="48"/>
      <c r="AW73" s="48"/>
      <c r="AY73" s="48"/>
      <c r="BA73" s="48"/>
      <c r="BC73" s="48"/>
      <c r="BE73" s="48"/>
      <c r="BG73" s="48"/>
      <c r="BI73" s="48"/>
      <c r="BK73" s="48"/>
      <c r="BM73" s="48"/>
      <c r="BO73" s="48"/>
      <c r="BQ73" s="48"/>
      <c r="BS73" s="48"/>
      <c r="BU73" s="48"/>
      <c r="BW73" s="48"/>
      <c r="BY73" s="48"/>
      <c r="CA73" s="48"/>
      <c r="CC73" s="35"/>
      <c r="CD73" s="35"/>
    </row>
    <row r="74" spans="4:82" s="45" customFormat="1" ht="15" x14ac:dyDescent="0.2">
      <c r="D74" s="25"/>
      <c r="E74" s="50"/>
      <c r="F74" s="51"/>
      <c r="G74" s="28"/>
      <c r="H74" s="29"/>
      <c r="I74" s="29"/>
      <c r="J74" s="24"/>
      <c r="K74" s="30"/>
      <c r="L74" s="24"/>
      <c r="M74" s="31"/>
      <c r="N74" s="32"/>
      <c r="O74" s="33"/>
      <c r="P74" s="31"/>
      <c r="Q74" s="34"/>
      <c r="S74" s="48"/>
      <c r="U74" s="48"/>
      <c r="W74" s="48"/>
      <c r="Y74" s="48"/>
      <c r="AA74" s="48"/>
      <c r="AC74" s="48"/>
      <c r="AE74" s="48"/>
      <c r="AG74" s="48"/>
      <c r="AI74" s="48"/>
      <c r="AK74" s="48"/>
      <c r="AM74" s="48"/>
      <c r="AO74" s="48"/>
      <c r="AQ74" s="48"/>
      <c r="AS74" s="48"/>
      <c r="AU74" s="48"/>
      <c r="AW74" s="48"/>
      <c r="AY74" s="48"/>
      <c r="BA74" s="48"/>
      <c r="BC74" s="48"/>
      <c r="BE74" s="48"/>
      <c r="BG74" s="48"/>
      <c r="BI74" s="48"/>
      <c r="BK74" s="48"/>
      <c r="BM74" s="48"/>
      <c r="BO74" s="48"/>
      <c r="BQ74" s="48"/>
      <c r="BS74" s="48"/>
      <c r="BU74" s="48"/>
      <c r="BW74" s="48"/>
      <c r="BY74" s="48"/>
      <c r="CA74" s="48"/>
      <c r="CC74" s="35"/>
      <c r="CD74" s="35"/>
    </row>
    <row r="75" spans="4:82" s="45" customFormat="1" ht="15" x14ac:dyDescent="0.2">
      <c r="D75" s="25"/>
      <c r="E75" s="50"/>
      <c r="F75" s="51"/>
      <c r="G75" s="28"/>
      <c r="H75" s="29"/>
      <c r="I75" s="29"/>
      <c r="J75" s="24"/>
      <c r="K75" s="30"/>
      <c r="L75" s="24"/>
      <c r="M75" s="31"/>
      <c r="N75" s="32"/>
      <c r="O75" s="33"/>
      <c r="P75" s="31"/>
      <c r="Q75" s="34"/>
      <c r="S75" s="48"/>
      <c r="U75" s="48"/>
      <c r="W75" s="48"/>
      <c r="Y75" s="48"/>
      <c r="AA75" s="48"/>
      <c r="AC75" s="48"/>
      <c r="AE75" s="48"/>
      <c r="AG75" s="48"/>
      <c r="AI75" s="48"/>
      <c r="AK75" s="48"/>
      <c r="AM75" s="48"/>
      <c r="AO75" s="48"/>
      <c r="AQ75" s="48"/>
      <c r="AS75" s="48"/>
      <c r="AU75" s="48"/>
      <c r="AW75" s="48"/>
      <c r="AY75" s="48"/>
      <c r="BA75" s="48"/>
      <c r="BC75" s="48"/>
      <c r="BE75" s="48"/>
      <c r="BG75" s="48"/>
      <c r="BI75" s="48"/>
      <c r="BK75" s="48"/>
      <c r="BM75" s="48"/>
      <c r="BO75" s="48"/>
      <c r="BQ75" s="48"/>
      <c r="BS75" s="48"/>
      <c r="BU75" s="48"/>
      <c r="BW75" s="48"/>
      <c r="BY75" s="48"/>
      <c r="CA75" s="48"/>
      <c r="CC75" s="35"/>
      <c r="CD75" s="35"/>
    </row>
    <row r="76" spans="4:82" s="45" customFormat="1" ht="15" x14ac:dyDescent="0.2">
      <c r="D76" s="25"/>
      <c r="E76" s="50"/>
      <c r="F76" s="51"/>
      <c r="G76" s="28"/>
      <c r="H76" s="29"/>
      <c r="I76" s="29"/>
      <c r="J76" s="24"/>
      <c r="K76" s="30"/>
      <c r="L76" s="24"/>
      <c r="M76" s="31"/>
      <c r="N76" s="32"/>
      <c r="O76" s="33"/>
      <c r="P76" s="31"/>
      <c r="Q76" s="34"/>
      <c r="S76" s="48"/>
      <c r="U76" s="48"/>
      <c r="W76" s="48"/>
      <c r="Y76" s="48"/>
      <c r="AA76" s="48"/>
      <c r="AC76" s="48"/>
      <c r="AE76" s="48"/>
      <c r="AG76" s="48"/>
      <c r="AI76" s="48"/>
      <c r="AK76" s="48"/>
      <c r="AM76" s="48"/>
      <c r="AO76" s="48"/>
      <c r="AQ76" s="48"/>
      <c r="AS76" s="48"/>
      <c r="AU76" s="48"/>
      <c r="AW76" s="48"/>
      <c r="AY76" s="48"/>
      <c r="BA76" s="48"/>
      <c r="BC76" s="48"/>
      <c r="BE76" s="48"/>
      <c r="BG76" s="48"/>
      <c r="BI76" s="48"/>
      <c r="BK76" s="48"/>
      <c r="BM76" s="48"/>
      <c r="BO76" s="48"/>
      <c r="BQ76" s="48"/>
      <c r="BS76" s="48"/>
      <c r="BU76" s="48"/>
      <c r="BW76" s="48"/>
      <c r="BY76" s="48"/>
      <c r="CA76" s="48"/>
      <c r="CC76" s="35"/>
      <c r="CD76" s="35"/>
    </row>
    <row r="77" spans="4:82" s="45" customFormat="1" ht="15" x14ac:dyDescent="0.2">
      <c r="D77" s="25"/>
      <c r="E77" s="50"/>
      <c r="F77" s="51"/>
      <c r="G77" s="28"/>
      <c r="H77" s="29"/>
      <c r="I77" s="29"/>
      <c r="J77" s="24"/>
      <c r="K77" s="30"/>
      <c r="L77" s="24"/>
      <c r="M77" s="31"/>
      <c r="N77" s="32"/>
      <c r="O77" s="33"/>
      <c r="P77" s="31"/>
      <c r="Q77" s="34"/>
      <c r="S77" s="48"/>
      <c r="U77" s="48"/>
      <c r="W77" s="48"/>
      <c r="Y77" s="48"/>
      <c r="AA77" s="48"/>
      <c r="AC77" s="48"/>
      <c r="AE77" s="48"/>
      <c r="AG77" s="48"/>
      <c r="AI77" s="48"/>
      <c r="AK77" s="48"/>
      <c r="AM77" s="48"/>
      <c r="AO77" s="48"/>
      <c r="AQ77" s="48"/>
      <c r="AS77" s="48"/>
      <c r="AU77" s="48"/>
      <c r="AW77" s="48"/>
      <c r="AY77" s="48"/>
      <c r="BA77" s="48"/>
      <c r="BC77" s="48"/>
      <c r="BE77" s="48"/>
      <c r="BG77" s="48"/>
      <c r="BI77" s="48"/>
      <c r="BK77" s="48"/>
      <c r="BM77" s="48"/>
      <c r="BO77" s="48"/>
      <c r="BQ77" s="48"/>
      <c r="BS77" s="48"/>
      <c r="BU77" s="48"/>
      <c r="BW77" s="48"/>
      <c r="BY77" s="48"/>
      <c r="CA77" s="48"/>
      <c r="CC77" s="35"/>
      <c r="CD77" s="35"/>
    </row>
    <row r="78" spans="4:82" s="45" customFormat="1" ht="15" x14ac:dyDescent="0.2">
      <c r="D78" s="25"/>
      <c r="E78" s="50"/>
      <c r="F78" s="51"/>
      <c r="G78" s="28"/>
      <c r="H78" s="29"/>
      <c r="I78" s="29"/>
      <c r="J78" s="24"/>
      <c r="K78" s="30"/>
      <c r="L78" s="24"/>
      <c r="M78" s="31"/>
      <c r="N78" s="32"/>
      <c r="O78" s="33"/>
      <c r="P78" s="31"/>
      <c r="Q78" s="34"/>
      <c r="S78" s="48"/>
      <c r="U78" s="48"/>
      <c r="W78" s="48"/>
      <c r="Y78" s="48"/>
      <c r="AA78" s="48"/>
      <c r="AC78" s="48"/>
      <c r="AE78" s="48"/>
      <c r="AG78" s="48"/>
      <c r="AI78" s="48"/>
      <c r="AK78" s="48"/>
      <c r="AM78" s="48"/>
      <c r="AO78" s="48"/>
      <c r="AQ78" s="48"/>
      <c r="AS78" s="48"/>
      <c r="AU78" s="48"/>
      <c r="AW78" s="48"/>
      <c r="AY78" s="48"/>
      <c r="BA78" s="48"/>
      <c r="BC78" s="48"/>
      <c r="BE78" s="48"/>
      <c r="BG78" s="48"/>
      <c r="BI78" s="48"/>
      <c r="BK78" s="48"/>
      <c r="BM78" s="48"/>
      <c r="BO78" s="48"/>
      <c r="BQ78" s="48"/>
      <c r="BS78" s="48"/>
      <c r="BU78" s="48"/>
      <c r="BW78" s="48"/>
      <c r="BY78" s="48"/>
      <c r="CA78" s="48"/>
      <c r="CC78" s="35"/>
      <c r="CD78" s="35"/>
    </row>
    <row r="79" spans="4:82" s="45" customFormat="1" ht="15" x14ac:dyDescent="0.2">
      <c r="D79" s="25"/>
      <c r="E79" s="50"/>
      <c r="F79" s="51"/>
      <c r="G79" s="28"/>
      <c r="H79" s="29"/>
      <c r="I79" s="29"/>
      <c r="J79" s="24"/>
      <c r="K79" s="30"/>
      <c r="L79" s="24"/>
      <c r="M79" s="31"/>
      <c r="N79" s="32"/>
      <c r="O79" s="33"/>
      <c r="P79" s="31"/>
      <c r="Q79" s="34"/>
      <c r="S79" s="48"/>
      <c r="U79" s="48"/>
      <c r="W79" s="48"/>
      <c r="Y79" s="48"/>
      <c r="AA79" s="48"/>
      <c r="AC79" s="48"/>
      <c r="AE79" s="48"/>
      <c r="AG79" s="48"/>
      <c r="AI79" s="48"/>
      <c r="AK79" s="48"/>
      <c r="AM79" s="48"/>
      <c r="AO79" s="48"/>
      <c r="AQ79" s="48"/>
      <c r="AS79" s="48"/>
      <c r="AU79" s="48"/>
      <c r="AW79" s="48"/>
      <c r="AY79" s="48"/>
      <c r="BA79" s="48"/>
      <c r="BC79" s="48"/>
      <c r="BE79" s="48"/>
      <c r="BG79" s="48"/>
      <c r="BI79" s="48"/>
      <c r="BK79" s="48"/>
      <c r="BM79" s="48"/>
      <c r="BO79" s="48"/>
      <c r="BQ79" s="48"/>
      <c r="BS79" s="48"/>
      <c r="BU79" s="48"/>
      <c r="BW79" s="48"/>
      <c r="BY79" s="48"/>
      <c r="CA79" s="48"/>
      <c r="CC79" s="35"/>
      <c r="CD79" s="35"/>
    </row>
    <row r="80" spans="4:82" s="45" customFormat="1" ht="15" x14ac:dyDescent="0.2">
      <c r="D80" s="25"/>
      <c r="E80" s="50"/>
      <c r="F80" s="51"/>
      <c r="G80" s="28"/>
      <c r="H80" s="29"/>
      <c r="I80" s="29"/>
      <c r="J80" s="24"/>
      <c r="K80" s="30"/>
      <c r="L80" s="24"/>
      <c r="M80" s="31"/>
      <c r="N80" s="32"/>
      <c r="O80" s="33"/>
      <c r="P80" s="31"/>
      <c r="Q80" s="34"/>
      <c r="S80" s="48"/>
      <c r="U80" s="48"/>
      <c r="W80" s="48"/>
      <c r="Y80" s="48"/>
      <c r="AA80" s="48"/>
      <c r="AC80" s="48"/>
      <c r="AE80" s="48"/>
      <c r="AG80" s="48"/>
      <c r="AI80" s="48"/>
      <c r="AK80" s="48"/>
      <c r="AM80" s="48"/>
      <c r="AO80" s="48"/>
      <c r="AQ80" s="48"/>
      <c r="AS80" s="48"/>
      <c r="AU80" s="48"/>
      <c r="AW80" s="48"/>
      <c r="AY80" s="48"/>
      <c r="BA80" s="48"/>
      <c r="BC80" s="48"/>
      <c r="BE80" s="48"/>
      <c r="BG80" s="48"/>
      <c r="BI80" s="48"/>
      <c r="BK80" s="48"/>
      <c r="BM80" s="48"/>
      <c r="BO80" s="48"/>
      <c r="BQ80" s="48"/>
      <c r="BS80" s="48"/>
      <c r="BU80" s="48"/>
      <c r="BW80" s="48"/>
      <c r="BY80" s="48"/>
      <c r="CA80" s="48"/>
      <c r="CC80" s="35"/>
      <c r="CD80" s="35"/>
    </row>
    <row r="81" spans="4:82" s="45" customFormat="1" ht="15" x14ac:dyDescent="0.2">
      <c r="D81" s="25"/>
      <c r="E81" s="50"/>
      <c r="F81" s="51"/>
      <c r="G81" s="28"/>
      <c r="H81" s="29"/>
      <c r="I81" s="29"/>
      <c r="J81" s="24"/>
      <c r="K81" s="30"/>
      <c r="L81" s="24"/>
      <c r="M81" s="31"/>
      <c r="N81" s="32"/>
      <c r="O81" s="33"/>
      <c r="P81" s="31"/>
      <c r="Q81" s="34"/>
      <c r="S81" s="48"/>
      <c r="U81" s="48"/>
      <c r="W81" s="48"/>
      <c r="Y81" s="48"/>
      <c r="AA81" s="48"/>
      <c r="AC81" s="48"/>
      <c r="AE81" s="48"/>
      <c r="AG81" s="48"/>
      <c r="AI81" s="48"/>
      <c r="AK81" s="48"/>
      <c r="AM81" s="48"/>
      <c r="AO81" s="48"/>
      <c r="AQ81" s="48"/>
      <c r="AS81" s="48"/>
      <c r="AU81" s="48"/>
      <c r="AW81" s="48"/>
      <c r="AY81" s="48"/>
      <c r="BA81" s="48"/>
      <c r="BC81" s="48"/>
      <c r="BE81" s="48"/>
      <c r="BG81" s="48"/>
      <c r="BI81" s="48"/>
      <c r="BK81" s="48"/>
      <c r="BM81" s="48"/>
      <c r="BO81" s="48"/>
      <c r="BQ81" s="48"/>
      <c r="BS81" s="48"/>
      <c r="BU81" s="48"/>
      <c r="BW81" s="48"/>
      <c r="BY81" s="48"/>
      <c r="CA81" s="48"/>
      <c r="CC81" s="35"/>
      <c r="CD81" s="35"/>
    </row>
    <row r="82" spans="4:82" s="45" customFormat="1" ht="15" x14ac:dyDescent="0.2">
      <c r="D82" s="25"/>
      <c r="E82" s="50"/>
      <c r="F82" s="51"/>
      <c r="G82" s="28"/>
      <c r="H82" s="29"/>
      <c r="I82" s="29"/>
      <c r="J82" s="24"/>
      <c r="K82" s="30"/>
      <c r="L82" s="24"/>
      <c r="M82" s="31"/>
      <c r="N82" s="32"/>
      <c r="O82" s="33"/>
      <c r="P82" s="31"/>
      <c r="Q82" s="34"/>
      <c r="S82" s="48"/>
      <c r="U82" s="48"/>
      <c r="W82" s="48"/>
      <c r="Y82" s="48"/>
      <c r="AA82" s="48"/>
      <c r="AC82" s="48"/>
      <c r="AE82" s="48"/>
      <c r="AG82" s="48"/>
      <c r="AI82" s="48"/>
      <c r="AK82" s="48"/>
      <c r="AM82" s="48"/>
      <c r="AO82" s="48"/>
      <c r="AQ82" s="48"/>
      <c r="AS82" s="48"/>
      <c r="AU82" s="48"/>
      <c r="AW82" s="48"/>
      <c r="AY82" s="48"/>
      <c r="BA82" s="48"/>
      <c r="BC82" s="48"/>
      <c r="BE82" s="48"/>
      <c r="BG82" s="48"/>
      <c r="BI82" s="48"/>
      <c r="BK82" s="48"/>
      <c r="BM82" s="48"/>
      <c r="BO82" s="48"/>
      <c r="BQ82" s="48"/>
      <c r="BS82" s="48"/>
      <c r="BU82" s="48"/>
      <c r="BW82" s="48"/>
      <c r="BY82" s="48"/>
      <c r="CA82" s="48"/>
      <c r="CC82" s="35"/>
      <c r="CD82" s="35"/>
    </row>
    <row r="83" spans="4:82" s="45" customFormat="1" ht="15" x14ac:dyDescent="0.2">
      <c r="D83" s="25"/>
      <c r="E83" s="50"/>
      <c r="F83" s="51"/>
      <c r="G83" s="28"/>
      <c r="H83" s="29"/>
      <c r="I83" s="29"/>
      <c r="J83" s="24"/>
      <c r="K83" s="30"/>
      <c r="L83" s="24"/>
      <c r="M83" s="31"/>
      <c r="N83" s="32"/>
      <c r="O83" s="33"/>
      <c r="P83" s="31"/>
      <c r="Q83" s="34"/>
      <c r="S83" s="48"/>
      <c r="U83" s="48"/>
      <c r="W83" s="48"/>
      <c r="Y83" s="48"/>
      <c r="AA83" s="48"/>
      <c r="AC83" s="48"/>
      <c r="AE83" s="48"/>
      <c r="AG83" s="48"/>
      <c r="AI83" s="48"/>
      <c r="AK83" s="48"/>
      <c r="AM83" s="48"/>
      <c r="AO83" s="48"/>
      <c r="AQ83" s="48"/>
      <c r="AS83" s="48"/>
      <c r="AU83" s="48"/>
      <c r="AW83" s="48"/>
      <c r="AY83" s="48"/>
      <c r="BA83" s="48"/>
      <c r="BC83" s="48"/>
      <c r="BE83" s="48"/>
      <c r="BG83" s="48"/>
      <c r="BI83" s="48"/>
      <c r="BK83" s="48"/>
      <c r="BM83" s="48"/>
      <c r="BO83" s="48"/>
      <c r="BQ83" s="48"/>
      <c r="BS83" s="48"/>
      <c r="BU83" s="48"/>
      <c r="BW83" s="48"/>
      <c r="BY83" s="48"/>
      <c r="CA83" s="48"/>
      <c r="CC83" s="35"/>
      <c r="CD83" s="35"/>
    </row>
    <row r="84" spans="4:82" s="45" customFormat="1" ht="15" x14ac:dyDescent="0.2">
      <c r="D84" s="25"/>
      <c r="E84" s="50"/>
      <c r="F84" s="51"/>
      <c r="G84" s="28"/>
      <c r="H84" s="29"/>
      <c r="I84" s="29"/>
      <c r="J84" s="24"/>
      <c r="K84" s="30"/>
      <c r="L84" s="24"/>
      <c r="M84" s="31"/>
      <c r="N84" s="32"/>
      <c r="O84" s="33"/>
      <c r="P84" s="31"/>
      <c r="Q84" s="34"/>
      <c r="S84" s="48"/>
      <c r="U84" s="48"/>
      <c r="W84" s="48"/>
      <c r="Y84" s="48"/>
      <c r="AA84" s="48"/>
      <c r="AC84" s="48"/>
      <c r="AE84" s="48"/>
      <c r="AG84" s="48"/>
      <c r="AI84" s="48"/>
      <c r="AK84" s="48"/>
      <c r="AM84" s="48"/>
      <c r="AO84" s="48"/>
      <c r="AQ84" s="48"/>
      <c r="AS84" s="48"/>
      <c r="AU84" s="48"/>
      <c r="AW84" s="48"/>
      <c r="AY84" s="48"/>
      <c r="BA84" s="48"/>
      <c r="BC84" s="48"/>
      <c r="BE84" s="48"/>
      <c r="BG84" s="48"/>
      <c r="BI84" s="48"/>
      <c r="BK84" s="48"/>
      <c r="BM84" s="48"/>
      <c r="BO84" s="48"/>
      <c r="BQ84" s="48"/>
      <c r="BS84" s="48"/>
      <c r="BU84" s="48"/>
      <c r="BW84" s="48"/>
      <c r="BY84" s="48"/>
      <c r="CA84" s="48"/>
      <c r="CC84" s="35"/>
      <c r="CD84" s="35"/>
    </row>
    <row r="85" spans="4:82" s="45" customFormat="1" ht="15" x14ac:dyDescent="0.2">
      <c r="D85" s="25"/>
      <c r="E85" s="50"/>
      <c r="F85" s="51"/>
      <c r="G85" s="28"/>
      <c r="H85" s="29"/>
      <c r="I85" s="29"/>
      <c r="J85" s="24"/>
      <c r="K85" s="30"/>
      <c r="L85" s="24"/>
      <c r="M85" s="31"/>
      <c r="N85" s="32"/>
      <c r="O85" s="33"/>
      <c r="P85" s="31"/>
      <c r="Q85" s="34"/>
      <c r="S85" s="48"/>
      <c r="U85" s="48"/>
      <c r="W85" s="48"/>
      <c r="Y85" s="48"/>
      <c r="AA85" s="48"/>
      <c r="AC85" s="48"/>
      <c r="AE85" s="48"/>
      <c r="AG85" s="48"/>
      <c r="AI85" s="48"/>
      <c r="AK85" s="48"/>
      <c r="AM85" s="48"/>
      <c r="AO85" s="48"/>
      <c r="AQ85" s="48"/>
      <c r="AS85" s="48"/>
      <c r="AU85" s="48"/>
      <c r="AW85" s="48"/>
      <c r="AY85" s="48"/>
      <c r="BA85" s="48"/>
      <c r="BC85" s="48"/>
      <c r="BE85" s="48"/>
      <c r="BG85" s="48"/>
      <c r="BI85" s="48"/>
      <c r="BK85" s="48"/>
      <c r="BM85" s="48"/>
      <c r="BO85" s="48"/>
      <c r="BQ85" s="48"/>
      <c r="BS85" s="48"/>
      <c r="BU85" s="48"/>
      <c r="BW85" s="48"/>
      <c r="BY85" s="48"/>
      <c r="CA85" s="48"/>
      <c r="CC85" s="35"/>
      <c r="CD85" s="35"/>
    </row>
    <row r="86" spans="4:82" s="45" customFormat="1" ht="15" x14ac:dyDescent="0.2">
      <c r="D86" s="25"/>
      <c r="E86" s="50"/>
      <c r="F86" s="51"/>
      <c r="G86" s="28"/>
      <c r="H86" s="29"/>
      <c r="I86" s="29"/>
      <c r="J86" s="24"/>
      <c r="K86" s="30"/>
      <c r="L86" s="24"/>
      <c r="M86" s="31"/>
      <c r="N86" s="32"/>
      <c r="O86" s="33"/>
      <c r="P86" s="31"/>
      <c r="Q86" s="34"/>
      <c r="S86" s="48"/>
      <c r="U86" s="48"/>
      <c r="W86" s="48"/>
      <c r="Y86" s="48"/>
      <c r="AA86" s="48"/>
      <c r="AC86" s="48"/>
      <c r="AE86" s="48"/>
      <c r="AG86" s="48"/>
      <c r="AI86" s="48"/>
      <c r="AK86" s="48"/>
      <c r="AM86" s="48"/>
      <c r="AO86" s="48"/>
      <c r="AQ86" s="48"/>
      <c r="AS86" s="48"/>
      <c r="AU86" s="48"/>
      <c r="AW86" s="48"/>
      <c r="AY86" s="48"/>
      <c r="BA86" s="48"/>
      <c r="BC86" s="48"/>
      <c r="BE86" s="48"/>
      <c r="BG86" s="48"/>
      <c r="BI86" s="48"/>
      <c r="BK86" s="48"/>
      <c r="BM86" s="48"/>
      <c r="BO86" s="48"/>
      <c r="BQ86" s="48"/>
      <c r="BS86" s="48"/>
      <c r="BU86" s="48"/>
      <c r="BW86" s="48"/>
      <c r="BY86" s="48"/>
      <c r="CA86" s="48"/>
      <c r="CC86" s="35"/>
      <c r="CD86" s="35"/>
    </row>
    <row r="87" spans="4:82" s="45" customFormat="1" ht="15" x14ac:dyDescent="0.2">
      <c r="D87" s="25"/>
      <c r="E87" s="50"/>
      <c r="F87" s="51"/>
      <c r="G87" s="28"/>
      <c r="H87" s="29"/>
      <c r="I87" s="29"/>
      <c r="J87" s="24"/>
      <c r="K87" s="30"/>
      <c r="L87" s="24"/>
      <c r="M87" s="31"/>
      <c r="N87" s="32"/>
      <c r="O87" s="33"/>
      <c r="P87" s="31"/>
      <c r="Q87" s="34"/>
      <c r="S87" s="48"/>
      <c r="U87" s="48"/>
      <c r="W87" s="48"/>
      <c r="Y87" s="48"/>
      <c r="AA87" s="48"/>
      <c r="AC87" s="48"/>
      <c r="AE87" s="48"/>
      <c r="AG87" s="48"/>
      <c r="AI87" s="48"/>
      <c r="AK87" s="48"/>
      <c r="AM87" s="48"/>
      <c r="AO87" s="48"/>
      <c r="AQ87" s="48"/>
      <c r="AS87" s="48"/>
      <c r="AU87" s="48"/>
      <c r="AW87" s="48"/>
      <c r="AY87" s="48"/>
      <c r="BA87" s="48"/>
      <c r="BC87" s="48"/>
      <c r="BE87" s="48"/>
      <c r="BG87" s="48"/>
      <c r="BI87" s="48"/>
      <c r="BK87" s="48"/>
      <c r="BM87" s="48"/>
      <c r="BO87" s="48"/>
      <c r="BQ87" s="48"/>
      <c r="BS87" s="48"/>
      <c r="BU87" s="48"/>
      <c r="BW87" s="48"/>
      <c r="BY87" s="48"/>
      <c r="CA87" s="48"/>
      <c r="CC87" s="35"/>
      <c r="CD87" s="35"/>
    </row>
    <row r="88" spans="4:82" s="45" customFormat="1" ht="15" x14ac:dyDescent="0.2">
      <c r="D88" s="25"/>
      <c r="E88" s="50"/>
      <c r="F88" s="51"/>
      <c r="G88" s="28"/>
      <c r="H88" s="29"/>
      <c r="I88" s="29"/>
      <c r="J88" s="24"/>
      <c r="K88" s="30"/>
      <c r="L88" s="24"/>
      <c r="M88" s="31"/>
      <c r="N88" s="32"/>
      <c r="O88" s="33"/>
      <c r="P88" s="31"/>
      <c r="Q88" s="34"/>
      <c r="S88" s="48"/>
      <c r="U88" s="48"/>
      <c r="W88" s="48"/>
      <c r="Y88" s="48"/>
      <c r="AA88" s="48"/>
      <c r="AC88" s="48"/>
      <c r="AE88" s="48"/>
      <c r="AG88" s="48"/>
      <c r="AI88" s="48"/>
      <c r="AK88" s="48"/>
      <c r="AM88" s="48"/>
      <c r="AO88" s="48"/>
      <c r="AQ88" s="48"/>
      <c r="AS88" s="48"/>
      <c r="AU88" s="48"/>
      <c r="AW88" s="48"/>
      <c r="AY88" s="48"/>
      <c r="BA88" s="48"/>
      <c r="BC88" s="48"/>
      <c r="BE88" s="48"/>
      <c r="BG88" s="48"/>
      <c r="BI88" s="48"/>
      <c r="BK88" s="48"/>
      <c r="BM88" s="48"/>
      <c r="BO88" s="48"/>
      <c r="BQ88" s="48"/>
      <c r="BS88" s="48"/>
      <c r="BU88" s="48"/>
      <c r="BW88" s="48"/>
      <c r="BY88" s="48"/>
      <c r="CA88" s="48"/>
      <c r="CC88" s="35"/>
      <c r="CD88" s="35"/>
    </row>
    <row r="89" spans="4:82" s="45" customFormat="1" ht="15" x14ac:dyDescent="0.2">
      <c r="D89" s="25"/>
      <c r="E89" s="50"/>
      <c r="F89" s="51"/>
      <c r="G89" s="28"/>
      <c r="H89" s="29"/>
      <c r="I89" s="29"/>
      <c r="J89" s="24"/>
      <c r="K89" s="30"/>
      <c r="L89" s="24"/>
      <c r="M89" s="31"/>
      <c r="N89" s="32"/>
      <c r="O89" s="33"/>
      <c r="P89" s="31"/>
      <c r="Q89" s="34"/>
      <c r="S89" s="48"/>
      <c r="U89" s="48"/>
      <c r="W89" s="48"/>
      <c r="Y89" s="48"/>
      <c r="AA89" s="48"/>
      <c r="AC89" s="48"/>
      <c r="AE89" s="48"/>
      <c r="AG89" s="48"/>
      <c r="AI89" s="48"/>
      <c r="AK89" s="48"/>
      <c r="AM89" s="48"/>
      <c r="AO89" s="48"/>
      <c r="AQ89" s="48"/>
      <c r="AS89" s="48"/>
      <c r="AU89" s="48"/>
      <c r="AW89" s="48"/>
      <c r="AY89" s="48"/>
      <c r="BA89" s="48"/>
      <c r="BC89" s="48"/>
      <c r="BE89" s="48"/>
      <c r="BG89" s="48"/>
      <c r="BI89" s="48"/>
      <c r="BK89" s="48"/>
      <c r="BM89" s="48"/>
      <c r="BO89" s="48"/>
      <c r="BQ89" s="48"/>
      <c r="BS89" s="48"/>
      <c r="BU89" s="48"/>
      <c r="BW89" s="48"/>
      <c r="BY89" s="48"/>
      <c r="CA89" s="48"/>
      <c r="CC89" s="35"/>
      <c r="CD89" s="35"/>
    </row>
  </sheetData>
  <mergeCells count="128">
    <mergeCell ref="BU1:CA1"/>
    <mergeCell ref="A3:B3"/>
    <mergeCell ref="C3:G3"/>
    <mergeCell ref="I3:K3"/>
    <mergeCell ref="N3:Q3"/>
    <mergeCell ref="BQ3:BT3"/>
    <mergeCell ref="BU3:CA3"/>
    <mergeCell ref="AT5:AU5"/>
    <mergeCell ref="AV5:AW5"/>
    <mergeCell ref="AX5:AY5"/>
    <mergeCell ref="AZ5:BA5"/>
    <mergeCell ref="AD5:AE5"/>
    <mergeCell ref="AF5:AG5"/>
    <mergeCell ref="AH5:AI5"/>
    <mergeCell ref="AJ5:AK5"/>
    <mergeCell ref="AL5:AM5"/>
    <mergeCell ref="AN5:AO5"/>
    <mergeCell ref="BZ5:CA5"/>
    <mergeCell ref="BX5:BY5"/>
    <mergeCell ref="BB5:BC5"/>
    <mergeCell ref="BD5:BE5"/>
    <mergeCell ref="BF5:BG5"/>
    <mergeCell ref="BH5:BI5"/>
    <mergeCell ref="BJ5:BK5"/>
    <mergeCell ref="Z5:AA5"/>
    <mergeCell ref="AB5:AC5"/>
    <mergeCell ref="J6:J7"/>
    <mergeCell ref="K6:K7"/>
    <mergeCell ref="L6:L7"/>
    <mergeCell ref="M6:M7"/>
    <mergeCell ref="N6:N7"/>
    <mergeCell ref="O6:O7"/>
    <mergeCell ref="AP6:AQ6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BN5:BO5"/>
    <mergeCell ref="BV6:BW6"/>
    <mergeCell ref="AP5:AQ5"/>
    <mergeCell ref="AR5:AS5"/>
    <mergeCell ref="P6:P7"/>
    <mergeCell ref="Q6:Q7"/>
    <mergeCell ref="R6:S6"/>
    <mergeCell ref="T6:U6"/>
    <mergeCell ref="V6:W6"/>
    <mergeCell ref="X6:Y6"/>
    <mergeCell ref="BP5:BQ5"/>
    <mergeCell ref="BR5:BS5"/>
    <mergeCell ref="BT5:BU5"/>
    <mergeCell ref="BV5:BW5"/>
    <mergeCell ref="BD6:BE6"/>
    <mergeCell ref="BF6:BG6"/>
    <mergeCell ref="BH6:BI6"/>
    <mergeCell ref="AL6:AM6"/>
    <mergeCell ref="AN6:AO6"/>
    <mergeCell ref="BL5:BM5"/>
    <mergeCell ref="R5:S5"/>
    <mergeCell ref="T5:U5"/>
    <mergeCell ref="V5:W5"/>
    <mergeCell ref="X5:Y5"/>
    <mergeCell ref="AT6:AU6"/>
    <mergeCell ref="AV6:AW6"/>
    <mergeCell ref="Z6:AA6"/>
    <mergeCell ref="AB6:AC6"/>
    <mergeCell ref="AD6:AE6"/>
    <mergeCell ref="AF6:AG6"/>
    <mergeCell ref="AH6:AI6"/>
    <mergeCell ref="AJ6:AK6"/>
    <mergeCell ref="AR6:AS6"/>
    <mergeCell ref="BX6:BY6"/>
    <mergeCell ref="BZ6:CA6"/>
    <mergeCell ref="BJ6:BK6"/>
    <mergeCell ref="BL6:BM6"/>
    <mergeCell ref="BN6:BO6"/>
    <mergeCell ref="BP6:BQ6"/>
    <mergeCell ref="BR6:BS6"/>
    <mergeCell ref="BT6:BU6"/>
    <mergeCell ref="AX6:AY6"/>
    <mergeCell ref="AZ6:BA6"/>
    <mergeCell ref="BB6:BC6"/>
    <mergeCell ref="A26:B26"/>
    <mergeCell ref="D26:E26"/>
    <mergeCell ref="S27:W28"/>
    <mergeCell ref="Y27:Z28"/>
    <mergeCell ref="AB27:AD28"/>
    <mergeCell ref="AG27:AK28"/>
    <mergeCell ref="AM27:AN28"/>
    <mergeCell ref="AP27:AR28"/>
    <mergeCell ref="A29:B29"/>
    <mergeCell ref="D29:E29"/>
    <mergeCell ref="S29:W29"/>
    <mergeCell ref="Y29:Z29"/>
    <mergeCell ref="AB29:AD29"/>
    <mergeCell ref="AG29:AK29"/>
    <mergeCell ref="AM29:AN29"/>
    <mergeCell ref="AP29:AR29"/>
    <mergeCell ref="AP33:AR33"/>
    <mergeCell ref="AB35:AD35"/>
    <mergeCell ref="AE35:AF35"/>
    <mergeCell ref="AG35:AK35"/>
    <mergeCell ref="AM35:AN35"/>
    <mergeCell ref="AP35:AR35"/>
    <mergeCell ref="A35:B35"/>
    <mergeCell ref="D35:E35"/>
    <mergeCell ref="A31:B31"/>
    <mergeCell ref="D31:E31"/>
    <mergeCell ref="J31:L31"/>
    <mergeCell ref="S31:W31"/>
    <mergeCell ref="Y31:Z31"/>
    <mergeCell ref="AB31:AD31"/>
    <mergeCell ref="AG31:AK31"/>
    <mergeCell ref="AM31:AN31"/>
    <mergeCell ref="AP31:AR31"/>
    <mergeCell ref="A37:B37"/>
    <mergeCell ref="D37:E37"/>
    <mergeCell ref="A33:B33"/>
    <mergeCell ref="D33:E33"/>
    <mergeCell ref="S33:W33"/>
    <mergeCell ref="Y33:Z33"/>
    <mergeCell ref="AB33:AD33"/>
    <mergeCell ref="AG33:AK33"/>
    <mergeCell ref="AM33:AN33"/>
  </mergeCells>
  <conditionalFormatting sqref="K10">
    <cfRule type="cellIs" dxfId="153" priority="30" operator="equal">
      <formula>0</formula>
    </cfRule>
  </conditionalFormatting>
  <conditionalFormatting sqref="K10">
    <cfRule type="cellIs" dxfId="152" priority="29" operator="equal">
      <formula>0</formula>
    </cfRule>
  </conditionalFormatting>
  <conditionalFormatting sqref="K10">
    <cfRule type="cellIs" dxfId="151" priority="28" operator="equal">
      <formula>0</formula>
    </cfRule>
  </conditionalFormatting>
  <conditionalFormatting sqref="K10">
    <cfRule type="cellIs" dxfId="150" priority="27" operator="equal">
      <formula>0</formula>
    </cfRule>
  </conditionalFormatting>
  <conditionalFormatting sqref="K13">
    <cfRule type="cellIs" dxfId="149" priority="20" operator="equal">
      <formula>0</formula>
    </cfRule>
  </conditionalFormatting>
  <conditionalFormatting sqref="K13">
    <cfRule type="cellIs" dxfId="148" priority="19" operator="equal">
      <formula>0</formula>
    </cfRule>
  </conditionalFormatting>
  <conditionalFormatting sqref="K14">
    <cfRule type="cellIs" dxfId="147" priority="16" operator="equal">
      <formula>0</formula>
    </cfRule>
  </conditionalFormatting>
  <conditionalFormatting sqref="K14">
    <cfRule type="cellIs" dxfId="146" priority="15" operator="equal">
      <formula>0</formula>
    </cfRule>
  </conditionalFormatting>
  <conditionalFormatting sqref="K9 K11:K12 K15 K24">
    <cfRule type="cellIs" dxfId="145" priority="38" operator="equal">
      <formula>0</formula>
    </cfRule>
  </conditionalFormatting>
  <conditionalFormatting sqref="K9">
    <cfRule type="cellIs" dxfId="144" priority="37" operator="equal">
      <formula>0</formula>
    </cfRule>
  </conditionalFormatting>
  <conditionalFormatting sqref="K9 K11:K12 K15 K24">
    <cfRule type="cellIs" dxfId="143" priority="36" operator="equal">
      <formula>0</formula>
    </cfRule>
  </conditionalFormatting>
  <conditionalFormatting sqref="K9">
    <cfRule type="cellIs" dxfId="142" priority="35" operator="equal">
      <formula>0</formula>
    </cfRule>
  </conditionalFormatting>
  <conditionalFormatting sqref="K16">
    <cfRule type="cellIs" dxfId="141" priority="14" operator="equal">
      <formula>0</formula>
    </cfRule>
  </conditionalFormatting>
  <conditionalFormatting sqref="K16">
    <cfRule type="cellIs" dxfId="140" priority="13" operator="equal">
      <formula>0</formula>
    </cfRule>
  </conditionalFormatting>
  <conditionalFormatting sqref="K17:K19">
    <cfRule type="cellIs" dxfId="139" priority="12" operator="equal">
      <formula>0</formula>
    </cfRule>
  </conditionalFormatting>
  <conditionalFormatting sqref="K17:K19">
    <cfRule type="cellIs" dxfId="138" priority="11" operator="equal">
      <formula>0</formula>
    </cfRule>
  </conditionalFormatting>
  <conditionalFormatting sqref="K23">
    <cfRule type="cellIs" dxfId="137" priority="8" operator="equal">
      <formula>0</formula>
    </cfRule>
  </conditionalFormatting>
  <conditionalFormatting sqref="K23">
    <cfRule type="cellIs" dxfId="136" priority="7" operator="equal">
      <formula>0</formula>
    </cfRule>
  </conditionalFormatting>
  <conditionalFormatting sqref="K20">
    <cfRule type="cellIs" dxfId="135" priority="6" operator="equal">
      <formula>0</formula>
    </cfRule>
  </conditionalFormatting>
  <conditionalFormatting sqref="K20">
    <cfRule type="cellIs" dxfId="134" priority="5" operator="equal">
      <formula>0</formula>
    </cfRule>
  </conditionalFormatting>
  <conditionalFormatting sqref="K22">
    <cfRule type="cellIs" dxfId="133" priority="4" operator="equal">
      <formula>0</formula>
    </cfRule>
  </conditionalFormatting>
  <conditionalFormatting sqref="K22">
    <cfRule type="cellIs" dxfId="132" priority="3" operator="equal">
      <formula>0</formula>
    </cfRule>
  </conditionalFormatting>
  <conditionalFormatting sqref="K21">
    <cfRule type="cellIs" dxfId="131" priority="2" operator="equal">
      <formula>0</formula>
    </cfRule>
  </conditionalFormatting>
  <conditionalFormatting sqref="K21">
    <cfRule type="cellIs" dxfId="130" priority="1" operator="equal">
      <formula>0</formula>
    </cfRule>
  </conditionalFormatting>
  <pageMargins left="0.19685039370078741" right="0.19685039370078741" top="0.23622047244094491" bottom="0.23622047244094491" header="0.31496062992125984" footer="0.31496062992125984"/>
  <pageSetup paperSize="9" scale="47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93"/>
  <sheetViews>
    <sheetView showGridLines="0" zoomScale="98" zoomScaleNormal="98" workbookViewId="0">
      <pane xSplit="17" ySplit="7" topLeftCell="CA8" activePane="bottomRight" state="frozen"/>
      <selection sqref="A1:XFD1048576"/>
      <selection pane="topRight" sqref="A1:XFD1048576"/>
      <selection pane="bottomLeft" sqref="A1:XFD1048576"/>
      <selection pane="bottomRight" activeCell="C10" sqref="C10"/>
    </sheetView>
  </sheetViews>
  <sheetFormatPr defaultColWidth="9.125" defaultRowHeight="14.25" x14ac:dyDescent="0.2"/>
  <cols>
    <col min="1" max="1" width="3.25" style="24" customWidth="1"/>
    <col min="2" max="2" width="12.25" style="24" customWidth="1"/>
    <col min="3" max="3" width="18" style="24" customWidth="1"/>
    <col min="4" max="4" width="5.75" style="25" customWidth="1"/>
    <col min="5" max="5" width="9.125" style="26" customWidth="1"/>
    <col min="6" max="6" width="7.375" style="27" customWidth="1"/>
    <col min="7" max="7" width="6.625" style="28" customWidth="1"/>
    <col min="8" max="9" width="9" style="29" customWidth="1"/>
    <col min="10" max="10" width="4.25" style="24" customWidth="1"/>
    <col min="11" max="11" width="4.25" style="30" customWidth="1"/>
    <col min="12" max="12" width="4.25" style="24" customWidth="1"/>
    <col min="13" max="13" width="8" style="31" customWidth="1"/>
    <col min="14" max="14" width="10.375" style="32" customWidth="1"/>
    <col min="15" max="15" width="4.25" style="33" customWidth="1"/>
    <col min="16" max="16" width="7.375" style="31" customWidth="1"/>
    <col min="17" max="17" width="6.625" style="34" customWidth="1"/>
    <col min="18" max="18" width="2.75" style="24" customWidth="1"/>
    <col min="19" max="19" width="2.75" style="30" customWidth="1"/>
    <col min="20" max="20" width="2.75" style="24" customWidth="1"/>
    <col min="21" max="21" width="2.75" style="30" customWidth="1"/>
    <col min="22" max="22" width="2.75" style="24" customWidth="1"/>
    <col min="23" max="23" width="2.75" style="30" customWidth="1"/>
    <col min="24" max="24" width="2.75" style="24" customWidth="1"/>
    <col min="25" max="25" width="2.75" style="30" customWidth="1"/>
    <col min="26" max="26" width="2.75" style="24" customWidth="1"/>
    <col min="27" max="27" width="2.75" style="30" customWidth="1"/>
    <col min="28" max="28" width="2.75" style="24" customWidth="1"/>
    <col min="29" max="29" width="2.75" style="30" customWidth="1"/>
    <col min="30" max="30" width="3.25" style="24" customWidth="1"/>
    <col min="31" max="31" width="2.75" style="30" customWidth="1"/>
    <col min="32" max="32" width="2.75" style="24" customWidth="1"/>
    <col min="33" max="33" width="2.75" style="30" customWidth="1"/>
    <col min="34" max="34" width="2.75" style="24" customWidth="1"/>
    <col min="35" max="35" width="2.75" style="30" customWidth="1"/>
    <col min="36" max="36" width="2.75" style="24" customWidth="1"/>
    <col min="37" max="37" width="2.75" style="30" customWidth="1"/>
    <col min="38" max="38" width="2.75" style="24" customWidth="1"/>
    <col min="39" max="39" width="2.75" style="30" customWidth="1"/>
    <col min="40" max="40" width="2.75" style="24" customWidth="1"/>
    <col min="41" max="41" width="2.75" style="30" customWidth="1"/>
    <col min="42" max="42" width="2.75" style="24" customWidth="1"/>
    <col min="43" max="43" width="2.75" style="30" customWidth="1"/>
    <col min="44" max="44" width="2.75" style="24" customWidth="1"/>
    <col min="45" max="45" width="2.75" style="30" customWidth="1"/>
    <col min="46" max="46" width="2.75" style="24" customWidth="1"/>
    <col min="47" max="47" width="2.75" style="30" customWidth="1"/>
    <col min="48" max="48" width="2.75" style="24" customWidth="1"/>
    <col min="49" max="49" width="2.75" style="30" customWidth="1"/>
    <col min="50" max="50" width="2.75" style="24" customWidth="1"/>
    <col min="51" max="51" width="2.75" style="30" customWidth="1"/>
    <col min="52" max="52" width="2.75" style="24" customWidth="1"/>
    <col min="53" max="53" width="2.75" style="30" customWidth="1"/>
    <col min="54" max="54" width="2.75" style="24" customWidth="1"/>
    <col min="55" max="55" width="2.75" style="30" customWidth="1"/>
    <col min="56" max="56" width="2.75" style="24" customWidth="1"/>
    <col min="57" max="57" width="2.75" style="30" customWidth="1"/>
    <col min="58" max="58" width="2.75" style="24" customWidth="1"/>
    <col min="59" max="59" width="2.75" style="30" customWidth="1"/>
    <col min="60" max="60" width="2.75" style="24" customWidth="1"/>
    <col min="61" max="61" width="2.75" style="30" customWidth="1"/>
    <col min="62" max="62" width="2.75" style="24" customWidth="1"/>
    <col min="63" max="63" width="2.75" style="30" customWidth="1"/>
    <col min="64" max="64" width="2.75" style="24" customWidth="1"/>
    <col min="65" max="65" width="2.75" style="30" customWidth="1"/>
    <col min="66" max="66" width="2.75" style="24" customWidth="1"/>
    <col min="67" max="67" width="2.75" style="30" customWidth="1"/>
    <col min="68" max="68" width="2.75" style="24" customWidth="1"/>
    <col min="69" max="69" width="2.75" style="30" customWidth="1"/>
    <col min="70" max="70" width="2.75" style="24" customWidth="1"/>
    <col min="71" max="71" width="2.75" style="30" customWidth="1"/>
    <col min="72" max="72" width="2.75" style="24" customWidth="1"/>
    <col min="73" max="73" width="2.75" style="30" customWidth="1"/>
    <col min="74" max="74" width="2.75" style="24" customWidth="1"/>
    <col min="75" max="75" width="2.75" style="30" customWidth="1"/>
    <col min="76" max="76" width="2.75" style="24" customWidth="1"/>
    <col min="77" max="77" width="2.75" style="30" customWidth="1"/>
    <col min="78" max="78" width="2.75" style="24" customWidth="1"/>
    <col min="79" max="79" width="2.75" style="30" customWidth="1"/>
    <col min="80" max="80" width="9.125" style="24"/>
    <col min="81" max="81" width="11.75" style="35" bestFit="1" customWidth="1"/>
    <col min="82" max="82" width="9.25" style="35" bestFit="1" customWidth="1"/>
    <col min="83" max="16384" width="9.125" style="24"/>
  </cols>
  <sheetData>
    <row r="1" spans="1:85" ht="31.5" customHeight="1" x14ac:dyDescent="0.2">
      <c r="A1" s="54" t="s">
        <v>125</v>
      </c>
      <c r="BU1" s="674"/>
      <c r="BV1" s="674"/>
      <c r="BW1" s="674"/>
      <c r="BX1" s="674"/>
      <c r="BY1" s="674"/>
      <c r="BZ1" s="674"/>
      <c r="CA1" s="674"/>
    </row>
    <row r="2" spans="1:85" ht="6" customHeight="1" thickBot="1" x14ac:dyDescent="0.25">
      <c r="A2" s="36"/>
    </row>
    <row r="3" spans="1:85" s="313" customFormat="1" ht="27" customHeight="1" thickBot="1" x14ac:dyDescent="0.25">
      <c r="A3" s="675" t="s">
        <v>12</v>
      </c>
      <c r="B3" s="675"/>
      <c r="C3" s="676" t="s">
        <v>293</v>
      </c>
      <c r="D3" s="677"/>
      <c r="E3" s="677"/>
      <c r="F3" s="677"/>
      <c r="G3" s="678"/>
      <c r="H3" s="57" t="s">
        <v>53</v>
      </c>
      <c r="I3" s="679" t="s">
        <v>115</v>
      </c>
      <c r="J3" s="680"/>
      <c r="K3" s="681"/>
      <c r="L3" s="58" t="s">
        <v>38</v>
      </c>
      <c r="M3" s="59"/>
      <c r="N3" s="682" t="s">
        <v>172</v>
      </c>
      <c r="O3" s="683"/>
      <c r="P3" s="683"/>
      <c r="Q3" s="684"/>
      <c r="S3" s="38"/>
      <c r="U3" s="38"/>
      <c r="W3" s="38"/>
      <c r="Y3" s="38"/>
      <c r="AA3" s="38"/>
      <c r="AC3" s="38"/>
      <c r="AE3" s="38"/>
      <c r="AG3" s="38"/>
      <c r="AI3" s="38"/>
      <c r="AK3" s="38"/>
      <c r="AM3" s="38"/>
      <c r="AO3" s="38"/>
      <c r="AQ3" s="38"/>
      <c r="AS3" s="38"/>
      <c r="AU3" s="38"/>
      <c r="AW3" s="38"/>
      <c r="AY3" s="38"/>
      <c r="BA3" s="38"/>
      <c r="BC3" s="38"/>
      <c r="BE3" s="38"/>
      <c r="BG3" s="38"/>
      <c r="BI3" s="38"/>
      <c r="BK3" s="38"/>
      <c r="BM3" s="38"/>
      <c r="BO3" s="38"/>
      <c r="BQ3" s="685" t="s">
        <v>50</v>
      </c>
      <c r="BR3" s="685"/>
      <c r="BS3" s="685"/>
      <c r="BT3" s="686"/>
      <c r="BU3" s="687">
        <v>41944</v>
      </c>
      <c r="BV3" s="688"/>
      <c r="BW3" s="688"/>
      <c r="BX3" s="688"/>
      <c r="BY3" s="688"/>
      <c r="BZ3" s="688"/>
      <c r="CA3" s="689"/>
      <c r="CC3" s="60"/>
      <c r="CD3" s="60"/>
    </row>
    <row r="4" spans="1:85" s="313" customFormat="1" ht="6" customHeight="1" thickBot="1" x14ac:dyDescent="0.25">
      <c r="A4" s="39"/>
      <c r="B4" s="39"/>
      <c r="C4" s="40"/>
      <c r="D4" s="41"/>
      <c r="E4" s="315"/>
      <c r="F4" s="43"/>
      <c r="G4" s="28"/>
      <c r="H4" s="44"/>
      <c r="I4" s="44"/>
      <c r="J4" s="24"/>
      <c r="K4" s="30"/>
      <c r="L4" s="24"/>
      <c r="M4" s="31"/>
      <c r="N4" s="32"/>
      <c r="O4" s="33"/>
      <c r="P4" s="31"/>
      <c r="Q4" s="34"/>
      <c r="S4" s="38"/>
      <c r="U4" s="38"/>
      <c r="W4" s="38"/>
      <c r="Y4" s="38"/>
      <c r="AA4" s="38"/>
      <c r="AC4" s="38"/>
      <c r="AE4" s="38"/>
      <c r="AG4" s="38"/>
      <c r="AI4" s="38"/>
      <c r="AK4" s="38"/>
      <c r="AM4" s="38"/>
      <c r="AO4" s="38"/>
      <c r="AQ4" s="38"/>
      <c r="AS4" s="38"/>
      <c r="AU4" s="38"/>
      <c r="AW4" s="38"/>
      <c r="AY4" s="38"/>
      <c r="BA4" s="38"/>
      <c r="BC4" s="38"/>
      <c r="BE4" s="38"/>
      <c r="BG4" s="38"/>
      <c r="BI4" s="38"/>
      <c r="BK4" s="38"/>
      <c r="BM4" s="38"/>
      <c r="BO4" s="38"/>
      <c r="BQ4" s="38"/>
      <c r="BS4" s="38"/>
      <c r="BU4" s="38"/>
      <c r="BW4" s="38"/>
      <c r="BY4" s="38"/>
      <c r="CA4" s="38"/>
      <c r="CC4" s="35"/>
      <c r="CD4" s="35"/>
    </row>
    <row r="5" spans="1:85" ht="18.75" customHeight="1" thickBot="1" x14ac:dyDescent="0.25">
      <c r="R5" s="714" t="s">
        <v>24</v>
      </c>
      <c r="S5" s="715"/>
      <c r="T5" s="714" t="s">
        <v>25</v>
      </c>
      <c r="U5" s="715"/>
      <c r="V5" s="714" t="s">
        <v>26</v>
      </c>
      <c r="W5" s="715"/>
      <c r="X5" s="714" t="s">
        <v>27</v>
      </c>
      <c r="Y5" s="715"/>
      <c r="Z5" s="714" t="s">
        <v>28</v>
      </c>
      <c r="AA5" s="715"/>
      <c r="AB5" s="714" t="s">
        <v>29</v>
      </c>
      <c r="AC5" s="715"/>
      <c r="AD5" s="714" t="s">
        <v>30</v>
      </c>
      <c r="AE5" s="715"/>
      <c r="AF5" s="714" t="s">
        <v>24</v>
      </c>
      <c r="AG5" s="715"/>
      <c r="AH5" s="714" t="s">
        <v>25</v>
      </c>
      <c r="AI5" s="715"/>
      <c r="AJ5" s="714" t="s">
        <v>26</v>
      </c>
      <c r="AK5" s="715"/>
      <c r="AL5" s="714" t="s">
        <v>27</v>
      </c>
      <c r="AM5" s="715"/>
      <c r="AN5" s="714" t="s">
        <v>28</v>
      </c>
      <c r="AO5" s="715"/>
      <c r="AP5" s="714" t="s">
        <v>29</v>
      </c>
      <c r="AQ5" s="715"/>
      <c r="AR5" s="714" t="s">
        <v>30</v>
      </c>
      <c r="AS5" s="715"/>
      <c r="AT5" s="714" t="s">
        <v>24</v>
      </c>
      <c r="AU5" s="715"/>
      <c r="AV5" s="714" t="s">
        <v>25</v>
      </c>
      <c r="AW5" s="715"/>
      <c r="AX5" s="714" t="s">
        <v>26</v>
      </c>
      <c r="AY5" s="715"/>
      <c r="AZ5" s="714" t="s">
        <v>27</v>
      </c>
      <c r="BA5" s="715"/>
      <c r="BB5" s="714" t="s">
        <v>28</v>
      </c>
      <c r="BC5" s="715"/>
      <c r="BD5" s="714" t="s">
        <v>29</v>
      </c>
      <c r="BE5" s="715"/>
      <c r="BF5" s="714" t="s">
        <v>30</v>
      </c>
      <c r="BG5" s="715"/>
      <c r="BH5" s="714" t="s">
        <v>24</v>
      </c>
      <c r="BI5" s="715"/>
      <c r="BJ5" s="714" t="s">
        <v>25</v>
      </c>
      <c r="BK5" s="715"/>
      <c r="BL5" s="714" t="s">
        <v>26</v>
      </c>
      <c r="BM5" s="715"/>
      <c r="BN5" s="714" t="s">
        <v>27</v>
      </c>
      <c r="BO5" s="715"/>
      <c r="BP5" s="714" t="s">
        <v>28</v>
      </c>
      <c r="BQ5" s="715"/>
      <c r="BR5" s="714" t="s">
        <v>29</v>
      </c>
      <c r="BS5" s="715"/>
      <c r="BT5" s="714" t="s">
        <v>30</v>
      </c>
      <c r="BU5" s="715"/>
      <c r="BV5" s="714" t="s">
        <v>24</v>
      </c>
      <c r="BW5" s="715"/>
      <c r="BX5" s="714" t="s">
        <v>25</v>
      </c>
      <c r="BY5" s="715"/>
      <c r="BZ5" s="714" t="s">
        <v>26</v>
      </c>
      <c r="CA5" s="715"/>
    </row>
    <row r="6" spans="1:85" s="115" customFormat="1" ht="18.75" customHeight="1" x14ac:dyDescent="0.2">
      <c r="A6" s="652" t="s">
        <v>0</v>
      </c>
      <c r="B6" s="654" t="s">
        <v>34</v>
      </c>
      <c r="C6" s="654" t="s">
        <v>13</v>
      </c>
      <c r="D6" s="656" t="s">
        <v>92</v>
      </c>
      <c r="E6" s="658" t="s">
        <v>17</v>
      </c>
      <c r="F6" s="660" t="s">
        <v>93</v>
      </c>
      <c r="G6" s="658" t="s">
        <v>18</v>
      </c>
      <c r="H6" s="662" t="s">
        <v>15</v>
      </c>
      <c r="I6" s="662" t="s">
        <v>16</v>
      </c>
      <c r="J6" s="664" t="s">
        <v>40</v>
      </c>
      <c r="K6" s="666" t="s">
        <v>41</v>
      </c>
      <c r="L6" s="668" t="s">
        <v>19</v>
      </c>
      <c r="M6" s="646" t="s">
        <v>17</v>
      </c>
      <c r="N6" s="670" t="s">
        <v>72</v>
      </c>
      <c r="O6" s="672" t="s">
        <v>39</v>
      </c>
      <c r="P6" s="646" t="s">
        <v>17</v>
      </c>
      <c r="Q6" s="648" t="s">
        <v>71</v>
      </c>
      <c r="R6" s="650">
        <v>1</v>
      </c>
      <c r="S6" s="642"/>
      <c r="T6" s="642">
        <v>2</v>
      </c>
      <c r="U6" s="642"/>
      <c r="V6" s="642">
        <v>3</v>
      </c>
      <c r="W6" s="642"/>
      <c r="X6" s="642">
        <v>4</v>
      </c>
      <c r="Y6" s="642"/>
      <c r="Z6" s="642">
        <v>5</v>
      </c>
      <c r="AA6" s="642"/>
      <c r="AB6" s="642">
        <v>6</v>
      </c>
      <c r="AC6" s="642"/>
      <c r="AD6" s="642">
        <v>7</v>
      </c>
      <c r="AE6" s="642"/>
      <c r="AF6" s="642">
        <v>8</v>
      </c>
      <c r="AG6" s="642"/>
      <c r="AH6" s="642">
        <v>9</v>
      </c>
      <c r="AI6" s="642"/>
      <c r="AJ6" s="642">
        <v>10</v>
      </c>
      <c r="AK6" s="642"/>
      <c r="AL6" s="642">
        <v>11</v>
      </c>
      <c r="AM6" s="642"/>
      <c r="AN6" s="642">
        <v>12</v>
      </c>
      <c r="AO6" s="642"/>
      <c r="AP6" s="642">
        <v>13</v>
      </c>
      <c r="AQ6" s="642"/>
      <c r="AR6" s="642">
        <v>14</v>
      </c>
      <c r="AS6" s="642"/>
      <c r="AT6" s="642">
        <v>15</v>
      </c>
      <c r="AU6" s="642"/>
      <c r="AV6" s="642">
        <v>16</v>
      </c>
      <c r="AW6" s="642"/>
      <c r="AX6" s="642">
        <v>17</v>
      </c>
      <c r="AY6" s="642"/>
      <c r="AZ6" s="642">
        <v>18</v>
      </c>
      <c r="BA6" s="642"/>
      <c r="BB6" s="642">
        <v>19</v>
      </c>
      <c r="BC6" s="642"/>
      <c r="BD6" s="642">
        <v>20</v>
      </c>
      <c r="BE6" s="642"/>
      <c r="BF6" s="642">
        <v>21</v>
      </c>
      <c r="BG6" s="642"/>
      <c r="BH6" s="642">
        <v>22</v>
      </c>
      <c r="BI6" s="642"/>
      <c r="BJ6" s="642">
        <v>23</v>
      </c>
      <c r="BK6" s="642"/>
      <c r="BL6" s="642">
        <v>24</v>
      </c>
      <c r="BM6" s="642"/>
      <c r="BN6" s="642">
        <v>25</v>
      </c>
      <c r="BO6" s="642"/>
      <c r="BP6" s="642">
        <v>26</v>
      </c>
      <c r="BQ6" s="642"/>
      <c r="BR6" s="642">
        <v>27</v>
      </c>
      <c r="BS6" s="642"/>
      <c r="BT6" s="642">
        <v>28</v>
      </c>
      <c r="BU6" s="642"/>
      <c r="BV6" s="642">
        <v>29</v>
      </c>
      <c r="BW6" s="642"/>
      <c r="BX6" s="642">
        <v>30</v>
      </c>
      <c r="BY6" s="642"/>
      <c r="BZ6" s="642">
        <v>31</v>
      </c>
      <c r="CA6" s="642"/>
      <c r="CC6" s="116"/>
      <c r="CD6" s="116"/>
    </row>
    <row r="7" spans="1:85" s="115" customFormat="1" ht="30.75" customHeight="1" thickBot="1" x14ac:dyDescent="0.25">
      <c r="A7" s="653"/>
      <c r="B7" s="655"/>
      <c r="C7" s="655"/>
      <c r="D7" s="657"/>
      <c r="E7" s="659"/>
      <c r="F7" s="661"/>
      <c r="G7" s="659"/>
      <c r="H7" s="663"/>
      <c r="I7" s="663"/>
      <c r="J7" s="665"/>
      <c r="K7" s="667"/>
      <c r="L7" s="669"/>
      <c r="M7" s="647"/>
      <c r="N7" s="671"/>
      <c r="O7" s="673"/>
      <c r="P7" s="647"/>
      <c r="Q7" s="649"/>
      <c r="R7" s="317" t="s">
        <v>22</v>
      </c>
      <c r="S7" s="118" t="s">
        <v>23</v>
      </c>
      <c r="T7" s="318" t="s">
        <v>22</v>
      </c>
      <c r="U7" s="118" t="s">
        <v>23</v>
      </c>
      <c r="V7" s="318" t="s">
        <v>22</v>
      </c>
      <c r="W7" s="118" t="s">
        <v>23</v>
      </c>
      <c r="X7" s="318" t="s">
        <v>22</v>
      </c>
      <c r="Y7" s="118" t="s">
        <v>23</v>
      </c>
      <c r="Z7" s="318" t="s">
        <v>22</v>
      </c>
      <c r="AA7" s="118" t="s">
        <v>23</v>
      </c>
      <c r="AB7" s="318" t="s">
        <v>22</v>
      </c>
      <c r="AC7" s="118" t="s">
        <v>23</v>
      </c>
      <c r="AD7" s="318" t="s">
        <v>22</v>
      </c>
      <c r="AE7" s="118" t="s">
        <v>23</v>
      </c>
      <c r="AF7" s="318" t="s">
        <v>22</v>
      </c>
      <c r="AG7" s="118" t="s">
        <v>23</v>
      </c>
      <c r="AH7" s="318" t="s">
        <v>22</v>
      </c>
      <c r="AI7" s="118" t="s">
        <v>23</v>
      </c>
      <c r="AJ7" s="318" t="s">
        <v>22</v>
      </c>
      <c r="AK7" s="118" t="s">
        <v>23</v>
      </c>
      <c r="AL7" s="318" t="s">
        <v>22</v>
      </c>
      <c r="AM7" s="118" t="s">
        <v>23</v>
      </c>
      <c r="AN7" s="318" t="s">
        <v>22</v>
      </c>
      <c r="AO7" s="118" t="s">
        <v>23</v>
      </c>
      <c r="AP7" s="318" t="s">
        <v>22</v>
      </c>
      <c r="AQ7" s="118" t="s">
        <v>23</v>
      </c>
      <c r="AR7" s="318" t="s">
        <v>22</v>
      </c>
      <c r="AS7" s="118" t="s">
        <v>23</v>
      </c>
      <c r="AT7" s="318" t="s">
        <v>22</v>
      </c>
      <c r="AU7" s="118" t="s">
        <v>23</v>
      </c>
      <c r="AV7" s="318" t="s">
        <v>22</v>
      </c>
      <c r="AW7" s="118" t="s">
        <v>23</v>
      </c>
      <c r="AX7" s="318" t="s">
        <v>22</v>
      </c>
      <c r="AY7" s="118" t="s">
        <v>23</v>
      </c>
      <c r="AZ7" s="318" t="s">
        <v>22</v>
      </c>
      <c r="BA7" s="118" t="s">
        <v>23</v>
      </c>
      <c r="BB7" s="318" t="s">
        <v>22</v>
      </c>
      <c r="BC7" s="118" t="s">
        <v>23</v>
      </c>
      <c r="BD7" s="318" t="s">
        <v>22</v>
      </c>
      <c r="BE7" s="118" t="s">
        <v>23</v>
      </c>
      <c r="BF7" s="318" t="s">
        <v>22</v>
      </c>
      <c r="BG7" s="118" t="s">
        <v>23</v>
      </c>
      <c r="BH7" s="318" t="s">
        <v>22</v>
      </c>
      <c r="BI7" s="118" t="s">
        <v>23</v>
      </c>
      <c r="BJ7" s="318" t="s">
        <v>22</v>
      </c>
      <c r="BK7" s="118" t="s">
        <v>23</v>
      </c>
      <c r="BL7" s="318" t="s">
        <v>22</v>
      </c>
      <c r="BM7" s="118" t="s">
        <v>23</v>
      </c>
      <c r="BN7" s="318" t="s">
        <v>22</v>
      </c>
      <c r="BO7" s="118" t="s">
        <v>23</v>
      </c>
      <c r="BP7" s="318" t="s">
        <v>22</v>
      </c>
      <c r="BQ7" s="118" t="s">
        <v>23</v>
      </c>
      <c r="BR7" s="318" t="s">
        <v>22</v>
      </c>
      <c r="BS7" s="118" t="s">
        <v>23</v>
      </c>
      <c r="BT7" s="318" t="s">
        <v>22</v>
      </c>
      <c r="BU7" s="118" t="s">
        <v>23</v>
      </c>
      <c r="BV7" s="318" t="s">
        <v>22</v>
      </c>
      <c r="BW7" s="118" t="s">
        <v>23</v>
      </c>
      <c r="BX7" s="318" t="s">
        <v>22</v>
      </c>
      <c r="BY7" s="118" t="s">
        <v>23</v>
      </c>
      <c r="BZ7" s="318" t="s">
        <v>22</v>
      </c>
      <c r="CA7" s="120" t="s">
        <v>23</v>
      </c>
      <c r="CB7" s="115" t="s">
        <v>63</v>
      </c>
      <c r="CC7" s="116" t="s">
        <v>17</v>
      </c>
      <c r="CD7" s="116" t="s">
        <v>64</v>
      </c>
      <c r="CE7" s="211" t="s">
        <v>93</v>
      </c>
      <c r="CF7" s="211" t="s">
        <v>94</v>
      </c>
      <c r="CG7" s="211" t="s">
        <v>54</v>
      </c>
    </row>
    <row r="8" spans="1:85" s="74" customFormat="1" ht="6" customHeight="1" thickBot="1" x14ac:dyDescent="0.25">
      <c r="A8" s="61"/>
      <c r="B8" s="61"/>
      <c r="C8" s="61"/>
      <c r="D8" s="62"/>
      <c r="E8" s="63"/>
      <c r="F8" s="64"/>
      <c r="G8" s="63"/>
      <c r="H8" s="65"/>
      <c r="I8" s="65"/>
      <c r="J8" s="66"/>
      <c r="K8" s="67"/>
      <c r="L8" s="68"/>
      <c r="M8" s="69"/>
      <c r="N8" s="70"/>
      <c r="O8" s="71"/>
      <c r="P8" s="69"/>
      <c r="Q8" s="72"/>
      <c r="R8" s="61"/>
      <c r="S8" s="73"/>
      <c r="T8" s="61"/>
      <c r="U8" s="73"/>
      <c r="V8" s="61"/>
      <c r="W8" s="73"/>
      <c r="X8" s="61"/>
      <c r="Y8" s="73"/>
      <c r="Z8" s="61"/>
      <c r="AA8" s="73"/>
      <c r="AB8" s="61"/>
      <c r="AC8" s="73"/>
      <c r="AD8" s="61"/>
      <c r="AE8" s="73"/>
      <c r="AF8" s="61"/>
      <c r="AG8" s="73"/>
      <c r="AH8" s="61"/>
      <c r="AI8" s="73"/>
      <c r="AJ8" s="61"/>
      <c r="AK8" s="73"/>
      <c r="AL8" s="61"/>
      <c r="AM8" s="73"/>
      <c r="AN8" s="61"/>
      <c r="AO8" s="73"/>
      <c r="AP8" s="61"/>
      <c r="AQ8" s="73"/>
      <c r="AR8" s="61"/>
      <c r="AS8" s="73"/>
      <c r="AT8" s="61"/>
      <c r="AU8" s="73"/>
      <c r="AV8" s="61"/>
      <c r="AW8" s="73"/>
      <c r="AX8" s="61"/>
      <c r="AY8" s="73"/>
      <c r="AZ8" s="61"/>
      <c r="BA8" s="73"/>
      <c r="BB8" s="61"/>
      <c r="BC8" s="73"/>
      <c r="BD8" s="61"/>
      <c r="BE8" s="73"/>
      <c r="BF8" s="61"/>
      <c r="BG8" s="73"/>
      <c r="BH8" s="61"/>
      <c r="BI8" s="73"/>
      <c r="BJ8" s="61"/>
      <c r="BK8" s="73"/>
      <c r="BL8" s="61"/>
      <c r="BM8" s="73"/>
      <c r="BN8" s="61"/>
      <c r="BO8" s="73"/>
      <c r="BP8" s="61"/>
      <c r="BQ8" s="73"/>
      <c r="BR8" s="61"/>
      <c r="BS8" s="73"/>
      <c r="BT8" s="61"/>
      <c r="BU8" s="73"/>
      <c r="BV8" s="61"/>
      <c r="BW8" s="73"/>
      <c r="BX8" s="61"/>
      <c r="BY8" s="73"/>
      <c r="BZ8" s="61"/>
      <c r="CA8" s="73"/>
      <c r="CC8" s="75"/>
      <c r="CD8" s="75"/>
      <c r="CE8" s="212"/>
      <c r="CF8" s="212"/>
      <c r="CG8" s="212"/>
    </row>
    <row r="9" spans="1:85" s="47" customFormat="1" ht="33.75" customHeight="1" thickBot="1" x14ac:dyDescent="0.25">
      <c r="A9" s="76">
        <v>1</v>
      </c>
      <c r="B9" s="46">
        <v>1110019</v>
      </c>
      <c r="C9" s="156" t="s">
        <v>320</v>
      </c>
      <c r="D9" s="100">
        <v>20</v>
      </c>
      <c r="E9" s="250">
        <v>16822.43</v>
      </c>
      <c r="F9" s="251"/>
      <c r="G9" s="252">
        <f t="shared" ref="G9:G21" si="0">IF(D9=0,"",(E9/D9)*0.33)</f>
        <v>277.57009499999998</v>
      </c>
      <c r="H9" s="80">
        <v>41954</v>
      </c>
      <c r="I9" s="80"/>
      <c r="J9" s="81">
        <v>18</v>
      </c>
      <c r="K9" s="82">
        <f t="shared" ref="K9:K16" si="1">J9-L9-O9</f>
        <v>11</v>
      </c>
      <c r="L9" s="83">
        <f t="shared" ref="L9:L22" si="2">S9+U9+W9+Y9+AA9+AC9+AE9+AG9+AI9+AK9+AM9+AO9+AQ9+AS9+AU9+AW9+AY9+BA9+BC9+BE9+BG9+BI9+BK9+BM9+BO9+BQ9+BS9+BU9+BW9+BY9+CA9</f>
        <v>7</v>
      </c>
      <c r="M9" s="84">
        <f>L9*F9</f>
        <v>0</v>
      </c>
      <c r="N9" s="85">
        <f t="shared" ref="N9:N22" si="3">IF(L9=0,0,L9*G9)</f>
        <v>1942.9906649999998</v>
      </c>
      <c r="O9" s="83"/>
      <c r="P9" s="86">
        <f>O9*F9</f>
        <v>0</v>
      </c>
      <c r="Q9" s="87">
        <f t="shared" ref="Q9:Q22" si="4">IF(O9=0,0,((O9*G9)/2))</f>
        <v>0</v>
      </c>
      <c r="R9" s="76"/>
      <c r="S9" s="88"/>
      <c r="T9" s="46"/>
      <c r="U9" s="88"/>
      <c r="V9" s="46"/>
      <c r="W9" s="88"/>
      <c r="X9" s="46"/>
      <c r="Y9" s="88"/>
      <c r="Z9" s="46"/>
      <c r="AA9" s="88"/>
      <c r="AB9" s="46"/>
      <c r="AC9" s="88"/>
      <c r="AD9" s="46"/>
      <c r="AE9" s="88"/>
      <c r="AF9" s="46"/>
      <c r="AG9" s="88">
        <v>1</v>
      </c>
      <c r="AH9" s="46"/>
      <c r="AI9" s="88"/>
      <c r="AJ9" s="46"/>
      <c r="AK9" s="88">
        <v>1</v>
      </c>
      <c r="AL9" s="46"/>
      <c r="AM9" s="88"/>
      <c r="AN9" s="46"/>
      <c r="AO9" s="88"/>
      <c r="AP9" s="46"/>
      <c r="AQ9" s="88">
        <v>1</v>
      </c>
      <c r="AR9" s="46"/>
      <c r="AS9" s="88"/>
      <c r="AT9" s="46"/>
      <c r="AU9" s="88"/>
      <c r="AV9" s="46"/>
      <c r="AW9" s="88"/>
      <c r="AX9" s="46"/>
      <c r="AY9" s="88">
        <v>1</v>
      </c>
      <c r="AZ9" s="46"/>
      <c r="BA9" s="88"/>
      <c r="BB9" s="46"/>
      <c r="BC9" s="88"/>
      <c r="BD9" s="46"/>
      <c r="BE9" s="88">
        <v>1</v>
      </c>
      <c r="BF9" s="46"/>
      <c r="BG9" s="88"/>
      <c r="BH9" s="46"/>
      <c r="BI9" s="88">
        <v>1</v>
      </c>
      <c r="BJ9" s="46"/>
      <c r="BK9" s="88"/>
      <c r="BL9" s="46"/>
      <c r="BM9" s="88">
        <v>1</v>
      </c>
      <c r="BN9" s="46"/>
      <c r="BO9" s="88"/>
      <c r="BP9" s="46"/>
      <c r="BQ9" s="88"/>
      <c r="BR9" s="46"/>
      <c r="BS9" s="88"/>
      <c r="BT9" s="46"/>
      <c r="BU9" s="88"/>
      <c r="BV9" s="46"/>
      <c r="BW9" s="88"/>
      <c r="BX9" s="46"/>
      <c r="BY9" s="88"/>
      <c r="BZ9" s="46"/>
      <c r="CA9" s="89"/>
      <c r="CB9" s="47">
        <f t="shared" ref="CB9:CB22" si="5">K9</f>
        <v>11</v>
      </c>
      <c r="CC9" s="56">
        <f>CB9*(E9/D9)</f>
        <v>9252.3364999999994</v>
      </c>
      <c r="CD9" s="56">
        <f t="shared" ref="CD9:CD22" si="6">IF(CC9=0," ",(CB9*G9))</f>
        <v>3053.271045</v>
      </c>
      <c r="CE9" s="213">
        <f>F9</f>
        <v>0</v>
      </c>
      <c r="CF9" s="214">
        <f>SUM(R9:CA9)</f>
        <v>7</v>
      </c>
      <c r="CG9" s="215">
        <f>N9</f>
        <v>1942.9906649999998</v>
      </c>
    </row>
    <row r="10" spans="1:85" s="47" customFormat="1" ht="37.5" customHeight="1" thickBot="1" x14ac:dyDescent="0.25">
      <c r="A10" s="76"/>
      <c r="B10" s="46"/>
      <c r="C10" s="156"/>
      <c r="D10" s="100"/>
      <c r="E10" s="250"/>
      <c r="F10" s="251">
        <f>E10*0.07</f>
        <v>0</v>
      </c>
      <c r="G10" s="252" t="str">
        <f t="shared" ref="G10" si="7">IF(D10=0,"",(E10/D10)*0.33)</f>
        <v/>
      </c>
      <c r="H10" s="103"/>
      <c r="I10" s="103"/>
      <c r="J10" s="104">
        <v>0</v>
      </c>
      <c r="K10" s="82">
        <f t="shared" si="1"/>
        <v>0</v>
      </c>
      <c r="L10" s="83">
        <f t="shared" si="2"/>
        <v>0</v>
      </c>
      <c r="M10" s="84">
        <f t="shared" ref="M10:M22" si="8">IF(L10=0,0,L10*F10)</f>
        <v>0</v>
      </c>
      <c r="N10" s="85">
        <f>IF(L10=0,0,L10*G11)</f>
        <v>0</v>
      </c>
      <c r="O10" s="83"/>
      <c r="P10" s="86">
        <f t="shared" ref="P10:P22" si="9">O10*F10</f>
        <v>0</v>
      </c>
      <c r="Q10" s="87">
        <f t="shared" si="4"/>
        <v>0</v>
      </c>
      <c r="R10" s="76"/>
      <c r="S10" s="88"/>
      <c r="T10" s="46"/>
      <c r="U10" s="88"/>
      <c r="V10" s="46"/>
      <c r="W10" s="88"/>
      <c r="X10" s="46"/>
      <c r="Y10" s="88"/>
      <c r="Z10" s="46"/>
      <c r="AA10" s="88"/>
      <c r="AB10" s="46"/>
      <c r="AC10" s="88"/>
      <c r="AD10" s="46"/>
      <c r="AE10" s="88"/>
      <c r="AF10" s="46"/>
      <c r="AG10" s="88"/>
      <c r="AH10" s="46"/>
      <c r="AI10" s="88"/>
      <c r="AJ10" s="46"/>
      <c r="AK10" s="88"/>
      <c r="AL10" s="46"/>
      <c r="AM10" s="88"/>
      <c r="AN10" s="46"/>
      <c r="AO10" s="88"/>
      <c r="AP10" s="46"/>
      <c r="AQ10" s="88"/>
      <c r="AR10" s="46"/>
      <c r="AS10" s="88"/>
      <c r="AT10" s="46"/>
      <c r="AU10" s="88"/>
      <c r="AV10" s="46"/>
      <c r="AW10" s="88"/>
      <c r="AX10" s="46"/>
      <c r="AY10" s="88"/>
      <c r="AZ10" s="46"/>
      <c r="BA10" s="88"/>
      <c r="BB10" s="46"/>
      <c r="BC10" s="88"/>
      <c r="BD10" s="46"/>
      <c r="BE10" s="88"/>
      <c r="BF10" s="46"/>
      <c r="BG10" s="88"/>
      <c r="BH10" s="46"/>
      <c r="BI10" s="88"/>
      <c r="BJ10" s="46"/>
      <c r="BK10" s="88"/>
      <c r="BL10" s="46"/>
      <c r="BM10" s="88"/>
      <c r="BN10" s="46"/>
      <c r="BO10" s="88"/>
      <c r="BP10" s="46"/>
      <c r="BQ10" s="88"/>
      <c r="BR10" s="46"/>
      <c r="BS10" s="88"/>
      <c r="BT10" s="46"/>
      <c r="BU10" s="88"/>
      <c r="BV10" s="46"/>
      <c r="BW10" s="88"/>
      <c r="BX10" s="46"/>
      <c r="BY10" s="88"/>
      <c r="BZ10" s="46"/>
      <c r="CA10" s="89"/>
      <c r="CB10" s="47">
        <f t="shared" si="5"/>
        <v>0</v>
      </c>
      <c r="CC10" s="56"/>
      <c r="CD10" s="56" t="str">
        <f t="shared" si="6"/>
        <v xml:space="preserve"> </v>
      </c>
      <c r="CE10" s="213">
        <f>F10</f>
        <v>0</v>
      </c>
      <c r="CF10" s="214">
        <f>SUM(R10:CA10)</f>
        <v>0</v>
      </c>
      <c r="CG10" s="215">
        <f>N10</f>
        <v>0</v>
      </c>
    </row>
    <row r="11" spans="1:85" s="47" customFormat="1" ht="33.75" customHeight="1" thickBot="1" x14ac:dyDescent="0.25">
      <c r="A11" s="99">
        <v>1</v>
      </c>
      <c r="B11" s="49"/>
      <c r="C11" s="156" t="s">
        <v>232</v>
      </c>
      <c r="D11" s="100">
        <v>10</v>
      </c>
      <c r="E11" s="250">
        <v>9346</v>
      </c>
      <c r="F11" s="251"/>
      <c r="G11" s="252">
        <f t="shared" si="0"/>
        <v>308.41800000000001</v>
      </c>
      <c r="H11" s="103"/>
      <c r="I11" s="103"/>
      <c r="J11" s="104">
        <v>5</v>
      </c>
      <c r="K11" s="82">
        <f t="shared" si="1"/>
        <v>5</v>
      </c>
      <c r="L11" s="83">
        <f t="shared" si="2"/>
        <v>0</v>
      </c>
      <c r="M11" s="84">
        <f t="shared" si="8"/>
        <v>0</v>
      </c>
      <c r="N11" s="85">
        <f t="shared" si="3"/>
        <v>0</v>
      </c>
      <c r="O11" s="83"/>
      <c r="P11" s="86">
        <f t="shared" si="9"/>
        <v>0</v>
      </c>
      <c r="Q11" s="87">
        <f t="shared" si="4"/>
        <v>0</v>
      </c>
      <c r="R11" s="99"/>
      <c r="S11" s="108"/>
      <c r="T11" s="49"/>
      <c r="U11" s="108"/>
      <c r="V11" s="49"/>
      <c r="W11" s="108"/>
      <c r="X11" s="49"/>
      <c r="Y11" s="108"/>
      <c r="Z11" s="49"/>
      <c r="AA11" s="108"/>
      <c r="AB11" s="49"/>
      <c r="AC11" s="108"/>
      <c r="AD11" s="49"/>
      <c r="AE11" s="108"/>
      <c r="AF11" s="49"/>
      <c r="AG11" s="108"/>
      <c r="AH11" s="49"/>
      <c r="AI11" s="108"/>
      <c r="AJ11" s="49"/>
      <c r="AK11" s="108"/>
      <c r="AL11" s="49"/>
      <c r="AM11" s="108"/>
      <c r="AN11" s="49"/>
      <c r="AO11" s="108"/>
      <c r="AP11" s="49"/>
      <c r="AQ11" s="108"/>
      <c r="AR11" s="49"/>
      <c r="AS11" s="108"/>
      <c r="AT11" s="49"/>
      <c r="AU11" s="108"/>
      <c r="AV11" s="49"/>
      <c r="AW11" s="108"/>
      <c r="AX11" s="49"/>
      <c r="AY11" s="108"/>
      <c r="AZ11" s="49"/>
      <c r="BA11" s="108"/>
      <c r="BB11" s="49"/>
      <c r="BC11" s="108"/>
      <c r="BD11" s="49"/>
      <c r="BE11" s="108"/>
      <c r="BF11" s="49"/>
      <c r="BG11" s="108"/>
      <c r="BH11" s="49"/>
      <c r="BI11" s="108"/>
      <c r="BJ11" s="49"/>
      <c r="BK11" s="108"/>
      <c r="BL11" s="49"/>
      <c r="BM11" s="108"/>
      <c r="BN11" s="49"/>
      <c r="BO11" s="108"/>
      <c r="BP11" s="49"/>
      <c r="BQ11" s="108"/>
      <c r="BR11" s="49"/>
      <c r="BS11" s="108"/>
      <c r="BT11" s="49"/>
      <c r="BU11" s="108"/>
      <c r="BV11" s="49"/>
      <c r="BW11" s="108"/>
      <c r="BX11" s="49"/>
      <c r="BY11" s="108"/>
      <c r="BZ11" s="49"/>
      <c r="CA11" s="109"/>
      <c r="CB11" s="47">
        <f t="shared" si="5"/>
        <v>5</v>
      </c>
      <c r="CC11" s="56">
        <f t="shared" ref="CC11:CC16" si="10">CB11*(E11/D11)</f>
        <v>4673</v>
      </c>
      <c r="CD11" s="56">
        <f t="shared" si="6"/>
        <v>1542.0900000000001</v>
      </c>
      <c r="CE11" s="213">
        <f t="shared" ref="CE11:CE22" si="11">F11</f>
        <v>0</v>
      </c>
      <c r="CF11" s="214">
        <f t="shared" ref="CF11:CF22" si="12">SUM(R11:CA11)</f>
        <v>0</v>
      </c>
      <c r="CG11" s="215">
        <f t="shared" ref="CG11:CG22" si="13">N11</f>
        <v>0</v>
      </c>
    </row>
    <row r="12" spans="1:85" s="47" customFormat="1" ht="33.75" customHeight="1" thickBot="1" x14ac:dyDescent="0.25">
      <c r="A12" s="76"/>
      <c r="B12" s="46"/>
      <c r="C12" s="155"/>
      <c r="D12" s="77"/>
      <c r="E12" s="250"/>
      <c r="F12" s="251"/>
      <c r="G12" s="252" t="str">
        <f t="shared" si="0"/>
        <v/>
      </c>
      <c r="H12" s="103"/>
      <c r="I12" s="103"/>
      <c r="J12" s="81">
        <v>0</v>
      </c>
      <c r="K12" s="82">
        <f t="shared" si="1"/>
        <v>0</v>
      </c>
      <c r="L12" s="83">
        <f t="shared" si="2"/>
        <v>0</v>
      </c>
      <c r="M12" s="84">
        <f t="shared" si="8"/>
        <v>0</v>
      </c>
      <c r="N12" s="85">
        <f t="shared" si="3"/>
        <v>0</v>
      </c>
      <c r="O12" s="83"/>
      <c r="P12" s="86">
        <f t="shared" si="9"/>
        <v>0</v>
      </c>
      <c r="Q12" s="87">
        <f t="shared" si="4"/>
        <v>0</v>
      </c>
      <c r="R12" s="99"/>
      <c r="S12" s="108"/>
      <c r="T12" s="49"/>
      <c r="U12" s="108"/>
      <c r="V12" s="49"/>
      <c r="W12" s="108"/>
      <c r="X12" s="49"/>
      <c r="Y12" s="108"/>
      <c r="Z12" s="49"/>
      <c r="AA12" s="108"/>
      <c r="AB12" s="49"/>
      <c r="AC12" s="108"/>
      <c r="AD12" s="49"/>
      <c r="AE12" s="108"/>
      <c r="AF12" s="49"/>
      <c r="AG12" s="108"/>
      <c r="AH12" s="49"/>
      <c r="AI12" s="108"/>
      <c r="AJ12" s="49"/>
      <c r="AK12" s="108"/>
      <c r="AL12" s="49"/>
      <c r="AM12" s="108"/>
      <c r="AN12" s="49"/>
      <c r="AO12" s="108"/>
      <c r="AP12" s="49"/>
      <c r="AQ12" s="108"/>
      <c r="AR12" s="49"/>
      <c r="AS12" s="108"/>
      <c r="AT12" s="49"/>
      <c r="AU12" s="108"/>
      <c r="AV12" s="49"/>
      <c r="AW12" s="108"/>
      <c r="AX12" s="49"/>
      <c r="AY12" s="108"/>
      <c r="AZ12" s="49"/>
      <c r="BA12" s="108"/>
      <c r="BB12" s="49"/>
      <c r="BC12" s="108"/>
      <c r="BD12" s="49"/>
      <c r="BE12" s="108"/>
      <c r="BF12" s="49"/>
      <c r="BG12" s="108"/>
      <c r="BH12" s="49"/>
      <c r="BI12" s="108"/>
      <c r="BJ12" s="49"/>
      <c r="BK12" s="108"/>
      <c r="BL12" s="49"/>
      <c r="BM12" s="108"/>
      <c r="BN12" s="49"/>
      <c r="BO12" s="108"/>
      <c r="BP12" s="49"/>
      <c r="BQ12" s="108"/>
      <c r="BR12" s="49"/>
      <c r="BS12" s="108"/>
      <c r="BT12" s="49"/>
      <c r="BU12" s="108"/>
      <c r="BV12" s="49"/>
      <c r="BW12" s="108"/>
      <c r="BX12" s="49"/>
      <c r="BY12" s="108"/>
      <c r="BZ12" s="49"/>
      <c r="CA12" s="109"/>
      <c r="CB12" s="47">
        <f t="shared" si="5"/>
        <v>0</v>
      </c>
      <c r="CC12" s="56"/>
      <c r="CD12" s="56" t="str">
        <f t="shared" si="6"/>
        <v xml:space="preserve"> </v>
      </c>
      <c r="CE12" s="213">
        <f t="shared" si="11"/>
        <v>0</v>
      </c>
      <c r="CF12" s="214">
        <f t="shared" si="12"/>
        <v>0</v>
      </c>
      <c r="CG12" s="215">
        <f t="shared" si="13"/>
        <v>0</v>
      </c>
    </row>
    <row r="13" spans="1:85" s="47" customFormat="1" ht="33.75" customHeight="1" thickBot="1" x14ac:dyDescent="0.25">
      <c r="A13" s="99">
        <v>1</v>
      </c>
      <c r="B13" s="49">
        <v>1110021</v>
      </c>
      <c r="C13" s="156" t="s">
        <v>289</v>
      </c>
      <c r="D13" s="100">
        <v>50</v>
      </c>
      <c r="E13" s="250">
        <v>37383.18</v>
      </c>
      <c r="F13" s="251"/>
      <c r="G13" s="252">
        <f>IF(D13=0,"",(E13/D13)*0.33)</f>
        <v>246.72898800000002</v>
      </c>
      <c r="H13" s="103">
        <v>41790</v>
      </c>
      <c r="I13" s="103">
        <v>42035</v>
      </c>
      <c r="J13" s="104">
        <v>0</v>
      </c>
      <c r="K13" s="82">
        <f t="shared" si="1"/>
        <v>0</v>
      </c>
      <c r="L13" s="83">
        <f t="shared" si="2"/>
        <v>0</v>
      </c>
      <c r="M13" s="84">
        <f t="shared" si="8"/>
        <v>0</v>
      </c>
      <c r="N13" s="85">
        <f t="shared" si="3"/>
        <v>0</v>
      </c>
      <c r="O13" s="83"/>
      <c r="P13" s="86">
        <f t="shared" si="9"/>
        <v>0</v>
      </c>
      <c r="Q13" s="87">
        <f t="shared" si="4"/>
        <v>0</v>
      </c>
      <c r="R13" s="99"/>
      <c r="S13" s="108"/>
      <c r="T13" s="49"/>
      <c r="U13" s="108"/>
      <c r="V13" s="49"/>
      <c r="W13" s="108"/>
      <c r="X13" s="49"/>
      <c r="Y13" s="108"/>
      <c r="Z13" s="49"/>
      <c r="AA13" s="108"/>
      <c r="AB13" s="49"/>
      <c r="AC13" s="108"/>
      <c r="AD13" s="49"/>
      <c r="AE13" s="108"/>
      <c r="AF13" s="49"/>
      <c r="AG13" s="108"/>
      <c r="AH13" s="49"/>
      <c r="AI13" s="108"/>
      <c r="AJ13" s="49"/>
      <c r="AK13" s="108"/>
      <c r="AL13" s="49"/>
      <c r="AM13" s="108"/>
      <c r="AN13" s="49"/>
      <c r="AO13" s="108"/>
      <c r="AP13" s="49"/>
      <c r="AQ13" s="108"/>
      <c r="AR13" s="49"/>
      <c r="AS13" s="108"/>
      <c r="AT13" s="49"/>
      <c r="AU13" s="108"/>
      <c r="AV13" s="49"/>
      <c r="AW13" s="108"/>
      <c r="AX13" s="49"/>
      <c r="AY13" s="108"/>
      <c r="AZ13" s="49"/>
      <c r="BA13" s="108"/>
      <c r="BB13" s="49"/>
      <c r="BC13" s="108"/>
      <c r="BD13" s="49"/>
      <c r="BE13" s="108"/>
      <c r="BF13" s="49"/>
      <c r="BG13" s="108"/>
      <c r="BH13" s="49"/>
      <c r="BI13" s="108"/>
      <c r="BJ13" s="49"/>
      <c r="BK13" s="108"/>
      <c r="BL13" s="49"/>
      <c r="BM13" s="108"/>
      <c r="BN13" s="49"/>
      <c r="BO13" s="108"/>
      <c r="BP13" s="49"/>
      <c r="BQ13" s="108"/>
      <c r="BR13" s="49"/>
      <c r="BS13" s="108"/>
      <c r="BT13" s="49"/>
      <c r="BU13" s="108"/>
      <c r="BV13" s="49"/>
      <c r="BW13" s="108"/>
      <c r="BX13" s="49"/>
      <c r="BY13" s="108"/>
      <c r="BZ13" s="49"/>
      <c r="CA13" s="109"/>
      <c r="CB13" s="47">
        <f t="shared" si="5"/>
        <v>0</v>
      </c>
      <c r="CC13" s="56">
        <f t="shared" si="10"/>
        <v>0</v>
      </c>
      <c r="CD13" s="56" t="str">
        <f t="shared" si="6"/>
        <v xml:space="preserve"> </v>
      </c>
      <c r="CE13" s="213">
        <f t="shared" si="11"/>
        <v>0</v>
      </c>
      <c r="CF13" s="214">
        <f t="shared" si="12"/>
        <v>0</v>
      </c>
      <c r="CG13" s="215">
        <f t="shared" si="13"/>
        <v>0</v>
      </c>
    </row>
    <row r="14" spans="1:85" s="47" customFormat="1" ht="34.5" customHeight="1" thickBot="1" x14ac:dyDescent="0.25">
      <c r="A14" s="99">
        <v>1</v>
      </c>
      <c r="B14" s="49"/>
      <c r="C14" s="156" t="s">
        <v>301</v>
      </c>
      <c r="D14" s="100">
        <v>30</v>
      </c>
      <c r="E14" s="250">
        <v>23831.78</v>
      </c>
      <c r="F14" s="251"/>
      <c r="G14" s="252">
        <f>IF(D14=0,"",(E14/D14)*0.33)</f>
        <v>262.14958000000001</v>
      </c>
      <c r="H14" s="103">
        <v>41914</v>
      </c>
      <c r="I14" s="103"/>
      <c r="J14" s="104">
        <v>16</v>
      </c>
      <c r="K14" s="82">
        <f t="shared" si="1"/>
        <v>7</v>
      </c>
      <c r="L14" s="83">
        <f t="shared" si="2"/>
        <v>9</v>
      </c>
      <c r="M14" s="84">
        <f t="shared" si="8"/>
        <v>0</v>
      </c>
      <c r="N14" s="85">
        <f>IF(L14=0,0,L14*G14)</f>
        <v>2359.3462200000004</v>
      </c>
      <c r="O14" s="83"/>
      <c r="P14" s="86">
        <f t="shared" si="9"/>
        <v>0</v>
      </c>
      <c r="Q14" s="87">
        <f t="shared" si="4"/>
        <v>0</v>
      </c>
      <c r="R14" s="99"/>
      <c r="S14" s="108">
        <v>1</v>
      </c>
      <c r="T14" s="49"/>
      <c r="U14" s="108"/>
      <c r="V14" s="49"/>
      <c r="W14" s="108">
        <v>1</v>
      </c>
      <c r="X14" s="49"/>
      <c r="Y14" s="108"/>
      <c r="Z14" s="49"/>
      <c r="AA14" s="108"/>
      <c r="AB14" s="49"/>
      <c r="AC14" s="108"/>
      <c r="AD14" s="49"/>
      <c r="AE14" s="108"/>
      <c r="AF14" s="49"/>
      <c r="AG14" s="108">
        <v>1</v>
      </c>
      <c r="AH14" s="49"/>
      <c r="AI14" s="108"/>
      <c r="AJ14" s="49"/>
      <c r="AK14" s="108">
        <v>1</v>
      </c>
      <c r="AL14" s="49"/>
      <c r="AM14" s="108"/>
      <c r="AN14" s="49"/>
      <c r="AO14" s="108"/>
      <c r="AP14" s="49"/>
      <c r="AQ14" s="108"/>
      <c r="AR14" s="49"/>
      <c r="AS14" s="108"/>
      <c r="AT14" s="49"/>
      <c r="AU14" s="108">
        <v>1</v>
      </c>
      <c r="AV14" s="49"/>
      <c r="AW14" s="108"/>
      <c r="AX14" s="49"/>
      <c r="AY14" s="108">
        <v>1</v>
      </c>
      <c r="AZ14" s="49"/>
      <c r="BA14" s="108"/>
      <c r="BB14" s="49"/>
      <c r="BC14" s="108"/>
      <c r="BD14" s="49"/>
      <c r="BE14" s="108">
        <v>1</v>
      </c>
      <c r="BF14" s="49"/>
      <c r="BG14" s="108"/>
      <c r="BH14" s="49"/>
      <c r="BI14" s="108">
        <v>1</v>
      </c>
      <c r="BJ14" s="49"/>
      <c r="BK14" s="108"/>
      <c r="BL14" s="49"/>
      <c r="BM14" s="108">
        <v>1</v>
      </c>
      <c r="BN14" s="49"/>
      <c r="BO14" s="108"/>
      <c r="BP14" s="49"/>
      <c r="BQ14" s="108"/>
      <c r="BR14" s="49"/>
      <c r="BS14" s="108"/>
      <c r="BT14" s="49"/>
      <c r="BU14" s="108"/>
      <c r="BV14" s="49"/>
      <c r="BW14" s="108"/>
      <c r="BX14" s="49"/>
      <c r="BY14" s="108"/>
      <c r="BZ14" s="49"/>
      <c r="CA14" s="109"/>
      <c r="CB14" s="47">
        <f t="shared" si="5"/>
        <v>7</v>
      </c>
      <c r="CC14" s="56">
        <f t="shared" si="10"/>
        <v>5560.7486666666664</v>
      </c>
      <c r="CD14" s="56">
        <f t="shared" si="6"/>
        <v>1835.0470600000001</v>
      </c>
      <c r="CE14" s="213">
        <f t="shared" si="11"/>
        <v>0</v>
      </c>
      <c r="CF14" s="214">
        <f t="shared" si="12"/>
        <v>9</v>
      </c>
      <c r="CG14" s="215">
        <f t="shared" si="13"/>
        <v>2359.3462200000004</v>
      </c>
    </row>
    <row r="15" spans="1:85" s="47" customFormat="1" ht="33.75" customHeight="1" thickBot="1" x14ac:dyDescent="0.25">
      <c r="A15" s="99">
        <v>1</v>
      </c>
      <c r="B15" s="49">
        <v>1130005</v>
      </c>
      <c r="C15" s="533" t="s">
        <v>98</v>
      </c>
      <c r="D15" s="100">
        <v>50</v>
      </c>
      <c r="E15" s="250">
        <v>37383.18</v>
      </c>
      <c r="F15" s="251"/>
      <c r="G15" s="252">
        <f t="shared" ref="G15:G16" si="14">IF(D15=0,"",(E15/D15)*0.33)</f>
        <v>246.72898800000002</v>
      </c>
      <c r="H15" s="103">
        <v>41814</v>
      </c>
      <c r="I15" s="103">
        <v>42058</v>
      </c>
      <c r="J15" s="104">
        <v>25</v>
      </c>
      <c r="K15" s="82">
        <f t="shared" si="1"/>
        <v>25</v>
      </c>
      <c r="L15" s="83">
        <f t="shared" si="2"/>
        <v>0</v>
      </c>
      <c r="M15" s="84">
        <f>IF(L15=0,0,L15*F15)</f>
        <v>0</v>
      </c>
      <c r="N15" s="85">
        <f t="shared" si="3"/>
        <v>0</v>
      </c>
      <c r="O15" s="83"/>
      <c r="P15" s="86">
        <f t="shared" si="9"/>
        <v>0</v>
      </c>
      <c r="Q15" s="87">
        <f t="shared" si="4"/>
        <v>0</v>
      </c>
      <c r="R15" s="99"/>
      <c r="S15" s="108"/>
      <c r="T15" s="49"/>
      <c r="U15" s="108"/>
      <c r="V15" s="49"/>
      <c r="W15" s="108"/>
      <c r="X15" s="49"/>
      <c r="Y15" s="108"/>
      <c r="Z15" s="49"/>
      <c r="AA15" s="108"/>
      <c r="AB15" s="49"/>
      <c r="AC15" s="108"/>
      <c r="AD15" s="49"/>
      <c r="AE15" s="108"/>
      <c r="AF15" s="49"/>
      <c r="AG15" s="108"/>
      <c r="AH15" s="49"/>
      <c r="AI15" s="108"/>
      <c r="AJ15" s="49"/>
      <c r="AK15" s="108"/>
      <c r="AL15" s="49"/>
      <c r="AM15" s="108"/>
      <c r="AN15" s="49"/>
      <c r="AO15" s="108"/>
      <c r="AP15" s="49"/>
      <c r="AQ15" s="108"/>
      <c r="AR15" s="49"/>
      <c r="AS15" s="108"/>
      <c r="AT15" s="49"/>
      <c r="AU15" s="108"/>
      <c r="AV15" s="49"/>
      <c r="AW15" s="108"/>
      <c r="AX15" s="49"/>
      <c r="AY15" s="108"/>
      <c r="AZ15" s="49"/>
      <c r="BA15" s="108"/>
      <c r="BB15" s="49"/>
      <c r="BC15" s="108"/>
      <c r="BD15" s="49"/>
      <c r="BE15" s="108"/>
      <c r="BF15" s="49"/>
      <c r="BG15" s="108"/>
      <c r="BH15" s="49"/>
      <c r="BI15" s="108"/>
      <c r="BJ15" s="49"/>
      <c r="BK15" s="108"/>
      <c r="BL15" s="49"/>
      <c r="BM15" s="108"/>
      <c r="BN15" s="49"/>
      <c r="BO15" s="108"/>
      <c r="BP15" s="49"/>
      <c r="BQ15" s="108"/>
      <c r="BR15" s="49"/>
      <c r="BS15" s="108"/>
      <c r="BT15" s="49"/>
      <c r="BU15" s="108"/>
      <c r="BV15" s="49"/>
      <c r="BW15" s="108"/>
      <c r="BX15" s="49"/>
      <c r="BY15" s="108"/>
      <c r="BZ15" s="49"/>
      <c r="CA15" s="109"/>
      <c r="CB15" s="47">
        <f t="shared" si="5"/>
        <v>25</v>
      </c>
      <c r="CC15" s="56">
        <f t="shared" si="10"/>
        <v>18691.59</v>
      </c>
      <c r="CD15" s="56">
        <f t="shared" si="6"/>
        <v>6168.2247000000007</v>
      </c>
      <c r="CE15" s="213">
        <f t="shared" si="11"/>
        <v>0</v>
      </c>
      <c r="CF15" s="214">
        <f t="shared" si="12"/>
        <v>0</v>
      </c>
      <c r="CG15" s="215">
        <f t="shared" si="13"/>
        <v>0</v>
      </c>
    </row>
    <row r="16" spans="1:85" s="47" customFormat="1" ht="30.75" customHeight="1" thickBot="1" x14ac:dyDescent="0.25">
      <c r="A16" s="99">
        <v>1</v>
      </c>
      <c r="B16" s="46">
        <v>1110006</v>
      </c>
      <c r="C16" s="156" t="s">
        <v>171</v>
      </c>
      <c r="D16" s="100">
        <v>30</v>
      </c>
      <c r="E16" s="250">
        <v>23831.78</v>
      </c>
      <c r="F16" s="251"/>
      <c r="G16" s="252">
        <f t="shared" si="14"/>
        <v>262.14958000000001</v>
      </c>
      <c r="H16" s="103">
        <v>41958</v>
      </c>
      <c r="I16" s="103"/>
      <c r="J16" s="104">
        <v>25</v>
      </c>
      <c r="K16" s="82">
        <f t="shared" si="1"/>
        <v>15</v>
      </c>
      <c r="L16" s="83">
        <f t="shared" si="2"/>
        <v>10</v>
      </c>
      <c r="M16" s="84">
        <f t="shared" si="8"/>
        <v>0</v>
      </c>
      <c r="N16" s="85">
        <f t="shared" si="3"/>
        <v>2621.4958000000001</v>
      </c>
      <c r="O16" s="83"/>
      <c r="P16" s="86">
        <f t="shared" si="9"/>
        <v>0</v>
      </c>
      <c r="Q16" s="87">
        <f t="shared" si="4"/>
        <v>0</v>
      </c>
      <c r="R16" s="99"/>
      <c r="S16" s="108">
        <v>1</v>
      </c>
      <c r="T16" s="49"/>
      <c r="U16" s="108"/>
      <c r="V16" s="49"/>
      <c r="W16" s="108">
        <v>1</v>
      </c>
      <c r="X16" s="49"/>
      <c r="Y16" s="108"/>
      <c r="Z16" s="49"/>
      <c r="AA16" s="108"/>
      <c r="AB16" s="49"/>
      <c r="AC16" s="108">
        <v>1</v>
      </c>
      <c r="AD16" s="49"/>
      <c r="AE16" s="108"/>
      <c r="AF16" s="49"/>
      <c r="AG16" s="108">
        <v>1</v>
      </c>
      <c r="AH16" s="49"/>
      <c r="AI16" s="108"/>
      <c r="AJ16" s="49"/>
      <c r="AK16" s="108">
        <v>1</v>
      </c>
      <c r="AL16" s="49"/>
      <c r="AM16" s="108"/>
      <c r="AN16" s="49"/>
      <c r="AO16" s="108"/>
      <c r="AP16" s="49"/>
      <c r="AQ16" s="108"/>
      <c r="AR16" s="49"/>
      <c r="AS16" s="108"/>
      <c r="AT16" s="49"/>
      <c r="AU16" s="108">
        <v>1</v>
      </c>
      <c r="AV16" s="49"/>
      <c r="AW16" s="108"/>
      <c r="AX16" s="49"/>
      <c r="AY16" s="108">
        <v>1</v>
      </c>
      <c r="AZ16" s="49"/>
      <c r="BA16" s="108"/>
      <c r="BB16" s="49"/>
      <c r="BC16" s="108"/>
      <c r="BD16" s="49"/>
      <c r="BE16" s="108">
        <v>1</v>
      </c>
      <c r="BF16" s="49"/>
      <c r="BG16" s="108"/>
      <c r="BH16" s="49"/>
      <c r="BI16" s="108">
        <v>1</v>
      </c>
      <c r="BJ16" s="49"/>
      <c r="BK16" s="108"/>
      <c r="BL16" s="49"/>
      <c r="BM16" s="108">
        <v>1</v>
      </c>
      <c r="BN16" s="49"/>
      <c r="BO16" s="108"/>
      <c r="BP16" s="49"/>
      <c r="BQ16" s="108"/>
      <c r="BR16" s="49"/>
      <c r="BS16" s="108"/>
      <c r="BT16" s="49"/>
      <c r="BU16" s="108"/>
      <c r="BV16" s="49"/>
      <c r="BW16" s="108"/>
      <c r="BX16" s="49"/>
      <c r="BY16" s="108"/>
      <c r="BZ16" s="49"/>
      <c r="CA16" s="109"/>
      <c r="CB16" s="47">
        <f t="shared" si="5"/>
        <v>15</v>
      </c>
      <c r="CC16" s="56">
        <f t="shared" si="10"/>
        <v>11915.89</v>
      </c>
      <c r="CD16" s="56">
        <f t="shared" si="6"/>
        <v>3932.2437</v>
      </c>
      <c r="CE16" s="213">
        <f t="shared" si="11"/>
        <v>0</v>
      </c>
      <c r="CF16" s="214">
        <f t="shared" si="12"/>
        <v>10</v>
      </c>
      <c r="CG16" s="215">
        <f t="shared" si="13"/>
        <v>2621.4958000000001</v>
      </c>
    </row>
    <row r="17" spans="1:86" s="47" customFormat="1" ht="33.75" customHeight="1" thickBot="1" x14ac:dyDescent="0.25">
      <c r="A17" s="99"/>
      <c r="B17" s="49"/>
      <c r="C17" s="533"/>
      <c r="D17" s="100"/>
      <c r="E17" s="250"/>
      <c r="F17" s="251">
        <f>E17*0.07</f>
        <v>0</v>
      </c>
      <c r="G17" s="252" t="str">
        <f t="shared" ref="G17" si="15">IF(D17=0,"",(E17/D17)*0.33)</f>
        <v/>
      </c>
      <c r="H17" s="103"/>
      <c r="I17" s="103"/>
      <c r="J17" s="104">
        <v>0</v>
      </c>
      <c r="K17" s="82">
        <f t="shared" ref="K17" si="16">J17-L17-O17</f>
        <v>0</v>
      </c>
      <c r="L17" s="83">
        <f t="shared" ref="L17" si="17">S17+U17+W17+Y17+AA17+AC17+AE17+AG17+AI17+AK17+AM17+AO17+AQ17+AS17+AU17+AW17+AY17+BA17+BC17+BE17+BG17+BI17+BK17+BM17+BO17+BQ17+BS17+BU17+BW17+BY17+CA17</f>
        <v>0</v>
      </c>
      <c r="M17" s="84">
        <f t="shared" ref="M17" si="18">IF(L17=0,0,L17*F17)</f>
        <v>0</v>
      </c>
      <c r="N17" s="85">
        <f t="shared" ref="N17" si="19">IF(L17=0,0,L17*G17)</f>
        <v>0</v>
      </c>
      <c r="O17" s="83"/>
      <c r="P17" s="86">
        <f t="shared" ref="P17" si="20">O17*F17</f>
        <v>0</v>
      </c>
      <c r="Q17" s="87">
        <f t="shared" ref="Q17" si="21">IF(O17=0,0,((O17*G17)/2))</f>
        <v>0</v>
      </c>
      <c r="R17" s="99"/>
      <c r="S17" s="108"/>
      <c r="T17" s="49"/>
      <c r="U17" s="108"/>
      <c r="V17" s="49"/>
      <c r="W17" s="108"/>
      <c r="X17" s="49"/>
      <c r="Y17" s="108"/>
      <c r="Z17" s="49"/>
      <c r="AA17" s="108"/>
      <c r="AB17" s="49"/>
      <c r="AC17" s="108"/>
      <c r="AD17" s="49"/>
      <c r="AE17" s="108"/>
      <c r="AF17" s="49"/>
      <c r="AG17" s="108"/>
      <c r="AH17" s="49"/>
      <c r="AI17" s="108"/>
      <c r="AJ17" s="49"/>
      <c r="AK17" s="108"/>
      <c r="AL17" s="49"/>
      <c r="AM17" s="108"/>
      <c r="AN17" s="49"/>
      <c r="AO17" s="108"/>
      <c r="AP17" s="49"/>
      <c r="AQ17" s="108"/>
      <c r="AR17" s="49"/>
      <c r="AS17" s="108"/>
      <c r="AT17" s="49"/>
      <c r="AU17" s="108"/>
      <c r="AV17" s="49"/>
      <c r="AW17" s="108"/>
      <c r="AX17" s="49"/>
      <c r="AY17" s="108"/>
      <c r="AZ17" s="49"/>
      <c r="BA17" s="108"/>
      <c r="BB17" s="49"/>
      <c r="BC17" s="108"/>
      <c r="BD17" s="49"/>
      <c r="BE17" s="108"/>
      <c r="BF17" s="49"/>
      <c r="BG17" s="108"/>
      <c r="BH17" s="49"/>
      <c r="BI17" s="108"/>
      <c r="BJ17" s="49"/>
      <c r="BK17" s="108"/>
      <c r="BL17" s="49"/>
      <c r="BM17" s="108"/>
      <c r="BN17" s="49"/>
      <c r="BO17" s="108"/>
      <c r="BP17" s="49"/>
      <c r="BQ17" s="108"/>
      <c r="BR17" s="49"/>
      <c r="BS17" s="108"/>
      <c r="BT17" s="49"/>
      <c r="BU17" s="108"/>
      <c r="BV17" s="49"/>
      <c r="BW17" s="108"/>
      <c r="BX17" s="49"/>
      <c r="BY17" s="108"/>
      <c r="BZ17" s="49"/>
      <c r="CA17" s="109"/>
      <c r="CB17" s="47">
        <f t="shared" ref="CB17" si="22">K17</f>
        <v>0</v>
      </c>
      <c r="CC17" s="56">
        <f t="shared" ref="CC17" si="23">CB17*(E17/50)</f>
        <v>0</v>
      </c>
      <c r="CD17" s="56" t="str">
        <f t="shared" ref="CD17" si="24">IF(CC17=0," ",(CB17*G17))</f>
        <v xml:space="preserve"> </v>
      </c>
      <c r="CE17" s="213">
        <f t="shared" ref="CE17" si="25">F17</f>
        <v>0</v>
      </c>
      <c r="CF17" s="214">
        <f t="shared" ref="CF17" si="26">SUM(R17:CA17)</f>
        <v>0</v>
      </c>
      <c r="CG17" s="215">
        <f t="shared" ref="CG17" si="27">N17</f>
        <v>0</v>
      </c>
    </row>
    <row r="18" spans="1:86" s="47" customFormat="1" ht="33.75" customHeight="1" thickBot="1" x14ac:dyDescent="0.25">
      <c r="A18" s="76"/>
      <c r="B18" s="46"/>
      <c r="C18" s="156"/>
      <c r="D18" s="100"/>
      <c r="E18" s="250"/>
      <c r="F18" s="251"/>
      <c r="G18" s="252"/>
      <c r="H18" s="103"/>
      <c r="I18" s="103"/>
      <c r="J18" s="104"/>
      <c r="K18" s="82">
        <f t="shared" ref="K18:K20" si="28">J18-L18-O18</f>
        <v>0</v>
      </c>
      <c r="L18" s="83">
        <f t="shared" ref="L18:L20" si="29">S18+U18+W18+Y18+AA18+AC18+AE18+AG18+AI18+AK18+AM18+AO18+AQ18+AS18+AU18+AW18+AY18+BA18+BC18+BE18+BG18+BI18+BK18+BM18+BO18+BQ18+BS18+BU18+BW18+BY18+CA18</f>
        <v>0</v>
      </c>
      <c r="M18" s="84">
        <f t="shared" ref="M18:M20" si="30">IF(L18=0,0,L18*F18)</f>
        <v>0</v>
      </c>
      <c r="N18" s="85">
        <f t="shared" ref="N18:N20" si="31">IF(L18=0,0,L18*G18)</f>
        <v>0</v>
      </c>
      <c r="O18" s="83"/>
      <c r="P18" s="86">
        <f t="shared" ref="P18:P20" si="32">O18*F18</f>
        <v>0</v>
      </c>
      <c r="Q18" s="87">
        <f t="shared" ref="Q18:Q20" si="33">IF(O18=0,0,((O18*G18)/2))</f>
        <v>0</v>
      </c>
      <c r="R18" s="99"/>
      <c r="S18" s="108"/>
      <c r="T18" s="49"/>
      <c r="U18" s="108"/>
      <c r="V18" s="49"/>
      <c r="W18" s="108"/>
      <c r="X18" s="49"/>
      <c r="Y18" s="108"/>
      <c r="Z18" s="49"/>
      <c r="AA18" s="108"/>
      <c r="AB18" s="49"/>
      <c r="AC18" s="108"/>
      <c r="AD18" s="49"/>
      <c r="AE18" s="108"/>
      <c r="AF18" s="49"/>
      <c r="AG18" s="108"/>
      <c r="AH18" s="49"/>
      <c r="AI18" s="108"/>
      <c r="AJ18" s="49"/>
      <c r="AK18" s="108"/>
      <c r="AL18" s="49"/>
      <c r="AM18" s="108"/>
      <c r="AN18" s="49"/>
      <c r="AO18" s="108"/>
      <c r="AP18" s="49"/>
      <c r="AQ18" s="108"/>
      <c r="AR18" s="49"/>
      <c r="AS18" s="108"/>
      <c r="AT18" s="49"/>
      <c r="AU18" s="108"/>
      <c r="AV18" s="49"/>
      <c r="AW18" s="108"/>
      <c r="AX18" s="49"/>
      <c r="AY18" s="108"/>
      <c r="AZ18" s="49"/>
      <c r="BA18" s="108"/>
      <c r="BB18" s="49"/>
      <c r="BC18" s="108"/>
      <c r="BD18" s="49"/>
      <c r="BE18" s="108"/>
      <c r="BF18" s="49"/>
      <c r="BG18" s="108"/>
      <c r="BH18" s="49"/>
      <c r="BI18" s="108"/>
      <c r="BJ18" s="49"/>
      <c r="BK18" s="108"/>
      <c r="BL18" s="49"/>
      <c r="BM18" s="108"/>
      <c r="BN18" s="49"/>
      <c r="BO18" s="108"/>
      <c r="BP18" s="49"/>
      <c r="BQ18" s="108"/>
      <c r="BR18" s="49"/>
      <c r="BS18" s="108"/>
      <c r="BT18" s="49"/>
      <c r="BU18" s="108"/>
      <c r="BV18" s="49"/>
      <c r="BW18" s="108"/>
      <c r="BX18" s="49"/>
      <c r="BY18" s="108"/>
      <c r="BZ18" s="49"/>
      <c r="CA18" s="109"/>
      <c r="CB18" s="47">
        <f t="shared" ref="CB18" si="34">K18</f>
        <v>0</v>
      </c>
      <c r="CC18" s="56">
        <f t="shared" ref="CC18" si="35">CB18*(E18/50)</f>
        <v>0</v>
      </c>
      <c r="CD18" s="56" t="str">
        <f t="shared" ref="CD18" si="36">IF(CC18=0," ",(CB18*G18))</f>
        <v xml:space="preserve"> </v>
      </c>
      <c r="CE18" s="213">
        <f t="shared" ref="CE18" si="37">F18</f>
        <v>0</v>
      </c>
      <c r="CF18" s="214">
        <f t="shared" ref="CF18" si="38">SUM(R18:CA18)</f>
        <v>0</v>
      </c>
      <c r="CG18" s="215">
        <f t="shared" ref="CG18" si="39">N18</f>
        <v>0</v>
      </c>
    </row>
    <row r="19" spans="1:86" s="47" customFormat="1" ht="33.75" customHeight="1" thickBot="1" x14ac:dyDescent="0.25">
      <c r="A19" s="99"/>
      <c r="B19" s="49"/>
      <c r="C19" s="156"/>
      <c r="D19" s="100"/>
      <c r="E19" s="250"/>
      <c r="F19" s="253"/>
      <c r="G19" s="252"/>
      <c r="H19" s="103"/>
      <c r="I19" s="103"/>
      <c r="J19" s="104">
        <v>0</v>
      </c>
      <c r="K19" s="82">
        <f t="shared" si="28"/>
        <v>0</v>
      </c>
      <c r="L19" s="83">
        <f t="shared" si="29"/>
        <v>0</v>
      </c>
      <c r="M19" s="84">
        <f t="shared" si="30"/>
        <v>0</v>
      </c>
      <c r="N19" s="85">
        <f t="shared" si="31"/>
        <v>0</v>
      </c>
      <c r="O19" s="83"/>
      <c r="P19" s="86">
        <f t="shared" si="32"/>
        <v>0</v>
      </c>
      <c r="Q19" s="87">
        <f t="shared" si="33"/>
        <v>0</v>
      </c>
      <c r="R19" s="99"/>
      <c r="S19" s="108"/>
      <c r="T19" s="49"/>
      <c r="U19" s="108"/>
      <c r="V19" s="49"/>
      <c r="W19" s="108"/>
      <c r="X19" s="49"/>
      <c r="Y19" s="108"/>
      <c r="Z19" s="49"/>
      <c r="AA19" s="108"/>
      <c r="AB19" s="49"/>
      <c r="AC19" s="108"/>
      <c r="AD19" s="49"/>
      <c r="AE19" s="108"/>
      <c r="AF19" s="49"/>
      <c r="AG19" s="108"/>
      <c r="AH19" s="49"/>
      <c r="AI19" s="108"/>
      <c r="AJ19" s="49"/>
      <c r="AK19" s="108"/>
      <c r="AL19" s="49"/>
      <c r="AM19" s="108"/>
      <c r="AN19" s="49"/>
      <c r="AO19" s="108"/>
      <c r="AP19" s="49"/>
      <c r="AQ19" s="108"/>
      <c r="AR19" s="49"/>
      <c r="AS19" s="108"/>
      <c r="AT19" s="49"/>
      <c r="AU19" s="108"/>
      <c r="AV19" s="49"/>
      <c r="AW19" s="108"/>
      <c r="AX19" s="49"/>
      <c r="AY19" s="108"/>
      <c r="AZ19" s="49"/>
      <c r="BA19" s="108"/>
      <c r="BB19" s="49"/>
      <c r="BC19" s="108"/>
      <c r="BD19" s="49"/>
      <c r="BE19" s="108"/>
      <c r="BF19" s="49"/>
      <c r="BG19" s="108"/>
      <c r="BH19" s="49"/>
      <c r="BI19" s="108"/>
      <c r="BJ19" s="49"/>
      <c r="BK19" s="108"/>
      <c r="BL19" s="49"/>
      <c r="BM19" s="108"/>
      <c r="BN19" s="49"/>
      <c r="BO19" s="108"/>
      <c r="BP19" s="49"/>
      <c r="BQ19" s="108"/>
      <c r="BR19" s="49"/>
      <c r="BS19" s="108"/>
      <c r="BT19" s="49"/>
      <c r="BU19" s="108"/>
      <c r="BV19" s="49"/>
      <c r="BW19" s="108"/>
      <c r="BX19" s="49"/>
      <c r="BY19" s="108"/>
      <c r="BZ19" s="49"/>
      <c r="CA19" s="109"/>
      <c r="CC19" s="56"/>
      <c r="CD19" s="56"/>
      <c r="CE19" s="213"/>
      <c r="CF19" s="214"/>
      <c r="CG19" s="215"/>
    </row>
    <row r="20" spans="1:86" s="47" customFormat="1" ht="33.75" customHeight="1" thickBot="1" x14ac:dyDescent="0.25">
      <c r="A20" s="99"/>
      <c r="B20" s="49"/>
      <c r="C20" s="156"/>
      <c r="D20" s="100"/>
      <c r="E20" s="250"/>
      <c r="F20" s="253"/>
      <c r="G20" s="252"/>
      <c r="H20" s="103"/>
      <c r="I20" s="103"/>
      <c r="J20" s="104">
        <v>0</v>
      </c>
      <c r="K20" s="82">
        <f t="shared" si="28"/>
        <v>0</v>
      </c>
      <c r="L20" s="83">
        <f t="shared" si="29"/>
        <v>0</v>
      </c>
      <c r="M20" s="84">
        <f t="shared" si="30"/>
        <v>0</v>
      </c>
      <c r="N20" s="85">
        <f t="shared" si="31"/>
        <v>0</v>
      </c>
      <c r="O20" s="83"/>
      <c r="P20" s="86">
        <f t="shared" si="32"/>
        <v>0</v>
      </c>
      <c r="Q20" s="87">
        <f t="shared" si="33"/>
        <v>0</v>
      </c>
      <c r="R20" s="99"/>
      <c r="S20" s="108"/>
      <c r="T20" s="49"/>
      <c r="U20" s="108"/>
      <c r="V20" s="49"/>
      <c r="W20" s="108"/>
      <c r="X20" s="49"/>
      <c r="Y20" s="108"/>
      <c r="Z20" s="49"/>
      <c r="AA20" s="108"/>
      <c r="AB20" s="49"/>
      <c r="AC20" s="108"/>
      <c r="AD20" s="49"/>
      <c r="AE20" s="108"/>
      <c r="AF20" s="49"/>
      <c r="AG20" s="108"/>
      <c r="AH20" s="49"/>
      <c r="AI20" s="108"/>
      <c r="AJ20" s="49"/>
      <c r="AK20" s="108"/>
      <c r="AL20" s="49"/>
      <c r="AM20" s="108"/>
      <c r="AN20" s="49"/>
      <c r="AO20" s="108"/>
      <c r="AP20" s="49"/>
      <c r="AQ20" s="108"/>
      <c r="AR20" s="49"/>
      <c r="AS20" s="108"/>
      <c r="AT20" s="49"/>
      <c r="AU20" s="108"/>
      <c r="AV20" s="49"/>
      <c r="AW20" s="108"/>
      <c r="AX20" s="49"/>
      <c r="AY20" s="108"/>
      <c r="AZ20" s="49"/>
      <c r="BA20" s="108"/>
      <c r="BB20" s="49"/>
      <c r="BC20" s="108"/>
      <c r="BD20" s="49"/>
      <c r="BE20" s="108"/>
      <c r="BF20" s="49"/>
      <c r="BG20" s="108"/>
      <c r="BH20" s="49"/>
      <c r="BI20" s="108"/>
      <c r="BJ20" s="49"/>
      <c r="BK20" s="108"/>
      <c r="BL20" s="49"/>
      <c r="BM20" s="108"/>
      <c r="BN20" s="49"/>
      <c r="BO20" s="108"/>
      <c r="BP20" s="49"/>
      <c r="BQ20" s="108"/>
      <c r="BR20" s="49"/>
      <c r="BS20" s="108"/>
      <c r="BT20" s="49"/>
      <c r="BU20" s="108"/>
      <c r="BV20" s="49"/>
      <c r="BW20" s="108"/>
      <c r="BX20" s="49"/>
      <c r="BY20" s="108"/>
      <c r="BZ20" s="49"/>
      <c r="CA20" s="109"/>
      <c r="CC20" s="56"/>
      <c r="CD20" s="56"/>
      <c r="CE20" s="213"/>
      <c r="CF20" s="214"/>
      <c r="CG20" s="215"/>
    </row>
    <row r="21" spans="1:86" s="47" customFormat="1" ht="33.75" customHeight="1" thickBot="1" x14ac:dyDescent="0.25">
      <c r="A21" s="99"/>
      <c r="B21" s="49"/>
      <c r="C21" s="156"/>
      <c r="D21" s="100"/>
      <c r="E21" s="250"/>
      <c r="F21" s="253"/>
      <c r="G21" s="252" t="str">
        <f t="shared" si="0"/>
        <v/>
      </c>
      <c r="H21" s="103"/>
      <c r="I21" s="103"/>
      <c r="J21" s="104"/>
      <c r="K21" s="82">
        <v>0</v>
      </c>
      <c r="L21" s="83">
        <f t="shared" si="2"/>
        <v>0</v>
      </c>
      <c r="M21" s="84">
        <f t="shared" si="8"/>
        <v>0</v>
      </c>
      <c r="N21" s="85">
        <f t="shared" si="3"/>
        <v>0</v>
      </c>
      <c r="O21" s="83"/>
      <c r="P21" s="86">
        <f t="shared" si="9"/>
        <v>0</v>
      </c>
      <c r="Q21" s="87">
        <f t="shared" si="4"/>
        <v>0</v>
      </c>
      <c r="R21" s="99"/>
      <c r="S21" s="108"/>
      <c r="T21" s="49"/>
      <c r="U21" s="108"/>
      <c r="V21" s="49"/>
      <c r="W21" s="108"/>
      <c r="X21" s="49"/>
      <c r="Y21" s="108"/>
      <c r="Z21" s="49"/>
      <c r="AA21" s="108"/>
      <c r="AB21" s="49"/>
      <c r="AC21" s="108"/>
      <c r="AD21" s="49"/>
      <c r="AE21" s="108"/>
      <c r="AF21" s="49"/>
      <c r="AG21" s="108"/>
      <c r="AH21" s="49"/>
      <c r="AI21" s="108"/>
      <c r="AJ21" s="49"/>
      <c r="AK21" s="108"/>
      <c r="AL21" s="49"/>
      <c r="AM21" s="108"/>
      <c r="AN21" s="49"/>
      <c r="AO21" s="108"/>
      <c r="AP21" s="49"/>
      <c r="AQ21" s="108"/>
      <c r="AR21" s="49"/>
      <c r="AS21" s="108"/>
      <c r="AT21" s="49"/>
      <c r="AU21" s="108"/>
      <c r="AV21" s="49"/>
      <c r="AW21" s="108"/>
      <c r="AX21" s="49"/>
      <c r="AY21" s="108"/>
      <c r="AZ21" s="49"/>
      <c r="BA21" s="108"/>
      <c r="BB21" s="49"/>
      <c r="BC21" s="108"/>
      <c r="BD21" s="49"/>
      <c r="BE21" s="108"/>
      <c r="BF21" s="49"/>
      <c r="BG21" s="108"/>
      <c r="BH21" s="49"/>
      <c r="BI21" s="108"/>
      <c r="BJ21" s="49"/>
      <c r="BK21" s="108"/>
      <c r="BL21" s="49"/>
      <c r="BM21" s="108"/>
      <c r="BN21" s="49"/>
      <c r="BO21" s="108"/>
      <c r="BP21" s="49"/>
      <c r="BQ21" s="108"/>
      <c r="BR21" s="49"/>
      <c r="BS21" s="108"/>
      <c r="BT21" s="49"/>
      <c r="BU21" s="108"/>
      <c r="BV21" s="49"/>
      <c r="BW21" s="108"/>
      <c r="BX21" s="49"/>
      <c r="BY21" s="108"/>
      <c r="BZ21" s="49"/>
      <c r="CA21" s="109"/>
      <c r="CB21" s="47">
        <f t="shared" si="5"/>
        <v>0</v>
      </c>
      <c r="CC21" s="56">
        <f t="shared" ref="CC21:CC22" si="40">CB21*(E21/50)</f>
        <v>0</v>
      </c>
      <c r="CD21" s="56" t="str">
        <f t="shared" si="6"/>
        <v xml:space="preserve"> </v>
      </c>
      <c r="CE21" s="213">
        <f t="shared" si="11"/>
        <v>0</v>
      </c>
      <c r="CF21" s="214">
        <f t="shared" si="12"/>
        <v>0</v>
      </c>
      <c r="CG21" s="215">
        <f t="shared" si="13"/>
        <v>0</v>
      </c>
    </row>
    <row r="22" spans="1:86" s="47" customFormat="1" ht="33.75" customHeight="1" thickBot="1" x14ac:dyDescent="0.25">
      <c r="A22" s="452"/>
      <c r="B22" s="453"/>
      <c r="C22" s="438" t="s">
        <v>332</v>
      </c>
      <c r="D22" s="439">
        <v>5</v>
      </c>
      <c r="E22" s="440">
        <v>100</v>
      </c>
      <c r="F22" s="454"/>
      <c r="G22" s="442">
        <v>100</v>
      </c>
      <c r="H22" s="443"/>
      <c r="I22" s="443"/>
      <c r="J22" s="444">
        <v>5</v>
      </c>
      <c r="K22" s="82">
        <f t="shared" ref="K22" si="41">J22-L22-O22</f>
        <v>2</v>
      </c>
      <c r="L22" s="83">
        <f t="shared" si="2"/>
        <v>3</v>
      </c>
      <c r="M22" s="84">
        <f t="shared" si="8"/>
        <v>0</v>
      </c>
      <c r="N22" s="85">
        <f t="shared" si="3"/>
        <v>300</v>
      </c>
      <c r="O22" s="83"/>
      <c r="P22" s="86">
        <f t="shared" si="9"/>
        <v>0</v>
      </c>
      <c r="Q22" s="87">
        <f t="shared" si="4"/>
        <v>0</v>
      </c>
      <c r="R22" s="99"/>
      <c r="S22" s="108"/>
      <c r="T22" s="49"/>
      <c r="U22" s="108"/>
      <c r="V22" s="49"/>
      <c r="W22" s="108"/>
      <c r="X22" s="49"/>
      <c r="Y22" s="108"/>
      <c r="Z22" s="49"/>
      <c r="AA22" s="108"/>
      <c r="AB22" s="49"/>
      <c r="AC22" s="108"/>
      <c r="AD22" s="49"/>
      <c r="AE22" s="108"/>
      <c r="AF22" s="49"/>
      <c r="AG22" s="108"/>
      <c r="AH22" s="49"/>
      <c r="AI22" s="108">
        <v>1</v>
      </c>
      <c r="AJ22" s="49"/>
      <c r="AK22" s="108"/>
      <c r="AL22" s="49"/>
      <c r="AM22" s="108"/>
      <c r="AN22" s="49"/>
      <c r="AO22" s="108"/>
      <c r="AP22" s="49"/>
      <c r="AQ22" s="108"/>
      <c r="AR22" s="49"/>
      <c r="AS22" s="108"/>
      <c r="AT22" s="49"/>
      <c r="AU22" s="108">
        <v>1</v>
      </c>
      <c r="AV22" s="49"/>
      <c r="AW22" s="108"/>
      <c r="AX22" s="49"/>
      <c r="AY22" s="108"/>
      <c r="AZ22" s="49"/>
      <c r="BA22" s="108"/>
      <c r="BB22" s="49"/>
      <c r="BC22" s="108">
        <v>1</v>
      </c>
      <c r="BD22" s="49"/>
      <c r="BE22" s="108"/>
      <c r="BF22" s="49"/>
      <c r="BG22" s="108"/>
      <c r="BH22" s="49"/>
      <c r="BI22" s="108"/>
      <c r="BJ22" s="49"/>
      <c r="BK22" s="108"/>
      <c r="BL22" s="49"/>
      <c r="BM22" s="108"/>
      <c r="BN22" s="49"/>
      <c r="BO22" s="108"/>
      <c r="BP22" s="49"/>
      <c r="BQ22" s="108"/>
      <c r="BR22" s="49"/>
      <c r="BS22" s="108"/>
      <c r="BT22" s="49"/>
      <c r="BU22" s="108"/>
      <c r="BV22" s="49"/>
      <c r="BW22" s="108"/>
      <c r="BX22" s="49"/>
      <c r="BY22" s="108"/>
      <c r="BZ22" s="49"/>
      <c r="CA22" s="109"/>
      <c r="CB22" s="47">
        <f t="shared" si="5"/>
        <v>2</v>
      </c>
      <c r="CC22" s="56">
        <f t="shared" si="40"/>
        <v>4</v>
      </c>
      <c r="CD22" s="56">
        <f t="shared" si="6"/>
        <v>200</v>
      </c>
      <c r="CE22" s="482">
        <f t="shared" si="11"/>
        <v>0</v>
      </c>
      <c r="CF22" s="483">
        <f t="shared" si="12"/>
        <v>3</v>
      </c>
      <c r="CG22" s="484">
        <f t="shared" si="13"/>
        <v>300</v>
      </c>
    </row>
    <row r="23" spans="1:86" s="313" customFormat="1" ht="22.5" customHeight="1" thickBot="1" x14ac:dyDescent="0.25">
      <c r="D23" s="314"/>
      <c r="E23" s="315"/>
      <c r="F23" s="112">
        <f>SUM(F8:F22)</f>
        <v>0</v>
      </c>
      <c r="G23" s="542">
        <f>AVERAGE(G9:G22)</f>
        <v>243.39217585714286</v>
      </c>
      <c r="H23" s="122"/>
      <c r="I23" s="122"/>
      <c r="J23" s="123">
        <f>SUM(J8:J22)</f>
        <v>94</v>
      </c>
      <c r="K23" s="124">
        <f>SUM(K8:K22)</f>
        <v>65</v>
      </c>
      <c r="L23" s="123">
        <f>SUM(L8:L22)</f>
        <v>29</v>
      </c>
      <c r="M23" s="112">
        <f>SUM(M8:M22)</f>
        <v>0</v>
      </c>
      <c r="N23" s="113">
        <f>SUM(N9:N22)</f>
        <v>7223.8326850000012</v>
      </c>
      <c r="O23" s="123">
        <f>SUM(O8:O22)</f>
        <v>0</v>
      </c>
      <c r="P23" s="125">
        <f>SUM(P8:P22)</f>
        <v>0</v>
      </c>
      <c r="Q23" s="114">
        <f>SUM(Q8:Q22)</f>
        <v>0</v>
      </c>
      <c r="S23" s="38">
        <f>SUM(S8:S22)</f>
        <v>2</v>
      </c>
      <c r="U23" s="38">
        <f>SUM(U8:U22)</f>
        <v>0</v>
      </c>
      <c r="W23" s="38">
        <f>SUM(W8:W22)</f>
        <v>2</v>
      </c>
      <c r="Y23" s="38">
        <f>SUM(Y8:Y22)</f>
        <v>0</v>
      </c>
      <c r="AA23" s="38">
        <f>SUM(AA8:AA22)</f>
        <v>0</v>
      </c>
      <c r="AC23" s="38">
        <f>SUM(AC8:AC22)</f>
        <v>1</v>
      </c>
      <c r="AE23" s="38">
        <f>SUM(AE8:AE22)</f>
        <v>0</v>
      </c>
      <c r="AG23" s="38">
        <f>SUM(AG8:AG22)</f>
        <v>3</v>
      </c>
      <c r="AI23" s="38">
        <f>SUM(AI8:AI22)</f>
        <v>1</v>
      </c>
      <c r="AK23" s="38">
        <f>SUM(AK8:AK22)</f>
        <v>3</v>
      </c>
      <c r="AM23" s="38">
        <f>SUM(AM8:AM22)</f>
        <v>0</v>
      </c>
      <c r="AO23" s="38">
        <f>SUM(AO8:AO22)</f>
        <v>0</v>
      </c>
      <c r="AQ23" s="38">
        <f>SUM(AQ8:AQ22)</f>
        <v>1</v>
      </c>
      <c r="AS23" s="38">
        <f>SUM(AS8:AS22)</f>
        <v>0</v>
      </c>
      <c r="AU23" s="38">
        <f>SUM(AU8:AU22)</f>
        <v>3</v>
      </c>
      <c r="AW23" s="38">
        <f>SUM(AW8:AW22)</f>
        <v>0</v>
      </c>
      <c r="AY23" s="38">
        <f>SUM(AY8:AY22)</f>
        <v>3</v>
      </c>
      <c r="BA23" s="38">
        <f>SUM(BA8:BA22)</f>
        <v>0</v>
      </c>
      <c r="BC23" s="38">
        <f>SUM(BC8:BC22)</f>
        <v>1</v>
      </c>
      <c r="BE23" s="38">
        <f>SUM(BE8:BE22)</f>
        <v>3</v>
      </c>
      <c r="BG23" s="38">
        <f>SUM(BG8:BG22)</f>
        <v>0</v>
      </c>
      <c r="BI23" s="38">
        <f>SUM(BI8:BI22)</f>
        <v>3</v>
      </c>
      <c r="BK23" s="38">
        <f>SUM(BK8:BK22)</f>
        <v>0</v>
      </c>
      <c r="BM23" s="38">
        <f>SUM(BM8:BM22)</f>
        <v>3</v>
      </c>
      <c r="BO23" s="38">
        <f>SUM(BO8:BO22)</f>
        <v>0</v>
      </c>
      <c r="BQ23" s="38">
        <f>SUM(BQ8:BQ22)</f>
        <v>0</v>
      </c>
      <c r="BS23" s="38">
        <f>SUM(BS8:BS22)</f>
        <v>0</v>
      </c>
      <c r="BU23" s="38">
        <f>SUM(BU8:BU22)</f>
        <v>0</v>
      </c>
      <c r="BW23" s="38">
        <f>SUM(BW8:BW22)</f>
        <v>0</v>
      </c>
      <c r="BY23" s="38">
        <f>SUM(BY8:BY22)</f>
        <v>0</v>
      </c>
      <c r="CA23" s="38">
        <f t="shared" ref="CA23:CE23" si="42">SUM(CA8:CA22)</f>
        <v>0</v>
      </c>
      <c r="CB23" s="127">
        <f t="shared" si="42"/>
        <v>65</v>
      </c>
      <c r="CC23" s="128">
        <f t="shared" si="42"/>
        <v>50097.565166666667</v>
      </c>
      <c r="CD23" s="128">
        <f t="shared" si="42"/>
        <v>16730.876505</v>
      </c>
      <c r="CE23" s="128">
        <f t="shared" si="42"/>
        <v>0</v>
      </c>
      <c r="CF23" s="128">
        <f>SUM(CF8:CF22)</f>
        <v>29</v>
      </c>
      <c r="CG23" s="128">
        <f>SUM(CG9:CG22)</f>
        <v>7223.8326850000012</v>
      </c>
      <c r="CH23" s="210">
        <f>CE23+CG23</f>
        <v>7223.8326850000012</v>
      </c>
    </row>
    <row r="24" spans="1:86" s="313" customFormat="1" ht="25.5" customHeight="1" thickTop="1" thickBot="1" x14ac:dyDescent="0.25">
      <c r="A24" s="634" t="s">
        <v>43</v>
      </c>
      <c r="B24" s="634"/>
      <c r="C24" s="150">
        <f>(A9+A10+A11+A12+A13+A14+A15+A16+A17+A18+A19+A20+A21+A22)-C27</f>
        <v>6</v>
      </c>
      <c r="D24" s="635" t="s">
        <v>45</v>
      </c>
      <c r="E24" s="636"/>
      <c r="F24" s="132"/>
      <c r="G24" s="315"/>
      <c r="H24" s="122"/>
      <c r="I24" s="122"/>
      <c r="K24" s="38"/>
      <c r="M24" s="129"/>
      <c r="N24" s="130"/>
      <c r="O24" s="115"/>
      <c r="P24" s="129"/>
      <c r="Q24" s="133" t="s">
        <v>49</v>
      </c>
      <c r="R24" s="134" t="s">
        <v>57</v>
      </c>
      <c r="S24" s="135"/>
      <c r="T24" s="136"/>
      <c r="U24" s="135"/>
      <c r="V24" s="136"/>
      <c r="W24" s="135"/>
      <c r="X24" s="136"/>
      <c r="Y24" s="135"/>
      <c r="Z24" s="136"/>
      <c r="AA24" s="135"/>
      <c r="AB24" s="136"/>
      <c r="AC24" s="135"/>
      <c r="AD24" s="136"/>
      <c r="AE24" s="135"/>
      <c r="AF24" s="136"/>
      <c r="AG24" s="135"/>
      <c r="AH24" s="136"/>
      <c r="AI24" s="135"/>
      <c r="AJ24" s="136"/>
      <c r="AK24" s="135"/>
      <c r="AL24" s="136"/>
      <c r="AM24" s="135"/>
      <c r="AN24" s="136"/>
      <c r="AO24" s="135"/>
      <c r="AP24" s="136"/>
      <c r="AQ24" s="135"/>
      <c r="AR24" s="136"/>
      <c r="AS24" s="135"/>
      <c r="AT24" s="136"/>
      <c r="AU24" s="135"/>
      <c r="AV24" s="136"/>
      <c r="AW24" s="135"/>
      <c r="AX24" s="136"/>
      <c r="AY24" s="135"/>
      <c r="AZ24" s="136"/>
      <c r="BA24" s="135"/>
      <c r="BB24" s="136"/>
      <c r="BC24" s="135"/>
      <c r="BD24" s="136"/>
      <c r="BE24" s="135"/>
      <c r="BF24" s="136"/>
      <c r="BG24" s="135"/>
      <c r="BH24" s="136"/>
      <c r="BI24" s="135"/>
      <c r="BJ24" s="136"/>
      <c r="BK24" s="135"/>
      <c r="BL24" s="136"/>
      <c r="BM24" s="135"/>
      <c r="BN24" s="136"/>
      <c r="BO24" s="135"/>
      <c r="BP24" s="136"/>
      <c r="BQ24" s="135"/>
      <c r="BR24" s="136"/>
      <c r="BS24" s="135"/>
      <c r="BT24" s="136"/>
      <c r="BU24" s="135"/>
      <c r="BV24" s="136"/>
      <c r="BW24" s="135"/>
      <c r="BX24" s="136"/>
      <c r="BY24" s="135"/>
      <c r="BZ24" s="136"/>
      <c r="CA24" s="137"/>
      <c r="CC24" s="60"/>
      <c r="CD24" s="60"/>
    </row>
    <row r="25" spans="1:86" s="313" customFormat="1" ht="8.25" customHeight="1" x14ac:dyDescent="0.2">
      <c r="C25" s="151"/>
      <c r="D25" s="314"/>
      <c r="E25" s="315"/>
      <c r="F25" s="43"/>
      <c r="G25" s="315"/>
      <c r="H25" s="122"/>
      <c r="I25" s="122"/>
      <c r="K25" s="38"/>
      <c r="M25" s="129"/>
      <c r="N25" s="130"/>
      <c r="O25" s="115"/>
      <c r="P25" s="129"/>
      <c r="Q25" s="131"/>
      <c r="R25" s="138"/>
      <c r="S25" s="644" t="s">
        <v>59</v>
      </c>
      <c r="T25" s="644"/>
      <c r="U25" s="644"/>
      <c r="V25" s="644"/>
      <c r="W25" s="644"/>
      <c r="X25" s="139"/>
      <c r="Y25" s="644" t="s">
        <v>60</v>
      </c>
      <c r="Z25" s="644"/>
      <c r="AA25" s="316"/>
      <c r="AB25" s="644" t="s">
        <v>17</v>
      </c>
      <c r="AC25" s="644"/>
      <c r="AD25" s="644"/>
      <c r="AE25" s="316"/>
      <c r="AF25" s="139"/>
      <c r="AG25" s="644" t="s">
        <v>59</v>
      </c>
      <c r="AH25" s="644"/>
      <c r="AI25" s="644"/>
      <c r="AJ25" s="644"/>
      <c r="AK25" s="644"/>
      <c r="AL25" s="139"/>
      <c r="AM25" s="711" t="s">
        <v>182</v>
      </c>
      <c r="AN25" s="711"/>
      <c r="AO25" s="316"/>
      <c r="AP25" s="644" t="s">
        <v>17</v>
      </c>
      <c r="AQ25" s="644"/>
      <c r="AR25" s="644"/>
      <c r="AS25" s="316"/>
      <c r="AT25" s="139"/>
      <c r="AU25" s="316"/>
      <c r="AV25" s="139"/>
      <c r="AW25" s="316"/>
      <c r="AX25" s="139"/>
      <c r="AY25" s="316"/>
      <c r="AZ25" s="139"/>
      <c r="BA25" s="316"/>
      <c r="BB25" s="139"/>
      <c r="BC25" s="316"/>
      <c r="BD25" s="139"/>
      <c r="BE25" s="316"/>
      <c r="BF25" s="139"/>
      <c r="BG25" s="316"/>
      <c r="BH25" s="139"/>
      <c r="BI25" s="316"/>
      <c r="BJ25" s="139"/>
      <c r="BK25" s="316"/>
      <c r="BL25" s="139"/>
      <c r="BM25" s="316"/>
      <c r="BN25" s="139"/>
      <c r="BO25" s="316"/>
      <c r="BP25" s="139"/>
      <c r="BQ25" s="316"/>
      <c r="BR25" s="139"/>
      <c r="BS25" s="316"/>
      <c r="BT25" s="139"/>
      <c r="BU25" s="316"/>
      <c r="BV25" s="139"/>
      <c r="BW25" s="316"/>
      <c r="BX25" s="139"/>
      <c r="BY25" s="316"/>
      <c r="BZ25" s="139"/>
      <c r="CA25" s="141"/>
      <c r="CC25" s="60"/>
      <c r="CD25" s="60"/>
    </row>
    <row r="26" spans="1:86" s="313" customFormat="1" ht="8.25" customHeight="1" thickBot="1" x14ac:dyDescent="0.25">
      <c r="C26" s="151"/>
      <c r="D26" s="314"/>
      <c r="E26" s="315"/>
      <c r="F26" s="43"/>
      <c r="G26" s="315"/>
      <c r="H26" s="122"/>
      <c r="I26" s="122"/>
      <c r="K26" s="38"/>
      <c r="M26" s="129"/>
      <c r="N26" s="130"/>
      <c r="O26" s="115"/>
      <c r="P26" s="129"/>
      <c r="Q26" s="131"/>
      <c r="R26" s="138"/>
      <c r="S26" s="644"/>
      <c r="T26" s="644"/>
      <c r="U26" s="644"/>
      <c r="V26" s="644"/>
      <c r="W26" s="644"/>
      <c r="X26" s="139"/>
      <c r="Y26" s="644"/>
      <c r="Z26" s="644"/>
      <c r="AA26" s="316"/>
      <c r="AB26" s="644"/>
      <c r="AC26" s="644"/>
      <c r="AD26" s="644"/>
      <c r="AE26" s="316"/>
      <c r="AF26" s="139"/>
      <c r="AG26" s="644"/>
      <c r="AH26" s="644"/>
      <c r="AI26" s="644"/>
      <c r="AJ26" s="644"/>
      <c r="AK26" s="644"/>
      <c r="AL26" s="139"/>
      <c r="AM26" s="711"/>
      <c r="AN26" s="711"/>
      <c r="AO26" s="316"/>
      <c r="AP26" s="644"/>
      <c r="AQ26" s="644"/>
      <c r="AR26" s="644"/>
      <c r="AS26" s="316"/>
      <c r="AT26" s="139"/>
      <c r="AU26" s="316"/>
      <c r="AV26" s="139"/>
      <c r="AW26" s="316"/>
      <c r="AX26" s="139"/>
      <c r="AY26" s="316"/>
      <c r="AZ26" s="139"/>
      <c r="BA26" s="316"/>
      <c r="BB26" s="139"/>
      <c r="BC26" s="316"/>
      <c r="BD26" s="139"/>
      <c r="BE26" s="316"/>
      <c r="BF26" s="139"/>
      <c r="BG26" s="316"/>
      <c r="BH26" s="139"/>
      <c r="BI26" s="316"/>
      <c r="BJ26" s="139"/>
      <c r="BK26" s="316"/>
      <c r="BL26" s="139"/>
      <c r="BM26" s="316"/>
      <c r="BN26" s="139"/>
      <c r="BO26" s="316"/>
      <c r="BP26" s="139"/>
      <c r="BQ26" s="316"/>
      <c r="BR26" s="139"/>
      <c r="BS26" s="316"/>
      <c r="BT26" s="139"/>
      <c r="BU26" s="316"/>
      <c r="BV26" s="139"/>
      <c r="BW26" s="316"/>
      <c r="BX26" s="139"/>
      <c r="BY26" s="316"/>
      <c r="BZ26" s="139"/>
      <c r="CA26" s="141"/>
      <c r="CC26" s="60"/>
      <c r="CD26" s="60"/>
    </row>
    <row r="27" spans="1:86" s="313" customFormat="1" ht="25.5" customHeight="1" thickBot="1" x14ac:dyDescent="0.25">
      <c r="A27" s="634" t="s">
        <v>44</v>
      </c>
      <c r="B27" s="634"/>
      <c r="C27" s="152"/>
      <c r="D27" s="635" t="s">
        <v>45</v>
      </c>
      <c r="E27" s="636"/>
      <c r="F27" s="132"/>
      <c r="G27" s="315"/>
      <c r="H27" s="122"/>
      <c r="I27" s="122"/>
      <c r="K27" s="38"/>
      <c r="M27" s="129"/>
      <c r="N27" s="130"/>
      <c r="O27" s="115"/>
      <c r="P27" s="129"/>
      <c r="Q27" s="131"/>
      <c r="R27" s="138">
        <v>1</v>
      </c>
      <c r="S27" s="632" t="s">
        <v>330</v>
      </c>
      <c r="T27" s="632"/>
      <c r="U27" s="632"/>
      <c r="V27" s="632"/>
      <c r="W27" s="632"/>
      <c r="X27" s="139"/>
      <c r="Y27" s="632"/>
      <c r="Z27" s="632"/>
      <c r="AA27" s="316"/>
      <c r="AB27" s="633">
        <v>5957.94</v>
      </c>
      <c r="AC27" s="633"/>
      <c r="AD27" s="633"/>
      <c r="AE27" s="316"/>
      <c r="AF27" s="139">
        <v>4</v>
      </c>
      <c r="AG27" s="631"/>
      <c r="AH27" s="631"/>
      <c r="AI27" s="631"/>
      <c r="AJ27" s="631"/>
      <c r="AK27" s="631"/>
      <c r="AL27" s="139"/>
      <c r="AM27" s="632"/>
      <c r="AN27" s="632"/>
      <c r="AO27" s="316"/>
      <c r="AP27" s="633"/>
      <c r="AQ27" s="633"/>
      <c r="AR27" s="633"/>
      <c r="AS27" s="316"/>
      <c r="AT27" s="139"/>
      <c r="AU27" s="316"/>
      <c r="AV27" s="139"/>
      <c r="AW27" s="316"/>
      <c r="AX27" s="139"/>
      <c r="AY27" s="316"/>
      <c r="AZ27" s="139"/>
      <c r="BA27" s="316"/>
      <c r="BB27" s="139"/>
      <c r="BC27" s="316"/>
      <c r="BD27" s="139"/>
      <c r="BE27" s="316"/>
      <c r="BF27" s="139"/>
      <c r="BG27" s="316"/>
      <c r="BH27" s="139"/>
      <c r="BI27" s="316"/>
      <c r="BJ27" s="139"/>
      <c r="BK27" s="316"/>
      <c r="BL27" s="139"/>
      <c r="BM27" s="316"/>
      <c r="BN27" s="139"/>
      <c r="BO27" s="316"/>
      <c r="BP27" s="139"/>
      <c r="BQ27" s="316"/>
      <c r="BR27" s="139"/>
      <c r="BS27" s="316"/>
      <c r="BT27" s="139"/>
      <c r="BU27" s="316"/>
      <c r="BV27" s="139"/>
      <c r="BW27" s="316"/>
      <c r="BX27" s="139"/>
      <c r="BY27" s="316"/>
      <c r="BZ27" s="139"/>
      <c r="CA27" s="141"/>
      <c r="CC27" s="60"/>
      <c r="CD27" s="60"/>
    </row>
    <row r="28" spans="1:86" s="313" customFormat="1" ht="9.75" customHeight="1" thickBot="1" x14ac:dyDescent="0.25">
      <c r="C28" s="151"/>
      <c r="D28" s="314"/>
      <c r="E28" s="315"/>
      <c r="F28" s="43"/>
      <c r="G28" s="315"/>
      <c r="H28" s="122"/>
      <c r="I28" s="122"/>
      <c r="K28" s="38"/>
      <c r="M28" s="129"/>
      <c r="N28" s="130"/>
      <c r="O28" s="115"/>
      <c r="P28" s="129"/>
      <c r="Q28" s="131"/>
      <c r="R28" s="138"/>
      <c r="S28" s="316"/>
      <c r="T28" s="139"/>
      <c r="U28" s="316"/>
      <c r="V28" s="139"/>
      <c r="W28" s="316"/>
      <c r="X28" s="139"/>
      <c r="Y28" s="142"/>
      <c r="Z28" s="142"/>
      <c r="AA28" s="316"/>
      <c r="AB28" s="143"/>
      <c r="AC28" s="144"/>
      <c r="AD28" s="143"/>
      <c r="AE28" s="316"/>
      <c r="AF28" s="139"/>
      <c r="AG28" s="316"/>
      <c r="AH28" s="139"/>
      <c r="AI28" s="316"/>
      <c r="AJ28" s="139"/>
      <c r="AK28" s="316"/>
      <c r="AL28" s="139"/>
      <c r="AM28" s="142"/>
      <c r="AN28" s="142"/>
      <c r="AO28" s="316"/>
      <c r="AP28" s="143"/>
      <c r="AQ28" s="144"/>
      <c r="AR28" s="143"/>
      <c r="AS28" s="316"/>
      <c r="AT28" s="139"/>
      <c r="AU28" s="316"/>
      <c r="AV28" s="139"/>
      <c r="AW28" s="316"/>
      <c r="AX28" s="139"/>
      <c r="AY28" s="316"/>
      <c r="AZ28" s="139"/>
      <c r="BA28" s="316"/>
      <c r="BB28" s="139"/>
      <c r="BC28" s="316"/>
      <c r="BD28" s="139"/>
      <c r="BE28" s="316"/>
      <c r="BF28" s="139"/>
      <c r="BG28" s="316"/>
      <c r="BH28" s="139"/>
      <c r="BI28" s="316"/>
      <c r="BJ28" s="139"/>
      <c r="BK28" s="316"/>
      <c r="BL28" s="139"/>
      <c r="BM28" s="316"/>
      <c r="BN28" s="139"/>
      <c r="BO28" s="316"/>
      <c r="BP28" s="139"/>
      <c r="BQ28" s="316"/>
      <c r="BR28" s="139"/>
      <c r="BS28" s="316"/>
      <c r="BT28" s="139"/>
      <c r="BU28" s="316"/>
      <c r="BV28" s="139"/>
      <c r="BW28" s="316"/>
      <c r="BX28" s="139"/>
      <c r="BY28" s="316"/>
      <c r="BZ28" s="139"/>
      <c r="CA28" s="141"/>
      <c r="CC28" s="60"/>
      <c r="CD28" s="60"/>
    </row>
    <row r="29" spans="1:86" s="313" customFormat="1" ht="25.5" customHeight="1" thickBot="1" x14ac:dyDescent="0.25">
      <c r="A29" s="634" t="s">
        <v>46</v>
      </c>
      <c r="B29" s="634"/>
      <c r="C29" s="150">
        <f>L23+O23</f>
        <v>29</v>
      </c>
      <c r="D29" s="638" t="s">
        <v>47</v>
      </c>
      <c r="E29" s="637"/>
      <c r="F29" s="43"/>
      <c r="G29" s="315" t="s">
        <v>16</v>
      </c>
      <c r="H29" s="154">
        <f>O23</f>
        <v>0</v>
      </c>
      <c r="I29" s="145" t="s">
        <v>47</v>
      </c>
      <c r="J29" s="639">
        <f>Q23</f>
        <v>0</v>
      </c>
      <c r="K29" s="640"/>
      <c r="L29" s="641"/>
      <c r="M29" s="129" t="s">
        <v>48</v>
      </c>
      <c r="N29" s="130"/>
      <c r="O29" s="115"/>
      <c r="P29" s="129"/>
      <c r="Q29" s="131"/>
      <c r="R29" s="138">
        <v>2</v>
      </c>
      <c r="S29" s="631"/>
      <c r="T29" s="631"/>
      <c r="U29" s="631"/>
      <c r="V29" s="631"/>
      <c r="W29" s="631"/>
      <c r="X29" s="139"/>
      <c r="Y29" s="632"/>
      <c r="Z29" s="632"/>
      <c r="AA29" s="536"/>
      <c r="AB29" s="633"/>
      <c r="AC29" s="633"/>
      <c r="AD29" s="633"/>
      <c r="AE29" s="316"/>
      <c r="AF29" s="139">
        <v>5</v>
      </c>
      <c r="AG29" s="631"/>
      <c r="AH29" s="631"/>
      <c r="AI29" s="631"/>
      <c r="AJ29" s="631"/>
      <c r="AK29" s="631"/>
      <c r="AL29" s="139"/>
      <c r="AM29" s="632"/>
      <c r="AN29" s="632"/>
      <c r="AO29" s="316"/>
      <c r="AP29" s="633"/>
      <c r="AQ29" s="633"/>
      <c r="AR29" s="633"/>
      <c r="AS29" s="316"/>
      <c r="AT29" s="139"/>
      <c r="AU29" s="316"/>
      <c r="AV29" s="139"/>
      <c r="AW29" s="316"/>
      <c r="AX29" s="139"/>
      <c r="AY29" s="316"/>
      <c r="AZ29" s="139"/>
      <c r="BA29" s="316"/>
      <c r="BB29" s="139"/>
      <c r="BC29" s="316"/>
      <c r="BD29" s="139"/>
      <c r="BE29" s="316"/>
      <c r="BF29" s="139"/>
      <c r="BG29" s="316"/>
      <c r="BH29" s="139"/>
      <c r="BI29" s="316"/>
      <c r="BJ29" s="139"/>
      <c r="BK29" s="316"/>
      <c r="BL29" s="139"/>
      <c r="BM29" s="316"/>
      <c r="BN29" s="139"/>
      <c r="BO29" s="316"/>
      <c r="BP29" s="139"/>
      <c r="BQ29" s="316"/>
      <c r="BR29" s="139"/>
      <c r="BS29" s="316"/>
      <c r="BT29" s="139"/>
      <c r="BU29" s="316"/>
      <c r="BV29" s="139"/>
      <c r="BW29" s="316"/>
      <c r="BX29" s="139"/>
      <c r="BY29" s="316"/>
      <c r="BZ29" s="139"/>
      <c r="CA29" s="141"/>
      <c r="CC29" s="60"/>
      <c r="CD29" s="60"/>
    </row>
    <row r="30" spans="1:86" s="313" customFormat="1" ht="9.75" customHeight="1" thickBot="1" x14ac:dyDescent="0.25">
      <c r="C30" s="151"/>
      <c r="D30" s="314"/>
      <c r="E30" s="315"/>
      <c r="F30" s="43"/>
      <c r="G30" s="315"/>
      <c r="H30" s="122"/>
      <c r="I30" s="122"/>
      <c r="K30" s="38"/>
      <c r="M30" s="129"/>
      <c r="N30" s="130"/>
      <c r="O30" s="115"/>
      <c r="P30" s="129"/>
      <c r="Q30" s="131"/>
      <c r="R30" s="138"/>
      <c r="S30" s="316"/>
      <c r="T30" s="139"/>
      <c r="U30" s="316"/>
      <c r="V30" s="139"/>
      <c r="W30" s="316"/>
      <c r="X30" s="139"/>
      <c r="Y30" s="142"/>
      <c r="Z30" s="142"/>
      <c r="AA30" s="316"/>
      <c r="AB30" s="143"/>
      <c r="AC30" s="144"/>
      <c r="AD30" s="143"/>
      <c r="AE30" s="316"/>
      <c r="AF30" s="139"/>
      <c r="AG30" s="316"/>
      <c r="AH30" s="139"/>
      <c r="AI30" s="316"/>
      <c r="AJ30" s="139"/>
      <c r="AK30" s="316"/>
      <c r="AL30" s="139"/>
      <c r="AM30" s="142"/>
      <c r="AN30" s="142"/>
      <c r="AO30" s="316"/>
      <c r="AP30" s="143"/>
      <c r="AQ30" s="144"/>
      <c r="AR30" s="143"/>
      <c r="AS30" s="316"/>
      <c r="AT30" s="139"/>
      <c r="AU30" s="316"/>
      <c r="AV30" s="139"/>
      <c r="AW30" s="316"/>
      <c r="AX30" s="139"/>
      <c r="AY30" s="316"/>
      <c r="AZ30" s="139"/>
      <c r="BA30" s="316"/>
      <c r="BB30" s="139"/>
      <c r="BC30" s="316"/>
      <c r="BD30" s="139"/>
      <c r="BE30" s="316"/>
      <c r="BF30" s="139"/>
      <c r="BG30" s="316"/>
      <c r="BH30" s="139"/>
      <c r="BI30" s="316"/>
      <c r="BJ30" s="139"/>
      <c r="BK30" s="316"/>
      <c r="BL30" s="139"/>
      <c r="BM30" s="316"/>
      <c r="BN30" s="139"/>
      <c r="BO30" s="316"/>
      <c r="BP30" s="139"/>
      <c r="BQ30" s="316"/>
      <c r="BR30" s="139"/>
      <c r="BS30" s="316"/>
      <c r="BT30" s="139"/>
      <c r="BU30" s="316"/>
      <c r="BV30" s="139"/>
      <c r="BW30" s="316"/>
      <c r="BX30" s="139"/>
      <c r="BY30" s="316"/>
      <c r="BZ30" s="139"/>
      <c r="CA30" s="141"/>
      <c r="CC30" s="60"/>
      <c r="CD30" s="60"/>
    </row>
    <row r="31" spans="1:86" s="313" customFormat="1" ht="25.5" customHeight="1" thickBot="1" x14ac:dyDescent="0.25">
      <c r="A31" s="634" t="s">
        <v>46</v>
      </c>
      <c r="B31" s="634"/>
      <c r="C31" s="153">
        <f>N23+Q23</f>
        <v>7223.8326850000012</v>
      </c>
      <c r="D31" s="637" t="s">
        <v>48</v>
      </c>
      <c r="E31" s="637"/>
      <c r="F31" s="43"/>
      <c r="G31" s="315"/>
      <c r="H31" s="122"/>
      <c r="I31" s="122"/>
      <c r="K31" s="38"/>
      <c r="M31" s="129"/>
      <c r="N31" s="130"/>
      <c r="O31" s="115"/>
      <c r="P31" s="129"/>
      <c r="Q31" s="131"/>
      <c r="R31" s="138">
        <v>3</v>
      </c>
      <c r="S31" s="632"/>
      <c r="T31" s="632"/>
      <c r="U31" s="632"/>
      <c r="V31" s="632"/>
      <c r="W31" s="632"/>
      <c r="X31" s="139"/>
      <c r="Y31" s="632"/>
      <c r="Z31" s="632"/>
      <c r="AA31" s="316"/>
      <c r="AB31" s="633"/>
      <c r="AC31" s="633"/>
      <c r="AD31" s="633"/>
      <c r="AE31" s="316"/>
      <c r="AF31" s="139">
        <v>6</v>
      </c>
      <c r="AG31" s="631"/>
      <c r="AH31" s="631"/>
      <c r="AI31" s="631"/>
      <c r="AJ31" s="631"/>
      <c r="AK31" s="631"/>
      <c r="AL31" s="139"/>
      <c r="AM31" s="632"/>
      <c r="AN31" s="632"/>
      <c r="AO31" s="316"/>
      <c r="AP31" s="633"/>
      <c r="AQ31" s="633"/>
      <c r="AR31" s="633"/>
      <c r="AS31" s="316"/>
      <c r="AT31" s="139"/>
      <c r="AU31" s="316"/>
      <c r="AV31" s="139"/>
      <c r="AW31" s="316"/>
      <c r="AX31" s="139"/>
      <c r="AY31" s="316"/>
      <c r="AZ31" s="139"/>
      <c r="BA31" s="316"/>
      <c r="BB31" s="139"/>
      <c r="BC31" s="316"/>
      <c r="BD31" s="139"/>
      <c r="BE31" s="316"/>
      <c r="BF31" s="139"/>
      <c r="BG31" s="316"/>
      <c r="BH31" s="139"/>
      <c r="BI31" s="316"/>
      <c r="BJ31" s="139"/>
      <c r="BK31" s="316"/>
      <c r="BL31" s="139"/>
      <c r="BM31" s="316"/>
      <c r="BN31" s="139"/>
      <c r="BO31" s="316"/>
      <c r="BP31" s="139"/>
      <c r="BQ31" s="316"/>
      <c r="BR31" s="139"/>
      <c r="BS31" s="316"/>
      <c r="BT31" s="139"/>
      <c r="BU31" s="316"/>
      <c r="BV31" s="139"/>
      <c r="BW31" s="316"/>
      <c r="BX31" s="139"/>
      <c r="BY31" s="316"/>
      <c r="BZ31" s="139"/>
      <c r="CA31" s="141"/>
      <c r="CC31" s="60"/>
      <c r="CD31" s="60"/>
    </row>
    <row r="32" spans="1:86" s="313" customFormat="1" ht="6" customHeight="1" thickBot="1" x14ac:dyDescent="0.25">
      <c r="C32" s="53"/>
      <c r="D32" s="315"/>
      <c r="E32" s="315"/>
      <c r="F32" s="43"/>
      <c r="G32" s="315"/>
      <c r="H32" s="122"/>
      <c r="I32" s="122"/>
      <c r="K32" s="38"/>
      <c r="M32" s="129"/>
      <c r="N32" s="130"/>
      <c r="O32" s="115"/>
      <c r="P32" s="129"/>
      <c r="Q32" s="131"/>
      <c r="R32" s="138"/>
      <c r="S32" s="316"/>
      <c r="T32" s="316"/>
      <c r="U32" s="316"/>
      <c r="V32" s="316"/>
      <c r="W32" s="316"/>
      <c r="X32" s="139"/>
      <c r="Y32" s="316"/>
      <c r="Z32" s="316"/>
      <c r="AA32" s="316"/>
      <c r="AB32" s="139"/>
      <c r="AC32" s="139"/>
      <c r="AD32" s="139"/>
      <c r="AE32" s="316"/>
      <c r="AF32" s="139"/>
      <c r="AG32" s="316"/>
      <c r="AH32" s="316"/>
      <c r="AI32" s="316"/>
      <c r="AJ32" s="316"/>
      <c r="AK32" s="316"/>
      <c r="AL32" s="139"/>
      <c r="AM32" s="316"/>
      <c r="AN32" s="316"/>
      <c r="AO32" s="316"/>
      <c r="AP32" s="139"/>
      <c r="AQ32" s="139"/>
      <c r="AR32" s="139"/>
      <c r="AS32" s="316"/>
      <c r="AT32" s="139"/>
      <c r="AU32" s="316"/>
      <c r="AV32" s="139"/>
      <c r="AW32" s="316"/>
      <c r="AX32" s="139"/>
      <c r="AY32" s="316"/>
      <c r="AZ32" s="139"/>
      <c r="BA32" s="316"/>
      <c r="BB32" s="139"/>
      <c r="BC32" s="316"/>
      <c r="BD32" s="139"/>
      <c r="BE32" s="316"/>
      <c r="BF32" s="139"/>
      <c r="BG32" s="316"/>
      <c r="BH32" s="139"/>
      <c r="BI32" s="316"/>
      <c r="BJ32" s="139"/>
      <c r="BK32" s="316"/>
      <c r="BL32" s="139"/>
      <c r="BM32" s="316"/>
      <c r="BN32" s="139"/>
      <c r="BO32" s="316"/>
      <c r="BP32" s="139"/>
      <c r="BQ32" s="316"/>
      <c r="BR32" s="139"/>
      <c r="BS32" s="316"/>
      <c r="BT32" s="139"/>
      <c r="BU32" s="316"/>
      <c r="BV32" s="139"/>
      <c r="BW32" s="316"/>
      <c r="BX32" s="139"/>
      <c r="BY32" s="316"/>
      <c r="BZ32" s="139"/>
      <c r="CA32" s="141"/>
      <c r="CC32" s="60"/>
      <c r="CD32" s="60"/>
    </row>
    <row r="33" spans="1:82" s="313" customFormat="1" ht="24" customHeight="1" thickBot="1" x14ac:dyDescent="0.25">
      <c r="A33" s="634" t="s">
        <v>93</v>
      </c>
      <c r="B33" s="634"/>
      <c r="C33" s="265">
        <f>CE23</f>
        <v>0</v>
      </c>
      <c r="D33" s="637" t="s">
        <v>48</v>
      </c>
      <c r="E33" s="637"/>
      <c r="F33" s="43"/>
      <c r="G33" s="315"/>
      <c r="H33" s="122"/>
      <c r="I33" s="122"/>
      <c r="K33" s="38"/>
      <c r="M33" s="129"/>
      <c r="N33" s="130"/>
      <c r="O33" s="115"/>
      <c r="P33" s="129"/>
      <c r="Q33" s="131"/>
      <c r="R33" s="146"/>
      <c r="S33" s="311"/>
      <c r="T33" s="312"/>
      <c r="U33" s="311"/>
      <c r="V33" s="312"/>
      <c r="W33" s="311"/>
      <c r="X33" s="312"/>
      <c r="Y33" s="311"/>
      <c r="Z33" s="312"/>
      <c r="AA33" s="311" t="s">
        <v>47</v>
      </c>
      <c r="AB33" s="627">
        <f>Y27+Y29+Y31+AM27+AM29+AM31</f>
        <v>0</v>
      </c>
      <c r="AC33" s="627"/>
      <c r="AD33" s="627"/>
      <c r="AE33" s="628" t="s">
        <v>17</v>
      </c>
      <c r="AF33" s="628"/>
      <c r="AG33" s="629">
        <f>AB27+AB29+AB31+AP27+AP29+AP31</f>
        <v>5957.94</v>
      </c>
      <c r="AH33" s="629"/>
      <c r="AI33" s="629"/>
      <c r="AJ33" s="629"/>
      <c r="AK33" s="629"/>
      <c r="AL33" s="312"/>
      <c r="AM33" s="628"/>
      <c r="AN33" s="628"/>
      <c r="AO33" s="311"/>
      <c r="AP33" s="630"/>
      <c r="AQ33" s="630"/>
      <c r="AR33" s="630"/>
      <c r="AS33" s="311"/>
      <c r="AT33" s="312"/>
      <c r="AU33" s="311"/>
      <c r="AV33" s="312"/>
      <c r="AW33" s="311"/>
      <c r="AX33" s="312"/>
      <c r="AY33" s="311"/>
      <c r="AZ33" s="312"/>
      <c r="BA33" s="311"/>
      <c r="BB33" s="312"/>
      <c r="BC33" s="311"/>
      <c r="BD33" s="312"/>
      <c r="BE33" s="311"/>
      <c r="BF33" s="312"/>
      <c r="BG33" s="311"/>
      <c r="BH33" s="312"/>
      <c r="BI33" s="311"/>
      <c r="BJ33" s="312"/>
      <c r="BK33" s="311"/>
      <c r="BL33" s="312"/>
      <c r="BM33" s="311"/>
      <c r="BN33" s="312"/>
      <c r="BO33" s="311"/>
      <c r="BP33" s="312"/>
      <c r="BQ33" s="311"/>
      <c r="BR33" s="312"/>
      <c r="BS33" s="311"/>
      <c r="BT33" s="312"/>
      <c r="BU33" s="311"/>
      <c r="BV33" s="312"/>
      <c r="BW33" s="311"/>
      <c r="BX33" s="312"/>
      <c r="BY33" s="311"/>
      <c r="BZ33" s="312"/>
      <c r="CA33" s="149"/>
      <c r="CC33" s="60"/>
      <c r="CD33" s="60"/>
    </row>
    <row r="34" spans="1:82" s="45" customFormat="1" ht="15.75" thickBot="1" x14ac:dyDescent="0.25">
      <c r="D34" s="25"/>
      <c r="E34" s="50"/>
      <c r="F34" s="51"/>
      <c r="G34" s="28"/>
      <c r="H34" s="29"/>
      <c r="I34" s="29"/>
      <c r="J34" s="24"/>
      <c r="K34" s="30"/>
      <c r="L34" s="24"/>
      <c r="M34" s="31"/>
      <c r="N34" s="32"/>
      <c r="O34" s="33"/>
      <c r="P34" s="31"/>
      <c r="Q34" s="34"/>
      <c r="S34" s="48"/>
      <c r="U34" s="48"/>
      <c r="W34" s="48"/>
      <c r="Y34" s="48"/>
      <c r="AA34" s="48"/>
      <c r="AC34" s="48"/>
      <c r="AE34" s="48"/>
      <c r="AG34" s="48"/>
      <c r="AI34" s="48"/>
      <c r="AK34" s="48"/>
      <c r="AM34" s="48"/>
      <c r="AO34" s="48"/>
      <c r="AQ34" s="48"/>
      <c r="AS34" s="48"/>
      <c r="AU34" s="48"/>
      <c r="AW34" s="48"/>
      <c r="AY34" s="48"/>
      <c r="BA34" s="48"/>
      <c r="BC34" s="48"/>
      <c r="BE34" s="48"/>
      <c r="BG34" s="48"/>
      <c r="BI34" s="48"/>
      <c r="BK34" s="48"/>
      <c r="BM34" s="48"/>
      <c r="BO34" s="48"/>
      <c r="BQ34" s="48"/>
      <c r="BS34" s="48"/>
      <c r="BU34" s="48"/>
      <c r="BW34" s="48"/>
      <c r="BY34" s="48"/>
      <c r="CA34" s="48"/>
      <c r="CC34" s="35"/>
      <c r="CD34" s="35"/>
    </row>
    <row r="35" spans="1:82" s="45" customFormat="1" ht="27" thickBot="1" x14ac:dyDescent="0.25">
      <c r="A35" s="634" t="s">
        <v>65</v>
      </c>
      <c r="B35" s="634"/>
      <c r="C35" s="265">
        <f>C31+C33</f>
        <v>7223.8326850000012</v>
      </c>
      <c r="D35" s="637" t="s">
        <v>48</v>
      </c>
      <c r="E35" s="637"/>
      <c r="F35" s="51"/>
      <c r="G35" s="28"/>
      <c r="H35" s="29"/>
      <c r="I35" s="29"/>
      <c r="J35" s="24"/>
      <c r="K35" s="30"/>
      <c r="L35" s="24"/>
      <c r="M35" s="31"/>
      <c r="N35" s="32"/>
      <c r="O35" s="33"/>
      <c r="P35" s="31"/>
      <c r="Q35" s="34"/>
      <c r="S35" s="48"/>
      <c r="U35" s="48"/>
      <c r="W35" s="48"/>
      <c r="Y35" s="48"/>
      <c r="AA35" s="48"/>
      <c r="AC35" s="48"/>
      <c r="AE35" s="48"/>
      <c r="AG35" s="48"/>
      <c r="AI35" s="48"/>
      <c r="AK35" s="48"/>
      <c r="AM35" s="48"/>
      <c r="AO35" s="48"/>
      <c r="AQ35" s="48"/>
      <c r="AS35" s="48"/>
      <c r="AU35" s="48"/>
      <c r="AW35" s="48"/>
      <c r="AY35" s="48"/>
      <c r="BA35" s="48"/>
      <c r="BC35" s="48"/>
      <c r="BE35" s="48"/>
      <c r="BG35" s="48"/>
      <c r="BI35" s="48"/>
      <c r="BK35" s="48"/>
      <c r="BM35" s="48"/>
      <c r="BO35" s="48"/>
      <c r="BQ35" s="48"/>
      <c r="BS35" s="48"/>
      <c r="BU35" s="48"/>
      <c r="BW35" s="48"/>
      <c r="BY35" s="48"/>
      <c r="CA35" s="48"/>
      <c r="CC35" s="35"/>
      <c r="CD35" s="35"/>
    </row>
    <row r="36" spans="1:82" s="45" customFormat="1" ht="15" x14ac:dyDescent="0.2">
      <c r="D36" s="25"/>
      <c r="E36" s="50"/>
      <c r="F36" s="51"/>
      <c r="G36" s="28"/>
      <c r="H36" s="29"/>
      <c r="I36" s="29"/>
      <c r="J36" s="24"/>
      <c r="K36" s="30"/>
      <c r="L36" s="24"/>
      <c r="M36" s="31"/>
      <c r="N36" s="32"/>
      <c r="O36" s="33"/>
      <c r="P36" s="31"/>
      <c r="Q36" s="34"/>
      <c r="S36" s="48"/>
      <c r="U36" s="48"/>
      <c r="W36" s="48"/>
      <c r="Y36" s="48"/>
      <c r="AA36" s="48"/>
      <c r="AC36" s="48"/>
      <c r="AE36" s="48"/>
      <c r="AG36" s="48"/>
      <c r="AI36" s="48"/>
      <c r="AK36" s="48"/>
      <c r="AM36" s="48"/>
      <c r="AO36" s="48"/>
      <c r="AQ36" s="48"/>
      <c r="AS36" s="48"/>
      <c r="AU36" s="48"/>
      <c r="AW36" s="48"/>
      <c r="AY36" s="48"/>
      <c r="BA36" s="48"/>
      <c r="BC36" s="48"/>
      <c r="BE36" s="48"/>
      <c r="BG36" s="48"/>
      <c r="BI36" s="48"/>
      <c r="BK36" s="48"/>
      <c r="BM36" s="48"/>
      <c r="BO36" s="48"/>
      <c r="BQ36" s="48"/>
      <c r="BS36" s="48"/>
      <c r="BU36" s="48"/>
      <c r="BW36" s="48"/>
      <c r="BY36" s="48"/>
      <c r="CA36" s="48"/>
      <c r="CC36" s="35"/>
      <c r="CD36" s="35"/>
    </row>
    <row r="37" spans="1:82" s="45" customFormat="1" ht="15" x14ac:dyDescent="0.2">
      <c r="D37" s="25"/>
      <c r="E37" s="50"/>
      <c r="F37" s="51"/>
      <c r="G37" s="28"/>
      <c r="H37" s="29"/>
      <c r="I37" s="29"/>
      <c r="J37" s="24"/>
      <c r="K37" s="30"/>
      <c r="L37" s="24"/>
      <c r="M37" s="31"/>
      <c r="N37" s="32"/>
      <c r="O37" s="33"/>
      <c r="P37" s="31"/>
      <c r="Q37" s="34"/>
      <c r="S37" s="48"/>
      <c r="U37" s="48"/>
      <c r="W37" s="48"/>
      <c r="Y37" s="48"/>
      <c r="AA37" s="48"/>
      <c r="AC37" s="48"/>
      <c r="AE37" s="48"/>
      <c r="AG37" s="48"/>
      <c r="AI37" s="48"/>
      <c r="AK37" s="48"/>
      <c r="AM37" s="48"/>
      <c r="AO37" s="48"/>
      <c r="AQ37" s="48"/>
      <c r="AS37" s="48"/>
      <c r="AU37" s="48"/>
      <c r="AW37" s="48"/>
      <c r="AY37" s="48"/>
      <c r="BA37" s="48"/>
      <c r="BC37" s="48"/>
      <c r="BE37" s="48"/>
      <c r="BG37" s="48"/>
      <c r="BI37" s="48"/>
      <c r="BK37" s="48"/>
      <c r="BM37" s="48"/>
      <c r="BO37" s="48"/>
      <c r="BQ37" s="48"/>
      <c r="BS37" s="48"/>
      <c r="BU37" s="48"/>
      <c r="BW37" s="48"/>
      <c r="BY37" s="48"/>
      <c r="CA37" s="48"/>
      <c r="CC37" s="35"/>
      <c r="CD37" s="35"/>
    </row>
    <row r="38" spans="1:82" s="45" customFormat="1" ht="15" x14ac:dyDescent="0.2">
      <c r="D38" s="25"/>
      <c r="E38" s="50"/>
      <c r="F38" s="51"/>
      <c r="G38" s="28"/>
      <c r="H38" s="29"/>
      <c r="I38" s="29"/>
      <c r="J38" s="24"/>
      <c r="K38" s="30"/>
      <c r="L38" s="24"/>
      <c r="M38" s="31"/>
      <c r="N38" s="32"/>
      <c r="O38" s="33"/>
      <c r="P38" s="31"/>
      <c r="Q38" s="34"/>
      <c r="S38" s="48"/>
      <c r="U38" s="48"/>
      <c r="W38" s="48"/>
      <c r="Y38" s="48"/>
      <c r="AA38" s="48"/>
      <c r="AC38" s="48"/>
      <c r="AE38" s="48"/>
      <c r="AG38" s="48"/>
      <c r="AI38" s="48"/>
      <c r="AK38" s="48"/>
      <c r="AM38" s="48"/>
      <c r="AO38" s="48"/>
      <c r="AQ38" s="48"/>
      <c r="AS38" s="48"/>
      <c r="AU38" s="48"/>
      <c r="AW38" s="48"/>
      <c r="AY38" s="48"/>
      <c r="BA38" s="48"/>
      <c r="BC38" s="48"/>
      <c r="BE38" s="48"/>
      <c r="BG38" s="48"/>
      <c r="BI38" s="48"/>
      <c r="BK38" s="48"/>
      <c r="BM38" s="48"/>
      <c r="BO38" s="48"/>
      <c r="BQ38" s="48"/>
      <c r="BS38" s="48"/>
      <c r="BU38" s="48"/>
      <c r="BW38" s="48"/>
      <c r="BY38" s="48"/>
      <c r="CA38" s="48"/>
      <c r="CC38" s="35"/>
      <c r="CD38" s="35"/>
    </row>
    <row r="39" spans="1:82" s="45" customFormat="1" ht="15" x14ac:dyDescent="0.2">
      <c r="D39" s="25"/>
      <c r="E39" s="50"/>
      <c r="F39" s="51"/>
      <c r="G39" s="28"/>
      <c r="H39" s="29"/>
      <c r="I39" s="29"/>
      <c r="J39" s="24"/>
      <c r="K39" s="30"/>
      <c r="L39" s="24"/>
      <c r="M39" s="31"/>
      <c r="N39" s="32"/>
      <c r="O39" s="33"/>
      <c r="P39" s="31"/>
      <c r="Q39" s="34"/>
      <c r="S39" s="48"/>
      <c r="U39" s="48"/>
      <c r="W39" s="48"/>
      <c r="Y39" s="48"/>
      <c r="AA39" s="48"/>
      <c r="AC39" s="48"/>
      <c r="AE39" s="48"/>
      <c r="AG39" s="48"/>
      <c r="AI39" s="48"/>
      <c r="AK39" s="48"/>
      <c r="AM39" s="48"/>
      <c r="AO39" s="48"/>
      <c r="AQ39" s="48"/>
      <c r="AS39" s="48"/>
      <c r="AU39" s="48"/>
      <c r="AW39" s="48"/>
      <c r="AY39" s="48"/>
      <c r="BA39" s="48"/>
      <c r="BC39" s="48"/>
      <c r="BE39" s="48"/>
      <c r="BG39" s="48"/>
      <c r="BI39" s="48"/>
      <c r="BK39" s="48"/>
      <c r="BM39" s="48"/>
      <c r="BO39" s="48"/>
      <c r="BQ39" s="48"/>
      <c r="BS39" s="48"/>
      <c r="BU39" s="48"/>
      <c r="BW39" s="48"/>
      <c r="BY39" s="48"/>
      <c r="CA39" s="48"/>
      <c r="CC39" s="35"/>
      <c r="CD39" s="35"/>
    </row>
    <row r="40" spans="1:82" s="45" customFormat="1" ht="15" x14ac:dyDescent="0.2">
      <c r="D40" s="25"/>
      <c r="E40" s="50"/>
      <c r="F40" s="51"/>
      <c r="G40" s="28"/>
      <c r="H40" s="29"/>
      <c r="I40" s="29"/>
      <c r="J40" s="24"/>
      <c r="K40" s="30"/>
      <c r="L40" s="24"/>
      <c r="M40" s="31"/>
      <c r="N40" s="32"/>
      <c r="O40" s="33"/>
      <c r="P40" s="31"/>
      <c r="Q40" s="34"/>
      <c r="S40" s="48"/>
      <c r="U40" s="48"/>
      <c r="W40" s="48"/>
      <c r="Y40" s="48"/>
      <c r="AA40" s="48"/>
      <c r="AC40" s="48"/>
      <c r="AE40" s="48"/>
      <c r="AG40" s="48"/>
      <c r="AI40" s="48"/>
      <c r="AK40" s="48"/>
      <c r="AM40" s="48"/>
      <c r="AO40" s="48"/>
      <c r="AQ40" s="48"/>
      <c r="AS40" s="48"/>
      <c r="AU40" s="48"/>
      <c r="AW40" s="48"/>
      <c r="AY40" s="48"/>
      <c r="BA40" s="48"/>
      <c r="BC40" s="48"/>
      <c r="BE40" s="48"/>
      <c r="BG40" s="48"/>
      <c r="BI40" s="48"/>
      <c r="BK40" s="48"/>
      <c r="BM40" s="48"/>
      <c r="BO40" s="48"/>
      <c r="BQ40" s="48"/>
      <c r="BS40" s="48"/>
      <c r="BU40" s="48"/>
      <c r="BW40" s="48"/>
      <c r="BY40" s="48"/>
      <c r="CA40" s="48"/>
      <c r="CC40" s="35"/>
      <c r="CD40" s="35"/>
    </row>
    <row r="41" spans="1:82" s="45" customFormat="1" ht="15" x14ac:dyDescent="0.2">
      <c r="D41" s="25"/>
      <c r="E41" s="50"/>
      <c r="F41" s="51"/>
      <c r="G41" s="28"/>
      <c r="H41" s="29"/>
      <c r="I41" s="29"/>
      <c r="J41" s="24"/>
      <c r="K41" s="30"/>
      <c r="L41" s="24"/>
      <c r="M41" s="31"/>
      <c r="N41" s="32"/>
      <c r="O41" s="33"/>
      <c r="P41" s="31"/>
      <c r="Q41" s="34"/>
      <c r="S41" s="48"/>
      <c r="U41" s="48"/>
      <c r="W41" s="48"/>
      <c r="Y41" s="48"/>
      <c r="AA41" s="48"/>
      <c r="AC41" s="48"/>
      <c r="AE41" s="48"/>
      <c r="AG41" s="48"/>
      <c r="AI41" s="48"/>
      <c r="AK41" s="48"/>
      <c r="AM41" s="48"/>
      <c r="AO41" s="48"/>
      <c r="AQ41" s="48"/>
      <c r="AS41" s="48"/>
      <c r="AU41" s="48"/>
      <c r="AW41" s="48"/>
      <c r="AY41" s="48"/>
      <c r="BA41" s="48"/>
      <c r="BC41" s="48"/>
      <c r="BE41" s="48"/>
      <c r="BG41" s="48"/>
      <c r="BI41" s="48"/>
      <c r="BK41" s="48"/>
      <c r="BM41" s="48"/>
      <c r="BO41" s="48"/>
      <c r="BQ41" s="48"/>
      <c r="BS41" s="48"/>
      <c r="BU41" s="48"/>
      <c r="BW41" s="48"/>
      <c r="BY41" s="48"/>
      <c r="CA41" s="48"/>
      <c r="CC41" s="35"/>
      <c r="CD41" s="35"/>
    </row>
    <row r="42" spans="1:82" s="45" customFormat="1" ht="15" x14ac:dyDescent="0.2">
      <c r="D42" s="25"/>
      <c r="E42" s="50"/>
      <c r="F42" s="51"/>
      <c r="G42" s="28"/>
      <c r="H42" s="29"/>
      <c r="I42" s="29"/>
      <c r="J42" s="24"/>
      <c r="K42" s="30"/>
      <c r="L42" s="24"/>
      <c r="M42" s="31"/>
      <c r="N42" s="32"/>
      <c r="O42" s="33"/>
      <c r="P42" s="31"/>
      <c r="Q42" s="34"/>
      <c r="S42" s="48"/>
      <c r="U42" s="48"/>
      <c r="W42" s="48"/>
      <c r="Y42" s="48"/>
      <c r="AA42" s="48"/>
      <c r="AC42" s="48"/>
      <c r="AE42" s="48"/>
      <c r="AG42" s="48"/>
      <c r="AI42" s="48"/>
      <c r="AK42" s="48"/>
      <c r="AM42" s="48"/>
      <c r="AO42" s="48"/>
      <c r="AQ42" s="48"/>
      <c r="AS42" s="48"/>
      <c r="AU42" s="48"/>
      <c r="AW42" s="48"/>
      <c r="AY42" s="48"/>
      <c r="BA42" s="48"/>
      <c r="BC42" s="48"/>
      <c r="BE42" s="48"/>
      <c r="BG42" s="48"/>
      <c r="BI42" s="48"/>
      <c r="BK42" s="48"/>
      <c r="BM42" s="48"/>
      <c r="BO42" s="48"/>
      <c r="BQ42" s="48"/>
      <c r="BS42" s="48"/>
      <c r="BU42" s="48"/>
      <c r="BW42" s="48"/>
      <c r="BY42" s="48"/>
      <c r="CA42" s="48"/>
      <c r="CC42" s="35"/>
      <c r="CD42" s="35"/>
    </row>
    <row r="43" spans="1:82" s="45" customFormat="1" ht="15" x14ac:dyDescent="0.2">
      <c r="D43" s="25"/>
      <c r="E43" s="50"/>
      <c r="F43" s="51"/>
      <c r="G43" s="28"/>
      <c r="H43" s="29"/>
      <c r="I43" s="29"/>
      <c r="J43" s="24"/>
      <c r="K43" s="30"/>
      <c r="L43" s="24"/>
      <c r="M43" s="31"/>
      <c r="N43" s="32"/>
      <c r="O43" s="33"/>
      <c r="P43" s="31"/>
      <c r="Q43" s="34"/>
      <c r="S43" s="48"/>
      <c r="U43" s="48"/>
      <c r="W43" s="48"/>
      <c r="Y43" s="48"/>
      <c r="AA43" s="48"/>
      <c r="AC43" s="48"/>
      <c r="AE43" s="48"/>
      <c r="AG43" s="48"/>
      <c r="AI43" s="48"/>
      <c r="AK43" s="48"/>
      <c r="AM43" s="48"/>
      <c r="AO43" s="48"/>
      <c r="AQ43" s="48"/>
      <c r="AS43" s="48"/>
      <c r="AU43" s="48"/>
      <c r="AW43" s="48"/>
      <c r="AY43" s="48"/>
      <c r="BA43" s="48"/>
      <c r="BC43" s="48"/>
      <c r="BE43" s="48"/>
      <c r="BG43" s="48"/>
      <c r="BI43" s="48"/>
      <c r="BK43" s="48"/>
      <c r="BM43" s="48"/>
      <c r="BO43" s="48"/>
      <c r="BQ43" s="48"/>
      <c r="BS43" s="48"/>
      <c r="BU43" s="48"/>
      <c r="BW43" s="48"/>
      <c r="BY43" s="48"/>
      <c r="CA43" s="48"/>
      <c r="CC43" s="35"/>
      <c r="CD43" s="35"/>
    </row>
    <row r="44" spans="1:82" s="45" customFormat="1" ht="15" x14ac:dyDescent="0.2">
      <c r="D44" s="25"/>
      <c r="E44" s="50"/>
      <c r="F44" s="51"/>
      <c r="G44" s="28"/>
      <c r="H44" s="29"/>
      <c r="I44" s="29"/>
      <c r="J44" s="24"/>
      <c r="K44" s="30"/>
      <c r="L44" s="24"/>
      <c r="M44" s="31"/>
      <c r="N44" s="32"/>
      <c r="O44" s="33"/>
      <c r="P44" s="31"/>
      <c r="Q44" s="34"/>
      <c r="S44" s="48"/>
      <c r="U44" s="48"/>
      <c r="W44" s="48"/>
      <c r="Y44" s="48"/>
      <c r="AA44" s="48"/>
      <c r="AC44" s="48"/>
      <c r="AE44" s="48"/>
      <c r="AG44" s="48"/>
      <c r="AI44" s="48"/>
      <c r="AK44" s="48"/>
      <c r="AM44" s="48"/>
      <c r="AO44" s="48"/>
      <c r="AQ44" s="48"/>
      <c r="AS44" s="48"/>
      <c r="AU44" s="48"/>
      <c r="AW44" s="48"/>
      <c r="AY44" s="48"/>
      <c r="BA44" s="48"/>
      <c r="BC44" s="48"/>
      <c r="BE44" s="48"/>
      <c r="BG44" s="48"/>
      <c r="BI44" s="48"/>
      <c r="BK44" s="48"/>
      <c r="BM44" s="48"/>
      <c r="BO44" s="48"/>
      <c r="BQ44" s="48"/>
      <c r="BS44" s="48"/>
      <c r="BU44" s="48"/>
      <c r="BW44" s="48"/>
      <c r="BY44" s="48"/>
      <c r="CA44" s="48"/>
      <c r="CC44" s="35"/>
      <c r="CD44" s="35"/>
    </row>
    <row r="45" spans="1:82" s="45" customFormat="1" ht="15" x14ac:dyDescent="0.2">
      <c r="D45" s="25"/>
      <c r="E45" s="50"/>
      <c r="F45" s="51"/>
      <c r="G45" s="28"/>
      <c r="H45" s="29"/>
      <c r="I45" s="29"/>
      <c r="J45" s="24"/>
      <c r="K45" s="30"/>
      <c r="L45" s="24"/>
      <c r="M45" s="31"/>
      <c r="N45" s="32"/>
      <c r="O45" s="33"/>
      <c r="P45" s="31"/>
      <c r="Q45" s="34"/>
      <c r="S45" s="48"/>
      <c r="U45" s="48"/>
      <c r="W45" s="48"/>
      <c r="Y45" s="48"/>
      <c r="AA45" s="48"/>
      <c r="AC45" s="48"/>
      <c r="AE45" s="48"/>
      <c r="AG45" s="48"/>
      <c r="AI45" s="48"/>
      <c r="AK45" s="48"/>
      <c r="AM45" s="48"/>
      <c r="AO45" s="48"/>
      <c r="AQ45" s="48"/>
      <c r="AS45" s="48"/>
      <c r="AU45" s="48"/>
      <c r="AW45" s="48"/>
      <c r="AY45" s="48"/>
      <c r="BA45" s="48"/>
      <c r="BC45" s="48"/>
      <c r="BE45" s="48"/>
      <c r="BG45" s="48"/>
      <c r="BI45" s="48"/>
      <c r="BK45" s="48"/>
      <c r="BM45" s="48"/>
      <c r="BO45" s="48"/>
      <c r="BQ45" s="48"/>
      <c r="BS45" s="48"/>
      <c r="BU45" s="48"/>
      <c r="BW45" s="48"/>
      <c r="BY45" s="48"/>
      <c r="CA45" s="48"/>
      <c r="CC45" s="35"/>
      <c r="CD45" s="35"/>
    </row>
    <row r="46" spans="1:82" s="45" customFormat="1" ht="15" x14ac:dyDescent="0.2">
      <c r="D46" s="25"/>
      <c r="E46" s="50"/>
      <c r="F46" s="51"/>
      <c r="G46" s="28"/>
      <c r="H46" s="29"/>
      <c r="I46" s="29"/>
      <c r="J46" s="24"/>
      <c r="K46" s="30"/>
      <c r="L46" s="24"/>
      <c r="M46" s="31"/>
      <c r="N46" s="32"/>
      <c r="O46" s="33"/>
      <c r="P46" s="31"/>
      <c r="Q46" s="34"/>
      <c r="S46" s="48"/>
      <c r="U46" s="48"/>
      <c r="W46" s="48"/>
      <c r="Y46" s="48"/>
      <c r="AA46" s="48"/>
      <c r="AC46" s="48"/>
      <c r="AE46" s="48"/>
      <c r="AG46" s="48"/>
      <c r="AI46" s="48"/>
      <c r="AK46" s="48"/>
      <c r="AM46" s="48"/>
      <c r="AO46" s="48"/>
      <c r="AQ46" s="48"/>
      <c r="AS46" s="48"/>
      <c r="AU46" s="48"/>
      <c r="AW46" s="48"/>
      <c r="AY46" s="48"/>
      <c r="BA46" s="48"/>
      <c r="BC46" s="48"/>
      <c r="BE46" s="48"/>
      <c r="BG46" s="48"/>
      <c r="BI46" s="48"/>
      <c r="BK46" s="48"/>
      <c r="BM46" s="48"/>
      <c r="BO46" s="48"/>
      <c r="BQ46" s="48"/>
      <c r="BS46" s="48"/>
      <c r="BU46" s="48"/>
      <c r="BW46" s="48"/>
      <c r="BY46" s="48"/>
      <c r="CA46" s="48"/>
      <c r="CC46" s="35"/>
      <c r="CD46" s="35"/>
    </row>
    <row r="47" spans="1:82" s="45" customFormat="1" ht="15" x14ac:dyDescent="0.2">
      <c r="D47" s="25"/>
      <c r="E47" s="50"/>
      <c r="F47" s="51"/>
      <c r="G47" s="28"/>
      <c r="H47" s="29"/>
      <c r="I47" s="29"/>
      <c r="J47" s="24"/>
      <c r="K47" s="30"/>
      <c r="L47" s="24"/>
      <c r="M47" s="31"/>
      <c r="N47" s="32"/>
      <c r="O47" s="33"/>
      <c r="P47" s="31"/>
      <c r="Q47" s="34"/>
      <c r="S47" s="48"/>
      <c r="U47" s="48"/>
      <c r="W47" s="48"/>
      <c r="Y47" s="48"/>
      <c r="AA47" s="48"/>
      <c r="AC47" s="48"/>
      <c r="AE47" s="48"/>
      <c r="AG47" s="48"/>
      <c r="AI47" s="48"/>
      <c r="AK47" s="48"/>
      <c r="AM47" s="48"/>
      <c r="AO47" s="48"/>
      <c r="AQ47" s="48"/>
      <c r="AS47" s="48"/>
      <c r="AU47" s="48"/>
      <c r="AW47" s="48"/>
      <c r="AY47" s="48"/>
      <c r="BA47" s="48"/>
      <c r="BC47" s="48"/>
      <c r="BE47" s="48"/>
      <c r="BG47" s="48"/>
      <c r="BI47" s="48"/>
      <c r="BK47" s="48"/>
      <c r="BM47" s="48"/>
      <c r="BO47" s="48"/>
      <c r="BQ47" s="48"/>
      <c r="BS47" s="48"/>
      <c r="BU47" s="48"/>
      <c r="BW47" s="48"/>
      <c r="BY47" s="48"/>
      <c r="CA47" s="48"/>
      <c r="CC47" s="35"/>
      <c r="CD47" s="35"/>
    </row>
    <row r="48" spans="1:82" s="45" customFormat="1" ht="15" x14ac:dyDescent="0.2">
      <c r="D48" s="25"/>
      <c r="E48" s="50"/>
      <c r="F48" s="51"/>
      <c r="G48" s="28"/>
      <c r="H48" s="29"/>
      <c r="I48" s="29"/>
      <c r="J48" s="24"/>
      <c r="K48" s="30"/>
      <c r="L48" s="24"/>
      <c r="M48" s="31"/>
      <c r="N48" s="32"/>
      <c r="O48" s="33"/>
      <c r="P48" s="31"/>
      <c r="Q48" s="34"/>
      <c r="S48" s="48"/>
      <c r="U48" s="48"/>
      <c r="W48" s="48"/>
      <c r="Y48" s="48"/>
      <c r="AA48" s="48"/>
      <c r="AC48" s="48"/>
      <c r="AE48" s="48"/>
      <c r="AG48" s="48"/>
      <c r="AI48" s="48"/>
      <c r="AK48" s="48"/>
      <c r="AM48" s="48"/>
      <c r="AO48" s="48"/>
      <c r="AQ48" s="48"/>
      <c r="AS48" s="48"/>
      <c r="AU48" s="48"/>
      <c r="AW48" s="48"/>
      <c r="AY48" s="48"/>
      <c r="BA48" s="48"/>
      <c r="BC48" s="48"/>
      <c r="BE48" s="48"/>
      <c r="BG48" s="48"/>
      <c r="BI48" s="48"/>
      <c r="BK48" s="48"/>
      <c r="BM48" s="48"/>
      <c r="BO48" s="48"/>
      <c r="BQ48" s="48"/>
      <c r="BS48" s="48"/>
      <c r="BU48" s="48"/>
      <c r="BW48" s="48"/>
      <c r="BY48" s="48"/>
      <c r="CA48" s="48"/>
      <c r="CC48" s="35"/>
      <c r="CD48" s="35"/>
    </row>
    <row r="49" spans="4:82" s="45" customFormat="1" ht="15" x14ac:dyDescent="0.2">
      <c r="D49" s="25"/>
      <c r="E49" s="50"/>
      <c r="F49" s="51"/>
      <c r="G49" s="28"/>
      <c r="H49" s="29"/>
      <c r="I49" s="29"/>
      <c r="J49" s="24"/>
      <c r="K49" s="30"/>
      <c r="L49" s="24"/>
      <c r="M49" s="31"/>
      <c r="N49" s="32"/>
      <c r="O49" s="33"/>
      <c r="P49" s="31"/>
      <c r="Q49" s="34"/>
      <c r="S49" s="48"/>
      <c r="U49" s="48"/>
      <c r="W49" s="48"/>
      <c r="Y49" s="48"/>
      <c r="AA49" s="48"/>
      <c r="AC49" s="48"/>
      <c r="AE49" s="48"/>
      <c r="AG49" s="48"/>
      <c r="AI49" s="48"/>
      <c r="AK49" s="48"/>
      <c r="AM49" s="48"/>
      <c r="AO49" s="48"/>
      <c r="AQ49" s="48"/>
      <c r="AS49" s="48"/>
      <c r="AU49" s="48"/>
      <c r="AW49" s="48"/>
      <c r="AY49" s="48"/>
      <c r="BA49" s="48"/>
      <c r="BC49" s="48"/>
      <c r="BE49" s="48"/>
      <c r="BG49" s="48"/>
      <c r="BI49" s="48"/>
      <c r="BK49" s="48"/>
      <c r="BM49" s="48"/>
      <c r="BO49" s="48"/>
      <c r="BQ49" s="48"/>
      <c r="BS49" s="48"/>
      <c r="BU49" s="48"/>
      <c r="BW49" s="48"/>
      <c r="BY49" s="48"/>
      <c r="CA49" s="48"/>
      <c r="CC49" s="35"/>
      <c r="CD49" s="35"/>
    </row>
    <row r="50" spans="4:82" s="45" customFormat="1" ht="15" x14ac:dyDescent="0.2">
      <c r="D50" s="25"/>
      <c r="E50" s="50"/>
      <c r="F50" s="51"/>
      <c r="G50" s="28"/>
      <c r="H50" s="29"/>
      <c r="I50" s="29"/>
      <c r="J50" s="24"/>
      <c r="K50" s="30"/>
      <c r="L50" s="24"/>
      <c r="M50" s="31"/>
      <c r="N50" s="32"/>
      <c r="O50" s="33"/>
      <c r="P50" s="31"/>
      <c r="Q50" s="34"/>
      <c r="S50" s="48"/>
      <c r="U50" s="48"/>
      <c r="W50" s="48"/>
      <c r="Y50" s="48"/>
      <c r="AA50" s="48"/>
      <c r="AC50" s="48"/>
      <c r="AE50" s="48"/>
      <c r="AG50" s="48"/>
      <c r="AI50" s="48"/>
      <c r="AK50" s="48"/>
      <c r="AM50" s="48"/>
      <c r="AO50" s="48"/>
      <c r="AQ50" s="48"/>
      <c r="AS50" s="48"/>
      <c r="AU50" s="48"/>
      <c r="AW50" s="48"/>
      <c r="AY50" s="48"/>
      <c r="BA50" s="48"/>
      <c r="BC50" s="48"/>
      <c r="BE50" s="48"/>
      <c r="BG50" s="48"/>
      <c r="BI50" s="48"/>
      <c r="BK50" s="48"/>
      <c r="BM50" s="48"/>
      <c r="BO50" s="48"/>
      <c r="BQ50" s="48"/>
      <c r="BS50" s="48"/>
      <c r="BU50" s="48"/>
      <c r="BW50" s="48"/>
      <c r="BY50" s="48"/>
      <c r="CA50" s="48"/>
      <c r="CC50" s="35"/>
      <c r="CD50" s="35"/>
    </row>
    <row r="51" spans="4:82" s="45" customFormat="1" ht="15" x14ac:dyDescent="0.2">
      <c r="D51" s="25"/>
      <c r="E51" s="50"/>
      <c r="F51" s="51"/>
      <c r="G51" s="28"/>
      <c r="H51" s="29"/>
      <c r="I51" s="29"/>
      <c r="J51" s="24"/>
      <c r="K51" s="30"/>
      <c r="L51" s="24"/>
      <c r="M51" s="31"/>
      <c r="N51" s="32"/>
      <c r="O51" s="33"/>
      <c r="P51" s="31"/>
      <c r="Q51" s="34"/>
      <c r="S51" s="48"/>
      <c r="U51" s="48"/>
      <c r="W51" s="48"/>
      <c r="Y51" s="48"/>
      <c r="AA51" s="48"/>
      <c r="AC51" s="48"/>
      <c r="AE51" s="48"/>
      <c r="AG51" s="48"/>
      <c r="AI51" s="48"/>
      <c r="AK51" s="48"/>
      <c r="AM51" s="48"/>
      <c r="AO51" s="48"/>
      <c r="AQ51" s="48"/>
      <c r="AS51" s="48"/>
      <c r="AU51" s="48"/>
      <c r="AW51" s="48"/>
      <c r="AY51" s="48"/>
      <c r="BA51" s="48"/>
      <c r="BC51" s="48"/>
      <c r="BE51" s="48"/>
      <c r="BG51" s="48"/>
      <c r="BI51" s="48"/>
      <c r="BK51" s="48"/>
      <c r="BM51" s="48"/>
      <c r="BO51" s="48"/>
      <c r="BQ51" s="48"/>
      <c r="BS51" s="48"/>
      <c r="BU51" s="48"/>
      <c r="BW51" s="48"/>
      <c r="BY51" s="48"/>
      <c r="CA51" s="48"/>
      <c r="CC51" s="35"/>
      <c r="CD51" s="35"/>
    </row>
    <row r="52" spans="4:82" s="45" customFormat="1" ht="15" x14ac:dyDescent="0.2">
      <c r="D52" s="25"/>
      <c r="E52" s="50"/>
      <c r="F52" s="51"/>
      <c r="G52" s="28"/>
      <c r="H52" s="29"/>
      <c r="I52" s="29"/>
      <c r="J52" s="24"/>
      <c r="K52" s="30"/>
      <c r="L52" s="24"/>
      <c r="M52" s="31"/>
      <c r="N52" s="32"/>
      <c r="O52" s="33"/>
      <c r="P52" s="31"/>
      <c r="Q52" s="34"/>
      <c r="S52" s="48"/>
      <c r="U52" s="48"/>
      <c r="W52" s="48"/>
      <c r="Y52" s="48"/>
      <c r="AA52" s="48"/>
      <c r="AC52" s="48"/>
      <c r="AE52" s="48"/>
      <c r="AG52" s="48"/>
      <c r="AI52" s="48"/>
      <c r="AK52" s="48"/>
      <c r="AM52" s="48"/>
      <c r="AO52" s="48"/>
      <c r="AQ52" s="48"/>
      <c r="AS52" s="48"/>
      <c r="AU52" s="48"/>
      <c r="AW52" s="48"/>
      <c r="AY52" s="48"/>
      <c r="BA52" s="48"/>
      <c r="BC52" s="48"/>
      <c r="BE52" s="48"/>
      <c r="BG52" s="48"/>
      <c r="BI52" s="48"/>
      <c r="BK52" s="48"/>
      <c r="BM52" s="48"/>
      <c r="BO52" s="48"/>
      <c r="BQ52" s="48"/>
      <c r="BS52" s="48"/>
      <c r="BU52" s="48"/>
      <c r="BW52" s="48"/>
      <c r="BY52" s="48"/>
      <c r="CA52" s="48"/>
      <c r="CC52" s="35"/>
      <c r="CD52" s="35"/>
    </row>
    <row r="53" spans="4:82" s="45" customFormat="1" ht="15" x14ac:dyDescent="0.2">
      <c r="D53" s="25"/>
      <c r="E53" s="50"/>
      <c r="F53" s="51"/>
      <c r="G53" s="28"/>
      <c r="H53" s="29"/>
      <c r="I53" s="29"/>
      <c r="J53" s="24"/>
      <c r="K53" s="30"/>
      <c r="L53" s="24"/>
      <c r="M53" s="31"/>
      <c r="N53" s="32"/>
      <c r="O53" s="33"/>
      <c r="P53" s="31"/>
      <c r="Q53" s="34"/>
      <c r="S53" s="48"/>
      <c r="U53" s="48"/>
      <c r="W53" s="48"/>
      <c r="Y53" s="48"/>
      <c r="AA53" s="48"/>
      <c r="AC53" s="48"/>
      <c r="AE53" s="48"/>
      <c r="AG53" s="48"/>
      <c r="AI53" s="48"/>
      <c r="AK53" s="48"/>
      <c r="AM53" s="48"/>
      <c r="AO53" s="48"/>
      <c r="AQ53" s="48"/>
      <c r="AS53" s="48"/>
      <c r="AU53" s="48"/>
      <c r="AW53" s="48"/>
      <c r="AY53" s="48"/>
      <c r="BA53" s="48"/>
      <c r="BC53" s="48"/>
      <c r="BE53" s="48"/>
      <c r="BG53" s="48"/>
      <c r="BI53" s="48"/>
      <c r="BK53" s="48"/>
      <c r="BM53" s="48"/>
      <c r="BO53" s="48"/>
      <c r="BQ53" s="48"/>
      <c r="BS53" s="48"/>
      <c r="BU53" s="48"/>
      <c r="BW53" s="48"/>
      <c r="BY53" s="48"/>
      <c r="CA53" s="48"/>
      <c r="CC53" s="35"/>
      <c r="CD53" s="35"/>
    </row>
    <row r="54" spans="4:82" s="45" customFormat="1" ht="15" x14ac:dyDescent="0.2">
      <c r="D54" s="25"/>
      <c r="E54" s="50"/>
      <c r="F54" s="51"/>
      <c r="G54" s="28"/>
      <c r="H54" s="29"/>
      <c r="I54" s="29"/>
      <c r="J54" s="24"/>
      <c r="K54" s="30"/>
      <c r="L54" s="24"/>
      <c r="M54" s="31"/>
      <c r="N54" s="32"/>
      <c r="O54" s="33"/>
      <c r="P54" s="31"/>
      <c r="Q54" s="34"/>
      <c r="S54" s="48"/>
      <c r="U54" s="48"/>
      <c r="W54" s="48"/>
      <c r="Y54" s="48"/>
      <c r="AA54" s="48"/>
      <c r="AC54" s="48"/>
      <c r="AE54" s="48"/>
      <c r="AG54" s="48"/>
      <c r="AI54" s="48"/>
      <c r="AK54" s="48"/>
      <c r="AM54" s="48"/>
      <c r="AO54" s="48"/>
      <c r="AQ54" s="48"/>
      <c r="AS54" s="48"/>
      <c r="AU54" s="48"/>
      <c r="AW54" s="48"/>
      <c r="AY54" s="48"/>
      <c r="BA54" s="48"/>
      <c r="BC54" s="48"/>
      <c r="BE54" s="48"/>
      <c r="BG54" s="48"/>
      <c r="BI54" s="48"/>
      <c r="BK54" s="48"/>
      <c r="BM54" s="48"/>
      <c r="BO54" s="48"/>
      <c r="BQ54" s="48"/>
      <c r="BS54" s="48"/>
      <c r="BU54" s="48"/>
      <c r="BW54" s="48"/>
      <c r="BY54" s="48"/>
      <c r="CA54" s="48"/>
      <c r="CC54" s="35"/>
      <c r="CD54" s="35"/>
    </row>
    <row r="55" spans="4:82" s="45" customFormat="1" ht="15" x14ac:dyDescent="0.2">
      <c r="D55" s="25"/>
      <c r="E55" s="50"/>
      <c r="F55" s="51"/>
      <c r="G55" s="28"/>
      <c r="H55" s="29"/>
      <c r="I55" s="29"/>
      <c r="J55" s="24"/>
      <c r="K55" s="30"/>
      <c r="L55" s="24"/>
      <c r="M55" s="31"/>
      <c r="N55" s="32"/>
      <c r="O55" s="33"/>
      <c r="P55" s="31"/>
      <c r="Q55" s="34"/>
      <c r="S55" s="48"/>
      <c r="U55" s="48"/>
      <c r="W55" s="48"/>
      <c r="Y55" s="48"/>
      <c r="AA55" s="48"/>
      <c r="AC55" s="48"/>
      <c r="AE55" s="48"/>
      <c r="AG55" s="48"/>
      <c r="AI55" s="48"/>
      <c r="AK55" s="48"/>
      <c r="AM55" s="48"/>
      <c r="AO55" s="48"/>
      <c r="AQ55" s="48"/>
      <c r="AS55" s="48"/>
      <c r="AU55" s="48"/>
      <c r="AW55" s="48"/>
      <c r="AY55" s="48"/>
      <c r="BA55" s="48"/>
      <c r="BC55" s="48"/>
      <c r="BE55" s="48"/>
      <c r="BG55" s="48"/>
      <c r="BI55" s="48"/>
      <c r="BK55" s="48"/>
      <c r="BM55" s="48"/>
      <c r="BO55" s="48"/>
      <c r="BQ55" s="48"/>
      <c r="BS55" s="48"/>
      <c r="BU55" s="48"/>
      <c r="BW55" s="48"/>
      <c r="BY55" s="48"/>
      <c r="CA55" s="48"/>
      <c r="CC55" s="35"/>
      <c r="CD55" s="35"/>
    </row>
    <row r="56" spans="4:82" s="45" customFormat="1" ht="15" x14ac:dyDescent="0.2">
      <c r="D56" s="25"/>
      <c r="E56" s="50"/>
      <c r="F56" s="51"/>
      <c r="G56" s="28"/>
      <c r="H56" s="29"/>
      <c r="I56" s="29"/>
      <c r="J56" s="24"/>
      <c r="K56" s="30"/>
      <c r="L56" s="24"/>
      <c r="M56" s="31"/>
      <c r="N56" s="32"/>
      <c r="O56" s="33"/>
      <c r="P56" s="31"/>
      <c r="Q56" s="34"/>
      <c r="S56" s="48"/>
      <c r="U56" s="48"/>
      <c r="W56" s="48"/>
      <c r="Y56" s="48"/>
      <c r="AA56" s="48"/>
      <c r="AC56" s="48"/>
      <c r="AE56" s="48"/>
      <c r="AG56" s="48"/>
      <c r="AI56" s="48"/>
      <c r="AK56" s="48"/>
      <c r="AM56" s="48"/>
      <c r="AO56" s="48"/>
      <c r="AQ56" s="48"/>
      <c r="AS56" s="48"/>
      <c r="AU56" s="48"/>
      <c r="AW56" s="48"/>
      <c r="AY56" s="48"/>
      <c r="BA56" s="48"/>
      <c r="BC56" s="48"/>
      <c r="BE56" s="48"/>
      <c r="BG56" s="48"/>
      <c r="BI56" s="48"/>
      <c r="BK56" s="48"/>
      <c r="BM56" s="48"/>
      <c r="BO56" s="48"/>
      <c r="BQ56" s="48"/>
      <c r="BS56" s="48"/>
      <c r="BU56" s="48"/>
      <c r="BW56" s="48"/>
      <c r="BY56" s="48"/>
      <c r="CA56" s="48"/>
      <c r="CC56" s="35"/>
      <c r="CD56" s="35"/>
    </row>
    <row r="57" spans="4:82" s="45" customFormat="1" ht="15" x14ac:dyDescent="0.2">
      <c r="D57" s="25"/>
      <c r="E57" s="50"/>
      <c r="F57" s="51"/>
      <c r="G57" s="28"/>
      <c r="H57" s="29"/>
      <c r="I57" s="29"/>
      <c r="J57" s="24"/>
      <c r="K57" s="30"/>
      <c r="L57" s="24"/>
      <c r="M57" s="31"/>
      <c r="N57" s="32"/>
      <c r="O57" s="33"/>
      <c r="P57" s="31"/>
      <c r="Q57" s="34"/>
      <c r="S57" s="48"/>
      <c r="U57" s="48"/>
      <c r="W57" s="48"/>
      <c r="Y57" s="48"/>
      <c r="AA57" s="48"/>
      <c r="AC57" s="48"/>
      <c r="AE57" s="48"/>
      <c r="AG57" s="48"/>
      <c r="AI57" s="48"/>
      <c r="AK57" s="48"/>
      <c r="AM57" s="48"/>
      <c r="AO57" s="48"/>
      <c r="AQ57" s="48"/>
      <c r="AS57" s="48"/>
      <c r="AU57" s="48"/>
      <c r="AW57" s="48"/>
      <c r="AY57" s="48"/>
      <c r="BA57" s="48"/>
      <c r="BC57" s="48"/>
      <c r="BE57" s="48"/>
      <c r="BG57" s="48"/>
      <c r="BI57" s="48"/>
      <c r="BK57" s="48"/>
      <c r="BM57" s="48"/>
      <c r="BO57" s="48"/>
      <c r="BQ57" s="48"/>
      <c r="BS57" s="48"/>
      <c r="BU57" s="48"/>
      <c r="BW57" s="48"/>
      <c r="BY57" s="48"/>
      <c r="CA57" s="48"/>
      <c r="CC57" s="35"/>
      <c r="CD57" s="35"/>
    </row>
    <row r="58" spans="4:82" s="45" customFormat="1" ht="15" x14ac:dyDescent="0.2">
      <c r="D58" s="25"/>
      <c r="E58" s="50"/>
      <c r="F58" s="51"/>
      <c r="G58" s="28"/>
      <c r="H58" s="29"/>
      <c r="I58" s="29"/>
      <c r="J58" s="24"/>
      <c r="K58" s="30"/>
      <c r="L58" s="24"/>
      <c r="M58" s="31"/>
      <c r="N58" s="32"/>
      <c r="O58" s="33"/>
      <c r="P58" s="31"/>
      <c r="Q58" s="34"/>
      <c r="S58" s="48"/>
      <c r="U58" s="48"/>
      <c r="W58" s="48"/>
      <c r="Y58" s="48"/>
      <c r="AA58" s="48"/>
      <c r="AC58" s="48"/>
      <c r="AE58" s="48"/>
      <c r="AG58" s="48"/>
      <c r="AI58" s="48"/>
      <c r="AK58" s="48"/>
      <c r="AM58" s="48"/>
      <c r="AO58" s="48"/>
      <c r="AQ58" s="48"/>
      <c r="AS58" s="48"/>
      <c r="AU58" s="48"/>
      <c r="AW58" s="48"/>
      <c r="AY58" s="48"/>
      <c r="BA58" s="48"/>
      <c r="BC58" s="48"/>
      <c r="BE58" s="48"/>
      <c r="BG58" s="48"/>
      <c r="BI58" s="48"/>
      <c r="BK58" s="48"/>
      <c r="BM58" s="48"/>
      <c r="BO58" s="48"/>
      <c r="BQ58" s="48"/>
      <c r="BS58" s="48"/>
      <c r="BU58" s="48"/>
      <c r="BW58" s="48"/>
      <c r="BY58" s="48"/>
      <c r="CA58" s="48"/>
      <c r="CC58" s="35"/>
      <c r="CD58" s="35"/>
    </row>
    <row r="59" spans="4:82" s="45" customFormat="1" ht="15" x14ac:dyDescent="0.2">
      <c r="D59" s="25"/>
      <c r="E59" s="50"/>
      <c r="F59" s="51"/>
      <c r="G59" s="28"/>
      <c r="H59" s="29"/>
      <c r="I59" s="29"/>
      <c r="J59" s="24"/>
      <c r="K59" s="30"/>
      <c r="L59" s="24"/>
      <c r="M59" s="31"/>
      <c r="N59" s="32"/>
      <c r="O59" s="33"/>
      <c r="P59" s="31"/>
      <c r="Q59" s="34"/>
      <c r="S59" s="48"/>
      <c r="U59" s="48"/>
      <c r="W59" s="48"/>
      <c r="Y59" s="48"/>
      <c r="AA59" s="48"/>
      <c r="AC59" s="48"/>
      <c r="AE59" s="48"/>
      <c r="AG59" s="48"/>
      <c r="AI59" s="48"/>
      <c r="AK59" s="48"/>
      <c r="AM59" s="48"/>
      <c r="AO59" s="48"/>
      <c r="AQ59" s="48"/>
      <c r="AS59" s="48"/>
      <c r="AU59" s="48"/>
      <c r="AW59" s="48"/>
      <c r="AY59" s="48"/>
      <c r="BA59" s="48"/>
      <c r="BC59" s="48"/>
      <c r="BE59" s="48"/>
      <c r="BG59" s="48"/>
      <c r="BI59" s="48"/>
      <c r="BK59" s="48"/>
      <c r="BM59" s="48"/>
      <c r="BO59" s="48"/>
      <c r="BQ59" s="48"/>
      <c r="BS59" s="48"/>
      <c r="BU59" s="48"/>
      <c r="BW59" s="48"/>
      <c r="BY59" s="48"/>
      <c r="CA59" s="48"/>
      <c r="CC59" s="35"/>
      <c r="CD59" s="35"/>
    </row>
    <row r="60" spans="4:82" s="45" customFormat="1" ht="15" x14ac:dyDescent="0.2">
      <c r="D60" s="25"/>
      <c r="E60" s="50"/>
      <c r="F60" s="51"/>
      <c r="G60" s="28"/>
      <c r="H60" s="29"/>
      <c r="I60" s="29"/>
      <c r="J60" s="24"/>
      <c r="K60" s="30"/>
      <c r="L60" s="24"/>
      <c r="M60" s="31"/>
      <c r="N60" s="32"/>
      <c r="O60" s="33"/>
      <c r="P60" s="31"/>
      <c r="Q60" s="34"/>
      <c r="S60" s="48"/>
      <c r="U60" s="48"/>
      <c r="W60" s="48"/>
      <c r="Y60" s="48"/>
      <c r="AA60" s="48"/>
      <c r="AC60" s="48"/>
      <c r="AE60" s="48"/>
      <c r="AG60" s="48"/>
      <c r="AI60" s="48"/>
      <c r="AK60" s="48"/>
      <c r="AM60" s="48"/>
      <c r="AO60" s="48"/>
      <c r="AQ60" s="48"/>
      <c r="AS60" s="48"/>
      <c r="AU60" s="48"/>
      <c r="AW60" s="48"/>
      <c r="AY60" s="48"/>
      <c r="BA60" s="48"/>
      <c r="BC60" s="48"/>
      <c r="BE60" s="48"/>
      <c r="BG60" s="48"/>
      <c r="BI60" s="48"/>
      <c r="BK60" s="48"/>
      <c r="BM60" s="48"/>
      <c r="BO60" s="48"/>
      <c r="BQ60" s="48"/>
      <c r="BS60" s="48"/>
      <c r="BU60" s="48"/>
      <c r="BW60" s="48"/>
      <c r="BY60" s="48"/>
      <c r="CA60" s="48"/>
      <c r="CC60" s="35"/>
      <c r="CD60" s="35"/>
    </row>
    <row r="61" spans="4:82" s="45" customFormat="1" ht="15" x14ac:dyDescent="0.2">
      <c r="D61" s="25"/>
      <c r="E61" s="50"/>
      <c r="F61" s="51"/>
      <c r="G61" s="28"/>
      <c r="H61" s="29"/>
      <c r="I61" s="29"/>
      <c r="J61" s="24"/>
      <c r="K61" s="30"/>
      <c r="L61" s="24"/>
      <c r="M61" s="31"/>
      <c r="N61" s="32"/>
      <c r="O61" s="33"/>
      <c r="P61" s="31"/>
      <c r="Q61" s="34"/>
      <c r="S61" s="48"/>
      <c r="U61" s="48"/>
      <c r="W61" s="48"/>
      <c r="Y61" s="48"/>
      <c r="AA61" s="48"/>
      <c r="AC61" s="48"/>
      <c r="AE61" s="48"/>
      <c r="AG61" s="48"/>
      <c r="AI61" s="48"/>
      <c r="AK61" s="48"/>
      <c r="AM61" s="48"/>
      <c r="AO61" s="48"/>
      <c r="AQ61" s="48"/>
      <c r="AS61" s="48"/>
      <c r="AU61" s="48"/>
      <c r="AW61" s="48"/>
      <c r="AY61" s="48"/>
      <c r="BA61" s="48"/>
      <c r="BC61" s="48"/>
      <c r="BE61" s="48"/>
      <c r="BG61" s="48"/>
      <c r="BI61" s="48"/>
      <c r="BK61" s="48"/>
      <c r="BM61" s="48"/>
      <c r="BO61" s="48"/>
      <c r="BQ61" s="48"/>
      <c r="BS61" s="48"/>
      <c r="BU61" s="48"/>
      <c r="BW61" s="48"/>
      <c r="BY61" s="48"/>
      <c r="CA61" s="48"/>
      <c r="CC61" s="35"/>
      <c r="CD61" s="35"/>
    </row>
    <row r="62" spans="4:82" s="45" customFormat="1" ht="15" x14ac:dyDescent="0.2">
      <c r="D62" s="25"/>
      <c r="E62" s="50"/>
      <c r="F62" s="51"/>
      <c r="G62" s="28"/>
      <c r="H62" s="29"/>
      <c r="I62" s="29"/>
      <c r="J62" s="24"/>
      <c r="K62" s="30"/>
      <c r="L62" s="24"/>
      <c r="M62" s="31"/>
      <c r="N62" s="32"/>
      <c r="O62" s="33"/>
      <c r="P62" s="31"/>
      <c r="Q62" s="34"/>
      <c r="S62" s="48"/>
      <c r="U62" s="48"/>
      <c r="W62" s="48"/>
      <c r="Y62" s="48"/>
      <c r="AA62" s="48"/>
      <c r="AC62" s="48"/>
      <c r="AE62" s="48"/>
      <c r="AG62" s="48"/>
      <c r="AI62" s="48"/>
      <c r="AK62" s="48"/>
      <c r="AM62" s="48"/>
      <c r="AO62" s="48"/>
      <c r="AQ62" s="48"/>
      <c r="AS62" s="48"/>
      <c r="AU62" s="48"/>
      <c r="AW62" s="48"/>
      <c r="AY62" s="48"/>
      <c r="BA62" s="48"/>
      <c r="BC62" s="48"/>
      <c r="BE62" s="48"/>
      <c r="BG62" s="48"/>
      <c r="BI62" s="48"/>
      <c r="BK62" s="48"/>
      <c r="BM62" s="48"/>
      <c r="BO62" s="48"/>
      <c r="BQ62" s="48"/>
      <c r="BS62" s="48"/>
      <c r="BU62" s="48"/>
      <c r="BW62" s="48"/>
      <c r="BY62" s="48"/>
      <c r="CA62" s="48"/>
      <c r="CC62" s="35"/>
      <c r="CD62" s="35"/>
    </row>
    <row r="63" spans="4:82" s="45" customFormat="1" ht="15" x14ac:dyDescent="0.2">
      <c r="D63" s="25"/>
      <c r="E63" s="50"/>
      <c r="F63" s="51"/>
      <c r="G63" s="28"/>
      <c r="H63" s="29"/>
      <c r="I63" s="29"/>
      <c r="J63" s="24"/>
      <c r="K63" s="30"/>
      <c r="L63" s="24"/>
      <c r="M63" s="31"/>
      <c r="N63" s="32"/>
      <c r="O63" s="33"/>
      <c r="P63" s="31"/>
      <c r="Q63" s="34"/>
      <c r="S63" s="48"/>
      <c r="U63" s="48"/>
      <c r="W63" s="48"/>
      <c r="Y63" s="48"/>
      <c r="AA63" s="48"/>
      <c r="AC63" s="48"/>
      <c r="AE63" s="48"/>
      <c r="AG63" s="48"/>
      <c r="AI63" s="48"/>
      <c r="AK63" s="48"/>
      <c r="AM63" s="48"/>
      <c r="AO63" s="48"/>
      <c r="AQ63" s="48"/>
      <c r="AS63" s="48"/>
      <c r="AU63" s="48"/>
      <c r="AW63" s="48"/>
      <c r="AY63" s="48"/>
      <c r="BA63" s="48"/>
      <c r="BC63" s="48"/>
      <c r="BE63" s="48"/>
      <c r="BG63" s="48"/>
      <c r="BI63" s="48"/>
      <c r="BK63" s="48"/>
      <c r="BM63" s="48"/>
      <c r="BO63" s="48"/>
      <c r="BQ63" s="48"/>
      <c r="BS63" s="48"/>
      <c r="BU63" s="48"/>
      <c r="BW63" s="48"/>
      <c r="BY63" s="48"/>
      <c r="CA63" s="48"/>
      <c r="CC63" s="35"/>
      <c r="CD63" s="35"/>
    </row>
    <row r="64" spans="4:82" s="45" customFormat="1" ht="15" x14ac:dyDescent="0.2">
      <c r="D64" s="25"/>
      <c r="E64" s="50"/>
      <c r="F64" s="51"/>
      <c r="G64" s="28"/>
      <c r="H64" s="29"/>
      <c r="I64" s="29"/>
      <c r="J64" s="24"/>
      <c r="K64" s="30"/>
      <c r="L64" s="24"/>
      <c r="M64" s="31"/>
      <c r="N64" s="32"/>
      <c r="O64" s="33"/>
      <c r="P64" s="31"/>
      <c r="Q64" s="34"/>
      <c r="S64" s="48"/>
      <c r="U64" s="48"/>
      <c r="W64" s="48"/>
      <c r="Y64" s="48"/>
      <c r="AA64" s="48"/>
      <c r="AC64" s="48"/>
      <c r="AE64" s="48"/>
      <c r="AG64" s="48"/>
      <c r="AI64" s="48"/>
      <c r="AK64" s="48"/>
      <c r="AM64" s="48"/>
      <c r="AO64" s="48"/>
      <c r="AQ64" s="48"/>
      <c r="AS64" s="48"/>
      <c r="AU64" s="48"/>
      <c r="AW64" s="48"/>
      <c r="AY64" s="48"/>
      <c r="BA64" s="48"/>
      <c r="BC64" s="48"/>
      <c r="BE64" s="48"/>
      <c r="BG64" s="48"/>
      <c r="BI64" s="48"/>
      <c r="BK64" s="48"/>
      <c r="BM64" s="48"/>
      <c r="BO64" s="48"/>
      <c r="BQ64" s="48"/>
      <c r="BS64" s="48"/>
      <c r="BU64" s="48"/>
      <c r="BW64" s="48"/>
      <c r="BY64" s="48"/>
      <c r="CA64" s="48"/>
      <c r="CC64" s="35"/>
      <c r="CD64" s="35"/>
    </row>
    <row r="65" spans="4:82" s="45" customFormat="1" ht="15" x14ac:dyDescent="0.2">
      <c r="D65" s="25"/>
      <c r="E65" s="50"/>
      <c r="F65" s="51"/>
      <c r="G65" s="28"/>
      <c r="H65" s="29"/>
      <c r="I65" s="29"/>
      <c r="J65" s="24"/>
      <c r="K65" s="30"/>
      <c r="L65" s="24"/>
      <c r="M65" s="31"/>
      <c r="N65" s="32"/>
      <c r="O65" s="33"/>
      <c r="P65" s="31"/>
      <c r="Q65" s="34"/>
      <c r="S65" s="48"/>
      <c r="U65" s="48"/>
      <c r="W65" s="48"/>
      <c r="Y65" s="48"/>
      <c r="AA65" s="48"/>
      <c r="AC65" s="48"/>
      <c r="AE65" s="48"/>
      <c r="AG65" s="48"/>
      <c r="AI65" s="48"/>
      <c r="AK65" s="48"/>
      <c r="AM65" s="48"/>
      <c r="AO65" s="48"/>
      <c r="AQ65" s="48"/>
      <c r="AS65" s="48"/>
      <c r="AU65" s="48"/>
      <c r="AW65" s="48"/>
      <c r="AY65" s="48"/>
      <c r="BA65" s="48"/>
      <c r="BC65" s="48"/>
      <c r="BE65" s="48"/>
      <c r="BG65" s="48"/>
      <c r="BI65" s="48"/>
      <c r="BK65" s="48"/>
      <c r="BM65" s="48"/>
      <c r="BO65" s="48"/>
      <c r="BQ65" s="48"/>
      <c r="BS65" s="48"/>
      <c r="BU65" s="48"/>
      <c r="BW65" s="48"/>
      <c r="BY65" s="48"/>
      <c r="CA65" s="48"/>
      <c r="CC65" s="35"/>
      <c r="CD65" s="35"/>
    </row>
    <row r="66" spans="4:82" s="45" customFormat="1" ht="15" x14ac:dyDescent="0.2">
      <c r="D66" s="25"/>
      <c r="E66" s="50"/>
      <c r="F66" s="51"/>
      <c r="G66" s="28"/>
      <c r="H66" s="29"/>
      <c r="I66" s="29"/>
      <c r="J66" s="24"/>
      <c r="K66" s="30"/>
      <c r="L66" s="24"/>
      <c r="M66" s="31"/>
      <c r="N66" s="32"/>
      <c r="O66" s="33"/>
      <c r="P66" s="31"/>
      <c r="Q66" s="34"/>
      <c r="S66" s="48"/>
      <c r="U66" s="48"/>
      <c r="W66" s="48"/>
      <c r="Y66" s="48"/>
      <c r="AA66" s="48"/>
      <c r="AC66" s="48"/>
      <c r="AE66" s="48"/>
      <c r="AG66" s="48"/>
      <c r="AI66" s="48"/>
      <c r="AK66" s="48"/>
      <c r="AM66" s="48"/>
      <c r="AO66" s="48"/>
      <c r="AQ66" s="48"/>
      <c r="AS66" s="48"/>
      <c r="AU66" s="48"/>
      <c r="AW66" s="48"/>
      <c r="AY66" s="48"/>
      <c r="BA66" s="48"/>
      <c r="BC66" s="48"/>
      <c r="BE66" s="48"/>
      <c r="BG66" s="48"/>
      <c r="BI66" s="48"/>
      <c r="BK66" s="48"/>
      <c r="BM66" s="48"/>
      <c r="BO66" s="48"/>
      <c r="BQ66" s="48"/>
      <c r="BS66" s="48"/>
      <c r="BU66" s="48"/>
      <c r="BW66" s="48"/>
      <c r="BY66" s="48"/>
      <c r="CA66" s="48"/>
      <c r="CC66" s="35"/>
      <c r="CD66" s="35"/>
    </row>
    <row r="67" spans="4:82" s="45" customFormat="1" ht="15" x14ac:dyDescent="0.2">
      <c r="D67" s="25"/>
      <c r="E67" s="50"/>
      <c r="F67" s="51"/>
      <c r="G67" s="28"/>
      <c r="H67" s="29"/>
      <c r="I67" s="29"/>
      <c r="J67" s="24"/>
      <c r="K67" s="30"/>
      <c r="L67" s="24"/>
      <c r="M67" s="31"/>
      <c r="N67" s="32"/>
      <c r="O67" s="33"/>
      <c r="P67" s="31"/>
      <c r="Q67" s="34"/>
      <c r="S67" s="48"/>
      <c r="U67" s="48"/>
      <c r="W67" s="48"/>
      <c r="Y67" s="48"/>
      <c r="AA67" s="48"/>
      <c r="AC67" s="48"/>
      <c r="AE67" s="48"/>
      <c r="AG67" s="48"/>
      <c r="AI67" s="48"/>
      <c r="AK67" s="48"/>
      <c r="AM67" s="48"/>
      <c r="AO67" s="48"/>
      <c r="AQ67" s="48"/>
      <c r="AS67" s="48"/>
      <c r="AU67" s="48"/>
      <c r="AW67" s="48"/>
      <c r="AY67" s="48"/>
      <c r="BA67" s="48"/>
      <c r="BC67" s="48"/>
      <c r="BE67" s="48"/>
      <c r="BG67" s="48"/>
      <c r="BI67" s="48"/>
      <c r="BK67" s="48"/>
      <c r="BM67" s="48"/>
      <c r="BO67" s="48"/>
      <c r="BQ67" s="48"/>
      <c r="BS67" s="48"/>
      <c r="BU67" s="48"/>
      <c r="BW67" s="48"/>
      <c r="BY67" s="48"/>
      <c r="CA67" s="48"/>
      <c r="CC67" s="35"/>
      <c r="CD67" s="35"/>
    </row>
    <row r="68" spans="4:82" s="45" customFormat="1" ht="15" x14ac:dyDescent="0.2">
      <c r="D68" s="25"/>
      <c r="E68" s="50"/>
      <c r="F68" s="51"/>
      <c r="G68" s="28"/>
      <c r="H68" s="29"/>
      <c r="I68" s="29"/>
      <c r="J68" s="24"/>
      <c r="K68" s="30"/>
      <c r="L68" s="24"/>
      <c r="M68" s="31"/>
      <c r="N68" s="32"/>
      <c r="O68" s="33"/>
      <c r="P68" s="31"/>
      <c r="Q68" s="34"/>
      <c r="S68" s="48"/>
      <c r="U68" s="48"/>
      <c r="W68" s="48"/>
      <c r="Y68" s="48"/>
      <c r="AA68" s="48"/>
      <c r="AC68" s="48"/>
      <c r="AE68" s="48"/>
      <c r="AG68" s="48"/>
      <c r="AI68" s="48"/>
      <c r="AK68" s="48"/>
      <c r="AM68" s="48"/>
      <c r="AO68" s="48"/>
      <c r="AQ68" s="48"/>
      <c r="AS68" s="48"/>
      <c r="AU68" s="48"/>
      <c r="AW68" s="48"/>
      <c r="AY68" s="48"/>
      <c r="BA68" s="48"/>
      <c r="BC68" s="48"/>
      <c r="BE68" s="48"/>
      <c r="BG68" s="48"/>
      <c r="BI68" s="48"/>
      <c r="BK68" s="48"/>
      <c r="BM68" s="48"/>
      <c r="BO68" s="48"/>
      <c r="BQ68" s="48"/>
      <c r="BS68" s="48"/>
      <c r="BU68" s="48"/>
      <c r="BW68" s="48"/>
      <c r="BY68" s="48"/>
      <c r="CA68" s="48"/>
      <c r="CC68" s="35"/>
      <c r="CD68" s="35"/>
    </row>
    <row r="69" spans="4:82" s="45" customFormat="1" ht="15" x14ac:dyDescent="0.2">
      <c r="D69" s="25"/>
      <c r="E69" s="50"/>
      <c r="F69" s="51"/>
      <c r="G69" s="28"/>
      <c r="H69" s="29"/>
      <c r="I69" s="29"/>
      <c r="J69" s="24"/>
      <c r="K69" s="30"/>
      <c r="L69" s="24"/>
      <c r="M69" s="31"/>
      <c r="N69" s="32"/>
      <c r="O69" s="33"/>
      <c r="P69" s="31"/>
      <c r="Q69" s="34"/>
      <c r="S69" s="48"/>
      <c r="U69" s="48"/>
      <c r="W69" s="48"/>
      <c r="Y69" s="48"/>
      <c r="AA69" s="48"/>
      <c r="AC69" s="48"/>
      <c r="AE69" s="48"/>
      <c r="AG69" s="48"/>
      <c r="AI69" s="48"/>
      <c r="AK69" s="48"/>
      <c r="AM69" s="48"/>
      <c r="AO69" s="48"/>
      <c r="AQ69" s="48"/>
      <c r="AS69" s="48"/>
      <c r="AU69" s="48"/>
      <c r="AW69" s="48"/>
      <c r="AY69" s="48"/>
      <c r="BA69" s="48"/>
      <c r="BC69" s="48"/>
      <c r="BE69" s="48"/>
      <c r="BG69" s="48"/>
      <c r="BI69" s="48"/>
      <c r="BK69" s="48"/>
      <c r="BM69" s="48"/>
      <c r="BO69" s="48"/>
      <c r="BQ69" s="48"/>
      <c r="BS69" s="48"/>
      <c r="BU69" s="48"/>
      <c r="BW69" s="48"/>
      <c r="BY69" s="48"/>
      <c r="CA69" s="48"/>
      <c r="CC69" s="35"/>
      <c r="CD69" s="35"/>
    </row>
    <row r="70" spans="4:82" s="45" customFormat="1" ht="15" x14ac:dyDescent="0.2">
      <c r="D70" s="25"/>
      <c r="E70" s="50"/>
      <c r="F70" s="51"/>
      <c r="G70" s="28"/>
      <c r="H70" s="29"/>
      <c r="I70" s="29"/>
      <c r="J70" s="24"/>
      <c r="K70" s="30"/>
      <c r="L70" s="24"/>
      <c r="M70" s="31"/>
      <c r="N70" s="32"/>
      <c r="O70" s="33"/>
      <c r="P70" s="31"/>
      <c r="Q70" s="34"/>
      <c r="S70" s="48"/>
      <c r="U70" s="48"/>
      <c r="W70" s="48"/>
      <c r="Y70" s="48"/>
      <c r="AA70" s="48"/>
      <c r="AC70" s="48"/>
      <c r="AE70" s="48"/>
      <c r="AG70" s="48"/>
      <c r="AI70" s="48"/>
      <c r="AK70" s="48"/>
      <c r="AM70" s="48"/>
      <c r="AO70" s="48"/>
      <c r="AQ70" s="48"/>
      <c r="AS70" s="48"/>
      <c r="AU70" s="48"/>
      <c r="AW70" s="48"/>
      <c r="AY70" s="48"/>
      <c r="BA70" s="48"/>
      <c r="BC70" s="48"/>
      <c r="BE70" s="48"/>
      <c r="BG70" s="48"/>
      <c r="BI70" s="48"/>
      <c r="BK70" s="48"/>
      <c r="BM70" s="48"/>
      <c r="BO70" s="48"/>
      <c r="BQ70" s="48"/>
      <c r="BS70" s="48"/>
      <c r="BU70" s="48"/>
      <c r="BW70" s="48"/>
      <c r="BY70" s="48"/>
      <c r="CA70" s="48"/>
      <c r="CC70" s="35"/>
      <c r="CD70" s="35"/>
    </row>
    <row r="71" spans="4:82" s="45" customFormat="1" ht="15" x14ac:dyDescent="0.2">
      <c r="D71" s="25"/>
      <c r="E71" s="50"/>
      <c r="F71" s="51"/>
      <c r="G71" s="28"/>
      <c r="H71" s="29"/>
      <c r="I71" s="29"/>
      <c r="J71" s="24"/>
      <c r="K71" s="30"/>
      <c r="L71" s="24"/>
      <c r="M71" s="31"/>
      <c r="N71" s="32"/>
      <c r="O71" s="33"/>
      <c r="P71" s="31"/>
      <c r="Q71" s="34"/>
      <c r="S71" s="48"/>
      <c r="U71" s="48"/>
      <c r="W71" s="48"/>
      <c r="Y71" s="48"/>
      <c r="AA71" s="48"/>
      <c r="AC71" s="48"/>
      <c r="AE71" s="48"/>
      <c r="AG71" s="48"/>
      <c r="AI71" s="48"/>
      <c r="AK71" s="48"/>
      <c r="AM71" s="48"/>
      <c r="AO71" s="48"/>
      <c r="AQ71" s="48"/>
      <c r="AS71" s="48"/>
      <c r="AU71" s="48"/>
      <c r="AW71" s="48"/>
      <c r="AY71" s="48"/>
      <c r="BA71" s="48"/>
      <c r="BC71" s="48"/>
      <c r="BE71" s="48"/>
      <c r="BG71" s="48"/>
      <c r="BI71" s="48"/>
      <c r="BK71" s="48"/>
      <c r="BM71" s="48"/>
      <c r="BO71" s="48"/>
      <c r="BQ71" s="48"/>
      <c r="BS71" s="48"/>
      <c r="BU71" s="48"/>
      <c r="BW71" s="48"/>
      <c r="BY71" s="48"/>
      <c r="CA71" s="48"/>
      <c r="CC71" s="35"/>
      <c r="CD71" s="35"/>
    </row>
    <row r="72" spans="4:82" s="45" customFormat="1" ht="15" x14ac:dyDescent="0.2">
      <c r="D72" s="25"/>
      <c r="E72" s="50"/>
      <c r="F72" s="51"/>
      <c r="G72" s="28"/>
      <c r="H72" s="29"/>
      <c r="I72" s="29"/>
      <c r="J72" s="24"/>
      <c r="K72" s="30"/>
      <c r="L72" s="24"/>
      <c r="M72" s="31"/>
      <c r="N72" s="32"/>
      <c r="O72" s="33"/>
      <c r="P72" s="31"/>
      <c r="Q72" s="34"/>
      <c r="S72" s="48"/>
      <c r="U72" s="48"/>
      <c r="W72" s="48"/>
      <c r="Y72" s="48"/>
      <c r="AA72" s="48"/>
      <c r="AC72" s="48"/>
      <c r="AE72" s="48"/>
      <c r="AG72" s="48"/>
      <c r="AI72" s="48"/>
      <c r="AK72" s="48"/>
      <c r="AM72" s="48"/>
      <c r="AO72" s="48"/>
      <c r="AQ72" s="48"/>
      <c r="AS72" s="48"/>
      <c r="AU72" s="48"/>
      <c r="AW72" s="48"/>
      <c r="AY72" s="48"/>
      <c r="BA72" s="48"/>
      <c r="BC72" s="48"/>
      <c r="BE72" s="48"/>
      <c r="BG72" s="48"/>
      <c r="BI72" s="48"/>
      <c r="BK72" s="48"/>
      <c r="BM72" s="48"/>
      <c r="BO72" s="48"/>
      <c r="BQ72" s="48"/>
      <c r="BS72" s="48"/>
      <c r="BU72" s="48"/>
      <c r="BW72" s="48"/>
      <c r="BY72" s="48"/>
      <c r="CA72" s="48"/>
      <c r="CC72" s="35"/>
      <c r="CD72" s="35"/>
    </row>
    <row r="73" spans="4:82" s="45" customFormat="1" ht="15" x14ac:dyDescent="0.2">
      <c r="D73" s="25"/>
      <c r="E73" s="50"/>
      <c r="F73" s="51"/>
      <c r="G73" s="28"/>
      <c r="H73" s="29"/>
      <c r="I73" s="29"/>
      <c r="J73" s="24"/>
      <c r="K73" s="30"/>
      <c r="L73" s="24"/>
      <c r="M73" s="31"/>
      <c r="N73" s="32"/>
      <c r="O73" s="33"/>
      <c r="P73" s="31"/>
      <c r="Q73" s="34"/>
      <c r="S73" s="48"/>
      <c r="U73" s="48"/>
      <c r="W73" s="48"/>
      <c r="Y73" s="48"/>
      <c r="AA73" s="48"/>
      <c r="AC73" s="48"/>
      <c r="AE73" s="48"/>
      <c r="AG73" s="48"/>
      <c r="AI73" s="48"/>
      <c r="AK73" s="48"/>
      <c r="AM73" s="48"/>
      <c r="AO73" s="48"/>
      <c r="AQ73" s="48"/>
      <c r="AS73" s="48"/>
      <c r="AU73" s="48"/>
      <c r="AW73" s="48"/>
      <c r="AY73" s="48"/>
      <c r="BA73" s="48"/>
      <c r="BC73" s="48"/>
      <c r="BE73" s="48"/>
      <c r="BG73" s="48"/>
      <c r="BI73" s="48"/>
      <c r="BK73" s="48"/>
      <c r="BM73" s="48"/>
      <c r="BO73" s="48"/>
      <c r="BQ73" s="48"/>
      <c r="BS73" s="48"/>
      <c r="BU73" s="48"/>
      <c r="BW73" s="48"/>
      <c r="BY73" s="48"/>
      <c r="CA73" s="48"/>
      <c r="CC73" s="35"/>
      <c r="CD73" s="35"/>
    </row>
    <row r="74" spans="4:82" s="45" customFormat="1" ht="15" x14ac:dyDescent="0.2">
      <c r="D74" s="25"/>
      <c r="E74" s="50"/>
      <c r="F74" s="51"/>
      <c r="G74" s="28"/>
      <c r="H74" s="29"/>
      <c r="I74" s="29"/>
      <c r="J74" s="24"/>
      <c r="K74" s="30"/>
      <c r="L74" s="24"/>
      <c r="M74" s="31"/>
      <c r="N74" s="32"/>
      <c r="O74" s="33"/>
      <c r="P74" s="31"/>
      <c r="Q74" s="34"/>
      <c r="S74" s="48"/>
      <c r="U74" s="48"/>
      <c r="W74" s="48"/>
      <c r="Y74" s="48"/>
      <c r="AA74" s="48"/>
      <c r="AC74" s="48"/>
      <c r="AE74" s="48"/>
      <c r="AG74" s="48"/>
      <c r="AI74" s="48"/>
      <c r="AK74" s="48"/>
      <c r="AM74" s="48"/>
      <c r="AO74" s="48"/>
      <c r="AQ74" s="48"/>
      <c r="AS74" s="48"/>
      <c r="AU74" s="48"/>
      <c r="AW74" s="48"/>
      <c r="AY74" s="48"/>
      <c r="BA74" s="48"/>
      <c r="BC74" s="48"/>
      <c r="BE74" s="48"/>
      <c r="BG74" s="48"/>
      <c r="BI74" s="48"/>
      <c r="BK74" s="48"/>
      <c r="BM74" s="48"/>
      <c r="BO74" s="48"/>
      <c r="BQ74" s="48"/>
      <c r="BS74" s="48"/>
      <c r="BU74" s="48"/>
      <c r="BW74" s="48"/>
      <c r="BY74" s="48"/>
      <c r="CA74" s="48"/>
      <c r="CC74" s="35"/>
      <c r="CD74" s="35"/>
    </row>
    <row r="75" spans="4:82" s="45" customFormat="1" ht="15" x14ac:dyDescent="0.2">
      <c r="D75" s="25"/>
      <c r="E75" s="50"/>
      <c r="F75" s="51"/>
      <c r="G75" s="28"/>
      <c r="H75" s="29"/>
      <c r="I75" s="29"/>
      <c r="J75" s="24"/>
      <c r="K75" s="30"/>
      <c r="L75" s="24"/>
      <c r="M75" s="31"/>
      <c r="N75" s="32"/>
      <c r="O75" s="33"/>
      <c r="P75" s="31"/>
      <c r="Q75" s="34"/>
      <c r="S75" s="48"/>
      <c r="U75" s="48"/>
      <c r="W75" s="48"/>
      <c r="Y75" s="48"/>
      <c r="AA75" s="48"/>
      <c r="AC75" s="48"/>
      <c r="AE75" s="48"/>
      <c r="AG75" s="48"/>
      <c r="AI75" s="48"/>
      <c r="AK75" s="48"/>
      <c r="AM75" s="48"/>
      <c r="AO75" s="48"/>
      <c r="AQ75" s="48"/>
      <c r="AS75" s="48"/>
      <c r="AU75" s="48"/>
      <c r="AW75" s="48"/>
      <c r="AY75" s="48"/>
      <c r="BA75" s="48"/>
      <c r="BC75" s="48"/>
      <c r="BE75" s="48"/>
      <c r="BG75" s="48"/>
      <c r="BI75" s="48"/>
      <c r="BK75" s="48"/>
      <c r="BM75" s="48"/>
      <c r="BO75" s="48"/>
      <c r="BQ75" s="48"/>
      <c r="BS75" s="48"/>
      <c r="BU75" s="48"/>
      <c r="BW75" s="48"/>
      <c r="BY75" s="48"/>
      <c r="CA75" s="48"/>
      <c r="CC75" s="35"/>
      <c r="CD75" s="35"/>
    </row>
    <row r="76" spans="4:82" s="45" customFormat="1" ht="15" x14ac:dyDescent="0.2">
      <c r="D76" s="25"/>
      <c r="E76" s="50"/>
      <c r="F76" s="51"/>
      <c r="G76" s="28"/>
      <c r="H76" s="29"/>
      <c r="I76" s="29"/>
      <c r="J76" s="24"/>
      <c r="K76" s="30"/>
      <c r="L76" s="24"/>
      <c r="M76" s="31"/>
      <c r="N76" s="32"/>
      <c r="O76" s="33"/>
      <c r="P76" s="31"/>
      <c r="Q76" s="34"/>
      <c r="S76" s="48"/>
      <c r="U76" s="48"/>
      <c r="W76" s="48"/>
      <c r="Y76" s="48"/>
      <c r="AA76" s="48"/>
      <c r="AC76" s="48"/>
      <c r="AE76" s="48"/>
      <c r="AG76" s="48"/>
      <c r="AI76" s="48"/>
      <c r="AK76" s="48"/>
      <c r="AM76" s="48"/>
      <c r="AO76" s="48"/>
      <c r="AQ76" s="48"/>
      <c r="AS76" s="48"/>
      <c r="AU76" s="48"/>
      <c r="AW76" s="48"/>
      <c r="AY76" s="48"/>
      <c r="BA76" s="48"/>
      <c r="BC76" s="48"/>
      <c r="BE76" s="48"/>
      <c r="BG76" s="48"/>
      <c r="BI76" s="48"/>
      <c r="BK76" s="48"/>
      <c r="BM76" s="48"/>
      <c r="BO76" s="48"/>
      <c r="BQ76" s="48"/>
      <c r="BS76" s="48"/>
      <c r="BU76" s="48"/>
      <c r="BW76" s="48"/>
      <c r="BY76" s="48"/>
      <c r="CA76" s="48"/>
      <c r="CC76" s="35"/>
      <c r="CD76" s="35"/>
    </row>
    <row r="77" spans="4:82" s="45" customFormat="1" ht="15" x14ac:dyDescent="0.2">
      <c r="D77" s="25"/>
      <c r="E77" s="50"/>
      <c r="F77" s="51"/>
      <c r="G77" s="28"/>
      <c r="H77" s="29"/>
      <c r="I77" s="29"/>
      <c r="J77" s="24"/>
      <c r="K77" s="30"/>
      <c r="L77" s="24"/>
      <c r="M77" s="31"/>
      <c r="N77" s="32"/>
      <c r="O77" s="33"/>
      <c r="P77" s="31"/>
      <c r="Q77" s="34"/>
      <c r="S77" s="48"/>
      <c r="U77" s="48"/>
      <c r="W77" s="48"/>
      <c r="Y77" s="48"/>
      <c r="AA77" s="48"/>
      <c r="AC77" s="48"/>
      <c r="AE77" s="48"/>
      <c r="AG77" s="48"/>
      <c r="AI77" s="48"/>
      <c r="AK77" s="48"/>
      <c r="AM77" s="48"/>
      <c r="AO77" s="48"/>
      <c r="AQ77" s="48"/>
      <c r="AS77" s="48"/>
      <c r="AU77" s="48"/>
      <c r="AW77" s="48"/>
      <c r="AY77" s="48"/>
      <c r="BA77" s="48"/>
      <c r="BC77" s="48"/>
      <c r="BE77" s="48"/>
      <c r="BG77" s="48"/>
      <c r="BI77" s="48"/>
      <c r="BK77" s="48"/>
      <c r="BM77" s="48"/>
      <c r="BO77" s="48"/>
      <c r="BQ77" s="48"/>
      <c r="BS77" s="48"/>
      <c r="BU77" s="48"/>
      <c r="BW77" s="48"/>
      <c r="BY77" s="48"/>
      <c r="CA77" s="48"/>
      <c r="CC77" s="35"/>
      <c r="CD77" s="35"/>
    </row>
    <row r="78" spans="4:82" s="45" customFormat="1" ht="15" x14ac:dyDescent="0.2">
      <c r="D78" s="25"/>
      <c r="E78" s="50"/>
      <c r="F78" s="51"/>
      <c r="G78" s="28"/>
      <c r="H78" s="29"/>
      <c r="I78" s="29"/>
      <c r="J78" s="24"/>
      <c r="K78" s="30"/>
      <c r="L78" s="24"/>
      <c r="M78" s="31"/>
      <c r="N78" s="32"/>
      <c r="O78" s="33"/>
      <c r="P78" s="31"/>
      <c r="Q78" s="34"/>
      <c r="S78" s="48"/>
      <c r="U78" s="48"/>
      <c r="W78" s="48"/>
      <c r="Y78" s="48"/>
      <c r="AA78" s="48"/>
      <c r="AC78" s="48"/>
      <c r="AE78" s="48"/>
      <c r="AG78" s="48"/>
      <c r="AI78" s="48"/>
      <c r="AK78" s="48"/>
      <c r="AM78" s="48"/>
      <c r="AO78" s="48"/>
      <c r="AQ78" s="48"/>
      <c r="AS78" s="48"/>
      <c r="AU78" s="48"/>
      <c r="AW78" s="48"/>
      <c r="AY78" s="48"/>
      <c r="BA78" s="48"/>
      <c r="BC78" s="48"/>
      <c r="BE78" s="48"/>
      <c r="BG78" s="48"/>
      <c r="BI78" s="48"/>
      <c r="BK78" s="48"/>
      <c r="BM78" s="48"/>
      <c r="BO78" s="48"/>
      <c r="BQ78" s="48"/>
      <c r="BS78" s="48"/>
      <c r="BU78" s="48"/>
      <c r="BW78" s="48"/>
      <c r="BY78" s="48"/>
      <c r="CA78" s="48"/>
      <c r="CC78" s="35"/>
      <c r="CD78" s="35"/>
    </row>
    <row r="79" spans="4:82" s="45" customFormat="1" ht="15" x14ac:dyDescent="0.2">
      <c r="D79" s="25"/>
      <c r="E79" s="50"/>
      <c r="F79" s="51"/>
      <c r="G79" s="28"/>
      <c r="H79" s="29"/>
      <c r="I79" s="29"/>
      <c r="J79" s="24"/>
      <c r="K79" s="30"/>
      <c r="L79" s="24"/>
      <c r="M79" s="31"/>
      <c r="N79" s="32"/>
      <c r="O79" s="33"/>
      <c r="P79" s="31"/>
      <c r="Q79" s="34"/>
      <c r="S79" s="48"/>
      <c r="U79" s="48"/>
      <c r="W79" s="48"/>
      <c r="Y79" s="48"/>
      <c r="AA79" s="48"/>
      <c r="AC79" s="48"/>
      <c r="AE79" s="48"/>
      <c r="AG79" s="48"/>
      <c r="AI79" s="48"/>
      <c r="AK79" s="48"/>
      <c r="AM79" s="48"/>
      <c r="AO79" s="48"/>
      <c r="AQ79" s="48"/>
      <c r="AS79" s="48"/>
      <c r="AU79" s="48"/>
      <c r="AW79" s="48"/>
      <c r="AY79" s="48"/>
      <c r="BA79" s="48"/>
      <c r="BC79" s="48"/>
      <c r="BE79" s="48"/>
      <c r="BG79" s="48"/>
      <c r="BI79" s="48"/>
      <c r="BK79" s="48"/>
      <c r="BM79" s="48"/>
      <c r="BO79" s="48"/>
      <c r="BQ79" s="48"/>
      <c r="BS79" s="48"/>
      <c r="BU79" s="48"/>
      <c r="BW79" s="48"/>
      <c r="BY79" s="48"/>
      <c r="CA79" s="48"/>
      <c r="CC79" s="35"/>
      <c r="CD79" s="35"/>
    </row>
    <row r="80" spans="4:82" s="45" customFormat="1" ht="15" x14ac:dyDescent="0.2">
      <c r="D80" s="25"/>
      <c r="E80" s="50"/>
      <c r="F80" s="51"/>
      <c r="G80" s="28"/>
      <c r="H80" s="29"/>
      <c r="I80" s="29"/>
      <c r="J80" s="24"/>
      <c r="K80" s="30"/>
      <c r="L80" s="24"/>
      <c r="M80" s="31"/>
      <c r="N80" s="32"/>
      <c r="O80" s="33"/>
      <c r="P80" s="31"/>
      <c r="Q80" s="34"/>
      <c r="S80" s="48"/>
      <c r="U80" s="48"/>
      <c r="W80" s="48"/>
      <c r="Y80" s="48"/>
      <c r="AA80" s="48"/>
      <c r="AC80" s="48"/>
      <c r="AE80" s="48"/>
      <c r="AG80" s="48"/>
      <c r="AI80" s="48"/>
      <c r="AK80" s="48"/>
      <c r="AM80" s="48"/>
      <c r="AO80" s="48"/>
      <c r="AQ80" s="48"/>
      <c r="AS80" s="48"/>
      <c r="AU80" s="48"/>
      <c r="AW80" s="48"/>
      <c r="AY80" s="48"/>
      <c r="BA80" s="48"/>
      <c r="BC80" s="48"/>
      <c r="BE80" s="48"/>
      <c r="BG80" s="48"/>
      <c r="BI80" s="48"/>
      <c r="BK80" s="48"/>
      <c r="BM80" s="48"/>
      <c r="BO80" s="48"/>
      <c r="BQ80" s="48"/>
      <c r="BS80" s="48"/>
      <c r="BU80" s="48"/>
      <c r="BW80" s="48"/>
      <c r="BY80" s="48"/>
      <c r="CA80" s="48"/>
      <c r="CC80" s="35"/>
      <c r="CD80" s="35"/>
    </row>
    <row r="81" spans="4:82" s="45" customFormat="1" ht="15" x14ac:dyDescent="0.2">
      <c r="D81" s="25"/>
      <c r="E81" s="50"/>
      <c r="F81" s="51"/>
      <c r="G81" s="28"/>
      <c r="H81" s="29"/>
      <c r="I81" s="29"/>
      <c r="J81" s="24"/>
      <c r="K81" s="30"/>
      <c r="L81" s="24"/>
      <c r="M81" s="31"/>
      <c r="N81" s="32"/>
      <c r="O81" s="33"/>
      <c r="P81" s="31"/>
      <c r="Q81" s="34"/>
      <c r="S81" s="48"/>
      <c r="U81" s="48"/>
      <c r="W81" s="48"/>
      <c r="Y81" s="48"/>
      <c r="AA81" s="48"/>
      <c r="AC81" s="48"/>
      <c r="AE81" s="48"/>
      <c r="AG81" s="48"/>
      <c r="AI81" s="48"/>
      <c r="AK81" s="48"/>
      <c r="AM81" s="48"/>
      <c r="AO81" s="48"/>
      <c r="AQ81" s="48"/>
      <c r="AS81" s="48"/>
      <c r="AU81" s="48"/>
      <c r="AW81" s="48"/>
      <c r="AY81" s="48"/>
      <c r="BA81" s="48"/>
      <c r="BC81" s="48"/>
      <c r="BE81" s="48"/>
      <c r="BG81" s="48"/>
      <c r="BI81" s="48"/>
      <c r="BK81" s="48"/>
      <c r="BM81" s="48"/>
      <c r="BO81" s="48"/>
      <c r="BQ81" s="48"/>
      <c r="BS81" s="48"/>
      <c r="BU81" s="48"/>
      <c r="BW81" s="48"/>
      <c r="BY81" s="48"/>
      <c r="CA81" s="48"/>
      <c r="CC81" s="35"/>
      <c r="CD81" s="35"/>
    </row>
    <row r="82" spans="4:82" s="45" customFormat="1" ht="15" x14ac:dyDescent="0.2">
      <c r="D82" s="25"/>
      <c r="E82" s="50"/>
      <c r="F82" s="51"/>
      <c r="G82" s="28"/>
      <c r="H82" s="29"/>
      <c r="I82" s="29"/>
      <c r="J82" s="24"/>
      <c r="K82" s="30"/>
      <c r="L82" s="24"/>
      <c r="M82" s="31"/>
      <c r="N82" s="32"/>
      <c r="O82" s="33"/>
      <c r="P82" s="31"/>
      <c r="Q82" s="34"/>
      <c r="S82" s="48"/>
      <c r="U82" s="48"/>
      <c r="W82" s="48"/>
      <c r="Y82" s="48"/>
      <c r="AA82" s="48"/>
      <c r="AC82" s="48"/>
      <c r="AE82" s="48"/>
      <c r="AG82" s="48"/>
      <c r="AI82" s="48"/>
      <c r="AK82" s="48"/>
      <c r="AM82" s="48"/>
      <c r="AO82" s="48"/>
      <c r="AQ82" s="48"/>
      <c r="AS82" s="48"/>
      <c r="AU82" s="48"/>
      <c r="AW82" s="48"/>
      <c r="AY82" s="48"/>
      <c r="BA82" s="48"/>
      <c r="BC82" s="48"/>
      <c r="BE82" s="48"/>
      <c r="BG82" s="48"/>
      <c r="BI82" s="48"/>
      <c r="BK82" s="48"/>
      <c r="BM82" s="48"/>
      <c r="BO82" s="48"/>
      <c r="BQ82" s="48"/>
      <c r="BS82" s="48"/>
      <c r="BU82" s="48"/>
      <c r="BW82" s="48"/>
      <c r="BY82" s="48"/>
      <c r="CA82" s="48"/>
      <c r="CC82" s="35"/>
      <c r="CD82" s="35"/>
    </row>
    <row r="83" spans="4:82" s="45" customFormat="1" ht="15" x14ac:dyDescent="0.2">
      <c r="D83" s="25"/>
      <c r="E83" s="50"/>
      <c r="F83" s="51"/>
      <c r="G83" s="28"/>
      <c r="H83" s="29"/>
      <c r="I83" s="29"/>
      <c r="J83" s="24"/>
      <c r="K83" s="30"/>
      <c r="L83" s="24"/>
      <c r="M83" s="31"/>
      <c r="N83" s="32"/>
      <c r="O83" s="33"/>
      <c r="P83" s="31"/>
      <c r="Q83" s="34"/>
      <c r="S83" s="48"/>
      <c r="U83" s="48"/>
      <c r="W83" s="48"/>
      <c r="Y83" s="48"/>
      <c r="AA83" s="48"/>
      <c r="AC83" s="48"/>
      <c r="AE83" s="48"/>
      <c r="AG83" s="48"/>
      <c r="AI83" s="48"/>
      <c r="AK83" s="48"/>
      <c r="AM83" s="48"/>
      <c r="AO83" s="48"/>
      <c r="AQ83" s="48"/>
      <c r="AS83" s="48"/>
      <c r="AU83" s="48"/>
      <c r="AW83" s="48"/>
      <c r="AY83" s="48"/>
      <c r="BA83" s="48"/>
      <c r="BC83" s="48"/>
      <c r="BE83" s="48"/>
      <c r="BG83" s="48"/>
      <c r="BI83" s="48"/>
      <c r="BK83" s="48"/>
      <c r="BM83" s="48"/>
      <c r="BO83" s="48"/>
      <c r="BQ83" s="48"/>
      <c r="BS83" s="48"/>
      <c r="BU83" s="48"/>
      <c r="BW83" s="48"/>
      <c r="BY83" s="48"/>
      <c r="CA83" s="48"/>
      <c r="CC83" s="35"/>
      <c r="CD83" s="35"/>
    </row>
    <row r="84" spans="4:82" s="45" customFormat="1" ht="15" x14ac:dyDescent="0.2">
      <c r="D84" s="25"/>
      <c r="E84" s="50"/>
      <c r="F84" s="51"/>
      <c r="G84" s="28"/>
      <c r="H84" s="29"/>
      <c r="I84" s="29"/>
      <c r="J84" s="24"/>
      <c r="K84" s="30"/>
      <c r="L84" s="24"/>
      <c r="M84" s="31"/>
      <c r="N84" s="32"/>
      <c r="O84" s="33"/>
      <c r="P84" s="31"/>
      <c r="Q84" s="34"/>
      <c r="S84" s="48"/>
      <c r="U84" s="48"/>
      <c r="W84" s="48"/>
      <c r="Y84" s="48"/>
      <c r="AA84" s="48"/>
      <c r="AC84" s="48"/>
      <c r="AE84" s="48"/>
      <c r="AG84" s="48"/>
      <c r="AI84" s="48"/>
      <c r="AK84" s="48"/>
      <c r="AM84" s="48"/>
      <c r="AO84" s="48"/>
      <c r="AQ84" s="48"/>
      <c r="AS84" s="48"/>
      <c r="AU84" s="48"/>
      <c r="AW84" s="48"/>
      <c r="AY84" s="48"/>
      <c r="BA84" s="48"/>
      <c r="BC84" s="48"/>
      <c r="BE84" s="48"/>
      <c r="BG84" s="48"/>
      <c r="BI84" s="48"/>
      <c r="BK84" s="48"/>
      <c r="BM84" s="48"/>
      <c r="BO84" s="48"/>
      <c r="BQ84" s="48"/>
      <c r="BS84" s="48"/>
      <c r="BU84" s="48"/>
      <c r="BW84" s="48"/>
      <c r="BY84" s="48"/>
      <c r="CA84" s="48"/>
      <c r="CC84" s="35"/>
      <c r="CD84" s="35"/>
    </row>
    <row r="85" spans="4:82" s="45" customFormat="1" ht="15" x14ac:dyDescent="0.2">
      <c r="D85" s="25"/>
      <c r="E85" s="50"/>
      <c r="F85" s="51"/>
      <c r="G85" s="28"/>
      <c r="H85" s="29"/>
      <c r="I85" s="29"/>
      <c r="J85" s="24"/>
      <c r="K85" s="30"/>
      <c r="L85" s="24"/>
      <c r="M85" s="31"/>
      <c r="N85" s="32"/>
      <c r="O85" s="33"/>
      <c r="P85" s="31"/>
      <c r="Q85" s="34"/>
      <c r="S85" s="48"/>
      <c r="U85" s="48"/>
      <c r="W85" s="48"/>
      <c r="Y85" s="48"/>
      <c r="AA85" s="48"/>
      <c r="AC85" s="48"/>
      <c r="AE85" s="48"/>
      <c r="AG85" s="48"/>
      <c r="AI85" s="48"/>
      <c r="AK85" s="48"/>
      <c r="AM85" s="48"/>
      <c r="AO85" s="48"/>
      <c r="AQ85" s="48"/>
      <c r="AS85" s="48"/>
      <c r="AU85" s="48"/>
      <c r="AW85" s="48"/>
      <c r="AY85" s="48"/>
      <c r="BA85" s="48"/>
      <c r="BC85" s="48"/>
      <c r="BE85" s="48"/>
      <c r="BG85" s="48"/>
      <c r="BI85" s="48"/>
      <c r="BK85" s="48"/>
      <c r="BM85" s="48"/>
      <c r="BO85" s="48"/>
      <c r="BQ85" s="48"/>
      <c r="BS85" s="48"/>
      <c r="BU85" s="48"/>
      <c r="BW85" s="48"/>
      <c r="BY85" s="48"/>
      <c r="CA85" s="48"/>
      <c r="CC85" s="35"/>
      <c r="CD85" s="35"/>
    </row>
    <row r="86" spans="4:82" s="45" customFormat="1" ht="15" x14ac:dyDescent="0.2">
      <c r="D86" s="25"/>
      <c r="E86" s="50"/>
      <c r="F86" s="51"/>
      <c r="G86" s="28"/>
      <c r="H86" s="29"/>
      <c r="I86" s="29"/>
      <c r="J86" s="24"/>
      <c r="K86" s="30"/>
      <c r="L86" s="24"/>
      <c r="M86" s="31"/>
      <c r="N86" s="32"/>
      <c r="O86" s="33"/>
      <c r="P86" s="31"/>
      <c r="Q86" s="34"/>
      <c r="S86" s="48"/>
      <c r="U86" s="48"/>
      <c r="W86" s="48"/>
      <c r="Y86" s="48"/>
      <c r="AA86" s="48"/>
      <c r="AC86" s="48"/>
      <c r="AE86" s="48"/>
      <c r="AG86" s="48"/>
      <c r="AI86" s="48"/>
      <c r="AK86" s="48"/>
      <c r="AM86" s="48"/>
      <c r="AO86" s="48"/>
      <c r="AQ86" s="48"/>
      <c r="AS86" s="48"/>
      <c r="AU86" s="48"/>
      <c r="AW86" s="48"/>
      <c r="AY86" s="48"/>
      <c r="BA86" s="48"/>
      <c r="BC86" s="48"/>
      <c r="BE86" s="48"/>
      <c r="BG86" s="48"/>
      <c r="BI86" s="48"/>
      <c r="BK86" s="48"/>
      <c r="BM86" s="48"/>
      <c r="BO86" s="48"/>
      <c r="BQ86" s="48"/>
      <c r="BS86" s="48"/>
      <c r="BU86" s="48"/>
      <c r="BW86" s="48"/>
      <c r="BY86" s="48"/>
      <c r="CA86" s="48"/>
      <c r="CC86" s="35"/>
      <c r="CD86" s="35"/>
    </row>
    <row r="87" spans="4:82" s="45" customFormat="1" ht="15" x14ac:dyDescent="0.2">
      <c r="D87" s="25"/>
      <c r="E87" s="50"/>
      <c r="F87" s="51"/>
      <c r="G87" s="28"/>
      <c r="H87" s="29"/>
      <c r="I87" s="29"/>
      <c r="J87" s="24"/>
      <c r="K87" s="30"/>
      <c r="L87" s="24"/>
      <c r="M87" s="31"/>
      <c r="N87" s="32"/>
      <c r="O87" s="33"/>
      <c r="P87" s="31"/>
      <c r="Q87" s="34"/>
      <c r="S87" s="48"/>
      <c r="U87" s="48"/>
      <c r="W87" s="48"/>
      <c r="Y87" s="48"/>
      <c r="AA87" s="48"/>
      <c r="AC87" s="48"/>
      <c r="AE87" s="48"/>
      <c r="AG87" s="48"/>
      <c r="AI87" s="48"/>
      <c r="AK87" s="48"/>
      <c r="AM87" s="48"/>
      <c r="AO87" s="48"/>
      <c r="AQ87" s="48"/>
      <c r="AS87" s="48"/>
      <c r="AU87" s="48"/>
      <c r="AW87" s="48"/>
      <c r="AY87" s="48"/>
      <c r="BA87" s="48"/>
      <c r="BC87" s="48"/>
      <c r="BE87" s="48"/>
      <c r="BG87" s="48"/>
      <c r="BI87" s="48"/>
      <c r="BK87" s="48"/>
      <c r="BM87" s="48"/>
      <c r="BO87" s="48"/>
      <c r="BQ87" s="48"/>
      <c r="BS87" s="48"/>
      <c r="BU87" s="48"/>
      <c r="BW87" s="48"/>
      <c r="BY87" s="48"/>
      <c r="CA87" s="48"/>
      <c r="CC87" s="35"/>
      <c r="CD87" s="35"/>
    </row>
    <row r="88" spans="4:82" s="45" customFormat="1" ht="15" x14ac:dyDescent="0.2">
      <c r="D88" s="25"/>
      <c r="E88" s="50"/>
      <c r="F88" s="51"/>
      <c r="G88" s="28"/>
      <c r="H88" s="29"/>
      <c r="I88" s="29"/>
      <c r="J88" s="24"/>
      <c r="K88" s="30"/>
      <c r="L88" s="24"/>
      <c r="M88" s="31"/>
      <c r="N88" s="32"/>
      <c r="O88" s="33"/>
      <c r="P88" s="31"/>
      <c r="Q88" s="34"/>
      <c r="S88" s="48"/>
      <c r="U88" s="48"/>
      <c r="W88" s="48"/>
      <c r="Y88" s="48"/>
      <c r="AA88" s="48"/>
      <c r="AC88" s="48"/>
      <c r="AE88" s="48"/>
      <c r="AG88" s="48"/>
      <c r="AI88" s="48"/>
      <c r="AK88" s="48"/>
      <c r="AM88" s="48"/>
      <c r="AO88" s="48"/>
      <c r="AQ88" s="48"/>
      <c r="AS88" s="48"/>
      <c r="AU88" s="48"/>
      <c r="AW88" s="48"/>
      <c r="AY88" s="48"/>
      <c r="BA88" s="48"/>
      <c r="BC88" s="48"/>
      <c r="BE88" s="48"/>
      <c r="BG88" s="48"/>
      <c r="BI88" s="48"/>
      <c r="BK88" s="48"/>
      <c r="BM88" s="48"/>
      <c r="BO88" s="48"/>
      <c r="BQ88" s="48"/>
      <c r="BS88" s="48"/>
      <c r="BU88" s="48"/>
      <c r="BW88" s="48"/>
      <c r="BY88" s="48"/>
      <c r="CA88" s="48"/>
      <c r="CC88" s="35"/>
      <c r="CD88" s="35"/>
    </row>
    <row r="89" spans="4:82" s="45" customFormat="1" ht="15" x14ac:dyDescent="0.2">
      <c r="D89" s="25"/>
      <c r="E89" s="50"/>
      <c r="F89" s="51"/>
      <c r="G89" s="28"/>
      <c r="H89" s="29"/>
      <c r="I89" s="29"/>
      <c r="J89" s="24"/>
      <c r="K89" s="30"/>
      <c r="L89" s="24"/>
      <c r="M89" s="31"/>
      <c r="N89" s="32"/>
      <c r="O89" s="33"/>
      <c r="P89" s="31"/>
      <c r="Q89" s="34"/>
      <c r="S89" s="48"/>
      <c r="U89" s="48"/>
      <c r="W89" s="48"/>
      <c r="Y89" s="48"/>
      <c r="AA89" s="48"/>
      <c r="AC89" s="48"/>
      <c r="AE89" s="48"/>
      <c r="AG89" s="48"/>
      <c r="AI89" s="48"/>
      <c r="AK89" s="48"/>
      <c r="AM89" s="48"/>
      <c r="AO89" s="48"/>
      <c r="AQ89" s="48"/>
      <c r="AS89" s="48"/>
      <c r="AU89" s="48"/>
      <c r="AW89" s="48"/>
      <c r="AY89" s="48"/>
      <c r="BA89" s="48"/>
      <c r="BC89" s="48"/>
      <c r="BE89" s="48"/>
      <c r="BG89" s="48"/>
      <c r="BI89" s="48"/>
      <c r="BK89" s="48"/>
      <c r="BM89" s="48"/>
      <c r="BO89" s="48"/>
      <c r="BQ89" s="48"/>
      <c r="BS89" s="48"/>
      <c r="BU89" s="48"/>
      <c r="BW89" s="48"/>
      <c r="BY89" s="48"/>
      <c r="CA89" s="48"/>
      <c r="CC89" s="35"/>
      <c r="CD89" s="35"/>
    </row>
    <row r="90" spans="4:82" s="45" customFormat="1" ht="15" x14ac:dyDescent="0.2">
      <c r="D90" s="25"/>
      <c r="E90" s="50"/>
      <c r="F90" s="51"/>
      <c r="G90" s="28"/>
      <c r="H90" s="29"/>
      <c r="I90" s="29"/>
      <c r="J90" s="24"/>
      <c r="K90" s="30"/>
      <c r="L90" s="24"/>
      <c r="M90" s="31"/>
      <c r="N90" s="32"/>
      <c r="O90" s="33"/>
      <c r="P90" s="31"/>
      <c r="Q90" s="34"/>
      <c r="S90" s="48"/>
      <c r="U90" s="48"/>
      <c r="W90" s="48"/>
      <c r="Y90" s="48"/>
      <c r="AA90" s="48"/>
      <c r="AC90" s="48"/>
      <c r="AE90" s="48"/>
      <c r="AG90" s="48"/>
      <c r="AI90" s="48"/>
      <c r="AK90" s="48"/>
      <c r="AM90" s="48"/>
      <c r="AO90" s="48"/>
      <c r="AQ90" s="48"/>
      <c r="AS90" s="48"/>
      <c r="AU90" s="48"/>
      <c r="AW90" s="48"/>
      <c r="AY90" s="48"/>
      <c r="BA90" s="48"/>
      <c r="BC90" s="48"/>
      <c r="BE90" s="48"/>
      <c r="BG90" s="48"/>
      <c r="BI90" s="48"/>
      <c r="BK90" s="48"/>
      <c r="BM90" s="48"/>
      <c r="BO90" s="48"/>
      <c r="BQ90" s="48"/>
      <c r="BS90" s="48"/>
      <c r="BU90" s="48"/>
      <c r="BW90" s="48"/>
      <c r="BY90" s="48"/>
      <c r="CA90" s="48"/>
      <c r="CC90" s="35"/>
      <c r="CD90" s="35"/>
    </row>
    <row r="91" spans="4:82" s="45" customFormat="1" ht="15" x14ac:dyDescent="0.2">
      <c r="D91" s="25"/>
      <c r="E91" s="50"/>
      <c r="F91" s="51"/>
      <c r="G91" s="28"/>
      <c r="H91" s="29"/>
      <c r="I91" s="29"/>
      <c r="J91" s="24"/>
      <c r="K91" s="30"/>
      <c r="L91" s="24"/>
      <c r="M91" s="31"/>
      <c r="N91" s="32"/>
      <c r="O91" s="33"/>
      <c r="P91" s="31"/>
      <c r="Q91" s="34"/>
      <c r="S91" s="48"/>
      <c r="U91" s="48"/>
      <c r="W91" s="48"/>
      <c r="Y91" s="48"/>
      <c r="AA91" s="48"/>
      <c r="AC91" s="48"/>
      <c r="AE91" s="48"/>
      <c r="AG91" s="48"/>
      <c r="AI91" s="48"/>
      <c r="AK91" s="48"/>
      <c r="AM91" s="48"/>
      <c r="AO91" s="48"/>
      <c r="AQ91" s="48"/>
      <c r="AS91" s="48"/>
      <c r="AU91" s="48"/>
      <c r="AW91" s="48"/>
      <c r="AY91" s="48"/>
      <c r="BA91" s="48"/>
      <c r="BC91" s="48"/>
      <c r="BE91" s="48"/>
      <c r="BG91" s="48"/>
      <c r="BI91" s="48"/>
      <c r="BK91" s="48"/>
      <c r="BM91" s="48"/>
      <c r="BO91" s="48"/>
      <c r="BQ91" s="48"/>
      <c r="BS91" s="48"/>
      <c r="BU91" s="48"/>
      <c r="BW91" s="48"/>
      <c r="BY91" s="48"/>
      <c r="CA91" s="48"/>
      <c r="CC91" s="35"/>
      <c r="CD91" s="35"/>
    </row>
    <row r="92" spans="4:82" s="45" customFormat="1" ht="15" x14ac:dyDescent="0.2">
      <c r="D92" s="25"/>
      <c r="E92" s="50"/>
      <c r="F92" s="51"/>
      <c r="G92" s="28"/>
      <c r="H92" s="29"/>
      <c r="I92" s="29"/>
      <c r="J92" s="24"/>
      <c r="K92" s="30"/>
      <c r="L92" s="24"/>
      <c r="M92" s="31"/>
      <c r="N92" s="32"/>
      <c r="O92" s="33"/>
      <c r="P92" s="31"/>
      <c r="Q92" s="34"/>
      <c r="S92" s="48"/>
      <c r="U92" s="48"/>
      <c r="W92" s="48"/>
      <c r="Y92" s="48"/>
      <c r="AA92" s="48"/>
      <c r="AC92" s="48"/>
      <c r="AE92" s="48"/>
      <c r="AG92" s="48"/>
      <c r="AI92" s="48"/>
      <c r="AK92" s="48"/>
      <c r="AM92" s="48"/>
      <c r="AO92" s="48"/>
      <c r="AQ92" s="48"/>
      <c r="AS92" s="48"/>
      <c r="AU92" s="48"/>
      <c r="AW92" s="48"/>
      <c r="AY92" s="48"/>
      <c r="BA92" s="48"/>
      <c r="BC92" s="48"/>
      <c r="BE92" s="48"/>
      <c r="BG92" s="48"/>
      <c r="BI92" s="48"/>
      <c r="BK92" s="48"/>
      <c r="BM92" s="48"/>
      <c r="BO92" s="48"/>
      <c r="BQ92" s="48"/>
      <c r="BS92" s="48"/>
      <c r="BU92" s="48"/>
      <c r="BW92" s="48"/>
      <c r="BY92" s="48"/>
      <c r="CA92" s="48"/>
      <c r="CC92" s="35"/>
      <c r="CD92" s="35"/>
    </row>
    <row r="93" spans="4:82" s="45" customFormat="1" ht="15" x14ac:dyDescent="0.2">
      <c r="D93" s="25"/>
      <c r="E93" s="50"/>
      <c r="F93" s="51"/>
      <c r="G93" s="28"/>
      <c r="H93" s="29"/>
      <c r="I93" s="29"/>
      <c r="J93" s="24"/>
      <c r="K93" s="30"/>
      <c r="L93" s="24"/>
      <c r="M93" s="31"/>
      <c r="N93" s="32"/>
      <c r="O93" s="33"/>
      <c r="P93" s="31"/>
      <c r="Q93" s="34"/>
      <c r="S93" s="48"/>
      <c r="U93" s="48"/>
      <c r="W93" s="48"/>
      <c r="Y93" s="48"/>
      <c r="AA93" s="48"/>
      <c r="AC93" s="48"/>
      <c r="AE93" s="48"/>
      <c r="AG93" s="48"/>
      <c r="AI93" s="48"/>
      <c r="AK93" s="48"/>
      <c r="AM93" s="48"/>
      <c r="AO93" s="48"/>
      <c r="AQ93" s="48"/>
      <c r="AS93" s="48"/>
      <c r="AU93" s="48"/>
      <c r="AW93" s="48"/>
      <c r="AY93" s="48"/>
      <c r="BA93" s="48"/>
      <c r="BC93" s="48"/>
      <c r="BE93" s="48"/>
      <c r="BG93" s="48"/>
      <c r="BI93" s="48"/>
      <c r="BK93" s="48"/>
      <c r="BM93" s="48"/>
      <c r="BO93" s="48"/>
      <c r="BQ93" s="48"/>
      <c r="BS93" s="48"/>
      <c r="BU93" s="48"/>
      <c r="BW93" s="48"/>
      <c r="BY93" s="48"/>
      <c r="CA93" s="48"/>
      <c r="CC93" s="35"/>
      <c r="CD93" s="35"/>
    </row>
  </sheetData>
  <mergeCells count="128">
    <mergeCell ref="X5:Y5"/>
    <mergeCell ref="Z5:AA5"/>
    <mergeCell ref="AB5:AC5"/>
    <mergeCell ref="Z6:AA6"/>
    <mergeCell ref="AB6:AC6"/>
    <mergeCell ref="AD6:AE6"/>
    <mergeCell ref="BX6:BY6"/>
    <mergeCell ref="BZ6:CA6"/>
    <mergeCell ref="BP6:BQ6"/>
    <mergeCell ref="BR6:BS6"/>
    <mergeCell ref="BT6:BU6"/>
    <mergeCell ref="AX6:AY6"/>
    <mergeCell ref="BB6:BC6"/>
    <mergeCell ref="AV6:AW6"/>
    <mergeCell ref="BP5:BQ5"/>
    <mergeCell ref="BR5:BS5"/>
    <mergeCell ref="BT5:BU5"/>
    <mergeCell ref="BV5:BW5"/>
    <mergeCell ref="AZ6:BA6"/>
    <mergeCell ref="BD5:BE5"/>
    <mergeCell ref="BF5:BG5"/>
    <mergeCell ref="BH5:BI5"/>
    <mergeCell ref="BJ5:BK5"/>
    <mergeCell ref="BL5:BM5"/>
    <mergeCell ref="BV6:BW6"/>
    <mergeCell ref="P6:P7"/>
    <mergeCell ref="Q6:Q7"/>
    <mergeCell ref="R6:S6"/>
    <mergeCell ref="T6:U6"/>
    <mergeCell ref="V6:W6"/>
    <mergeCell ref="X6:Y6"/>
    <mergeCell ref="BD6:BE6"/>
    <mergeCell ref="BF6:BG6"/>
    <mergeCell ref="BH6:BI6"/>
    <mergeCell ref="AL6:AM6"/>
    <mergeCell ref="AN6:AO6"/>
    <mergeCell ref="AT6:AU6"/>
    <mergeCell ref="AR6:AS6"/>
    <mergeCell ref="BJ6:BK6"/>
    <mergeCell ref="BL6:BM6"/>
    <mergeCell ref="BN6:BO6"/>
    <mergeCell ref="V5:W5"/>
    <mergeCell ref="BU1:CA1"/>
    <mergeCell ref="A3:B3"/>
    <mergeCell ref="C3:G3"/>
    <mergeCell ref="I3:K3"/>
    <mergeCell ref="N3:Q3"/>
    <mergeCell ref="BQ3:BT3"/>
    <mergeCell ref="BU3:CA3"/>
    <mergeCell ref="AT5:AU5"/>
    <mergeCell ref="AV5:AW5"/>
    <mergeCell ref="AX5:AY5"/>
    <mergeCell ref="AZ5:BA5"/>
    <mergeCell ref="AD5:AE5"/>
    <mergeCell ref="AF5:AG5"/>
    <mergeCell ref="AH5:AI5"/>
    <mergeCell ref="AJ5:AK5"/>
    <mergeCell ref="AL5:AM5"/>
    <mergeCell ref="AN5:AO5"/>
    <mergeCell ref="BN5:BO5"/>
    <mergeCell ref="AP5:AQ5"/>
    <mergeCell ref="AR5:AS5"/>
    <mergeCell ref="T5:U5"/>
    <mergeCell ref="BZ5:CA5"/>
    <mergeCell ref="BX5:BY5"/>
    <mergeCell ref="BB5:BC5"/>
    <mergeCell ref="AB29:AD29"/>
    <mergeCell ref="AG29:AK29"/>
    <mergeCell ref="AF6:AG6"/>
    <mergeCell ref="AH6:AI6"/>
    <mergeCell ref="AJ6:AK6"/>
    <mergeCell ref="AM29:AN29"/>
    <mergeCell ref="AP29:AR29"/>
    <mergeCell ref="A24:B24"/>
    <mergeCell ref="D24:E24"/>
    <mergeCell ref="S25:W26"/>
    <mergeCell ref="Y25:Z26"/>
    <mergeCell ref="AB25:AD26"/>
    <mergeCell ref="AG25:AK26"/>
    <mergeCell ref="AM25:AN26"/>
    <mergeCell ref="AP25:AR26"/>
    <mergeCell ref="A27:B27"/>
    <mergeCell ref="D27:E27"/>
    <mergeCell ref="S27:W27"/>
    <mergeCell ref="Y27:Z27"/>
    <mergeCell ref="AB27:AD27"/>
    <mergeCell ref="AG27:AK27"/>
    <mergeCell ref="AM27:AN27"/>
    <mergeCell ref="AP27:AR27"/>
    <mergeCell ref="J6:J7"/>
    <mergeCell ref="AM31:AN31"/>
    <mergeCell ref="AP31:AR31"/>
    <mergeCell ref="AB33:AD33"/>
    <mergeCell ref="AE33:AF33"/>
    <mergeCell ref="AG33:AK33"/>
    <mergeCell ref="AM33:AN33"/>
    <mergeCell ref="AP33:AR33"/>
    <mergeCell ref="AB31:AD31"/>
    <mergeCell ref="AG31:AK31"/>
    <mergeCell ref="L6:L7"/>
    <mergeCell ref="M6:M7"/>
    <mergeCell ref="N6:N7"/>
    <mergeCell ref="O6:O7"/>
    <mergeCell ref="AP6:AQ6"/>
    <mergeCell ref="A33:B33"/>
    <mergeCell ref="D33:E33"/>
    <mergeCell ref="R5:S5"/>
    <mergeCell ref="A35:B35"/>
    <mergeCell ref="D35:E35"/>
    <mergeCell ref="A31:B31"/>
    <mergeCell ref="D31:E31"/>
    <mergeCell ref="S31:W31"/>
    <mergeCell ref="Y31:Z31"/>
    <mergeCell ref="A29:B29"/>
    <mergeCell ref="D29:E29"/>
    <mergeCell ref="J29:L29"/>
    <mergeCell ref="S29:W29"/>
    <mergeCell ref="Y29:Z29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K6:K7"/>
  </mergeCells>
  <conditionalFormatting sqref="K10">
    <cfRule type="cellIs" dxfId="129" priority="18" operator="equal">
      <formula>0</formula>
    </cfRule>
  </conditionalFormatting>
  <conditionalFormatting sqref="K10">
    <cfRule type="cellIs" dxfId="128" priority="17" operator="equal">
      <formula>0</formula>
    </cfRule>
  </conditionalFormatting>
  <conditionalFormatting sqref="K10">
    <cfRule type="cellIs" dxfId="127" priority="16" operator="equal">
      <formula>0</formula>
    </cfRule>
  </conditionalFormatting>
  <conditionalFormatting sqref="K10">
    <cfRule type="cellIs" dxfId="126" priority="15" operator="equal">
      <formula>0</formula>
    </cfRule>
  </conditionalFormatting>
  <conditionalFormatting sqref="K13">
    <cfRule type="cellIs" dxfId="125" priority="14" operator="equal">
      <formula>0</formula>
    </cfRule>
  </conditionalFormatting>
  <conditionalFormatting sqref="K13">
    <cfRule type="cellIs" dxfId="124" priority="13" operator="equal">
      <formula>0</formula>
    </cfRule>
  </conditionalFormatting>
  <conditionalFormatting sqref="K15">
    <cfRule type="cellIs" dxfId="123" priority="12" operator="equal">
      <formula>0</formula>
    </cfRule>
  </conditionalFormatting>
  <conditionalFormatting sqref="K15">
    <cfRule type="cellIs" dxfId="122" priority="11" operator="equal">
      <formula>0</formula>
    </cfRule>
  </conditionalFormatting>
  <conditionalFormatting sqref="K14">
    <cfRule type="cellIs" dxfId="121" priority="10" operator="equal">
      <formula>0</formula>
    </cfRule>
  </conditionalFormatting>
  <conditionalFormatting sqref="K14">
    <cfRule type="cellIs" dxfId="120" priority="9" operator="equal">
      <formula>0</formula>
    </cfRule>
  </conditionalFormatting>
  <conditionalFormatting sqref="K9 K11:K12 K16 K21">
    <cfRule type="cellIs" dxfId="119" priority="22" operator="equal">
      <formula>0</formula>
    </cfRule>
  </conditionalFormatting>
  <conditionalFormatting sqref="K9">
    <cfRule type="cellIs" dxfId="118" priority="21" operator="equal">
      <formula>0</formula>
    </cfRule>
  </conditionalFormatting>
  <conditionalFormatting sqref="K9 K11:K12 K16 K21">
    <cfRule type="cellIs" dxfId="117" priority="20" operator="equal">
      <formula>0</formula>
    </cfRule>
  </conditionalFormatting>
  <conditionalFormatting sqref="K9">
    <cfRule type="cellIs" dxfId="116" priority="19" operator="equal">
      <formula>0</formula>
    </cfRule>
  </conditionalFormatting>
  <conditionalFormatting sqref="K17">
    <cfRule type="cellIs" dxfId="115" priority="8" operator="equal">
      <formula>0</formula>
    </cfRule>
  </conditionalFormatting>
  <conditionalFormatting sqref="K17">
    <cfRule type="cellIs" dxfId="114" priority="7" operator="equal">
      <formula>0</formula>
    </cfRule>
  </conditionalFormatting>
  <conditionalFormatting sqref="K18">
    <cfRule type="cellIs" dxfId="113" priority="6" operator="equal">
      <formula>0</formula>
    </cfRule>
  </conditionalFormatting>
  <conditionalFormatting sqref="K18">
    <cfRule type="cellIs" dxfId="112" priority="5" operator="equal">
      <formula>0</formula>
    </cfRule>
  </conditionalFormatting>
  <conditionalFormatting sqref="K19:K20">
    <cfRule type="cellIs" dxfId="111" priority="4" operator="equal">
      <formula>0</formula>
    </cfRule>
  </conditionalFormatting>
  <conditionalFormatting sqref="K19:K20">
    <cfRule type="cellIs" dxfId="110" priority="3" operator="equal">
      <formula>0</formula>
    </cfRule>
  </conditionalFormatting>
  <conditionalFormatting sqref="K22">
    <cfRule type="cellIs" dxfId="109" priority="2" operator="equal">
      <formula>0</formula>
    </cfRule>
  </conditionalFormatting>
  <conditionalFormatting sqref="K22">
    <cfRule type="cellIs" dxfId="108" priority="1" operator="equal">
      <formula>0</formula>
    </cfRule>
  </conditionalFormatting>
  <pageMargins left="0.19685039370078741" right="0.19685039370078741" top="0.23622047244094491" bottom="0.23622047244094491" header="0.31496062992125984" footer="0.31496062992125984"/>
  <pageSetup paperSize="9" scale="47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04"/>
  <sheetViews>
    <sheetView showGridLines="0" workbookViewId="0">
      <pane xSplit="17" ySplit="7" topLeftCell="BY8" activePane="bottomRight" state="frozen"/>
      <selection sqref="A1:XFD1048576"/>
      <selection pane="topRight" sqref="A1:XFD1048576"/>
      <selection pane="bottomLeft" sqref="A1:XFD1048576"/>
      <selection pane="bottomRight" activeCell="CD13" sqref="CD13"/>
    </sheetView>
  </sheetViews>
  <sheetFormatPr defaultColWidth="9.125" defaultRowHeight="14.25" x14ac:dyDescent="0.2"/>
  <cols>
    <col min="1" max="1" width="3.25" style="24" customWidth="1"/>
    <col min="2" max="2" width="12.25" style="24" customWidth="1"/>
    <col min="3" max="3" width="17.625" style="24" customWidth="1"/>
    <col min="4" max="4" width="5.75" style="25" customWidth="1"/>
    <col min="5" max="5" width="7.375" style="26" customWidth="1"/>
    <col min="6" max="6" width="7.125" style="27" customWidth="1"/>
    <col min="7" max="7" width="6.375" style="28" customWidth="1"/>
    <col min="8" max="9" width="9" style="29" customWidth="1"/>
    <col min="10" max="10" width="4.25" style="24" customWidth="1"/>
    <col min="11" max="11" width="4.625" style="30" customWidth="1"/>
    <col min="12" max="12" width="4.25" style="24" customWidth="1"/>
    <col min="13" max="13" width="0.25" style="31" customWidth="1"/>
    <col min="14" max="14" width="6.625" style="32" customWidth="1"/>
    <col min="15" max="15" width="4.25" style="33" customWidth="1"/>
    <col min="16" max="16" width="7.375" style="31" customWidth="1"/>
    <col min="17" max="17" width="6.625" style="34" customWidth="1"/>
    <col min="18" max="18" width="2.75" style="24" customWidth="1"/>
    <col min="19" max="19" width="2.75" style="30" customWidth="1"/>
    <col min="20" max="20" width="2.75" style="24" customWidth="1"/>
    <col min="21" max="21" width="2.75" style="30" customWidth="1"/>
    <col min="22" max="22" width="2.75" style="24" customWidth="1"/>
    <col min="23" max="23" width="2.75" style="30" customWidth="1"/>
    <col min="24" max="24" width="2.75" style="24" customWidth="1"/>
    <col min="25" max="25" width="2.75" style="30" customWidth="1"/>
    <col min="26" max="26" width="2.75" style="24" customWidth="1"/>
    <col min="27" max="27" width="2.75" style="30" customWidth="1"/>
    <col min="28" max="28" width="2.75" style="24" customWidth="1"/>
    <col min="29" max="29" width="2.75" style="30" customWidth="1"/>
    <col min="30" max="30" width="2.75" style="24" customWidth="1"/>
    <col min="31" max="31" width="2.75" style="30" customWidth="1"/>
    <col min="32" max="32" width="2.75" style="24" customWidth="1"/>
    <col min="33" max="33" width="2.75" style="30" customWidth="1"/>
    <col min="34" max="34" width="2.75" style="24" customWidth="1"/>
    <col min="35" max="35" width="2.75" style="30" customWidth="1"/>
    <col min="36" max="36" width="2.75" style="24" customWidth="1"/>
    <col min="37" max="37" width="2.75" style="30" customWidth="1"/>
    <col min="38" max="38" width="2.75" style="24" customWidth="1"/>
    <col min="39" max="39" width="2.75" style="30" customWidth="1"/>
    <col min="40" max="40" width="2.75" style="24" customWidth="1"/>
    <col min="41" max="41" width="2.75" style="30" customWidth="1"/>
    <col min="42" max="42" width="2.75" style="24" customWidth="1"/>
    <col min="43" max="43" width="2.75" style="30" customWidth="1"/>
    <col min="44" max="44" width="2.75" style="24" customWidth="1"/>
    <col min="45" max="45" width="2.75" style="30" customWidth="1"/>
    <col min="46" max="46" width="2.75" style="24" customWidth="1"/>
    <col min="47" max="47" width="2.75" style="30" customWidth="1"/>
    <col min="48" max="48" width="2.75" style="24" customWidth="1"/>
    <col min="49" max="49" width="2.75" style="30" customWidth="1"/>
    <col min="50" max="50" width="2.75" style="24" customWidth="1"/>
    <col min="51" max="51" width="2.75" style="30" customWidth="1"/>
    <col min="52" max="52" width="2.75" style="24" customWidth="1"/>
    <col min="53" max="53" width="2.75" style="30" customWidth="1"/>
    <col min="54" max="54" width="2.75" style="24" customWidth="1"/>
    <col min="55" max="55" width="2.75" style="30" customWidth="1"/>
    <col min="56" max="56" width="2.75" style="24" customWidth="1"/>
    <col min="57" max="57" width="2.75" style="30" customWidth="1"/>
    <col min="58" max="58" width="2.75" style="24" customWidth="1"/>
    <col min="59" max="59" width="2.75" style="30" customWidth="1"/>
    <col min="60" max="60" width="2.75" style="24" customWidth="1"/>
    <col min="61" max="61" width="2.75" style="30" customWidth="1"/>
    <col min="62" max="62" width="2.75" style="24" customWidth="1"/>
    <col min="63" max="63" width="2.75" style="30" customWidth="1"/>
    <col min="64" max="64" width="2.75" style="24" customWidth="1"/>
    <col min="65" max="65" width="2.75" style="30" customWidth="1"/>
    <col min="66" max="66" width="2.75" style="24" customWidth="1"/>
    <col min="67" max="67" width="2.75" style="30" customWidth="1"/>
    <col min="68" max="68" width="2.75" style="24" customWidth="1"/>
    <col min="69" max="69" width="2.75" style="30" customWidth="1"/>
    <col min="70" max="70" width="2.75" style="24" customWidth="1"/>
    <col min="71" max="71" width="2.75" style="30" customWidth="1"/>
    <col min="72" max="72" width="2.75" style="24" customWidth="1"/>
    <col min="73" max="73" width="2.75" style="30" customWidth="1"/>
    <col min="74" max="74" width="2.75" style="24" customWidth="1"/>
    <col min="75" max="75" width="2.75" style="30" customWidth="1"/>
    <col min="76" max="76" width="2.75" style="24" customWidth="1"/>
    <col min="77" max="77" width="2.75" style="30" customWidth="1"/>
    <col min="78" max="78" width="2.75" style="24" customWidth="1"/>
    <col min="79" max="79" width="2.75" style="30" customWidth="1"/>
    <col min="80" max="80" width="9.125" style="24"/>
    <col min="81" max="81" width="11.75" style="35" bestFit="1" customWidth="1"/>
    <col min="82" max="82" width="9.25" style="35" bestFit="1" customWidth="1"/>
    <col min="83" max="16384" width="9.125" style="24"/>
  </cols>
  <sheetData>
    <row r="1" spans="1:85" ht="31.5" customHeight="1" x14ac:dyDescent="0.2">
      <c r="A1" s="54" t="s">
        <v>11</v>
      </c>
      <c r="BU1" s="674"/>
      <c r="BV1" s="674"/>
      <c r="BW1" s="674"/>
      <c r="BX1" s="674"/>
      <c r="BY1" s="674"/>
      <c r="BZ1" s="674"/>
      <c r="CA1" s="674"/>
    </row>
    <row r="2" spans="1:85" ht="6" customHeight="1" thickBot="1" x14ac:dyDescent="0.25">
      <c r="A2" s="36"/>
    </row>
    <row r="3" spans="1:85" s="37" customFormat="1" ht="27" customHeight="1" thickBot="1" x14ac:dyDescent="0.25">
      <c r="A3" s="675" t="s">
        <v>12</v>
      </c>
      <c r="B3" s="675"/>
      <c r="C3" s="676" t="s">
        <v>243</v>
      </c>
      <c r="D3" s="677"/>
      <c r="E3" s="677"/>
      <c r="F3" s="677"/>
      <c r="G3" s="678"/>
      <c r="H3" s="57" t="s">
        <v>53</v>
      </c>
      <c r="I3" s="679" t="s">
        <v>242</v>
      </c>
      <c r="J3" s="680"/>
      <c r="K3" s="681"/>
      <c r="L3" s="58" t="s">
        <v>38</v>
      </c>
      <c r="M3" s="59"/>
      <c r="N3" s="682" t="s">
        <v>317</v>
      </c>
      <c r="O3" s="683"/>
      <c r="P3" s="683"/>
      <c r="Q3" s="684"/>
      <c r="S3" s="38"/>
      <c r="U3" s="38"/>
      <c r="W3" s="38"/>
      <c r="Y3" s="38"/>
      <c r="AA3" s="38"/>
      <c r="AC3" s="38"/>
      <c r="AE3" s="38"/>
      <c r="AG3" s="38"/>
      <c r="AI3" s="38"/>
      <c r="AK3" s="38"/>
      <c r="AM3" s="38"/>
      <c r="AO3" s="38"/>
      <c r="AQ3" s="38"/>
      <c r="AS3" s="38"/>
      <c r="AU3" s="38"/>
      <c r="AW3" s="38"/>
      <c r="AY3" s="38"/>
      <c r="BA3" s="38"/>
      <c r="BC3" s="38"/>
      <c r="BE3" s="38"/>
      <c r="BG3" s="38"/>
      <c r="BI3" s="38"/>
      <c r="BK3" s="38"/>
      <c r="BM3" s="38"/>
      <c r="BO3" s="38"/>
      <c r="BQ3" s="685" t="s">
        <v>50</v>
      </c>
      <c r="BR3" s="685"/>
      <c r="BS3" s="685"/>
      <c r="BT3" s="686"/>
      <c r="BU3" s="687">
        <v>41306</v>
      </c>
      <c r="BV3" s="688"/>
      <c r="BW3" s="688"/>
      <c r="BX3" s="688"/>
      <c r="BY3" s="688"/>
      <c r="BZ3" s="688"/>
      <c r="CA3" s="689"/>
      <c r="CC3" s="60"/>
      <c r="CD3" s="60"/>
    </row>
    <row r="4" spans="1:85" s="37" customFormat="1" ht="6" customHeight="1" thickBot="1" x14ac:dyDescent="0.25">
      <c r="A4" s="39"/>
      <c r="B4" s="39"/>
      <c r="C4" s="40"/>
      <c r="D4" s="41"/>
      <c r="E4" s="42"/>
      <c r="F4" s="43"/>
      <c r="G4" s="28"/>
      <c r="H4" s="44"/>
      <c r="I4" s="44"/>
      <c r="J4" s="24"/>
      <c r="K4" s="30"/>
      <c r="L4" s="24"/>
      <c r="M4" s="31"/>
      <c r="N4" s="32"/>
      <c r="O4" s="33"/>
      <c r="P4" s="31"/>
      <c r="Q4" s="34"/>
      <c r="S4" s="38"/>
      <c r="U4" s="38"/>
      <c r="W4" s="38"/>
      <c r="Y4" s="38"/>
      <c r="AA4" s="38"/>
      <c r="AC4" s="38"/>
      <c r="AE4" s="38"/>
      <c r="AG4" s="38"/>
      <c r="AI4" s="38"/>
      <c r="AK4" s="38"/>
      <c r="AM4" s="38"/>
      <c r="AO4" s="38"/>
      <c r="AQ4" s="38"/>
      <c r="AS4" s="38"/>
      <c r="AU4" s="38"/>
      <c r="AW4" s="38"/>
      <c r="AY4" s="38"/>
      <c r="BA4" s="38"/>
      <c r="BC4" s="38"/>
      <c r="BE4" s="38"/>
      <c r="BG4" s="38"/>
      <c r="BI4" s="38"/>
      <c r="BK4" s="38"/>
      <c r="BM4" s="38"/>
      <c r="BO4" s="38"/>
      <c r="BQ4" s="38"/>
      <c r="BS4" s="38"/>
      <c r="BU4" s="38"/>
      <c r="BW4" s="38"/>
      <c r="BY4" s="38"/>
      <c r="CA4" s="38"/>
      <c r="CC4" s="35"/>
      <c r="CD4" s="35"/>
    </row>
    <row r="5" spans="1:85" ht="18.75" customHeight="1" thickBot="1" x14ac:dyDescent="0.25">
      <c r="R5" s="651" t="s">
        <v>24</v>
      </c>
      <c r="S5" s="645"/>
      <c r="T5" s="645" t="s">
        <v>25</v>
      </c>
      <c r="U5" s="645"/>
      <c r="V5" s="645" t="s">
        <v>26</v>
      </c>
      <c r="W5" s="645"/>
      <c r="X5" s="645" t="s">
        <v>27</v>
      </c>
      <c r="Y5" s="645"/>
      <c r="Z5" s="645" t="s">
        <v>28</v>
      </c>
      <c r="AA5" s="645"/>
      <c r="AB5" s="645" t="s">
        <v>29</v>
      </c>
      <c r="AC5" s="645"/>
      <c r="AD5" s="645" t="s">
        <v>30</v>
      </c>
      <c r="AE5" s="645"/>
      <c r="AF5" s="645" t="s">
        <v>24</v>
      </c>
      <c r="AG5" s="645"/>
      <c r="AH5" s="645" t="s">
        <v>25</v>
      </c>
      <c r="AI5" s="645"/>
      <c r="AJ5" s="645" t="s">
        <v>26</v>
      </c>
      <c r="AK5" s="645"/>
      <c r="AL5" s="645" t="s">
        <v>27</v>
      </c>
      <c r="AM5" s="645"/>
      <c r="AN5" s="645" t="s">
        <v>28</v>
      </c>
      <c r="AO5" s="645"/>
      <c r="AP5" s="645" t="s">
        <v>29</v>
      </c>
      <c r="AQ5" s="645"/>
      <c r="AR5" s="645" t="s">
        <v>30</v>
      </c>
      <c r="AS5" s="645"/>
      <c r="AT5" s="645" t="s">
        <v>24</v>
      </c>
      <c r="AU5" s="645"/>
      <c r="AV5" s="645" t="s">
        <v>25</v>
      </c>
      <c r="AW5" s="645"/>
      <c r="AX5" s="645" t="s">
        <v>26</v>
      </c>
      <c r="AY5" s="645"/>
      <c r="AZ5" s="645" t="s">
        <v>27</v>
      </c>
      <c r="BA5" s="645"/>
      <c r="BB5" s="645" t="s">
        <v>28</v>
      </c>
      <c r="BC5" s="645"/>
      <c r="BD5" s="645" t="s">
        <v>29</v>
      </c>
      <c r="BE5" s="645"/>
      <c r="BF5" s="645" t="s">
        <v>30</v>
      </c>
      <c r="BG5" s="645"/>
      <c r="BH5" s="645" t="s">
        <v>24</v>
      </c>
      <c r="BI5" s="645"/>
      <c r="BJ5" s="645" t="s">
        <v>25</v>
      </c>
      <c r="BK5" s="645"/>
      <c r="BL5" s="645" t="s">
        <v>26</v>
      </c>
      <c r="BM5" s="645"/>
      <c r="BN5" s="645" t="s">
        <v>27</v>
      </c>
      <c r="BO5" s="645"/>
      <c r="BP5" s="645" t="s">
        <v>28</v>
      </c>
      <c r="BQ5" s="645"/>
      <c r="BR5" s="645" t="s">
        <v>29</v>
      </c>
      <c r="BS5" s="645"/>
      <c r="BT5" s="645" t="s">
        <v>30</v>
      </c>
      <c r="BU5" s="645"/>
      <c r="BV5" s="645" t="s">
        <v>24</v>
      </c>
      <c r="BW5" s="645"/>
      <c r="BX5" s="645" t="s">
        <v>25</v>
      </c>
      <c r="BY5" s="645"/>
      <c r="BZ5" s="645" t="s">
        <v>26</v>
      </c>
      <c r="CA5" s="690"/>
    </row>
    <row r="6" spans="1:85" s="115" customFormat="1" ht="18.75" customHeight="1" x14ac:dyDescent="0.2">
      <c r="A6" s="652" t="s">
        <v>0</v>
      </c>
      <c r="B6" s="654" t="s">
        <v>34</v>
      </c>
      <c r="C6" s="654" t="s">
        <v>13</v>
      </c>
      <c r="D6" s="656" t="s">
        <v>92</v>
      </c>
      <c r="E6" s="658" t="s">
        <v>17</v>
      </c>
      <c r="F6" s="660" t="s">
        <v>93</v>
      </c>
      <c r="G6" s="658" t="s">
        <v>18</v>
      </c>
      <c r="H6" s="662" t="s">
        <v>15</v>
      </c>
      <c r="I6" s="662" t="s">
        <v>16</v>
      </c>
      <c r="J6" s="664" t="s">
        <v>40</v>
      </c>
      <c r="K6" s="666" t="s">
        <v>41</v>
      </c>
      <c r="L6" s="668" t="s">
        <v>19</v>
      </c>
      <c r="M6" s="646" t="s">
        <v>17</v>
      </c>
      <c r="N6" s="670" t="s">
        <v>96</v>
      </c>
      <c r="O6" s="672" t="s">
        <v>39</v>
      </c>
      <c r="P6" s="646" t="s">
        <v>17</v>
      </c>
      <c r="Q6" s="648" t="s">
        <v>126</v>
      </c>
      <c r="R6" s="650">
        <v>1</v>
      </c>
      <c r="S6" s="642"/>
      <c r="T6" s="642">
        <v>2</v>
      </c>
      <c r="U6" s="642"/>
      <c r="V6" s="642">
        <v>3</v>
      </c>
      <c r="W6" s="642"/>
      <c r="X6" s="642">
        <v>4</v>
      </c>
      <c r="Y6" s="642"/>
      <c r="Z6" s="642">
        <v>5</v>
      </c>
      <c r="AA6" s="642"/>
      <c r="AB6" s="642">
        <v>6</v>
      </c>
      <c r="AC6" s="642"/>
      <c r="AD6" s="642">
        <v>7</v>
      </c>
      <c r="AE6" s="642"/>
      <c r="AF6" s="642">
        <v>8</v>
      </c>
      <c r="AG6" s="642"/>
      <c r="AH6" s="642">
        <v>9</v>
      </c>
      <c r="AI6" s="642"/>
      <c r="AJ6" s="642">
        <v>10</v>
      </c>
      <c r="AK6" s="642"/>
      <c r="AL6" s="642">
        <v>11</v>
      </c>
      <c r="AM6" s="642"/>
      <c r="AN6" s="642">
        <v>12</v>
      </c>
      <c r="AO6" s="642"/>
      <c r="AP6" s="642">
        <v>13</v>
      </c>
      <c r="AQ6" s="642"/>
      <c r="AR6" s="642">
        <v>14</v>
      </c>
      <c r="AS6" s="642"/>
      <c r="AT6" s="642">
        <v>15</v>
      </c>
      <c r="AU6" s="642"/>
      <c r="AV6" s="642">
        <v>16</v>
      </c>
      <c r="AW6" s="642"/>
      <c r="AX6" s="642">
        <v>17</v>
      </c>
      <c r="AY6" s="642"/>
      <c r="AZ6" s="642">
        <v>18</v>
      </c>
      <c r="BA6" s="642"/>
      <c r="BB6" s="642">
        <v>19</v>
      </c>
      <c r="BC6" s="642"/>
      <c r="BD6" s="642">
        <v>20</v>
      </c>
      <c r="BE6" s="642"/>
      <c r="BF6" s="642">
        <v>21</v>
      </c>
      <c r="BG6" s="642"/>
      <c r="BH6" s="642">
        <v>22</v>
      </c>
      <c r="BI6" s="642"/>
      <c r="BJ6" s="642">
        <v>23</v>
      </c>
      <c r="BK6" s="642"/>
      <c r="BL6" s="642">
        <v>24</v>
      </c>
      <c r="BM6" s="642"/>
      <c r="BN6" s="642">
        <v>25</v>
      </c>
      <c r="BO6" s="642"/>
      <c r="BP6" s="642">
        <v>26</v>
      </c>
      <c r="BQ6" s="642"/>
      <c r="BR6" s="642">
        <v>27</v>
      </c>
      <c r="BS6" s="642"/>
      <c r="BT6" s="642">
        <v>28</v>
      </c>
      <c r="BU6" s="642"/>
      <c r="BV6" s="642">
        <v>29</v>
      </c>
      <c r="BW6" s="642"/>
      <c r="BX6" s="642">
        <v>30</v>
      </c>
      <c r="BY6" s="642"/>
      <c r="BZ6" s="642">
        <v>31</v>
      </c>
      <c r="CA6" s="643"/>
      <c r="CC6" s="116"/>
      <c r="CD6" s="116"/>
    </row>
    <row r="7" spans="1:85" s="115" customFormat="1" ht="30.75" customHeight="1" thickBot="1" x14ac:dyDescent="0.25">
      <c r="A7" s="653"/>
      <c r="B7" s="655"/>
      <c r="C7" s="655"/>
      <c r="D7" s="657"/>
      <c r="E7" s="659"/>
      <c r="F7" s="661"/>
      <c r="G7" s="659"/>
      <c r="H7" s="663"/>
      <c r="I7" s="663"/>
      <c r="J7" s="665"/>
      <c r="K7" s="667"/>
      <c r="L7" s="669"/>
      <c r="M7" s="647"/>
      <c r="N7" s="671"/>
      <c r="O7" s="673"/>
      <c r="P7" s="647"/>
      <c r="Q7" s="649"/>
      <c r="R7" s="117" t="s">
        <v>22</v>
      </c>
      <c r="S7" s="118" t="s">
        <v>23</v>
      </c>
      <c r="T7" s="119" t="s">
        <v>22</v>
      </c>
      <c r="U7" s="118" t="s">
        <v>23</v>
      </c>
      <c r="V7" s="119" t="s">
        <v>22</v>
      </c>
      <c r="W7" s="118" t="s">
        <v>23</v>
      </c>
      <c r="X7" s="119" t="s">
        <v>22</v>
      </c>
      <c r="Y7" s="118" t="s">
        <v>23</v>
      </c>
      <c r="Z7" s="119" t="s">
        <v>22</v>
      </c>
      <c r="AA7" s="118" t="s">
        <v>23</v>
      </c>
      <c r="AB7" s="119" t="s">
        <v>22</v>
      </c>
      <c r="AC7" s="118" t="s">
        <v>23</v>
      </c>
      <c r="AD7" s="119" t="s">
        <v>22</v>
      </c>
      <c r="AE7" s="118" t="s">
        <v>23</v>
      </c>
      <c r="AF7" s="119" t="s">
        <v>22</v>
      </c>
      <c r="AG7" s="118" t="s">
        <v>23</v>
      </c>
      <c r="AH7" s="119" t="s">
        <v>22</v>
      </c>
      <c r="AI7" s="118" t="s">
        <v>23</v>
      </c>
      <c r="AJ7" s="119" t="s">
        <v>22</v>
      </c>
      <c r="AK7" s="118" t="s">
        <v>23</v>
      </c>
      <c r="AL7" s="119" t="s">
        <v>22</v>
      </c>
      <c r="AM7" s="118" t="s">
        <v>23</v>
      </c>
      <c r="AN7" s="119" t="s">
        <v>22</v>
      </c>
      <c r="AO7" s="118" t="s">
        <v>23</v>
      </c>
      <c r="AP7" s="119" t="s">
        <v>22</v>
      </c>
      <c r="AQ7" s="118" t="s">
        <v>23</v>
      </c>
      <c r="AR7" s="119" t="s">
        <v>22</v>
      </c>
      <c r="AS7" s="118" t="s">
        <v>23</v>
      </c>
      <c r="AT7" s="119" t="s">
        <v>22</v>
      </c>
      <c r="AU7" s="118" t="s">
        <v>23</v>
      </c>
      <c r="AV7" s="119" t="s">
        <v>22</v>
      </c>
      <c r="AW7" s="118" t="s">
        <v>23</v>
      </c>
      <c r="AX7" s="119" t="s">
        <v>22</v>
      </c>
      <c r="AY7" s="118" t="s">
        <v>23</v>
      </c>
      <c r="AZ7" s="119" t="s">
        <v>22</v>
      </c>
      <c r="BA7" s="118" t="s">
        <v>23</v>
      </c>
      <c r="BB7" s="119" t="s">
        <v>22</v>
      </c>
      <c r="BC7" s="118" t="s">
        <v>23</v>
      </c>
      <c r="BD7" s="119" t="s">
        <v>22</v>
      </c>
      <c r="BE7" s="118" t="s">
        <v>23</v>
      </c>
      <c r="BF7" s="119" t="s">
        <v>22</v>
      </c>
      <c r="BG7" s="118" t="s">
        <v>23</v>
      </c>
      <c r="BH7" s="119" t="s">
        <v>22</v>
      </c>
      <c r="BI7" s="118" t="s">
        <v>23</v>
      </c>
      <c r="BJ7" s="119" t="s">
        <v>22</v>
      </c>
      <c r="BK7" s="118" t="s">
        <v>23</v>
      </c>
      <c r="BL7" s="119" t="s">
        <v>22</v>
      </c>
      <c r="BM7" s="118" t="s">
        <v>23</v>
      </c>
      <c r="BN7" s="119" t="s">
        <v>22</v>
      </c>
      <c r="BO7" s="118" t="s">
        <v>23</v>
      </c>
      <c r="BP7" s="119" t="s">
        <v>22</v>
      </c>
      <c r="BQ7" s="118" t="s">
        <v>23</v>
      </c>
      <c r="BR7" s="119" t="s">
        <v>22</v>
      </c>
      <c r="BS7" s="118" t="s">
        <v>23</v>
      </c>
      <c r="BT7" s="119" t="s">
        <v>22</v>
      </c>
      <c r="BU7" s="118" t="s">
        <v>23</v>
      </c>
      <c r="BV7" s="119" t="s">
        <v>22</v>
      </c>
      <c r="BW7" s="118" t="s">
        <v>23</v>
      </c>
      <c r="BX7" s="119" t="s">
        <v>22</v>
      </c>
      <c r="BY7" s="118" t="s">
        <v>23</v>
      </c>
      <c r="BZ7" s="119" t="s">
        <v>22</v>
      </c>
      <c r="CA7" s="120" t="s">
        <v>23</v>
      </c>
      <c r="CB7" s="115" t="s">
        <v>63</v>
      </c>
      <c r="CC7" s="116" t="s">
        <v>17</v>
      </c>
      <c r="CD7" s="116" t="s">
        <v>64</v>
      </c>
      <c r="CE7" s="211" t="s">
        <v>93</v>
      </c>
      <c r="CF7" s="211" t="s">
        <v>94</v>
      </c>
      <c r="CG7" s="211" t="s">
        <v>54</v>
      </c>
    </row>
    <row r="8" spans="1:85" s="74" customFormat="1" ht="6" customHeight="1" thickBot="1" x14ac:dyDescent="0.25">
      <c r="A8" s="61"/>
      <c r="B8" s="61"/>
      <c r="C8" s="61"/>
      <c r="D8" s="62"/>
      <c r="E8" s="63"/>
      <c r="F8" s="64"/>
      <c r="G8" s="63"/>
      <c r="H8" s="65"/>
      <c r="I8" s="65"/>
      <c r="J8" s="66"/>
      <c r="K8" s="67"/>
      <c r="L8" s="68"/>
      <c r="M8" s="69"/>
      <c r="N8" s="70"/>
      <c r="O8" s="71"/>
      <c r="P8" s="69"/>
      <c r="Q8" s="72"/>
      <c r="R8" s="61"/>
      <c r="S8" s="73"/>
      <c r="T8" s="61"/>
      <c r="U8" s="73"/>
      <c r="V8" s="61"/>
      <c r="W8" s="73"/>
      <c r="X8" s="61"/>
      <c r="Y8" s="73"/>
      <c r="Z8" s="61"/>
      <c r="AA8" s="73"/>
      <c r="AB8" s="61"/>
      <c r="AC8" s="73"/>
      <c r="AD8" s="61"/>
      <c r="AE8" s="73"/>
      <c r="AF8" s="61"/>
      <c r="AG8" s="73"/>
      <c r="AH8" s="61"/>
      <c r="AI8" s="73"/>
      <c r="AJ8" s="61"/>
      <c r="AK8" s="73"/>
      <c r="AL8" s="61"/>
      <c r="AM8" s="73"/>
      <c r="AN8" s="61"/>
      <c r="AO8" s="73"/>
      <c r="AP8" s="61"/>
      <c r="AQ8" s="73"/>
      <c r="AR8" s="61"/>
      <c r="AS8" s="73"/>
      <c r="AT8" s="61"/>
      <c r="AU8" s="73"/>
      <c r="AV8" s="61"/>
      <c r="AW8" s="73"/>
      <c r="AX8" s="61"/>
      <c r="AY8" s="73"/>
      <c r="AZ8" s="61"/>
      <c r="BA8" s="73"/>
      <c r="BB8" s="61"/>
      <c r="BC8" s="73"/>
      <c r="BD8" s="61"/>
      <c r="BE8" s="73"/>
      <c r="BF8" s="61"/>
      <c r="BG8" s="73"/>
      <c r="BH8" s="61"/>
      <c r="BI8" s="73"/>
      <c r="BJ8" s="61"/>
      <c r="BK8" s="73"/>
      <c r="BL8" s="61"/>
      <c r="BM8" s="73"/>
      <c r="BN8" s="61"/>
      <c r="BO8" s="73"/>
      <c r="BP8" s="61"/>
      <c r="BQ8" s="73"/>
      <c r="BR8" s="61"/>
      <c r="BS8" s="73"/>
      <c r="BT8" s="61"/>
      <c r="BU8" s="73"/>
      <c r="BV8" s="61"/>
      <c r="BW8" s="73"/>
      <c r="BX8" s="61"/>
      <c r="BY8" s="73"/>
      <c r="BZ8" s="61"/>
      <c r="CA8" s="73"/>
      <c r="CC8" s="75"/>
      <c r="CD8" s="75"/>
    </row>
    <row r="9" spans="1:85" s="47" customFormat="1" ht="33.75" customHeight="1" thickBot="1" x14ac:dyDescent="0.25">
      <c r="A9" s="76">
        <v>1</v>
      </c>
      <c r="B9" s="46">
        <v>1150102</v>
      </c>
      <c r="C9" s="392" t="s">
        <v>307</v>
      </c>
      <c r="D9" s="77">
        <v>10</v>
      </c>
      <c r="E9" s="252">
        <v>9345.7999999999993</v>
      </c>
      <c r="F9" s="251"/>
      <c r="G9" s="252">
        <f>(E9/D9)*0.33</f>
        <v>308.41140000000001</v>
      </c>
      <c r="H9" s="80">
        <v>41945</v>
      </c>
      <c r="I9" s="80"/>
      <c r="J9" s="81">
        <v>0</v>
      </c>
      <c r="K9" s="82">
        <f t="shared" ref="K9:K22" si="0">J9-L9-O9</f>
        <v>0</v>
      </c>
      <c r="L9" s="83">
        <f t="shared" ref="L9:L22" si="1">S9+U9+W9+Y9+AA9+AC9+AE9+AG9+AI9+AK9+AM9+AO9+AQ9+AS9+AU9+AW9+AY9+BA9+BC9+BE9+BG9+BI9+BK9+BM9+BO9+BQ9+BS9+BU9+BW9+BY9+CA9</f>
        <v>0</v>
      </c>
      <c r="M9" s="84">
        <f>L9*F9</f>
        <v>0</v>
      </c>
      <c r="N9" s="85">
        <f>L9*G9</f>
        <v>0</v>
      </c>
      <c r="O9" s="83"/>
      <c r="P9" s="86">
        <f>O9*F9</f>
        <v>0</v>
      </c>
      <c r="Q9" s="87">
        <f>((O9*G9)/2)</f>
        <v>0</v>
      </c>
      <c r="R9" s="76"/>
      <c r="S9" s="88"/>
      <c r="T9" s="46"/>
      <c r="U9" s="88"/>
      <c r="V9" s="46"/>
      <c r="W9" s="88"/>
      <c r="X9" s="46"/>
      <c r="Y9" s="88"/>
      <c r="Z9" s="46"/>
      <c r="AA9" s="88"/>
      <c r="AB9" s="46"/>
      <c r="AC9" s="88"/>
      <c r="AD9" s="46"/>
      <c r="AE9" s="88"/>
      <c r="AF9" s="49"/>
      <c r="AG9" s="108"/>
      <c r="AH9" s="49"/>
      <c r="AI9" s="88"/>
      <c r="AJ9" s="46"/>
      <c r="AK9" s="88"/>
      <c r="AL9" s="46"/>
      <c r="AM9" s="88"/>
      <c r="AN9" s="46"/>
      <c r="AO9" s="88"/>
      <c r="AP9" s="46"/>
      <c r="AQ9" s="88"/>
      <c r="AR9" s="46"/>
      <c r="AS9" s="88"/>
      <c r="AT9" s="46"/>
      <c r="AU9" s="88"/>
      <c r="AV9" s="46"/>
      <c r="AW9" s="88"/>
      <c r="AX9" s="46"/>
      <c r="AY9" s="88"/>
      <c r="AZ9" s="46"/>
      <c r="BA9" s="88"/>
      <c r="BB9" s="46"/>
      <c r="BC9" s="88"/>
      <c r="BD9" s="46"/>
      <c r="BE9" s="88"/>
      <c r="BF9" s="46"/>
      <c r="BG9" s="88"/>
      <c r="BH9" s="46"/>
      <c r="BI9" s="88"/>
      <c r="BJ9" s="46"/>
      <c r="BK9" s="88"/>
      <c r="BL9" s="46"/>
      <c r="BM9" s="88"/>
      <c r="BN9" s="46"/>
      <c r="BO9" s="88"/>
      <c r="BP9" s="46"/>
      <c r="BQ9" s="88"/>
      <c r="BR9" s="46"/>
      <c r="BS9" s="88"/>
      <c r="BT9" s="46"/>
      <c r="BU9" s="88"/>
      <c r="BV9" s="46"/>
      <c r="BW9" s="88"/>
      <c r="BX9" s="46"/>
      <c r="BY9" s="88"/>
      <c r="BZ9" s="46"/>
      <c r="CA9" s="89"/>
      <c r="CB9" s="47">
        <f t="shared" ref="CB9:CB22" si="2">K9</f>
        <v>0</v>
      </c>
      <c r="CC9" s="56">
        <f>CB9*(E9/D9)</f>
        <v>0</v>
      </c>
      <c r="CD9" s="56">
        <f>CB9*G9</f>
        <v>0</v>
      </c>
      <c r="CE9" s="213">
        <f>F9</f>
        <v>0</v>
      </c>
      <c r="CF9" s="214">
        <f>SUM(R9:CA9)</f>
        <v>0</v>
      </c>
      <c r="CG9" s="215">
        <f>N9</f>
        <v>0</v>
      </c>
    </row>
    <row r="10" spans="1:85" s="47" customFormat="1" ht="33.75" customHeight="1" thickBot="1" x14ac:dyDescent="0.25">
      <c r="A10" s="99">
        <v>1</v>
      </c>
      <c r="B10" s="49">
        <v>1110130</v>
      </c>
      <c r="C10" s="156" t="s">
        <v>313</v>
      </c>
      <c r="D10" s="100">
        <v>10</v>
      </c>
      <c r="E10" s="252">
        <v>9345.7999999999993</v>
      </c>
      <c r="F10" s="251"/>
      <c r="G10" s="252">
        <f>(E10/D10)*0.33</f>
        <v>308.41140000000001</v>
      </c>
      <c r="H10" s="103">
        <v>41951</v>
      </c>
      <c r="I10" s="103"/>
      <c r="J10" s="104">
        <v>8</v>
      </c>
      <c r="K10" s="82">
        <f t="shared" si="0"/>
        <v>6</v>
      </c>
      <c r="L10" s="83">
        <f t="shared" si="1"/>
        <v>2</v>
      </c>
      <c r="M10" s="105">
        <f>L10*F10</f>
        <v>0</v>
      </c>
      <c r="N10" s="106">
        <f>L10*G10</f>
        <v>616.82280000000003</v>
      </c>
      <c r="O10" s="107"/>
      <c r="P10" s="105">
        <f>O10*F10</f>
        <v>0</v>
      </c>
      <c r="Q10" s="87">
        <f>((O10*G10)/2)</f>
        <v>0</v>
      </c>
      <c r="R10" s="99"/>
      <c r="S10" s="108">
        <v>1</v>
      </c>
      <c r="T10" s="49"/>
      <c r="U10" s="108">
        <v>1</v>
      </c>
      <c r="V10" s="49"/>
      <c r="W10" s="108"/>
      <c r="X10" s="49"/>
      <c r="Y10" s="108"/>
      <c r="Z10" s="49"/>
      <c r="AA10" s="108"/>
      <c r="AB10" s="49"/>
      <c r="AC10" s="108"/>
      <c r="AD10" s="49"/>
      <c r="AE10" s="108"/>
      <c r="AF10" s="49"/>
      <c r="AG10" s="108"/>
      <c r="AH10" s="49"/>
      <c r="AI10" s="108"/>
      <c r="AJ10" s="49"/>
      <c r="AK10" s="108"/>
      <c r="AL10" s="49"/>
      <c r="AM10" s="108"/>
      <c r="AN10" s="49"/>
      <c r="AO10" s="108"/>
      <c r="AP10" s="49"/>
      <c r="AQ10" s="108"/>
      <c r="AR10" s="49"/>
      <c r="AS10" s="108"/>
      <c r="AT10" s="49"/>
      <c r="AU10" s="108"/>
      <c r="AV10" s="49"/>
      <c r="AW10" s="108"/>
      <c r="AX10" s="49"/>
      <c r="AY10" s="108"/>
      <c r="AZ10" s="49"/>
      <c r="BA10" s="108"/>
      <c r="BB10" s="49"/>
      <c r="BC10" s="108"/>
      <c r="BD10" s="49"/>
      <c r="BE10" s="108"/>
      <c r="BF10" s="49"/>
      <c r="BG10" s="108"/>
      <c r="BH10" s="49"/>
      <c r="BI10" s="108"/>
      <c r="BJ10" s="49"/>
      <c r="BK10" s="108"/>
      <c r="BL10" s="49"/>
      <c r="BM10" s="108"/>
      <c r="BN10" s="49"/>
      <c r="BO10" s="108"/>
      <c r="BP10" s="49"/>
      <c r="BQ10" s="108"/>
      <c r="BR10" s="49"/>
      <c r="BS10" s="108"/>
      <c r="BT10" s="49"/>
      <c r="BU10" s="108"/>
      <c r="BV10" s="49"/>
      <c r="BW10" s="108"/>
      <c r="BX10" s="49"/>
      <c r="BY10" s="108"/>
      <c r="BZ10" s="49"/>
      <c r="CA10" s="109"/>
      <c r="CB10" s="47">
        <f>K10</f>
        <v>6</v>
      </c>
      <c r="CC10" s="56">
        <f t="shared" ref="CC10:CC11" si="3">CB10*(E10/D10)</f>
        <v>5607.48</v>
      </c>
      <c r="CD10" s="56">
        <f>IF(CC10=0," ",(CB10*G10))</f>
        <v>1850.4684000000002</v>
      </c>
      <c r="CE10" s="213">
        <f>F10</f>
        <v>0</v>
      </c>
      <c r="CF10" s="214">
        <f>SUM(R10:CA10)</f>
        <v>2</v>
      </c>
      <c r="CG10" s="215">
        <f t="shared" ref="CG10:CG22" si="4">N10</f>
        <v>616.82280000000003</v>
      </c>
    </row>
    <row r="11" spans="1:85" s="47" customFormat="1" ht="33.75" customHeight="1" thickBot="1" x14ac:dyDescent="0.25">
      <c r="A11" s="99"/>
      <c r="B11" s="46">
        <v>1150102</v>
      </c>
      <c r="C11" s="392" t="s">
        <v>307</v>
      </c>
      <c r="D11" s="77">
        <v>10</v>
      </c>
      <c r="E11" s="252">
        <v>9345.7999999999993</v>
      </c>
      <c r="F11" s="251"/>
      <c r="G11" s="252">
        <f>(E11/D11)*0.33</f>
        <v>308.41140000000001</v>
      </c>
      <c r="H11" s="103">
        <v>41973</v>
      </c>
      <c r="I11" s="103"/>
      <c r="J11" s="104">
        <v>10</v>
      </c>
      <c r="K11" s="82">
        <f t="shared" si="0"/>
        <v>7</v>
      </c>
      <c r="L11" s="83">
        <f t="shared" si="1"/>
        <v>3</v>
      </c>
      <c r="M11" s="105">
        <f>L11*F11</f>
        <v>0</v>
      </c>
      <c r="N11" s="106">
        <f>L11*G11</f>
        <v>925.2342000000001</v>
      </c>
      <c r="O11" s="107"/>
      <c r="P11" s="105">
        <f>O11*F11</f>
        <v>0</v>
      </c>
      <c r="Q11" s="87">
        <f>((O11*G11)/2)</f>
        <v>0</v>
      </c>
      <c r="R11" s="99"/>
      <c r="S11" s="108">
        <v>1</v>
      </c>
      <c r="T11" s="49"/>
      <c r="U11" s="108">
        <v>1</v>
      </c>
      <c r="V11" s="49"/>
      <c r="W11" s="108">
        <v>1</v>
      </c>
      <c r="X11" s="49"/>
      <c r="Y11" s="108"/>
      <c r="Z11" s="49"/>
      <c r="AA11" s="108"/>
      <c r="AB11" s="49"/>
      <c r="AC11" s="108"/>
      <c r="AD11" s="49"/>
      <c r="AE11" s="108"/>
      <c r="AF11" s="49"/>
      <c r="AG11" s="108"/>
      <c r="AH11" s="49"/>
      <c r="AI11" s="108"/>
      <c r="AJ11" s="49"/>
      <c r="AK11" s="108"/>
      <c r="AL11" s="49"/>
      <c r="AM11" s="108"/>
      <c r="AN11" s="49"/>
      <c r="AO11" s="108"/>
      <c r="AP11" s="49"/>
      <c r="AQ11" s="108"/>
      <c r="AR11" s="49"/>
      <c r="AS11" s="108"/>
      <c r="AT11" s="49"/>
      <c r="AU11" s="108"/>
      <c r="AV11" s="49"/>
      <c r="AW11" s="108"/>
      <c r="AX11" s="49"/>
      <c r="AY11" s="108"/>
      <c r="AZ11" s="49"/>
      <c r="BA11" s="108"/>
      <c r="BB11" s="49"/>
      <c r="BC11" s="108"/>
      <c r="BD11" s="49"/>
      <c r="BE11" s="108"/>
      <c r="BF11" s="49"/>
      <c r="BG11" s="108"/>
      <c r="BH11" s="49"/>
      <c r="BI11" s="108"/>
      <c r="BJ11" s="49"/>
      <c r="BK11" s="108"/>
      <c r="BL11" s="49"/>
      <c r="BM11" s="108"/>
      <c r="BN11" s="49"/>
      <c r="BO11" s="108"/>
      <c r="BP11" s="49"/>
      <c r="BQ11" s="108"/>
      <c r="BR11" s="49"/>
      <c r="BS11" s="108"/>
      <c r="BT11" s="49"/>
      <c r="BU11" s="108"/>
      <c r="BV11" s="49"/>
      <c r="BW11" s="108"/>
      <c r="BX11" s="49"/>
      <c r="BY11" s="108"/>
      <c r="BZ11" s="49"/>
      <c r="CA11" s="109"/>
      <c r="CB11" s="47">
        <f t="shared" si="2"/>
        <v>7</v>
      </c>
      <c r="CC11" s="56">
        <f t="shared" si="3"/>
        <v>6542.0599999999995</v>
      </c>
      <c r="CD11" s="56">
        <f>IF(CC11=0," ",(CB11*G11))</f>
        <v>2158.8798000000002</v>
      </c>
      <c r="CE11" s="213">
        <f>F11</f>
        <v>0</v>
      </c>
      <c r="CF11" s="214">
        <f>SUM(R11:CA11)</f>
        <v>3</v>
      </c>
      <c r="CG11" s="215">
        <f t="shared" si="4"/>
        <v>925.2342000000001</v>
      </c>
    </row>
    <row r="12" spans="1:85" s="47" customFormat="1" ht="33.75" customHeight="1" thickBot="1" x14ac:dyDescent="0.25">
      <c r="A12" s="99"/>
      <c r="B12" s="49"/>
      <c r="C12" s="156"/>
      <c r="D12" s="100"/>
      <c r="E12" s="250"/>
      <c r="F12" s="251">
        <f>E12*0.07</f>
        <v>0</v>
      </c>
      <c r="G12" s="251"/>
      <c r="H12" s="103"/>
      <c r="I12" s="103"/>
      <c r="J12" s="104"/>
      <c r="K12" s="82">
        <f t="shared" si="0"/>
        <v>0</v>
      </c>
      <c r="L12" s="83">
        <f t="shared" si="1"/>
        <v>0</v>
      </c>
      <c r="M12" s="105">
        <f>L12*F12</f>
        <v>0</v>
      </c>
      <c r="N12" s="106">
        <f>L12*G12</f>
        <v>0</v>
      </c>
      <c r="O12" s="107"/>
      <c r="P12" s="105">
        <f>O12*F12</f>
        <v>0</v>
      </c>
      <c r="Q12" s="87">
        <f>((O12*G12)/2)</f>
        <v>0</v>
      </c>
      <c r="R12" s="99"/>
      <c r="S12" s="108"/>
      <c r="T12" s="49"/>
      <c r="U12" s="108"/>
      <c r="V12" s="49"/>
      <c r="W12" s="108"/>
      <c r="X12" s="49"/>
      <c r="Y12" s="108"/>
      <c r="Z12" s="49"/>
      <c r="AA12" s="108"/>
      <c r="AB12" s="49"/>
      <c r="AC12" s="108"/>
      <c r="AD12" s="49"/>
      <c r="AE12" s="108"/>
      <c r="AF12" s="49"/>
      <c r="AG12" s="108"/>
      <c r="AH12" s="49"/>
      <c r="AI12" s="108"/>
      <c r="AJ12" s="49"/>
      <c r="AK12" s="108"/>
      <c r="AL12" s="49"/>
      <c r="AM12" s="108"/>
      <c r="AN12" s="49"/>
      <c r="AO12" s="108"/>
      <c r="AP12" s="49"/>
      <c r="AQ12" s="108"/>
      <c r="AR12" s="49"/>
      <c r="AS12" s="108"/>
      <c r="AT12" s="49"/>
      <c r="AU12" s="108"/>
      <c r="AV12" s="49"/>
      <c r="AW12" s="108"/>
      <c r="AX12" s="49"/>
      <c r="AY12" s="108"/>
      <c r="AZ12" s="49"/>
      <c r="BA12" s="108"/>
      <c r="BB12" s="49"/>
      <c r="BC12" s="108"/>
      <c r="BD12" s="49"/>
      <c r="BE12" s="108"/>
      <c r="BF12" s="49"/>
      <c r="BG12" s="108"/>
      <c r="BH12" s="49"/>
      <c r="BI12" s="108"/>
      <c r="BJ12" s="49"/>
      <c r="BK12" s="108"/>
      <c r="BL12" s="49"/>
      <c r="BM12" s="108"/>
      <c r="BN12" s="49"/>
      <c r="BO12" s="108"/>
      <c r="BP12" s="49"/>
      <c r="BQ12" s="108"/>
      <c r="BR12" s="49"/>
      <c r="BS12" s="108"/>
      <c r="BT12" s="49"/>
      <c r="BU12" s="108"/>
      <c r="BV12" s="49"/>
      <c r="BW12" s="108"/>
      <c r="BX12" s="49"/>
      <c r="BY12" s="108"/>
      <c r="BZ12" s="49"/>
      <c r="CA12" s="109"/>
      <c r="CB12" s="47">
        <f t="shared" si="2"/>
        <v>0</v>
      </c>
      <c r="CC12" s="56">
        <f t="shared" ref="CC12:CC22" si="5">CB12*(E12/50)</f>
        <v>0</v>
      </c>
      <c r="CD12" s="56" t="str">
        <f t="shared" ref="CD12:CD22" si="6">IF(CC12=0," ",(CB12*G12))</f>
        <v xml:space="preserve"> </v>
      </c>
      <c r="CE12" s="213">
        <f>F12</f>
        <v>0</v>
      </c>
      <c r="CF12" s="214">
        <f>SUM(R12:CA12)</f>
        <v>0</v>
      </c>
      <c r="CG12" s="215">
        <f t="shared" si="4"/>
        <v>0</v>
      </c>
    </row>
    <row r="13" spans="1:85" s="47" customFormat="1" ht="33.75" customHeight="1" thickBot="1" x14ac:dyDescent="0.25">
      <c r="A13" s="99"/>
      <c r="B13" s="49"/>
      <c r="C13" s="156"/>
      <c r="D13" s="100"/>
      <c r="E13" s="250"/>
      <c r="F13" s="394"/>
      <c r="G13" s="251"/>
      <c r="H13" s="103"/>
      <c r="I13" s="103"/>
      <c r="J13" s="104"/>
      <c r="K13" s="82">
        <f t="shared" si="0"/>
        <v>0</v>
      </c>
      <c r="L13" s="83">
        <f t="shared" si="1"/>
        <v>0</v>
      </c>
      <c r="M13" s="110"/>
      <c r="N13" s="111"/>
      <c r="O13" s="107"/>
      <c r="P13" s="110"/>
      <c r="Q13" s="87"/>
      <c r="R13" s="99"/>
      <c r="S13" s="108"/>
      <c r="T13" s="49"/>
      <c r="U13" s="108"/>
      <c r="V13" s="49"/>
      <c r="W13" s="108"/>
      <c r="X13" s="49"/>
      <c r="Y13" s="108"/>
      <c r="Z13" s="49"/>
      <c r="AA13" s="108"/>
      <c r="AB13" s="49"/>
      <c r="AC13" s="108"/>
      <c r="AD13" s="49"/>
      <c r="AE13" s="108"/>
      <c r="AF13" s="49"/>
      <c r="AG13" s="108"/>
      <c r="AH13" s="49"/>
      <c r="AI13" s="108"/>
      <c r="AJ13" s="49"/>
      <c r="AK13" s="108"/>
      <c r="AL13" s="49"/>
      <c r="AM13" s="108"/>
      <c r="AN13" s="49"/>
      <c r="AO13" s="108"/>
      <c r="AP13" s="49"/>
      <c r="AQ13" s="108"/>
      <c r="AR13" s="49"/>
      <c r="AS13" s="108"/>
      <c r="AT13" s="49"/>
      <c r="AU13" s="108"/>
      <c r="AV13" s="49"/>
      <c r="AW13" s="108"/>
      <c r="AX13" s="49"/>
      <c r="AY13" s="108"/>
      <c r="AZ13" s="49"/>
      <c r="BA13" s="108"/>
      <c r="BB13" s="49"/>
      <c r="BC13" s="108"/>
      <c r="BD13" s="49"/>
      <c r="BE13" s="108"/>
      <c r="BF13" s="49"/>
      <c r="BG13" s="108"/>
      <c r="BH13" s="49"/>
      <c r="BI13" s="108"/>
      <c r="BJ13" s="49"/>
      <c r="BK13" s="108"/>
      <c r="BL13" s="49"/>
      <c r="BM13" s="108"/>
      <c r="BN13" s="49"/>
      <c r="BO13" s="108"/>
      <c r="BP13" s="49"/>
      <c r="BQ13" s="108"/>
      <c r="BR13" s="49"/>
      <c r="BS13" s="108"/>
      <c r="BT13" s="49"/>
      <c r="BU13" s="108"/>
      <c r="BV13" s="49"/>
      <c r="BW13" s="108"/>
      <c r="BX13" s="49"/>
      <c r="BY13" s="108"/>
      <c r="BZ13" s="49"/>
      <c r="CA13" s="109"/>
      <c r="CB13" s="47">
        <f t="shared" si="2"/>
        <v>0</v>
      </c>
      <c r="CC13" s="56">
        <f t="shared" si="5"/>
        <v>0</v>
      </c>
      <c r="CD13" s="56" t="str">
        <f t="shared" si="6"/>
        <v xml:space="preserve"> </v>
      </c>
      <c r="CE13" s="213">
        <f t="shared" ref="CE13:CE22" si="7">F13</f>
        <v>0</v>
      </c>
      <c r="CF13" s="214">
        <f t="shared" ref="CF13:CF22" si="8">SUM(R13:CA13)</f>
        <v>0</v>
      </c>
      <c r="CG13" s="215">
        <f t="shared" si="4"/>
        <v>0</v>
      </c>
    </row>
    <row r="14" spans="1:85" s="47" customFormat="1" ht="33.75" customHeight="1" thickBot="1" x14ac:dyDescent="0.25">
      <c r="A14" s="99"/>
      <c r="B14" s="49"/>
      <c r="C14" s="156"/>
      <c r="D14" s="100"/>
      <c r="E14" s="250"/>
      <c r="F14" s="394"/>
      <c r="G14" s="395"/>
      <c r="H14" s="103"/>
      <c r="I14" s="103"/>
      <c r="J14" s="104"/>
      <c r="K14" s="82">
        <f t="shared" si="0"/>
        <v>0</v>
      </c>
      <c r="L14" s="83">
        <f t="shared" si="1"/>
        <v>0</v>
      </c>
      <c r="M14" s="110"/>
      <c r="N14" s="111"/>
      <c r="O14" s="107"/>
      <c r="P14" s="110"/>
      <c r="Q14" s="87"/>
      <c r="R14" s="99"/>
      <c r="S14" s="108"/>
      <c r="T14" s="49"/>
      <c r="U14" s="108"/>
      <c r="V14" s="49"/>
      <c r="W14" s="108"/>
      <c r="X14" s="49"/>
      <c r="Y14" s="108"/>
      <c r="Z14" s="49"/>
      <c r="AA14" s="108"/>
      <c r="AB14" s="49"/>
      <c r="AC14" s="108"/>
      <c r="AD14" s="49"/>
      <c r="AE14" s="108"/>
      <c r="AF14" s="49"/>
      <c r="AG14" s="108"/>
      <c r="AH14" s="49"/>
      <c r="AI14" s="108"/>
      <c r="AJ14" s="49"/>
      <c r="AK14" s="108"/>
      <c r="AL14" s="49"/>
      <c r="AM14" s="108"/>
      <c r="AN14" s="49"/>
      <c r="AO14" s="108"/>
      <c r="AP14" s="49"/>
      <c r="AQ14" s="108"/>
      <c r="AR14" s="49"/>
      <c r="AS14" s="108"/>
      <c r="AT14" s="49"/>
      <c r="AU14" s="108"/>
      <c r="AV14" s="49"/>
      <c r="AW14" s="108"/>
      <c r="AX14" s="49"/>
      <c r="AY14" s="108"/>
      <c r="AZ14" s="49"/>
      <c r="BA14" s="108"/>
      <c r="BB14" s="49"/>
      <c r="BC14" s="108"/>
      <c r="BD14" s="49"/>
      <c r="BE14" s="108"/>
      <c r="BF14" s="49"/>
      <c r="BG14" s="108"/>
      <c r="BH14" s="49"/>
      <c r="BI14" s="108"/>
      <c r="BJ14" s="49"/>
      <c r="BK14" s="108"/>
      <c r="BL14" s="49"/>
      <c r="BM14" s="108"/>
      <c r="BN14" s="49"/>
      <c r="BO14" s="108"/>
      <c r="BP14" s="49"/>
      <c r="BQ14" s="108"/>
      <c r="BR14" s="49"/>
      <c r="BS14" s="108"/>
      <c r="BT14" s="49"/>
      <c r="BU14" s="108"/>
      <c r="BV14" s="49"/>
      <c r="BW14" s="108"/>
      <c r="BX14" s="49"/>
      <c r="BY14" s="108"/>
      <c r="BZ14" s="49"/>
      <c r="CA14" s="109"/>
      <c r="CB14" s="47">
        <f t="shared" si="2"/>
        <v>0</v>
      </c>
      <c r="CC14" s="56">
        <f t="shared" si="5"/>
        <v>0</v>
      </c>
      <c r="CD14" s="56" t="str">
        <f t="shared" si="6"/>
        <v xml:space="preserve"> </v>
      </c>
      <c r="CE14" s="213">
        <f t="shared" si="7"/>
        <v>0</v>
      </c>
      <c r="CF14" s="214">
        <f t="shared" si="8"/>
        <v>0</v>
      </c>
      <c r="CG14" s="215">
        <f t="shared" si="4"/>
        <v>0</v>
      </c>
    </row>
    <row r="15" spans="1:85" s="47" customFormat="1" ht="33.75" customHeight="1" thickBot="1" x14ac:dyDescent="0.25">
      <c r="A15" s="99"/>
      <c r="B15" s="49"/>
      <c r="C15" s="156"/>
      <c r="D15" s="100"/>
      <c r="E15" s="250"/>
      <c r="F15" s="394"/>
      <c r="G15" s="251"/>
      <c r="H15" s="103"/>
      <c r="I15" s="103"/>
      <c r="J15" s="104"/>
      <c r="K15" s="82">
        <f t="shared" si="0"/>
        <v>0</v>
      </c>
      <c r="L15" s="83">
        <f t="shared" si="1"/>
        <v>0</v>
      </c>
      <c r="M15" s="110"/>
      <c r="N15" s="111"/>
      <c r="O15" s="107"/>
      <c r="P15" s="110"/>
      <c r="Q15" s="87"/>
      <c r="R15" s="99"/>
      <c r="S15" s="108"/>
      <c r="T15" s="49"/>
      <c r="U15" s="108"/>
      <c r="V15" s="49"/>
      <c r="W15" s="108"/>
      <c r="X15" s="49"/>
      <c r="Y15" s="108"/>
      <c r="Z15" s="49"/>
      <c r="AA15" s="108"/>
      <c r="AB15" s="49"/>
      <c r="AC15" s="108"/>
      <c r="AD15" s="49"/>
      <c r="AE15" s="108"/>
      <c r="AF15" s="49"/>
      <c r="AG15" s="108"/>
      <c r="AH15" s="49"/>
      <c r="AI15" s="108"/>
      <c r="AJ15" s="49"/>
      <c r="AK15" s="108"/>
      <c r="AL15" s="49"/>
      <c r="AM15" s="108"/>
      <c r="AN15" s="49"/>
      <c r="AO15" s="108"/>
      <c r="AP15" s="49"/>
      <c r="AQ15" s="108"/>
      <c r="AR15" s="49"/>
      <c r="AS15" s="108"/>
      <c r="AT15" s="49"/>
      <c r="AU15" s="108"/>
      <c r="AV15" s="49"/>
      <c r="AW15" s="108"/>
      <c r="AX15" s="49"/>
      <c r="AY15" s="108"/>
      <c r="AZ15" s="49"/>
      <c r="BA15" s="108"/>
      <c r="BB15" s="49"/>
      <c r="BC15" s="108"/>
      <c r="BD15" s="49"/>
      <c r="BE15" s="108"/>
      <c r="BF15" s="49"/>
      <c r="BG15" s="108"/>
      <c r="BH15" s="49"/>
      <c r="BI15" s="108"/>
      <c r="BJ15" s="49"/>
      <c r="BK15" s="108"/>
      <c r="BL15" s="49"/>
      <c r="BM15" s="108"/>
      <c r="BN15" s="49"/>
      <c r="BO15" s="108"/>
      <c r="BP15" s="49"/>
      <c r="BQ15" s="108"/>
      <c r="BR15" s="49"/>
      <c r="BS15" s="108"/>
      <c r="BT15" s="49"/>
      <c r="BU15" s="108"/>
      <c r="BV15" s="49"/>
      <c r="BW15" s="108"/>
      <c r="BX15" s="49"/>
      <c r="BY15" s="108"/>
      <c r="BZ15" s="49"/>
      <c r="CA15" s="109"/>
      <c r="CB15" s="47">
        <f t="shared" si="2"/>
        <v>0</v>
      </c>
      <c r="CC15" s="56">
        <f t="shared" si="5"/>
        <v>0</v>
      </c>
      <c r="CD15" s="56" t="str">
        <f t="shared" si="6"/>
        <v xml:space="preserve"> </v>
      </c>
      <c r="CE15" s="213">
        <f t="shared" si="7"/>
        <v>0</v>
      </c>
      <c r="CF15" s="214">
        <f t="shared" si="8"/>
        <v>0</v>
      </c>
      <c r="CG15" s="215">
        <f t="shared" si="4"/>
        <v>0</v>
      </c>
    </row>
    <row r="16" spans="1:85" s="47" customFormat="1" ht="33.75" customHeight="1" thickBot="1" x14ac:dyDescent="0.25">
      <c r="A16" s="99"/>
      <c r="B16" s="49"/>
      <c r="C16" s="156"/>
      <c r="D16" s="100"/>
      <c r="E16" s="250"/>
      <c r="F16" s="373"/>
      <c r="G16" s="374"/>
      <c r="H16" s="103"/>
      <c r="I16" s="103"/>
      <c r="J16" s="104"/>
      <c r="K16" s="82">
        <f t="shared" si="0"/>
        <v>0</v>
      </c>
      <c r="L16" s="83">
        <f t="shared" si="1"/>
        <v>0</v>
      </c>
      <c r="M16" s="110"/>
      <c r="N16" s="111"/>
      <c r="O16" s="107"/>
      <c r="P16" s="110"/>
      <c r="Q16" s="87"/>
      <c r="R16" s="99"/>
      <c r="S16" s="108"/>
      <c r="T16" s="49"/>
      <c r="U16" s="108"/>
      <c r="V16" s="49"/>
      <c r="W16" s="108"/>
      <c r="X16" s="49"/>
      <c r="Y16" s="108"/>
      <c r="Z16" s="49"/>
      <c r="AA16" s="108"/>
      <c r="AB16" s="49"/>
      <c r="AC16" s="108"/>
      <c r="AD16" s="49"/>
      <c r="AE16" s="108"/>
      <c r="AF16" s="49"/>
      <c r="AG16" s="108"/>
      <c r="AH16" s="49"/>
      <c r="AI16" s="108"/>
      <c r="AJ16" s="49"/>
      <c r="AK16" s="108"/>
      <c r="AL16" s="49"/>
      <c r="AM16" s="108"/>
      <c r="AN16" s="49"/>
      <c r="AO16" s="108"/>
      <c r="AP16" s="49"/>
      <c r="AQ16" s="108"/>
      <c r="AR16" s="49"/>
      <c r="AS16" s="108"/>
      <c r="AT16" s="49"/>
      <c r="AU16" s="108"/>
      <c r="AV16" s="49"/>
      <c r="AW16" s="108"/>
      <c r="AX16" s="49"/>
      <c r="AY16" s="108"/>
      <c r="AZ16" s="49"/>
      <c r="BA16" s="108"/>
      <c r="BB16" s="49"/>
      <c r="BC16" s="108"/>
      <c r="BD16" s="49"/>
      <c r="BE16" s="108"/>
      <c r="BF16" s="49"/>
      <c r="BG16" s="108"/>
      <c r="BH16" s="49"/>
      <c r="BI16" s="108"/>
      <c r="BJ16" s="49"/>
      <c r="BK16" s="108"/>
      <c r="BL16" s="49"/>
      <c r="BM16" s="108"/>
      <c r="BN16" s="49"/>
      <c r="BO16" s="108"/>
      <c r="BP16" s="49"/>
      <c r="BQ16" s="108"/>
      <c r="BR16" s="49"/>
      <c r="BS16" s="108"/>
      <c r="BT16" s="49"/>
      <c r="BU16" s="108"/>
      <c r="BV16" s="49"/>
      <c r="BW16" s="108"/>
      <c r="BX16" s="49"/>
      <c r="BY16" s="108"/>
      <c r="BZ16" s="49"/>
      <c r="CA16" s="109"/>
      <c r="CB16" s="47">
        <f t="shared" si="2"/>
        <v>0</v>
      </c>
      <c r="CC16" s="56">
        <f t="shared" si="5"/>
        <v>0</v>
      </c>
      <c r="CD16" s="56" t="str">
        <f t="shared" si="6"/>
        <v xml:space="preserve"> </v>
      </c>
      <c r="CE16" s="213">
        <f t="shared" si="7"/>
        <v>0</v>
      </c>
      <c r="CF16" s="214">
        <f t="shared" si="8"/>
        <v>0</v>
      </c>
      <c r="CG16" s="215">
        <f t="shared" si="4"/>
        <v>0</v>
      </c>
    </row>
    <row r="17" spans="1:86" s="47" customFormat="1" ht="33.75" customHeight="1" thickBot="1" x14ac:dyDescent="0.25">
      <c r="A17" s="99"/>
      <c r="B17" s="49"/>
      <c r="C17" s="156"/>
      <c r="D17" s="100"/>
      <c r="E17" s="250"/>
      <c r="F17" s="394"/>
      <c r="G17" s="251"/>
      <c r="H17" s="103"/>
      <c r="I17" s="103"/>
      <c r="J17" s="104"/>
      <c r="K17" s="82">
        <f t="shared" si="0"/>
        <v>0</v>
      </c>
      <c r="L17" s="83">
        <f t="shared" si="1"/>
        <v>0</v>
      </c>
      <c r="M17" s="110"/>
      <c r="N17" s="111"/>
      <c r="O17" s="107"/>
      <c r="P17" s="110"/>
      <c r="Q17" s="87"/>
      <c r="R17" s="99"/>
      <c r="S17" s="108"/>
      <c r="T17" s="49"/>
      <c r="U17" s="108"/>
      <c r="V17" s="49"/>
      <c r="W17" s="108"/>
      <c r="X17" s="49"/>
      <c r="Y17" s="108"/>
      <c r="Z17" s="49"/>
      <c r="AA17" s="108"/>
      <c r="AB17" s="49"/>
      <c r="AC17" s="108"/>
      <c r="AD17" s="49"/>
      <c r="AE17" s="108"/>
      <c r="AF17" s="49"/>
      <c r="AG17" s="108"/>
      <c r="AH17" s="49"/>
      <c r="AI17" s="108"/>
      <c r="AJ17" s="49"/>
      <c r="AK17" s="108"/>
      <c r="AL17" s="49"/>
      <c r="AM17" s="108"/>
      <c r="AN17" s="49"/>
      <c r="AO17" s="108"/>
      <c r="AP17" s="49"/>
      <c r="AQ17" s="108"/>
      <c r="AR17" s="49"/>
      <c r="AS17" s="108"/>
      <c r="AT17" s="49"/>
      <c r="AU17" s="108"/>
      <c r="AV17" s="49"/>
      <c r="AW17" s="108"/>
      <c r="AX17" s="49"/>
      <c r="AY17" s="108"/>
      <c r="AZ17" s="49"/>
      <c r="BA17" s="108"/>
      <c r="BB17" s="49"/>
      <c r="BC17" s="108"/>
      <c r="BD17" s="49"/>
      <c r="BE17" s="108"/>
      <c r="BF17" s="49"/>
      <c r="BG17" s="108"/>
      <c r="BH17" s="49"/>
      <c r="BI17" s="108"/>
      <c r="BJ17" s="49"/>
      <c r="BK17" s="108"/>
      <c r="BL17" s="49"/>
      <c r="BM17" s="108"/>
      <c r="BN17" s="49"/>
      <c r="BO17" s="108"/>
      <c r="BP17" s="49"/>
      <c r="BQ17" s="108"/>
      <c r="BR17" s="49"/>
      <c r="BS17" s="108"/>
      <c r="BT17" s="49"/>
      <c r="BU17" s="108"/>
      <c r="BV17" s="49"/>
      <c r="BW17" s="108"/>
      <c r="BX17" s="49"/>
      <c r="BY17" s="108"/>
      <c r="BZ17" s="49"/>
      <c r="CA17" s="109"/>
      <c r="CB17" s="47">
        <f t="shared" si="2"/>
        <v>0</v>
      </c>
      <c r="CC17" s="56">
        <f t="shared" si="5"/>
        <v>0</v>
      </c>
      <c r="CD17" s="56" t="str">
        <f t="shared" si="6"/>
        <v xml:space="preserve"> </v>
      </c>
      <c r="CE17" s="213">
        <f t="shared" si="7"/>
        <v>0</v>
      </c>
      <c r="CF17" s="214">
        <f t="shared" si="8"/>
        <v>0</v>
      </c>
      <c r="CG17" s="215">
        <f t="shared" si="4"/>
        <v>0</v>
      </c>
    </row>
    <row r="18" spans="1:86" s="47" customFormat="1" ht="33.75" customHeight="1" thickBot="1" x14ac:dyDescent="0.25">
      <c r="A18" s="99"/>
      <c r="B18" s="49"/>
      <c r="C18" s="156"/>
      <c r="D18" s="100"/>
      <c r="E18" s="250"/>
      <c r="F18" s="394"/>
      <c r="G18" s="251"/>
      <c r="H18" s="103"/>
      <c r="I18" s="103"/>
      <c r="J18" s="104"/>
      <c r="K18" s="82">
        <f t="shared" si="0"/>
        <v>0</v>
      </c>
      <c r="L18" s="83">
        <f t="shared" si="1"/>
        <v>0</v>
      </c>
      <c r="M18" s="110"/>
      <c r="N18" s="111"/>
      <c r="O18" s="107"/>
      <c r="P18" s="110"/>
      <c r="Q18" s="87"/>
      <c r="R18" s="99"/>
      <c r="S18" s="108"/>
      <c r="T18" s="49"/>
      <c r="U18" s="108"/>
      <c r="V18" s="49"/>
      <c r="W18" s="108"/>
      <c r="X18" s="49"/>
      <c r="Y18" s="108"/>
      <c r="Z18" s="49"/>
      <c r="AA18" s="108"/>
      <c r="AB18" s="49"/>
      <c r="AC18" s="108"/>
      <c r="AD18" s="49"/>
      <c r="AE18" s="108"/>
      <c r="AF18" s="49"/>
      <c r="AG18" s="108"/>
      <c r="AH18" s="49"/>
      <c r="AI18" s="108"/>
      <c r="AJ18" s="49"/>
      <c r="AK18" s="108"/>
      <c r="AL18" s="49"/>
      <c r="AM18" s="108"/>
      <c r="AN18" s="49"/>
      <c r="AO18" s="108"/>
      <c r="AP18" s="49"/>
      <c r="AQ18" s="108"/>
      <c r="AR18" s="49"/>
      <c r="AS18" s="108"/>
      <c r="AT18" s="49"/>
      <c r="AU18" s="108"/>
      <c r="AV18" s="49"/>
      <c r="AW18" s="108"/>
      <c r="AX18" s="49"/>
      <c r="AY18" s="108"/>
      <c r="AZ18" s="49"/>
      <c r="BA18" s="108"/>
      <c r="BB18" s="49"/>
      <c r="BC18" s="108"/>
      <c r="BD18" s="49"/>
      <c r="BE18" s="108"/>
      <c r="BF18" s="49"/>
      <c r="BG18" s="108"/>
      <c r="BH18" s="49"/>
      <c r="BI18" s="108"/>
      <c r="BJ18" s="49"/>
      <c r="BK18" s="108"/>
      <c r="BL18" s="49"/>
      <c r="BM18" s="108"/>
      <c r="BN18" s="49"/>
      <c r="BO18" s="108"/>
      <c r="BP18" s="49"/>
      <c r="BQ18" s="108"/>
      <c r="BR18" s="49"/>
      <c r="BS18" s="108"/>
      <c r="BT18" s="49"/>
      <c r="BU18" s="108"/>
      <c r="BV18" s="49"/>
      <c r="BW18" s="108"/>
      <c r="BX18" s="49"/>
      <c r="BY18" s="108"/>
      <c r="BZ18" s="49"/>
      <c r="CA18" s="109"/>
      <c r="CB18" s="47">
        <f t="shared" si="2"/>
        <v>0</v>
      </c>
      <c r="CC18" s="56">
        <f t="shared" si="5"/>
        <v>0</v>
      </c>
      <c r="CD18" s="56" t="str">
        <f t="shared" si="6"/>
        <v xml:space="preserve"> </v>
      </c>
      <c r="CE18" s="213">
        <f t="shared" si="7"/>
        <v>0</v>
      </c>
      <c r="CF18" s="214">
        <f t="shared" si="8"/>
        <v>0</v>
      </c>
      <c r="CG18" s="215">
        <f t="shared" si="4"/>
        <v>0</v>
      </c>
    </row>
    <row r="19" spans="1:86" s="47" customFormat="1" ht="33.75" customHeight="1" thickBot="1" x14ac:dyDescent="0.25">
      <c r="A19" s="99"/>
      <c r="B19" s="49"/>
      <c r="C19" s="156"/>
      <c r="D19" s="100"/>
      <c r="E19" s="250"/>
      <c r="F19" s="251"/>
      <c r="G19" s="251"/>
      <c r="H19" s="103"/>
      <c r="I19" s="103"/>
      <c r="J19" s="104"/>
      <c r="K19" s="82">
        <f t="shared" si="0"/>
        <v>0</v>
      </c>
      <c r="L19" s="83">
        <f t="shared" si="1"/>
        <v>0</v>
      </c>
      <c r="M19" s="110"/>
      <c r="N19" s="111"/>
      <c r="O19" s="107"/>
      <c r="P19" s="110"/>
      <c r="Q19" s="87"/>
      <c r="R19" s="99"/>
      <c r="S19" s="108"/>
      <c r="T19" s="49"/>
      <c r="U19" s="108"/>
      <c r="V19" s="49"/>
      <c r="W19" s="108"/>
      <c r="X19" s="49"/>
      <c r="Y19" s="108"/>
      <c r="Z19" s="49"/>
      <c r="AA19" s="108"/>
      <c r="AB19" s="49"/>
      <c r="AC19" s="108"/>
      <c r="AD19" s="49"/>
      <c r="AE19" s="108"/>
      <c r="AF19" s="49"/>
      <c r="AG19" s="108"/>
      <c r="AH19" s="49"/>
      <c r="AI19" s="108"/>
      <c r="AJ19" s="49"/>
      <c r="AK19" s="108"/>
      <c r="AL19" s="49"/>
      <c r="AM19" s="108"/>
      <c r="AN19" s="49"/>
      <c r="AO19" s="108"/>
      <c r="AP19" s="49"/>
      <c r="AQ19" s="108"/>
      <c r="AR19" s="49"/>
      <c r="AS19" s="108"/>
      <c r="AT19" s="49"/>
      <c r="AU19" s="108"/>
      <c r="AV19" s="49"/>
      <c r="AW19" s="108"/>
      <c r="AX19" s="49"/>
      <c r="AY19" s="108"/>
      <c r="AZ19" s="49"/>
      <c r="BA19" s="108"/>
      <c r="BB19" s="49"/>
      <c r="BC19" s="108"/>
      <c r="BD19" s="49"/>
      <c r="BE19" s="108"/>
      <c r="BF19" s="49"/>
      <c r="BG19" s="108"/>
      <c r="BH19" s="49"/>
      <c r="BI19" s="108"/>
      <c r="BJ19" s="49"/>
      <c r="BK19" s="108"/>
      <c r="BL19" s="49"/>
      <c r="BM19" s="108"/>
      <c r="BN19" s="49"/>
      <c r="BO19" s="108"/>
      <c r="BP19" s="49"/>
      <c r="BQ19" s="108"/>
      <c r="BR19" s="49"/>
      <c r="BS19" s="108"/>
      <c r="BT19" s="49"/>
      <c r="BU19" s="108"/>
      <c r="BV19" s="49"/>
      <c r="BW19" s="108"/>
      <c r="BX19" s="49"/>
      <c r="BY19" s="108"/>
      <c r="BZ19" s="49"/>
      <c r="CA19" s="109"/>
      <c r="CB19" s="47">
        <f t="shared" si="2"/>
        <v>0</v>
      </c>
      <c r="CC19" s="56">
        <f t="shared" si="5"/>
        <v>0</v>
      </c>
      <c r="CD19" s="56" t="str">
        <f t="shared" si="6"/>
        <v xml:space="preserve"> </v>
      </c>
      <c r="CE19" s="213">
        <f t="shared" si="7"/>
        <v>0</v>
      </c>
      <c r="CF19" s="214">
        <f t="shared" ref="CF19" si="9">SUM(R19:CA19)</f>
        <v>0</v>
      </c>
      <c r="CG19" s="215">
        <f t="shared" si="4"/>
        <v>0</v>
      </c>
    </row>
    <row r="20" spans="1:86" s="47" customFormat="1" ht="33.75" customHeight="1" thickBot="1" x14ac:dyDescent="0.25">
      <c r="A20" s="99"/>
      <c r="B20" s="49"/>
      <c r="C20" s="156"/>
      <c r="D20" s="100"/>
      <c r="E20" s="250"/>
      <c r="F20" s="251"/>
      <c r="G20" s="251"/>
      <c r="H20" s="103"/>
      <c r="I20" s="103"/>
      <c r="J20" s="104"/>
      <c r="K20" s="82">
        <f t="shared" si="0"/>
        <v>0</v>
      </c>
      <c r="L20" s="83">
        <f t="shared" si="1"/>
        <v>0</v>
      </c>
      <c r="M20" s="110"/>
      <c r="N20" s="111"/>
      <c r="O20" s="107"/>
      <c r="P20" s="110"/>
      <c r="Q20" s="87"/>
      <c r="R20" s="99"/>
      <c r="S20" s="108"/>
      <c r="T20" s="49"/>
      <c r="U20" s="108"/>
      <c r="V20" s="49"/>
      <c r="W20" s="108"/>
      <c r="X20" s="49"/>
      <c r="Y20" s="108"/>
      <c r="Z20" s="49"/>
      <c r="AA20" s="108"/>
      <c r="AB20" s="49"/>
      <c r="AC20" s="108"/>
      <c r="AD20" s="49"/>
      <c r="AE20" s="108"/>
      <c r="AF20" s="49"/>
      <c r="AG20" s="108"/>
      <c r="AH20" s="49"/>
      <c r="AI20" s="108"/>
      <c r="AJ20" s="49"/>
      <c r="AK20" s="108"/>
      <c r="AL20" s="49"/>
      <c r="AM20" s="108"/>
      <c r="AN20" s="49"/>
      <c r="AO20" s="108"/>
      <c r="AP20" s="49"/>
      <c r="AQ20" s="108"/>
      <c r="AR20" s="49"/>
      <c r="AS20" s="108"/>
      <c r="AT20" s="49"/>
      <c r="AU20" s="108"/>
      <c r="AV20" s="49"/>
      <c r="AW20" s="108"/>
      <c r="AX20" s="49"/>
      <c r="AY20" s="108"/>
      <c r="AZ20" s="49"/>
      <c r="BA20" s="108"/>
      <c r="BB20" s="49"/>
      <c r="BC20" s="108"/>
      <c r="BD20" s="49"/>
      <c r="BE20" s="108"/>
      <c r="BF20" s="49"/>
      <c r="BG20" s="108"/>
      <c r="BH20" s="49"/>
      <c r="BI20" s="108"/>
      <c r="BJ20" s="49"/>
      <c r="BK20" s="108"/>
      <c r="BL20" s="49"/>
      <c r="BM20" s="108"/>
      <c r="BN20" s="49"/>
      <c r="BO20" s="108"/>
      <c r="BP20" s="49"/>
      <c r="BQ20" s="108"/>
      <c r="BR20" s="49"/>
      <c r="BS20" s="108"/>
      <c r="BT20" s="49"/>
      <c r="BU20" s="108"/>
      <c r="BV20" s="49"/>
      <c r="BW20" s="108"/>
      <c r="BX20" s="49"/>
      <c r="BY20" s="108"/>
      <c r="BZ20" s="49"/>
      <c r="CA20" s="109"/>
      <c r="CB20" s="47">
        <f t="shared" si="2"/>
        <v>0</v>
      </c>
      <c r="CC20" s="56">
        <f t="shared" si="5"/>
        <v>0</v>
      </c>
      <c r="CD20" s="56" t="str">
        <f t="shared" si="6"/>
        <v xml:space="preserve"> </v>
      </c>
      <c r="CE20" s="213">
        <f t="shared" si="7"/>
        <v>0</v>
      </c>
      <c r="CF20" s="214">
        <f t="shared" si="8"/>
        <v>0</v>
      </c>
      <c r="CG20" s="215">
        <f t="shared" si="4"/>
        <v>0</v>
      </c>
    </row>
    <row r="21" spans="1:86" s="47" customFormat="1" ht="33.75" customHeight="1" thickBot="1" x14ac:dyDescent="0.25">
      <c r="A21" s="99"/>
      <c r="B21" s="49"/>
      <c r="C21" s="156"/>
      <c r="D21" s="100"/>
      <c r="E21" s="250"/>
      <c r="F21" s="250"/>
      <c r="G21" s="253"/>
      <c r="H21" s="103"/>
      <c r="I21" s="103"/>
      <c r="J21" s="104"/>
      <c r="K21" s="82">
        <f t="shared" si="0"/>
        <v>0</v>
      </c>
      <c r="L21" s="83">
        <f t="shared" si="1"/>
        <v>0</v>
      </c>
      <c r="M21" s="110"/>
      <c r="N21" s="111"/>
      <c r="O21" s="107"/>
      <c r="P21" s="110"/>
      <c r="Q21" s="87"/>
      <c r="R21" s="99"/>
      <c r="S21" s="108"/>
      <c r="T21" s="49"/>
      <c r="U21" s="108"/>
      <c r="V21" s="49"/>
      <c r="W21" s="108"/>
      <c r="X21" s="49"/>
      <c r="Y21" s="108"/>
      <c r="Z21" s="49"/>
      <c r="AA21" s="108"/>
      <c r="AB21" s="49"/>
      <c r="AC21" s="108"/>
      <c r="AD21" s="49"/>
      <c r="AE21" s="108"/>
      <c r="AF21" s="49"/>
      <c r="AG21" s="108"/>
      <c r="AH21" s="49"/>
      <c r="AI21" s="108"/>
      <c r="AJ21" s="49"/>
      <c r="AK21" s="108"/>
      <c r="AL21" s="49"/>
      <c r="AM21" s="108"/>
      <c r="AN21" s="49"/>
      <c r="AO21" s="108"/>
      <c r="AP21" s="49"/>
      <c r="AQ21" s="108"/>
      <c r="AR21" s="49"/>
      <c r="AS21" s="108"/>
      <c r="AT21" s="49"/>
      <c r="AU21" s="108"/>
      <c r="AV21" s="49"/>
      <c r="AW21" s="108"/>
      <c r="AX21" s="49"/>
      <c r="AY21" s="108"/>
      <c r="AZ21" s="49"/>
      <c r="BA21" s="108"/>
      <c r="BB21" s="49"/>
      <c r="BC21" s="108"/>
      <c r="BD21" s="49"/>
      <c r="BE21" s="108"/>
      <c r="BF21" s="49"/>
      <c r="BG21" s="108"/>
      <c r="BH21" s="49"/>
      <c r="BI21" s="108"/>
      <c r="BJ21" s="49"/>
      <c r="BK21" s="108"/>
      <c r="BL21" s="49"/>
      <c r="BM21" s="108"/>
      <c r="BN21" s="49"/>
      <c r="BO21" s="108"/>
      <c r="BP21" s="49"/>
      <c r="BQ21" s="108"/>
      <c r="BR21" s="49"/>
      <c r="BS21" s="108"/>
      <c r="BT21" s="49"/>
      <c r="BU21" s="108"/>
      <c r="BV21" s="49"/>
      <c r="BW21" s="108"/>
      <c r="BX21" s="49"/>
      <c r="BY21" s="108"/>
      <c r="BZ21" s="49"/>
      <c r="CA21" s="109"/>
      <c r="CB21" s="47">
        <f t="shared" si="2"/>
        <v>0</v>
      </c>
      <c r="CC21" s="56">
        <f t="shared" si="5"/>
        <v>0</v>
      </c>
      <c r="CD21" s="56" t="str">
        <f t="shared" si="6"/>
        <v xml:space="preserve"> </v>
      </c>
      <c r="CE21" s="213">
        <f t="shared" si="7"/>
        <v>0</v>
      </c>
      <c r="CF21" s="214">
        <f t="shared" si="8"/>
        <v>0</v>
      </c>
      <c r="CG21" s="215">
        <f t="shared" si="4"/>
        <v>0</v>
      </c>
    </row>
    <row r="22" spans="1:86" s="47" customFormat="1" ht="33.75" customHeight="1" thickBot="1" x14ac:dyDescent="0.25">
      <c r="A22" s="99"/>
      <c r="B22" s="49"/>
      <c r="C22" s="156"/>
      <c r="D22" s="100"/>
      <c r="E22" s="250"/>
      <c r="F22" s="250"/>
      <c r="G22" s="253"/>
      <c r="H22" s="103"/>
      <c r="I22" s="103"/>
      <c r="J22" s="104"/>
      <c r="K22" s="82">
        <f t="shared" si="0"/>
        <v>0</v>
      </c>
      <c r="L22" s="83">
        <f t="shared" si="1"/>
        <v>0</v>
      </c>
      <c r="M22" s="110"/>
      <c r="N22" s="111"/>
      <c r="O22" s="107"/>
      <c r="P22" s="110"/>
      <c r="Q22" s="87"/>
      <c r="R22" s="99"/>
      <c r="S22" s="108"/>
      <c r="T22" s="49"/>
      <c r="U22" s="108"/>
      <c r="V22" s="49"/>
      <c r="W22" s="108"/>
      <c r="X22" s="49"/>
      <c r="Y22" s="108"/>
      <c r="Z22" s="49"/>
      <c r="AA22" s="108"/>
      <c r="AB22" s="49"/>
      <c r="AC22" s="108"/>
      <c r="AD22" s="49"/>
      <c r="AE22" s="108"/>
      <c r="AF22" s="49"/>
      <c r="AG22" s="108"/>
      <c r="AH22" s="49"/>
      <c r="AI22" s="108"/>
      <c r="AJ22" s="49"/>
      <c r="AK22" s="108"/>
      <c r="AL22" s="49"/>
      <c r="AM22" s="108"/>
      <c r="AN22" s="49"/>
      <c r="AO22" s="108"/>
      <c r="AP22" s="49"/>
      <c r="AQ22" s="108"/>
      <c r="AR22" s="49"/>
      <c r="AS22" s="108"/>
      <c r="AT22" s="49"/>
      <c r="AU22" s="108"/>
      <c r="AV22" s="49"/>
      <c r="AW22" s="108"/>
      <c r="AX22" s="49"/>
      <c r="AY22" s="108"/>
      <c r="AZ22" s="49"/>
      <c r="BA22" s="108"/>
      <c r="BB22" s="49"/>
      <c r="BC22" s="108"/>
      <c r="BD22" s="49"/>
      <c r="BE22" s="108"/>
      <c r="BF22" s="49"/>
      <c r="BG22" s="108"/>
      <c r="BH22" s="49"/>
      <c r="BI22" s="108"/>
      <c r="BJ22" s="49"/>
      <c r="BK22" s="108"/>
      <c r="BL22" s="49"/>
      <c r="BM22" s="108"/>
      <c r="BN22" s="49"/>
      <c r="BO22" s="108"/>
      <c r="BP22" s="49"/>
      <c r="BQ22" s="108"/>
      <c r="BR22" s="49"/>
      <c r="BS22" s="108"/>
      <c r="BT22" s="49"/>
      <c r="BU22" s="108"/>
      <c r="BV22" s="49"/>
      <c r="BW22" s="108"/>
      <c r="BX22" s="49"/>
      <c r="BY22" s="108"/>
      <c r="BZ22" s="49"/>
      <c r="CA22" s="109"/>
      <c r="CB22" s="47">
        <f t="shared" si="2"/>
        <v>0</v>
      </c>
      <c r="CC22" s="56">
        <f t="shared" si="5"/>
        <v>0</v>
      </c>
      <c r="CD22" s="56" t="str">
        <f t="shared" si="6"/>
        <v xml:space="preserve"> </v>
      </c>
      <c r="CE22" s="213">
        <f t="shared" si="7"/>
        <v>0</v>
      </c>
      <c r="CF22" s="214">
        <f t="shared" si="8"/>
        <v>0</v>
      </c>
      <c r="CG22" s="215">
        <f t="shared" si="4"/>
        <v>0</v>
      </c>
    </row>
    <row r="23" spans="1:86" s="37" customFormat="1" ht="22.5" customHeight="1" thickBot="1" x14ac:dyDescent="0.25">
      <c r="D23" s="121"/>
      <c r="E23" s="42"/>
      <c r="F23" s="123">
        <f>SUM(F8:F22)</f>
        <v>0</v>
      </c>
      <c r="G23" s="542">
        <f>AVERAGE(G9:G22)</f>
        <v>308.41140000000001</v>
      </c>
      <c r="H23" s="122"/>
      <c r="I23" s="122"/>
      <c r="J23" s="123">
        <f t="shared" ref="J23:Q23" si="10">SUM(J8:J22)</f>
        <v>18</v>
      </c>
      <c r="K23" s="124">
        <f t="shared" si="10"/>
        <v>13</v>
      </c>
      <c r="L23" s="123">
        <f t="shared" si="10"/>
        <v>5</v>
      </c>
      <c r="M23" s="125">
        <f t="shared" si="10"/>
        <v>0</v>
      </c>
      <c r="N23" s="113">
        <f t="shared" si="10"/>
        <v>1542.0570000000002</v>
      </c>
      <c r="O23" s="123">
        <f t="shared" si="10"/>
        <v>0</v>
      </c>
      <c r="P23" s="125">
        <f t="shared" si="10"/>
        <v>0</v>
      </c>
      <c r="Q23" s="126">
        <f t="shared" si="10"/>
        <v>0</v>
      </c>
      <c r="S23" s="38">
        <f>SUM(S8:S22)</f>
        <v>2</v>
      </c>
      <c r="U23" s="38">
        <f>SUM(U8:U22)</f>
        <v>2</v>
      </c>
      <c r="W23" s="38">
        <f>SUM(W8:W22)</f>
        <v>1</v>
      </c>
      <c r="Y23" s="38">
        <f>SUM(Y8:Y22)</f>
        <v>0</v>
      </c>
      <c r="AA23" s="38">
        <f>SUM(AA8:AA22)</f>
        <v>0</v>
      </c>
      <c r="AC23" s="38">
        <f>SUM(AC8:AC22)</f>
        <v>0</v>
      </c>
      <c r="AE23" s="38">
        <f>SUM(AE8:AE22)</f>
        <v>0</v>
      </c>
      <c r="AG23" s="38">
        <f>SUM(AG8:AG22)</f>
        <v>0</v>
      </c>
      <c r="AI23" s="38">
        <f>SUM(AI8:AI22)</f>
        <v>0</v>
      </c>
      <c r="AK23" s="38">
        <f>SUM(AK8:AK22)</f>
        <v>0</v>
      </c>
      <c r="AM23" s="38">
        <f>SUM(AM8:AM22)</f>
        <v>0</v>
      </c>
      <c r="AO23" s="38">
        <f>SUM(AO8:AO22)</f>
        <v>0</v>
      </c>
      <c r="AQ23" s="38">
        <f>SUM(AQ8:AQ22)</f>
        <v>0</v>
      </c>
      <c r="AS23" s="38">
        <f>SUM(AS8:AS22)</f>
        <v>0</v>
      </c>
      <c r="AU23" s="38">
        <f>SUM(AU8:AU22)</f>
        <v>0</v>
      </c>
      <c r="AW23" s="38">
        <f>SUM(AW8:AW22)</f>
        <v>0</v>
      </c>
      <c r="AY23" s="38">
        <f>SUM(AY8:AY22)</f>
        <v>0</v>
      </c>
      <c r="BA23" s="38">
        <f>SUM(BA8:BA22)</f>
        <v>0</v>
      </c>
      <c r="BC23" s="38">
        <f>SUM(BC8:BC22)</f>
        <v>0</v>
      </c>
      <c r="BE23" s="38">
        <f>SUM(BE8:BE22)</f>
        <v>0</v>
      </c>
      <c r="BG23" s="38">
        <f>SUM(BG8:BG22)</f>
        <v>0</v>
      </c>
      <c r="BI23" s="38">
        <f>SUM(BI8:BI22)</f>
        <v>0</v>
      </c>
      <c r="BK23" s="38">
        <f>SUM(BK8:BK22)</f>
        <v>0</v>
      </c>
      <c r="BM23" s="38">
        <f>SUM(BM8:BM22)</f>
        <v>0</v>
      </c>
      <c r="BO23" s="38">
        <f>SUM(BO8:BO22)</f>
        <v>0</v>
      </c>
      <c r="BQ23" s="38">
        <f>SUM(BQ8:BQ22)</f>
        <v>0</v>
      </c>
      <c r="BS23" s="38">
        <f>SUM(BS8:BS22)</f>
        <v>0</v>
      </c>
      <c r="BU23" s="38">
        <f>SUM(BU8:BU22)</f>
        <v>0</v>
      </c>
      <c r="BW23" s="38">
        <f>SUM(BW8:BW22)</f>
        <v>0</v>
      </c>
      <c r="BY23" s="38">
        <f>SUM(BY8:BY22)</f>
        <v>0</v>
      </c>
      <c r="CA23" s="38">
        <f>SUM(CA8:CA22)</f>
        <v>0</v>
      </c>
      <c r="CB23" s="127">
        <f t="shared" ref="CB23:CG23" si="11">SUM(CB9:CB22)</f>
        <v>13</v>
      </c>
      <c r="CC23" s="128">
        <f t="shared" si="11"/>
        <v>12149.539999999999</v>
      </c>
      <c r="CD23" s="128">
        <f t="shared" si="11"/>
        <v>4009.3482000000004</v>
      </c>
      <c r="CE23" s="128">
        <f t="shared" si="11"/>
        <v>0</v>
      </c>
      <c r="CF23" s="128">
        <f t="shared" si="11"/>
        <v>5</v>
      </c>
      <c r="CG23" s="128">
        <f t="shared" si="11"/>
        <v>1542.0570000000002</v>
      </c>
      <c r="CH23" s="210">
        <f>CE23+CG23</f>
        <v>1542.0570000000002</v>
      </c>
    </row>
    <row r="24" spans="1:86" s="37" customFormat="1" ht="6" customHeight="1" thickTop="1" thickBot="1" x14ac:dyDescent="0.25">
      <c r="D24" s="121"/>
      <c r="E24" s="42"/>
      <c r="F24" s="43"/>
      <c r="G24" s="42"/>
      <c r="H24" s="122"/>
      <c r="I24" s="122"/>
      <c r="K24" s="38"/>
      <c r="M24" s="129"/>
      <c r="N24" s="130"/>
      <c r="O24" s="115"/>
      <c r="P24" s="129"/>
      <c r="Q24" s="131"/>
      <c r="S24" s="38"/>
      <c r="U24" s="38"/>
      <c r="W24" s="38"/>
      <c r="Y24" s="38"/>
      <c r="AA24" s="38"/>
      <c r="AC24" s="38"/>
      <c r="AE24" s="38"/>
      <c r="AG24" s="38"/>
      <c r="AI24" s="38"/>
      <c r="AK24" s="38"/>
      <c r="AM24" s="38"/>
      <c r="AO24" s="38"/>
      <c r="AQ24" s="38"/>
      <c r="AS24" s="38"/>
      <c r="AU24" s="38"/>
      <c r="AW24" s="38"/>
      <c r="AY24" s="38"/>
      <c r="BA24" s="38"/>
      <c r="BC24" s="38"/>
      <c r="BE24" s="38"/>
      <c r="BG24" s="38"/>
      <c r="BI24" s="38"/>
      <c r="BK24" s="38"/>
      <c r="BM24" s="38"/>
      <c r="BO24" s="38"/>
      <c r="BQ24" s="38"/>
      <c r="BS24" s="38"/>
      <c r="BU24" s="38"/>
      <c r="BW24" s="38"/>
      <c r="BY24" s="38"/>
      <c r="CA24" s="38"/>
      <c r="CC24" s="60"/>
      <c r="CD24" s="60"/>
    </row>
    <row r="25" spans="1:86" s="37" customFormat="1" ht="25.5" customHeight="1" thickBot="1" x14ac:dyDescent="0.25">
      <c r="A25" s="634" t="s">
        <v>43</v>
      </c>
      <c r="B25" s="634"/>
      <c r="C25" s="150">
        <f>(A9+A10+A11+A12+A13+A14+A15+A16+A17+A18+A19+A20+A21+A22)-C28</f>
        <v>2</v>
      </c>
      <c r="D25" s="635" t="s">
        <v>45</v>
      </c>
      <c r="E25" s="636"/>
      <c r="F25" s="132"/>
      <c r="G25" s="42"/>
      <c r="H25" s="122"/>
      <c r="I25" s="122"/>
      <c r="K25" s="38"/>
      <c r="M25" s="129"/>
      <c r="N25" s="130"/>
      <c r="O25" s="115"/>
      <c r="P25" s="129"/>
      <c r="Q25" s="133" t="s">
        <v>49</v>
      </c>
      <c r="R25" s="134" t="s">
        <v>57</v>
      </c>
      <c r="S25" s="135"/>
      <c r="T25" s="136"/>
      <c r="U25" s="135"/>
      <c r="V25" s="136"/>
      <c r="W25" s="135"/>
      <c r="X25" s="136"/>
      <c r="Y25" s="135"/>
      <c r="Z25" s="136"/>
      <c r="AA25" s="135"/>
      <c r="AB25" s="136"/>
      <c r="AC25" s="135"/>
      <c r="AD25" s="136"/>
      <c r="AE25" s="135"/>
      <c r="AF25" s="136"/>
      <c r="AG25" s="135"/>
      <c r="AH25" s="136"/>
      <c r="AI25" s="135"/>
      <c r="AJ25" s="136"/>
      <c r="AK25" s="135"/>
      <c r="AL25" s="136"/>
      <c r="AM25" s="135"/>
      <c r="AN25" s="136"/>
      <c r="AO25" s="135"/>
      <c r="AP25" s="136"/>
      <c r="AQ25" s="135"/>
      <c r="AR25" s="136"/>
      <c r="AS25" s="135"/>
      <c r="AT25" s="136"/>
      <c r="AU25" s="135"/>
      <c r="AV25" s="136"/>
      <c r="AW25" s="135"/>
      <c r="AX25" s="136"/>
      <c r="AY25" s="135"/>
      <c r="AZ25" s="136"/>
      <c r="BA25" s="135"/>
      <c r="BB25" s="136"/>
      <c r="BC25" s="135"/>
      <c r="BD25" s="136"/>
      <c r="BE25" s="135"/>
      <c r="BF25" s="136"/>
      <c r="BG25" s="135"/>
      <c r="BH25" s="136"/>
      <c r="BI25" s="135"/>
      <c r="BJ25" s="136"/>
      <c r="BK25" s="135"/>
      <c r="BL25" s="136"/>
      <c r="BM25" s="135"/>
      <c r="BN25" s="136"/>
      <c r="BO25" s="135"/>
      <c r="BP25" s="136"/>
      <c r="BQ25" s="135"/>
      <c r="BR25" s="136"/>
      <c r="BS25" s="135"/>
      <c r="BT25" s="136"/>
      <c r="BU25" s="135"/>
      <c r="BV25" s="136"/>
      <c r="BW25" s="135"/>
      <c r="BX25" s="136"/>
      <c r="BY25" s="135"/>
      <c r="BZ25" s="136"/>
      <c r="CA25" s="137"/>
      <c r="CC25" s="60"/>
      <c r="CD25" s="60"/>
    </row>
    <row r="26" spans="1:86" s="37" customFormat="1" ht="8.25" customHeight="1" x14ac:dyDescent="0.2">
      <c r="C26" s="151"/>
      <c r="D26" s="121"/>
      <c r="E26" s="42"/>
      <c r="F26" s="43"/>
      <c r="G26" s="42"/>
      <c r="H26" s="122"/>
      <c r="I26" s="122"/>
      <c r="K26" s="38"/>
      <c r="M26" s="129"/>
      <c r="N26" s="130"/>
      <c r="O26" s="115"/>
      <c r="P26" s="129"/>
      <c r="Q26" s="131"/>
      <c r="R26" s="138"/>
      <c r="S26" s="644" t="s">
        <v>59</v>
      </c>
      <c r="T26" s="644"/>
      <c r="U26" s="644"/>
      <c r="V26" s="644"/>
      <c r="W26" s="644"/>
      <c r="X26" s="139"/>
      <c r="Y26" s="644" t="s">
        <v>60</v>
      </c>
      <c r="Z26" s="644"/>
      <c r="AA26" s="140"/>
      <c r="AB26" s="644" t="s">
        <v>17</v>
      </c>
      <c r="AC26" s="644"/>
      <c r="AD26" s="644"/>
      <c r="AE26" s="140"/>
      <c r="AF26" s="139"/>
      <c r="AG26" s="644" t="s">
        <v>59</v>
      </c>
      <c r="AH26" s="644"/>
      <c r="AI26" s="644"/>
      <c r="AJ26" s="644"/>
      <c r="AK26" s="644"/>
      <c r="AL26" s="139"/>
      <c r="AM26" s="644" t="s">
        <v>60</v>
      </c>
      <c r="AN26" s="644"/>
      <c r="AO26" s="140"/>
      <c r="AP26" s="644" t="s">
        <v>17</v>
      </c>
      <c r="AQ26" s="644"/>
      <c r="AR26" s="644"/>
      <c r="AS26" s="140"/>
      <c r="AT26" s="139"/>
      <c r="AU26" s="140"/>
      <c r="AV26" s="139"/>
      <c r="AW26" s="140"/>
      <c r="AX26" s="139"/>
      <c r="AY26" s="140"/>
      <c r="AZ26" s="139"/>
      <c r="BA26" s="140"/>
      <c r="BB26" s="139"/>
      <c r="BC26" s="140"/>
      <c r="BD26" s="139"/>
      <c r="BE26" s="140"/>
      <c r="BF26" s="139"/>
      <c r="BG26" s="140"/>
      <c r="BH26" s="139"/>
      <c r="BI26" s="140"/>
      <c r="BJ26" s="139"/>
      <c r="BK26" s="140"/>
      <c r="BL26" s="139"/>
      <c r="BM26" s="140"/>
      <c r="BN26" s="139"/>
      <c r="BO26" s="140"/>
      <c r="BP26" s="139"/>
      <c r="BQ26" s="140"/>
      <c r="BR26" s="139"/>
      <c r="BS26" s="140"/>
      <c r="BT26" s="139"/>
      <c r="BU26" s="140"/>
      <c r="BV26" s="139"/>
      <c r="BW26" s="140"/>
      <c r="BX26" s="139"/>
      <c r="BY26" s="140"/>
      <c r="BZ26" s="139"/>
      <c r="CA26" s="141"/>
      <c r="CC26" s="60"/>
      <c r="CD26" s="60"/>
    </row>
    <row r="27" spans="1:86" s="37" customFormat="1" ht="8.25" customHeight="1" thickBot="1" x14ac:dyDescent="0.25">
      <c r="C27" s="151"/>
      <c r="D27" s="121"/>
      <c r="E27" s="42"/>
      <c r="F27" s="43"/>
      <c r="G27" s="42"/>
      <c r="H27" s="122"/>
      <c r="I27" s="122"/>
      <c r="K27" s="38"/>
      <c r="M27" s="129"/>
      <c r="N27" s="130"/>
      <c r="O27" s="115"/>
      <c r="P27" s="129"/>
      <c r="Q27" s="131"/>
      <c r="R27" s="138"/>
      <c r="S27" s="644"/>
      <c r="T27" s="644"/>
      <c r="U27" s="644"/>
      <c r="V27" s="644"/>
      <c r="W27" s="644"/>
      <c r="X27" s="139"/>
      <c r="Y27" s="644"/>
      <c r="Z27" s="644"/>
      <c r="AA27" s="140"/>
      <c r="AB27" s="644"/>
      <c r="AC27" s="644"/>
      <c r="AD27" s="644"/>
      <c r="AE27" s="140"/>
      <c r="AF27" s="139"/>
      <c r="AG27" s="644"/>
      <c r="AH27" s="644"/>
      <c r="AI27" s="644"/>
      <c r="AJ27" s="644"/>
      <c r="AK27" s="644"/>
      <c r="AL27" s="139"/>
      <c r="AM27" s="644"/>
      <c r="AN27" s="644"/>
      <c r="AO27" s="140"/>
      <c r="AP27" s="644"/>
      <c r="AQ27" s="644"/>
      <c r="AR27" s="644"/>
      <c r="AS27" s="140"/>
      <c r="AT27" s="139"/>
      <c r="AU27" s="140"/>
      <c r="AV27" s="139"/>
      <c r="AW27" s="140"/>
      <c r="AX27" s="139"/>
      <c r="AY27" s="140"/>
      <c r="AZ27" s="139"/>
      <c r="BA27" s="140"/>
      <c r="BB27" s="139"/>
      <c r="BC27" s="140"/>
      <c r="BD27" s="139"/>
      <c r="BE27" s="140"/>
      <c r="BF27" s="139"/>
      <c r="BG27" s="140"/>
      <c r="BH27" s="139"/>
      <c r="BI27" s="140"/>
      <c r="BJ27" s="139"/>
      <c r="BK27" s="140"/>
      <c r="BL27" s="139"/>
      <c r="BM27" s="140"/>
      <c r="BN27" s="139"/>
      <c r="BO27" s="140"/>
      <c r="BP27" s="139"/>
      <c r="BQ27" s="140"/>
      <c r="BR27" s="139"/>
      <c r="BS27" s="140"/>
      <c r="BT27" s="139"/>
      <c r="BU27" s="140"/>
      <c r="BV27" s="139"/>
      <c r="BW27" s="140"/>
      <c r="BX27" s="139"/>
      <c r="BY27" s="140"/>
      <c r="BZ27" s="139"/>
      <c r="CA27" s="141"/>
      <c r="CC27" s="60"/>
      <c r="CD27" s="60"/>
    </row>
    <row r="28" spans="1:86" s="37" customFormat="1" ht="25.5" customHeight="1" thickBot="1" x14ac:dyDescent="0.25">
      <c r="A28" s="634" t="s">
        <v>44</v>
      </c>
      <c r="B28" s="634"/>
      <c r="C28" s="152">
        <v>0</v>
      </c>
      <c r="D28" s="635" t="s">
        <v>45</v>
      </c>
      <c r="E28" s="636"/>
      <c r="F28" s="132"/>
      <c r="G28" s="42"/>
      <c r="H28" s="122"/>
      <c r="I28" s="122"/>
      <c r="K28" s="38"/>
      <c r="M28" s="129"/>
      <c r="N28" s="130"/>
      <c r="O28" s="115"/>
      <c r="P28" s="129"/>
      <c r="Q28" s="131"/>
      <c r="R28" s="138">
        <v>1</v>
      </c>
      <c r="S28" s="631"/>
      <c r="T28" s="631"/>
      <c r="U28" s="631"/>
      <c r="V28" s="631"/>
      <c r="W28" s="631"/>
      <c r="X28" s="139"/>
      <c r="Y28" s="632"/>
      <c r="Z28" s="632"/>
      <c r="AA28" s="140"/>
      <c r="AB28" s="633"/>
      <c r="AC28" s="633"/>
      <c r="AD28" s="633"/>
      <c r="AE28" s="140"/>
      <c r="AF28" s="139">
        <v>4</v>
      </c>
      <c r="AG28" s="631"/>
      <c r="AH28" s="631"/>
      <c r="AI28" s="631"/>
      <c r="AJ28" s="631"/>
      <c r="AK28" s="631"/>
      <c r="AL28" s="139"/>
      <c r="AM28" s="632"/>
      <c r="AN28" s="632"/>
      <c r="AO28" s="140"/>
      <c r="AP28" s="633"/>
      <c r="AQ28" s="633"/>
      <c r="AR28" s="633"/>
      <c r="AS28" s="140"/>
      <c r="AT28" s="139"/>
      <c r="AU28" s="140"/>
      <c r="AV28" s="139"/>
      <c r="AW28" s="140"/>
      <c r="AX28" s="139"/>
      <c r="AY28" s="140"/>
      <c r="AZ28" s="139"/>
      <c r="BA28" s="140"/>
      <c r="BB28" s="139"/>
      <c r="BC28" s="140"/>
      <c r="BD28" s="139"/>
      <c r="BE28" s="140"/>
      <c r="BF28" s="139"/>
      <c r="BG28" s="140"/>
      <c r="BH28" s="139"/>
      <c r="BI28" s="140"/>
      <c r="BJ28" s="139"/>
      <c r="BK28" s="140"/>
      <c r="BL28" s="139"/>
      <c r="BM28" s="140"/>
      <c r="BN28" s="139"/>
      <c r="BO28" s="140"/>
      <c r="BP28" s="139"/>
      <c r="BQ28" s="140"/>
      <c r="BR28" s="139"/>
      <c r="BS28" s="140"/>
      <c r="BT28" s="139"/>
      <c r="BU28" s="140"/>
      <c r="BV28" s="139"/>
      <c r="BW28" s="140"/>
      <c r="BX28" s="139"/>
      <c r="BY28" s="140"/>
      <c r="BZ28" s="139"/>
      <c r="CA28" s="141"/>
      <c r="CC28" s="60"/>
      <c r="CD28" s="60"/>
    </row>
    <row r="29" spans="1:86" s="37" customFormat="1" ht="9.75" customHeight="1" thickBot="1" x14ac:dyDescent="0.25">
      <c r="C29" s="151"/>
      <c r="D29" s="121"/>
      <c r="E29" s="42"/>
      <c r="F29" s="43"/>
      <c r="G29" s="42"/>
      <c r="H29" s="122"/>
      <c r="I29" s="122"/>
      <c r="K29" s="38"/>
      <c r="M29" s="129"/>
      <c r="N29" s="130"/>
      <c r="O29" s="115"/>
      <c r="P29" s="129"/>
      <c r="Q29" s="131"/>
      <c r="R29" s="138"/>
      <c r="S29" s="140"/>
      <c r="T29" s="139"/>
      <c r="U29" s="140"/>
      <c r="V29" s="139"/>
      <c r="W29" s="140"/>
      <c r="X29" s="139"/>
      <c r="Y29" s="142"/>
      <c r="Z29" s="142"/>
      <c r="AA29" s="140"/>
      <c r="AB29" s="143"/>
      <c r="AC29" s="144"/>
      <c r="AD29" s="143"/>
      <c r="AE29" s="140"/>
      <c r="AF29" s="139"/>
      <c r="AG29" s="140"/>
      <c r="AH29" s="139"/>
      <c r="AI29" s="140"/>
      <c r="AJ29" s="139"/>
      <c r="AK29" s="140"/>
      <c r="AL29" s="139"/>
      <c r="AM29" s="142"/>
      <c r="AN29" s="142"/>
      <c r="AO29" s="140"/>
      <c r="AP29" s="143"/>
      <c r="AQ29" s="144"/>
      <c r="AR29" s="143"/>
      <c r="AS29" s="140"/>
      <c r="AT29" s="139"/>
      <c r="AU29" s="140"/>
      <c r="AV29" s="139"/>
      <c r="AW29" s="140"/>
      <c r="AX29" s="139"/>
      <c r="AY29" s="140"/>
      <c r="AZ29" s="139"/>
      <c r="BA29" s="140"/>
      <c r="BB29" s="139"/>
      <c r="BC29" s="140"/>
      <c r="BD29" s="139"/>
      <c r="BE29" s="140"/>
      <c r="BF29" s="139"/>
      <c r="BG29" s="140"/>
      <c r="BH29" s="139"/>
      <c r="BI29" s="140"/>
      <c r="BJ29" s="139"/>
      <c r="BK29" s="140"/>
      <c r="BL29" s="139"/>
      <c r="BM29" s="140"/>
      <c r="BN29" s="139"/>
      <c r="BO29" s="140"/>
      <c r="BP29" s="139"/>
      <c r="BQ29" s="140"/>
      <c r="BR29" s="139"/>
      <c r="BS29" s="140"/>
      <c r="BT29" s="139"/>
      <c r="BU29" s="140"/>
      <c r="BV29" s="139"/>
      <c r="BW29" s="140"/>
      <c r="BX29" s="139"/>
      <c r="BY29" s="140"/>
      <c r="BZ29" s="139"/>
      <c r="CA29" s="141"/>
      <c r="CC29" s="60"/>
      <c r="CD29" s="60"/>
    </row>
    <row r="30" spans="1:86" s="37" customFormat="1" ht="25.5" customHeight="1" thickBot="1" x14ac:dyDescent="0.25">
      <c r="A30" s="634" t="s">
        <v>46</v>
      </c>
      <c r="B30" s="634"/>
      <c r="C30" s="150">
        <f>L23+O23</f>
        <v>5</v>
      </c>
      <c r="D30" s="638" t="s">
        <v>47</v>
      </c>
      <c r="E30" s="637"/>
      <c r="F30" s="43"/>
      <c r="G30" s="42" t="s">
        <v>16</v>
      </c>
      <c r="H30" s="154">
        <f>O23</f>
        <v>0</v>
      </c>
      <c r="I30" s="145" t="s">
        <v>47</v>
      </c>
      <c r="J30" s="639">
        <f>Q23</f>
        <v>0</v>
      </c>
      <c r="K30" s="640"/>
      <c r="L30" s="641"/>
      <c r="M30" s="129" t="s">
        <v>48</v>
      </c>
      <c r="N30" s="130"/>
      <c r="O30" s="115"/>
      <c r="P30" s="129"/>
      <c r="Q30" s="131"/>
      <c r="R30" s="138">
        <v>2</v>
      </c>
      <c r="S30" s="631"/>
      <c r="T30" s="631"/>
      <c r="U30" s="631"/>
      <c r="V30" s="631"/>
      <c r="W30" s="631"/>
      <c r="X30" s="139"/>
      <c r="Y30" s="632"/>
      <c r="Z30" s="632"/>
      <c r="AA30" s="140"/>
      <c r="AB30" s="633"/>
      <c r="AC30" s="633"/>
      <c r="AD30" s="633"/>
      <c r="AE30" s="140"/>
      <c r="AF30" s="139">
        <v>5</v>
      </c>
      <c r="AG30" s="631"/>
      <c r="AH30" s="631"/>
      <c r="AI30" s="631"/>
      <c r="AJ30" s="631"/>
      <c r="AK30" s="631"/>
      <c r="AL30" s="139"/>
      <c r="AM30" s="632"/>
      <c r="AN30" s="632"/>
      <c r="AO30" s="140"/>
      <c r="AP30" s="633"/>
      <c r="AQ30" s="633"/>
      <c r="AR30" s="633"/>
      <c r="AS30" s="140"/>
      <c r="AT30" s="139"/>
      <c r="AU30" s="140"/>
      <c r="AV30" s="139"/>
      <c r="AW30" s="140"/>
      <c r="AX30" s="139"/>
      <c r="AY30" s="140"/>
      <c r="AZ30" s="139"/>
      <c r="BA30" s="140"/>
      <c r="BB30" s="139"/>
      <c r="BC30" s="140"/>
      <c r="BD30" s="139"/>
      <c r="BE30" s="140"/>
      <c r="BF30" s="139"/>
      <c r="BG30" s="140"/>
      <c r="BH30" s="139"/>
      <c r="BI30" s="140"/>
      <c r="BJ30" s="139"/>
      <c r="BK30" s="140"/>
      <c r="BL30" s="139"/>
      <c r="BM30" s="140"/>
      <c r="BN30" s="139"/>
      <c r="BO30" s="140"/>
      <c r="BP30" s="139"/>
      <c r="BQ30" s="140"/>
      <c r="BR30" s="139"/>
      <c r="BS30" s="140"/>
      <c r="BT30" s="139"/>
      <c r="BU30" s="140"/>
      <c r="BV30" s="139"/>
      <c r="BW30" s="140"/>
      <c r="BX30" s="139"/>
      <c r="BY30" s="140"/>
      <c r="BZ30" s="139"/>
      <c r="CA30" s="141"/>
      <c r="CC30" s="60"/>
      <c r="CD30" s="60"/>
    </row>
    <row r="31" spans="1:86" s="37" customFormat="1" ht="9.75" customHeight="1" thickBot="1" x14ac:dyDescent="0.25">
      <c r="C31" s="151"/>
      <c r="D31" s="121"/>
      <c r="E31" s="42"/>
      <c r="F31" s="43"/>
      <c r="G31" s="42"/>
      <c r="H31" s="122"/>
      <c r="I31" s="122"/>
      <c r="K31" s="38"/>
      <c r="M31" s="129"/>
      <c r="N31" s="130"/>
      <c r="O31" s="115"/>
      <c r="P31" s="129"/>
      <c r="Q31" s="131"/>
      <c r="R31" s="138"/>
      <c r="S31" s="140"/>
      <c r="T31" s="139"/>
      <c r="U31" s="140"/>
      <c r="V31" s="139"/>
      <c r="W31" s="140"/>
      <c r="X31" s="139"/>
      <c r="Y31" s="142"/>
      <c r="Z31" s="142"/>
      <c r="AA31" s="140"/>
      <c r="AB31" s="143"/>
      <c r="AC31" s="144"/>
      <c r="AD31" s="143"/>
      <c r="AE31" s="140"/>
      <c r="AF31" s="139"/>
      <c r="AG31" s="140"/>
      <c r="AH31" s="139"/>
      <c r="AI31" s="140"/>
      <c r="AJ31" s="139"/>
      <c r="AK31" s="140"/>
      <c r="AL31" s="139"/>
      <c r="AM31" s="142"/>
      <c r="AN31" s="142"/>
      <c r="AO31" s="140"/>
      <c r="AP31" s="143"/>
      <c r="AQ31" s="144"/>
      <c r="AR31" s="143"/>
      <c r="AS31" s="140"/>
      <c r="AT31" s="139"/>
      <c r="AU31" s="140"/>
      <c r="AV31" s="139"/>
      <c r="AW31" s="140"/>
      <c r="AX31" s="139"/>
      <c r="AY31" s="140"/>
      <c r="AZ31" s="139"/>
      <c r="BA31" s="140"/>
      <c r="BB31" s="139"/>
      <c r="BC31" s="140"/>
      <c r="BD31" s="139"/>
      <c r="BE31" s="140"/>
      <c r="BF31" s="139"/>
      <c r="BG31" s="140"/>
      <c r="BH31" s="139"/>
      <c r="BI31" s="140"/>
      <c r="BJ31" s="139"/>
      <c r="BK31" s="140"/>
      <c r="BL31" s="139"/>
      <c r="BM31" s="140"/>
      <c r="BN31" s="139"/>
      <c r="BO31" s="140"/>
      <c r="BP31" s="139"/>
      <c r="BQ31" s="140"/>
      <c r="BR31" s="139"/>
      <c r="BS31" s="140"/>
      <c r="BT31" s="139"/>
      <c r="BU31" s="140"/>
      <c r="BV31" s="139"/>
      <c r="BW31" s="140"/>
      <c r="BX31" s="139"/>
      <c r="BY31" s="140"/>
      <c r="BZ31" s="139"/>
      <c r="CA31" s="141"/>
      <c r="CC31" s="60"/>
      <c r="CD31" s="60"/>
    </row>
    <row r="32" spans="1:86" s="37" customFormat="1" ht="25.5" customHeight="1" thickBot="1" x14ac:dyDescent="0.25">
      <c r="A32" s="634" t="s">
        <v>46</v>
      </c>
      <c r="B32" s="634"/>
      <c r="C32" s="153">
        <f>N23+Q23</f>
        <v>1542.0570000000002</v>
      </c>
      <c r="D32" s="637" t="s">
        <v>48</v>
      </c>
      <c r="E32" s="637"/>
      <c r="F32" s="43"/>
      <c r="G32" s="42"/>
      <c r="H32" s="122"/>
      <c r="I32" s="122"/>
      <c r="K32" s="38"/>
      <c r="M32" s="129"/>
      <c r="N32" s="130"/>
      <c r="O32" s="115"/>
      <c r="P32" s="129"/>
      <c r="Q32" s="131"/>
      <c r="R32" s="138">
        <v>3</v>
      </c>
      <c r="S32" s="631"/>
      <c r="T32" s="631"/>
      <c r="U32" s="631"/>
      <c r="V32" s="631"/>
      <c r="W32" s="631"/>
      <c r="X32" s="139"/>
      <c r="Y32" s="632"/>
      <c r="Z32" s="632"/>
      <c r="AA32" s="550"/>
      <c r="AB32" s="633"/>
      <c r="AC32" s="633"/>
      <c r="AD32" s="633"/>
      <c r="AE32" s="140"/>
      <c r="AF32" s="139">
        <v>6</v>
      </c>
      <c r="AG32" s="631"/>
      <c r="AH32" s="631"/>
      <c r="AI32" s="631"/>
      <c r="AJ32" s="631"/>
      <c r="AK32" s="631"/>
      <c r="AL32" s="139"/>
      <c r="AM32" s="632"/>
      <c r="AN32" s="632"/>
      <c r="AO32" s="140"/>
      <c r="AP32" s="633"/>
      <c r="AQ32" s="633"/>
      <c r="AR32" s="633"/>
      <c r="AS32" s="140"/>
      <c r="AT32" s="139"/>
      <c r="AU32" s="140"/>
      <c r="AV32" s="139"/>
      <c r="AW32" s="140"/>
      <c r="AX32" s="139"/>
      <c r="AY32" s="140"/>
      <c r="AZ32" s="139"/>
      <c r="BA32" s="140"/>
      <c r="BB32" s="139"/>
      <c r="BC32" s="140"/>
      <c r="BD32" s="139"/>
      <c r="BE32" s="140"/>
      <c r="BF32" s="139"/>
      <c r="BG32" s="140"/>
      <c r="BH32" s="139"/>
      <c r="BI32" s="140"/>
      <c r="BJ32" s="139"/>
      <c r="BK32" s="140"/>
      <c r="BL32" s="139"/>
      <c r="BM32" s="140"/>
      <c r="BN32" s="139"/>
      <c r="BO32" s="140"/>
      <c r="BP32" s="139"/>
      <c r="BQ32" s="140"/>
      <c r="BR32" s="139"/>
      <c r="BS32" s="140"/>
      <c r="BT32" s="139"/>
      <c r="BU32" s="140"/>
      <c r="BV32" s="139"/>
      <c r="BW32" s="140"/>
      <c r="BX32" s="139"/>
      <c r="BY32" s="140"/>
      <c r="BZ32" s="139"/>
      <c r="CA32" s="141"/>
      <c r="CC32" s="60"/>
      <c r="CD32" s="60"/>
    </row>
    <row r="33" spans="1:82" s="37" customFormat="1" ht="22.5" customHeight="1" thickBot="1" x14ac:dyDescent="0.25">
      <c r="D33" s="121"/>
      <c r="E33" s="42"/>
      <c r="F33" s="43"/>
      <c r="G33" s="42"/>
      <c r="H33" s="122"/>
      <c r="I33" s="122"/>
      <c r="K33" s="38"/>
      <c r="M33" s="129"/>
      <c r="N33" s="130"/>
      <c r="O33" s="115"/>
      <c r="P33" s="129"/>
      <c r="Q33" s="131"/>
      <c r="R33" s="146"/>
      <c r="S33" s="147"/>
      <c r="T33" s="148"/>
      <c r="U33" s="147"/>
      <c r="V33" s="148"/>
      <c r="W33" s="147"/>
      <c r="X33" s="148"/>
      <c r="Y33" s="147"/>
      <c r="Z33" s="148"/>
      <c r="AA33" s="147" t="s">
        <v>47</v>
      </c>
      <c r="AB33" s="627">
        <f>Y28+Y30+Y32+AM28+AM30+AM32</f>
        <v>0</v>
      </c>
      <c r="AC33" s="627"/>
      <c r="AD33" s="627"/>
      <c r="AE33" s="628" t="s">
        <v>17</v>
      </c>
      <c r="AF33" s="628"/>
      <c r="AG33" s="629">
        <f>AB28+AB30+AB32+AP28+AP30+AP32</f>
        <v>0</v>
      </c>
      <c r="AH33" s="629"/>
      <c r="AI33" s="629"/>
      <c r="AJ33" s="629"/>
      <c r="AK33" s="629"/>
      <c r="AL33" s="148"/>
      <c r="AM33" s="628"/>
      <c r="AN33" s="628"/>
      <c r="AO33" s="147"/>
      <c r="AP33" s="630"/>
      <c r="AQ33" s="630"/>
      <c r="AR33" s="630"/>
      <c r="AS33" s="147"/>
      <c r="AT33" s="148"/>
      <c r="AU33" s="147"/>
      <c r="AV33" s="148"/>
      <c r="AW33" s="147"/>
      <c r="AX33" s="148"/>
      <c r="AY33" s="147"/>
      <c r="AZ33" s="148"/>
      <c r="BA33" s="147"/>
      <c r="BB33" s="148"/>
      <c r="BC33" s="147"/>
      <c r="BD33" s="148"/>
      <c r="BE33" s="147"/>
      <c r="BF33" s="148"/>
      <c r="BG33" s="147"/>
      <c r="BH33" s="148"/>
      <c r="BI33" s="147"/>
      <c r="BJ33" s="148"/>
      <c r="BK33" s="147"/>
      <c r="BL33" s="148"/>
      <c r="BM33" s="147"/>
      <c r="BN33" s="148"/>
      <c r="BO33" s="147"/>
      <c r="BP33" s="148"/>
      <c r="BQ33" s="147"/>
      <c r="BR33" s="148"/>
      <c r="BS33" s="147"/>
      <c r="BT33" s="148"/>
      <c r="BU33" s="147"/>
      <c r="BV33" s="148"/>
      <c r="BW33" s="147"/>
      <c r="BX33" s="148"/>
      <c r="BY33" s="147"/>
      <c r="BZ33" s="148"/>
      <c r="CA33" s="149"/>
      <c r="CC33" s="60"/>
      <c r="CD33" s="60"/>
    </row>
    <row r="34" spans="1:82" s="45" customFormat="1" ht="27" thickBot="1" x14ac:dyDescent="0.25">
      <c r="A34" s="634" t="s">
        <v>93</v>
      </c>
      <c r="B34" s="634"/>
      <c r="C34" s="265">
        <f>CE23</f>
        <v>0</v>
      </c>
      <c r="D34" s="637" t="s">
        <v>48</v>
      </c>
      <c r="E34" s="637"/>
      <c r="F34" s="51"/>
      <c r="G34" s="28"/>
      <c r="H34" s="29"/>
      <c r="I34" s="29"/>
      <c r="J34" s="24"/>
      <c r="K34" s="30"/>
      <c r="L34" s="24"/>
      <c r="M34" s="31"/>
      <c r="N34" s="32"/>
      <c r="O34" s="33"/>
      <c r="P34" s="31"/>
      <c r="Q34" s="34"/>
      <c r="S34" s="48"/>
      <c r="U34" s="48"/>
      <c r="W34" s="48"/>
      <c r="Y34" s="48"/>
      <c r="AA34" s="48"/>
      <c r="AC34" s="48"/>
      <c r="AE34" s="48"/>
      <c r="AG34" s="48"/>
      <c r="AI34" s="48"/>
      <c r="AK34" s="48"/>
      <c r="AM34" s="48"/>
      <c r="AO34" s="48"/>
      <c r="AQ34" s="48"/>
      <c r="AS34" s="48"/>
      <c r="AU34" s="48"/>
      <c r="AW34" s="48"/>
      <c r="AY34" s="48"/>
      <c r="BA34" s="48"/>
      <c r="BC34" s="48"/>
      <c r="BE34" s="48"/>
      <c r="BG34" s="48"/>
      <c r="BI34" s="48"/>
      <c r="BK34" s="48"/>
      <c r="BM34" s="48"/>
      <c r="BO34" s="48"/>
      <c r="BQ34" s="48"/>
      <c r="BS34" s="48"/>
      <c r="BU34" s="48"/>
      <c r="BW34" s="48"/>
      <c r="BY34" s="48"/>
      <c r="CA34" s="48"/>
      <c r="CC34" s="35"/>
      <c r="CD34" s="35"/>
    </row>
    <row r="35" spans="1:82" s="45" customFormat="1" ht="7.5" customHeight="1" thickBot="1" x14ac:dyDescent="0.25">
      <c r="D35" s="25"/>
      <c r="E35" s="50"/>
      <c r="F35" s="51"/>
      <c r="G35" s="28"/>
      <c r="H35" s="29"/>
      <c r="I35" s="29"/>
      <c r="J35" s="24"/>
      <c r="K35" s="30"/>
      <c r="L35" s="24"/>
      <c r="M35" s="31"/>
      <c r="N35" s="32"/>
      <c r="O35" s="33"/>
      <c r="P35" s="31"/>
      <c r="Q35" s="34"/>
      <c r="S35" s="48"/>
      <c r="U35" s="48"/>
      <c r="W35" s="48"/>
      <c r="Y35" s="48"/>
      <c r="AA35" s="48"/>
      <c r="AC35" s="48"/>
      <c r="AE35" s="48"/>
      <c r="AG35" s="48"/>
      <c r="AI35" s="48"/>
      <c r="AK35" s="48"/>
      <c r="AM35" s="48"/>
      <c r="AO35" s="48"/>
      <c r="AQ35" s="48"/>
      <c r="AS35" s="48"/>
      <c r="AU35" s="48"/>
      <c r="AW35" s="48"/>
      <c r="AY35" s="48"/>
      <c r="BA35" s="48"/>
      <c r="BC35" s="48"/>
      <c r="BE35" s="48"/>
      <c r="BG35" s="48"/>
      <c r="BI35" s="48"/>
      <c r="BK35" s="48"/>
      <c r="BM35" s="48"/>
      <c r="BO35" s="48"/>
      <c r="BQ35" s="48"/>
      <c r="BS35" s="48"/>
      <c r="BU35" s="48"/>
      <c r="BW35" s="48"/>
      <c r="BY35" s="48"/>
      <c r="CA35" s="48"/>
      <c r="CC35" s="35"/>
      <c r="CD35" s="35"/>
    </row>
    <row r="36" spans="1:82" s="45" customFormat="1" ht="27" thickBot="1" x14ac:dyDescent="0.25">
      <c r="A36" s="634" t="s">
        <v>65</v>
      </c>
      <c r="B36" s="634"/>
      <c r="C36" s="265">
        <f>C32+C34</f>
        <v>1542.0570000000002</v>
      </c>
      <c r="D36" s="637" t="s">
        <v>48</v>
      </c>
      <c r="E36" s="637"/>
      <c r="F36" s="51"/>
      <c r="G36" s="28"/>
      <c r="H36" s="29"/>
      <c r="I36" s="29"/>
      <c r="J36" s="24"/>
      <c r="K36" s="30"/>
      <c r="L36" s="24"/>
      <c r="M36" s="31"/>
      <c r="N36" s="32"/>
      <c r="O36" s="33"/>
      <c r="P36" s="31"/>
      <c r="Q36" s="34"/>
      <c r="S36" s="48"/>
      <c r="U36" s="48"/>
      <c r="W36" s="48"/>
      <c r="Y36" s="48"/>
      <c r="AA36" s="48"/>
      <c r="AC36" s="48"/>
      <c r="AE36" s="48"/>
      <c r="AG36" s="48"/>
      <c r="AI36" s="48"/>
      <c r="AK36" s="48"/>
      <c r="AM36" s="48"/>
      <c r="AO36" s="48"/>
      <c r="AQ36" s="48"/>
      <c r="AS36" s="48"/>
      <c r="AU36" s="48"/>
      <c r="AW36" s="48"/>
      <c r="AY36" s="48"/>
      <c r="BA36" s="48"/>
      <c r="BC36" s="48"/>
      <c r="BE36" s="48"/>
      <c r="BG36" s="48"/>
      <c r="BI36" s="48"/>
      <c r="BK36" s="48"/>
      <c r="BM36" s="48"/>
      <c r="BO36" s="48"/>
      <c r="BQ36" s="48"/>
      <c r="BS36" s="48"/>
      <c r="BU36" s="48"/>
      <c r="BW36" s="48"/>
      <c r="BY36" s="48"/>
      <c r="CA36" s="48"/>
      <c r="CC36" s="35"/>
      <c r="CD36" s="35"/>
    </row>
    <row r="37" spans="1:82" s="45" customFormat="1" ht="15" x14ac:dyDescent="0.2">
      <c r="D37" s="25"/>
      <c r="E37" s="50"/>
      <c r="F37" s="51"/>
      <c r="G37" s="28"/>
      <c r="H37" s="29"/>
      <c r="I37" s="29"/>
      <c r="J37" s="24"/>
      <c r="K37" s="30"/>
      <c r="L37" s="24"/>
      <c r="M37" s="31"/>
      <c r="N37" s="32"/>
      <c r="O37" s="33"/>
      <c r="P37" s="31"/>
      <c r="Q37" s="34"/>
      <c r="S37" s="48"/>
      <c r="U37" s="48"/>
      <c r="W37" s="48"/>
      <c r="Y37" s="48"/>
      <c r="AA37" s="48"/>
      <c r="AC37" s="48"/>
      <c r="AE37" s="48"/>
      <c r="AG37" s="48"/>
      <c r="AI37" s="48"/>
      <c r="AK37" s="48"/>
      <c r="AM37" s="48"/>
      <c r="AO37" s="48"/>
      <c r="AQ37" s="48"/>
      <c r="AS37" s="48"/>
      <c r="AU37" s="48"/>
      <c r="AW37" s="48"/>
      <c r="AY37" s="48"/>
      <c r="BA37" s="48"/>
      <c r="BC37" s="48"/>
      <c r="BE37" s="48"/>
      <c r="BG37" s="48"/>
      <c r="BI37" s="48"/>
      <c r="BK37" s="48"/>
      <c r="BM37" s="48"/>
      <c r="BO37" s="48"/>
      <c r="BQ37" s="48"/>
      <c r="BS37" s="48"/>
      <c r="BU37" s="48"/>
      <c r="BW37" s="48"/>
      <c r="BY37" s="48"/>
      <c r="CA37" s="48"/>
      <c r="CC37" s="35"/>
      <c r="CD37" s="35"/>
    </row>
    <row r="38" spans="1:82" s="45" customFormat="1" ht="15" x14ac:dyDescent="0.2">
      <c r="D38" s="25"/>
      <c r="E38" s="50"/>
      <c r="F38" s="51"/>
      <c r="G38" s="28"/>
      <c r="H38" s="29"/>
      <c r="I38" s="29"/>
      <c r="J38" s="24"/>
      <c r="K38" s="30"/>
      <c r="L38" s="24"/>
      <c r="M38" s="31"/>
      <c r="N38" s="32"/>
      <c r="O38" s="33"/>
      <c r="P38" s="31"/>
      <c r="Q38" s="34"/>
      <c r="S38" s="48"/>
      <c r="U38" s="48"/>
      <c r="W38" s="48"/>
      <c r="Y38" s="48"/>
      <c r="AA38" s="48"/>
      <c r="AC38" s="48"/>
      <c r="AE38" s="48"/>
      <c r="AG38" s="48"/>
      <c r="AI38" s="48"/>
      <c r="AK38" s="48"/>
      <c r="AM38" s="48"/>
      <c r="AO38" s="48"/>
      <c r="AQ38" s="48"/>
      <c r="AS38" s="48"/>
      <c r="AU38" s="48"/>
      <c r="AW38" s="48"/>
      <c r="AY38" s="48"/>
      <c r="BA38" s="48"/>
      <c r="BC38" s="48"/>
      <c r="BE38" s="48"/>
      <c r="BG38" s="48"/>
      <c r="BI38" s="48"/>
      <c r="BK38" s="48"/>
      <c r="BM38" s="48"/>
      <c r="BO38" s="48"/>
      <c r="BQ38" s="48"/>
      <c r="BS38" s="48"/>
      <c r="BU38" s="48"/>
      <c r="BW38" s="48"/>
      <c r="BY38" s="48"/>
      <c r="CA38" s="48"/>
      <c r="CC38" s="35"/>
      <c r="CD38" s="35"/>
    </row>
    <row r="39" spans="1:82" s="45" customFormat="1" ht="15" x14ac:dyDescent="0.2">
      <c r="D39" s="25"/>
      <c r="E39" s="50"/>
      <c r="F39" s="51"/>
      <c r="G39" s="28"/>
      <c r="H39" s="29"/>
      <c r="I39" s="29"/>
      <c r="J39" s="24"/>
      <c r="K39" s="30"/>
      <c r="L39" s="24"/>
      <c r="M39" s="31"/>
      <c r="N39" s="32"/>
      <c r="O39" s="33"/>
      <c r="P39" s="31"/>
      <c r="Q39" s="34"/>
      <c r="S39" s="48"/>
      <c r="U39" s="48"/>
      <c r="W39" s="48"/>
      <c r="Y39" s="48"/>
      <c r="AA39" s="48"/>
      <c r="AC39" s="48"/>
      <c r="AE39" s="48"/>
      <c r="AG39" s="48"/>
      <c r="AI39" s="48"/>
      <c r="AK39" s="48"/>
      <c r="AM39" s="48"/>
      <c r="AO39" s="48"/>
      <c r="AQ39" s="48"/>
      <c r="AS39" s="48"/>
      <c r="AU39" s="48"/>
      <c r="AW39" s="48"/>
      <c r="AY39" s="48"/>
      <c r="BA39" s="48"/>
      <c r="BC39" s="48"/>
      <c r="BE39" s="48"/>
      <c r="BG39" s="48"/>
      <c r="BI39" s="48"/>
      <c r="BK39" s="48"/>
      <c r="BM39" s="48"/>
      <c r="BO39" s="48"/>
      <c r="BQ39" s="48"/>
      <c r="BS39" s="48"/>
      <c r="BU39" s="48"/>
      <c r="BW39" s="48"/>
      <c r="BY39" s="48"/>
      <c r="CA39" s="48"/>
      <c r="CC39" s="35"/>
      <c r="CD39" s="35"/>
    </row>
    <row r="40" spans="1:82" s="45" customFormat="1" ht="15" x14ac:dyDescent="0.2">
      <c r="D40" s="25"/>
      <c r="E40" s="50"/>
      <c r="F40" s="51"/>
      <c r="G40" s="28"/>
      <c r="H40" s="29"/>
      <c r="I40" s="29"/>
      <c r="J40" s="24"/>
      <c r="K40" s="30"/>
      <c r="L40" s="24"/>
      <c r="M40" s="31"/>
      <c r="N40" s="32"/>
      <c r="O40" s="33"/>
      <c r="P40" s="31"/>
      <c r="Q40" s="34"/>
      <c r="S40" s="48"/>
      <c r="U40" s="48"/>
      <c r="W40" s="48"/>
      <c r="Y40" s="48"/>
      <c r="AA40" s="48"/>
      <c r="AC40" s="48"/>
      <c r="AE40" s="48"/>
      <c r="AG40" s="48"/>
      <c r="AI40" s="48"/>
      <c r="AK40" s="48"/>
      <c r="AM40" s="48"/>
      <c r="AO40" s="48"/>
      <c r="AQ40" s="48"/>
      <c r="AS40" s="48"/>
      <c r="AU40" s="48"/>
      <c r="AW40" s="48"/>
      <c r="AY40" s="48"/>
      <c r="BA40" s="48"/>
      <c r="BC40" s="48"/>
      <c r="BE40" s="48"/>
      <c r="BG40" s="48"/>
      <c r="BI40" s="48"/>
      <c r="BK40" s="48"/>
      <c r="BM40" s="48"/>
      <c r="BO40" s="48"/>
      <c r="BQ40" s="48"/>
      <c r="BS40" s="48"/>
      <c r="BU40" s="48"/>
      <c r="BW40" s="48"/>
      <c r="BY40" s="48"/>
      <c r="CA40" s="48"/>
      <c r="CC40" s="35"/>
      <c r="CD40" s="35"/>
    </row>
    <row r="41" spans="1:82" s="45" customFormat="1" ht="15" x14ac:dyDescent="0.2">
      <c r="D41" s="25"/>
      <c r="E41" s="50"/>
      <c r="F41" s="51"/>
      <c r="G41" s="28"/>
      <c r="H41" s="29"/>
      <c r="I41" s="29"/>
      <c r="J41" s="24"/>
      <c r="K41" s="30"/>
      <c r="L41" s="24"/>
      <c r="M41" s="31"/>
      <c r="N41" s="32"/>
      <c r="O41" s="33"/>
      <c r="P41" s="31"/>
      <c r="Q41" s="34"/>
      <c r="S41" s="48"/>
      <c r="U41" s="48"/>
      <c r="W41" s="48"/>
      <c r="Y41" s="48"/>
      <c r="AA41" s="48"/>
      <c r="AC41" s="48"/>
      <c r="AE41" s="48"/>
      <c r="AG41" s="48"/>
      <c r="AI41" s="48"/>
      <c r="AK41" s="48"/>
      <c r="AM41" s="48"/>
      <c r="AO41" s="48"/>
      <c r="AQ41" s="48"/>
      <c r="AS41" s="48"/>
      <c r="AU41" s="48"/>
      <c r="AW41" s="48"/>
      <c r="AY41" s="48"/>
      <c r="BA41" s="48"/>
      <c r="BC41" s="48"/>
      <c r="BE41" s="48"/>
      <c r="BG41" s="48"/>
      <c r="BI41" s="48"/>
      <c r="BK41" s="48"/>
      <c r="BM41" s="48"/>
      <c r="BO41" s="48"/>
      <c r="BQ41" s="48"/>
      <c r="BS41" s="48"/>
      <c r="BU41" s="48"/>
      <c r="BW41" s="48"/>
      <c r="BY41" s="48"/>
      <c r="CA41" s="48"/>
      <c r="CC41" s="35"/>
      <c r="CD41" s="35"/>
    </row>
    <row r="42" spans="1:82" s="45" customFormat="1" ht="15" x14ac:dyDescent="0.2">
      <c r="D42" s="25"/>
      <c r="E42" s="50"/>
      <c r="F42" s="51"/>
      <c r="G42" s="28"/>
      <c r="H42" s="29"/>
      <c r="I42" s="29"/>
      <c r="J42" s="24"/>
      <c r="K42" s="30"/>
      <c r="L42" s="24"/>
      <c r="M42" s="31"/>
      <c r="N42" s="32"/>
      <c r="O42" s="33"/>
      <c r="P42" s="31"/>
      <c r="Q42" s="34"/>
      <c r="S42" s="48"/>
      <c r="U42" s="48"/>
      <c r="W42" s="48"/>
      <c r="Y42" s="48"/>
      <c r="AA42" s="48"/>
      <c r="AC42" s="48"/>
      <c r="AE42" s="48"/>
      <c r="AG42" s="48"/>
      <c r="AI42" s="48"/>
      <c r="AK42" s="48"/>
      <c r="AM42" s="48"/>
      <c r="AO42" s="48"/>
      <c r="AQ42" s="48"/>
      <c r="AS42" s="48"/>
      <c r="AU42" s="48"/>
      <c r="AW42" s="48"/>
      <c r="AY42" s="48"/>
      <c r="BA42" s="48"/>
      <c r="BC42" s="48"/>
      <c r="BE42" s="48"/>
      <c r="BG42" s="48"/>
      <c r="BI42" s="48"/>
      <c r="BK42" s="48"/>
      <c r="BM42" s="48"/>
      <c r="BO42" s="48"/>
      <c r="BQ42" s="48"/>
      <c r="BS42" s="48"/>
      <c r="BU42" s="48"/>
      <c r="BW42" s="48"/>
      <c r="BY42" s="48"/>
      <c r="CA42" s="48"/>
      <c r="CC42" s="35"/>
      <c r="CD42" s="35"/>
    </row>
    <row r="43" spans="1:82" s="45" customFormat="1" ht="15" x14ac:dyDescent="0.2">
      <c r="D43" s="25"/>
      <c r="E43" s="50"/>
      <c r="F43" s="51"/>
      <c r="G43" s="28"/>
      <c r="H43" s="29"/>
      <c r="I43" s="29"/>
      <c r="J43" s="24"/>
      <c r="K43" s="30"/>
      <c r="L43" s="24"/>
      <c r="M43" s="31"/>
      <c r="N43" s="32"/>
      <c r="O43" s="33"/>
      <c r="P43" s="31"/>
      <c r="Q43" s="34"/>
      <c r="S43" s="48"/>
      <c r="U43" s="48"/>
      <c r="W43" s="48"/>
      <c r="Y43" s="48"/>
      <c r="AA43" s="48"/>
      <c r="AC43" s="48"/>
      <c r="AE43" s="48"/>
      <c r="AG43" s="48"/>
      <c r="AI43" s="48"/>
      <c r="AK43" s="48"/>
      <c r="AM43" s="48"/>
      <c r="AO43" s="48"/>
      <c r="AQ43" s="48"/>
      <c r="AS43" s="48"/>
      <c r="AU43" s="48"/>
      <c r="AW43" s="48"/>
      <c r="AY43" s="48"/>
      <c r="BA43" s="48"/>
      <c r="BC43" s="48"/>
      <c r="BE43" s="48"/>
      <c r="BG43" s="48"/>
      <c r="BI43" s="48"/>
      <c r="BK43" s="48"/>
      <c r="BM43" s="48"/>
      <c r="BO43" s="48"/>
      <c r="BQ43" s="48"/>
      <c r="BS43" s="48"/>
      <c r="BU43" s="48"/>
      <c r="BW43" s="48"/>
      <c r="BY43" s="48"/>
      <c r="CA43" s="48"/>
      <c r="CC43" s="35"/>
      <c r="CD43" s="35"/>
    </row>
    <row r="44" spans="1:82" s="45" customFormat="1" ht="15" x14ac:dyDescent="0.2">
      <c r="D44" s="25"/>
      <c r="E44" s="50"/>
      <c r="F44" s="51"/>
      <c r="G44" s="28"/>
      <c r="H44" s="29"/>
      <c r="I44" s="29"/>
      <c r="J44" s="24"/>
      <c r="K44" s="30"/>
      <c r="L44" s="24"/>
      <c r="M44" s="31"/>
      <c r="N44" s="32"/>
      <c r="O44" s="33"/>
      <c r="P44" s="31"/>
      <c r="Q44" s="34"/>
      <c r="S44" s="48"/>
      <c r="U44" s="48"/>
      <c r="W44" s="48"/>
      <c r="Y44" s="48"/>
      <c r="AA44" s="48"/>
      <c r="AC44" s="48"/>
      <c r="AE44" s="48"/>
      <c r="AG44" s="48"/>
      <c r="AI44" s="48"/>
      <c r="AK44" s="48"/>
      <c r="AM44" s="48"/>
      <c r="AO44" s="48"/>
      <c r="AQ44" s="48"/>
      <c r="AS44" s="48"/>
      <c r="AU44" s="48"/>
      <c r="AW44" s="48"/>
      <c r="AY44" s="48"/>
      <c r="BA44" s="48"/>
      <c r="BC44" s="48"/>
      <c r="BE44" s="48"/>
      <c r="BG44" s="48"/>
      <c r="BI44" s="48"/>
      <c r="BK44" s="48"/>
      <c r="BM44" s="48"/>
      <c r="BO44" s="48"/>
      <c r="BQ44" s="48"/>
      <c r="BS44" s="48"/>
      <c r="BU44" s="48"/>
      <c r="BW44" s="48"/>
      <c r="BY44" s="48"/>
      <c r="CA44" s="48"/>
      <c r="CC44" s="35"/>
      <c r="CD44" s="35"/>
    </row>
    <row r="45" spans="1:82" s="45" customFormat="1" ht="15" x14ac:dyDescent="0.2">
      <c r="D45" s="25"/>
      <c r="E45" s="50"/>
      <c r="F45" s="51"/>
      <c r="G45" s="28"/>
      <c r="H45" s="29"/>
      <c r="I45" s="29"/>
      <c r="J45" s="24"/>
      <c r="K45" s="30"/>
      <c r="L45" s="24"/>
      <c r="M45" s="31"/>
      <c r="N45" s="32"/>
      <c r="O45" s="33"/>
      <c r="P45" s="31"/>
      <c r="Q45" s="34"/>
      <c r="S45" s="48"/>
      <c r="U45" s="48"/>
      <c r="W45" s="48"/>
      <c r="Y45" s="48"/>
      <c r="AA45" s="48"/>
      <c r="AC45" s="48"/>
      <c r="AE45" s="48"/>
      <c r="AG45" s="48"/>
      <c r="AI45" s="48"/>
      <c r="AK45" s="48"/>
      <c r="AM45" s="48"/>
      <c r="AO45" s="48"/>
      <c r="AQ45" s="48"/>
      <c r="AS45" s="48"/>
      <c r="AU45" s="48"/>
      <c r="AW45" s="48"/>
      <c r="AY45" s="48"/>
      <c r="BA45" s="48"/>
      <c r="BC45" s="48"/>
      <c r="BE45" s="48"/>
      <c r="BG45" s="48"/>
      <c r="BI45" s="48"/>
      <c r="BK45" s="48"/>
      <c r="BM45" s="48"/>
      <c r="BO45" s="48"/>
      <c r="BQ45" s="48"/>
      <c r="BS45" s="48"/>
      <c r="BU45" s="48"/>
      <c r="BW45" s="48"/>
      <c r="BY45" s="48"/>
      <c r="CA45" s="48"/>
      <c r="CC45" s="35"/>
      <c r="CD45" s="35"/>
    </row>
    <row r="46" spans="1:82" s="45" customFormat="1" ht="15" x14ac:dyDescent="0.2">
      <c r="D46" s="25"/>
      <c r="E46" s="50"/>
      <c r="F46" s="51"/>
      <c r="G46" s="28"/>
      <c r="H46" s="29"/>
      <c r="I46" s="29"/>
      <c r="J46" s="24"/>
      <c r="K46" s="30"/>
      <c r="L46" s="24"/>
      <c r="M46" s="31"/>
      <c r="N46" s="32"/>
      <c r="O46" s="33"/>
      <c r="P46" s="31"/>
      <c r="Q46" s="34"/>
      <c r="S46" s="48"/>
      <c r="U46" s="48"/>
      <c r="W46" s="48"/>
      <c r="Y46" s="48"/>
      <c r="AA46" s="48"/>
      <c r="AC46" s="48"/>
      <c r="AE46" s="48"/>
      <c r="AG46" s="48"/>
      <c r="AI46" s="48"/>
      <c r="AK46" s="48"/>
      <c r="AM46" s="48"/>
      <c r="AO46" s="48"/>
      <c r="AQ46" s="48"/>
      <c r="AS46" s="48"/>
      <c r="AU46" s="48"/>
      <c r="AW46" s="48"/>
      <c r="AY46" s="48"/>
      <c r="BA46" s="48"/>
      <c r="BC46" s="48"/>
      <c r="BE46" s="48"/>
      <c r="BG46" s="48"/>
      <c r="BI46" s="48"/>
      <c r="BK46" s="48"/>
      <c r="BM46" s="48"/>
      <c r="BO46" s="48"/>
      <c r="BQ46" s="48"/>
      <c r="BS46" s="48"/>
      <c r="BU46" s="48"/>
      <c r="BW46" s="48"/>
      <c r="BY46" s="48"/>
      <c r="CA46" s="48"/>
      <c r="CC46" s="35"/>
      <c r="CD46" s="35"/>
    </row>
    <row r="47" spans="1:82" s="45" customFormat="1" ht="15" x14ac:dyDescent="0.2">
      <c r="D47" s="25"/>
      <c r="E47" s="50"/>
      <c r="F47" s="51"/>
      <c r="G47" s="28"/>
      <c r="H47" s="29"/>
      <c r="I47" s="29"/>
      <c r="J47" s="24"/>
      <c r="K47" s="30"/>
      <c r="L47" s="24"/>
      <c r="M47" s="31"/>
      <c r="N47" s="32"/>
      <c r="O47" s="33"/>
      <c r="P47" s="31"/>
      <c r="Q47" s="34"/>
      <c r="S47" s="48"/>
      <c r="U47" s="48"/>
      <c r="W47" s="48"/>
      <c r="Y47" s="48"/>
      <c r="AA47" s="48"/>
      <c r="AC47" s="48"/>
      <c r="AE47" s="48"/>
      <c r="AG47" s="48"/>
      <c r="AI47" s="48"/>
      <c r="AK47" s="48"/>
      <c r="AM47" s="48"/>
      <c r="AO47" s="48"/>
      <c r="AQ47" s="48"/>
      <c r="AS47" s="48"/>
      <c r="AU47" s="48"/>
      <c r="AW47" s="48"/>
      <c r="AY47" s="48"/>
      <c r="BA47" s="48"/>
      <c r="BC47" s="48"/>
      <c r="BE47" s="48"/>
      <c r="BG47" s="48"/>
      <c r="BI47" s="48"/>
      <c r="BK47" s="48"/>
      <c r="BM47" s="48"/>
      <c r="BO47" s="48"/>
      <c r="BQ47" s="48"/>
      <c r="BS47" s="48"/>
      <c r="BU47" s="48"/>
      <c r="BW47" s="48"/>
      <c r="BY47" s="48"/>
      <c r="CA47" s="48"/>
      <c r="CC47" s="35"/>
      <c r="CD47" s="35"/>
    </row>
    <row r="48" spans="1:82" s="45" customFormat="1" ht="15" x14ac:dyDescent="0.2">
      <c r="D48" s="25"/>
      <c r="E48" s="50"/>
      <c r="F48" s="51"/>
      <c r="G48" s="28"/>
      <c r="H48" s="29"/>
      <c r="I48" s="29"/>
      <c r="J48" s="24"/>
      <c r="K48" s="30"/>
      <c r="L48" s="24"/>
      <c r="M48" s="31"/>
      <c r="N48" s="32"/>
      <c r="O48" s="33"/>
      <c r="P48" s="31"/>
      <c r="Q48" s="34"/>
      <c r="S48" s="48"/>
      <c r="U48" s="48"/>
      <c r="W48" s="48"/>
      <c r="Y48" s="48"/>
      <c r="AA48" s="48"/>
      <c r="AC48" s="48"/>
      <c r="AE48" s="48"/>
      <c r="AG48" s="48"/>
      <c r="AI48" s="48"/>
      <c r="AK48" s="48"/>
      <c r="AM48" s="48"/>
      <c r="AO48" s="48"/>
      <c r="AQ48" s="48"/>
      <c r="AS48" s="48"/>
      <c r="AU48" s="48"/>
      <c r="AW48" s="48"/>
      <c r="AY48" s="48"/>
      <c r="BA48" s="48"/>
      <c r="BC48" s="48"/>
      <c r="BE48" s="48"/>
      <c r="BG48" s="48"/>
      <c r="BI48" s="48"/>
      <c r="BK48" s="48"/>
      <c r="BM48" s="48"/>
      <c r="BO48" s="48"/>
      <c r="BQ48" s="48"/>
      <c r="BS48" s="48"/>
      <c r="BU48" s="48"/>
      <c r="BW48" s="48"/>
      <c r="BY48" s="48"/>
      <c r="CA48" s="48"/>
      <c r="CC48" s="35"/>
      <c r="CD48" s="35"/>
    </row>
    <row r="49" spans="4:82" s="45" customFormat="1" ht="15" x14ac:dyDescent="0.2">
      <c r="D49" s="25"/>
      <c r="E49" s="50"/>
      <c r="F49" s="51"/>
      <c r="G49" s="28"/>
      <c r="H49" s="29"/>
      <c r="I49" s="29"/>
      <c r="J49" s="24"/>
      <c r="K49" s="30"/>
      <c r="L49" s="24"/>
      <c r="M49" s="31"/>
      <c r="N49" s="32"/>
      <c r="O49" s="33"/>
      <c r="P49" s="31"/>
      <c r="Q49" s="34"/>
      <c r="S49" s="48"/>
      <c r="U49" s="48"/>
      <c r="W49" s="48"/>
      <c r="Y49" s="48"/>
      <c r="AA49" s="48"/>
      <c r="AC49" s="48"/>
      <c r="AE49" s="48"/>
      <c r="AG49" s="48"/>
      <c r="AI49" s="48"/>
      <c r="AK49" s="48"/>
      <c r="AM49" s="48"/>
      <c r="AO49" s="48"/>
      <c r="AQ49" s="48"/>
      <c r="AS49" s="48"/>
      <c r="AU49" s="48"/>
      <c r="AW49" s="48"/>
      <c r="AY49" s="48"/>
      <c r="BA49" s="48"/>
      <c r="BC49" s="48"/>
      <c r="BE49" s="48"/>
      <c r="BG49" s="48"/>
      <c r="BI49" s="48"/>
      <c r="BK49" s="48"/>
      <c r="BM49" s="48"/>
      <c r="BO49" s="48"/>
      <c r="BQ49" s="48"/>
      <c r="BS49" s="48"/>
      <c r="BU49" s="48"/>
      <c r="BW49" s="48"/>
      <c r="BY49" s="48"/>
      <c r="CA49" s="48"/>
      <c r="CC49" s="35"/>
      <c r="CD49" s="35"/>
    </row>
    <row r="50" spans="4:82" s="45" customFormat="1" ht="15" x14ac:dyDescent="0.2">
      <c r="D50" s="25"/>
      <c r="E50" s="50"/>
      <c r="F50" s="51"/>
      <c r="G50" s="28"/>
      <c r="H50" s="29"/>
      <c r="I50" s="29"/>
      <c r="J50" s="24"/>
      <c r="K50" s="30"/>
      <c r="L50" s="24"/>
      <c r="M50" s="31"/>
      <c r="N50" s="32"/>
      <c r="O50" s="33"/>
      <c r="P50" s="31"/>
      <c r="Q50" s="34"/>
      <c r="S50" s="48"/>
      <c r="U50" s="48"/>
      <c r="W50" s="48"/>
      <c r="Y50" s="48"/>
      <c r="AA50" s="48"/>
      <c r="AC50" s="48"/>
      <c r="AE50" s="48"/>
      <c r="AG50" s="48"/>
      <c r="AI50" s="48"/>
      <c r="AK50" s="48"/>
      <c r="AM50" s="48"/>
      <c r="AO50" s="48"/>
      <c r="AQ50" s="48"/>
      <c r="AS50" s="48"/>
      <c r="AU50" s="48"/>
      <c r="AW50" s="48"/>
      <c r="AY50" s="48"/>
      <c r="BA50" s="48"/>
      <c r="BC50" s="48"/>
      <c r="BE50" s="48"/>
      <c r="BG50" s="48"/>
      <c r="BI50" s="48"/>
      <c r="BK50" s="48"/>
      <c r="BM50" s="48"/>
      <c r="BO50" s="48"/>
      <c r="BQ50" s="48"/>
      <c r="BS50" s="48"/>
      <c r="BU50" s="48"/>
      <c r="BW50" s="48"/>
      <c r="BY50" s="48"/>
      <c r="CA50" s="48"/>
      <c r="CC50" s="35"/>
      <c r="CD50" s="35"/>
    </row>
    <row r="51" spans="4:82" s="45" customFormat="1" ht="15" x14ac:dyDescent="0.2">
      <c r="D51" s="25"/>
      <c r="E51" s="50"/>
      <c r="F51" s="51"/>
      <c r="G51" s="28"/>
      <c r="H51" s="29"/>
      <c r="I51" s="29"/>
      <c r="J51" s="24"/>
      <c r="K51" s="30"/>
      <c r="L51" s="24"/>
      <c r="M51" s="31"/>
      <c r="N51" s="32"/>
      <c r="O51" s="33"/>
      <c r="P51" s="31"/>
      <c r="Q51" s="34"/>
      <c r="S51" s="48"/>
      <c r="U51" s="48"/>
      <c r="W51" s="48"/>
      <c r="Y51" s="48"/>
      <c r="AA51" s="48"/>
      <c r="AC51" s="48"/>
      <c r="AE51" s="48"/>
      <c r="AG51" s="48"/>
      <c r="AI51" s="48"/>
      <c r="AK51" s="48"/>
      <c r="AM51" s="48"/>
      <c r="AO51" s="48"/>
      <c r="AQ51" s="48"/>
      <c r="AS51" s="48"/>
      <c r="AU51" s="48"/>
      <c r="AW51" s="48"/>
      <c r="AY51" s="48"/>
      <c r="BA51" s="48"/>
      <c r="BC51" s="48"/>
      <c r="BE51" s="48"/>
      <c r="BG51" s="48"/>
      <c r="BI51" s="48"/>
      <c r="BK51" s="48"/>
      <c r="BM51" s="48"/>
      <c r="BO51" s="48"/>
      <c r="BQ51" s="48"/>
      <c r="BS51" s="48"/>
      <c r="BU51" s="48"/>
      <c r="BW51" s="48"/>
      <c r="BY51" s="48"/>
      <c r="CA51" s="48"/>
      <c r="CC51" s="35"/>
      <c r="CD51" s="35"/>
    </row>
    <row r="52" spans="4:82" s="45" customFormat="1" ht="15" x14ac:dyDescent="0.2">
      <c r="D52" s="25"/>
      <c r="E52" s="50"/>
      <c r="F52" s="51"/>
      <c r="G52" s="28"/>
      <c r="H52" s="29"/>
      <c r="I52" s="29"/>
      <c r="J52" s="24"/>
      <c r="K52" s="30"/>
      <c r="L52" s="24"/>
      <c r="M52" s="31"/>
      <c r="N52" s="32"/>
      <c r="O52" s="33"/>
      <c r="P52" s="31"/>
      <c r="Q52" s="34"/>
      <c r="S52" s="48"/>
      <c r="U52" s="48"/>
      <c r="W52" s="48"/>
      <c r="Y52" s="48"/>
      <c r="AA52" s="48"/>
      <c r="AC52" s="48"/>
      <c r="AE52" s="48"/>
      <c r="AG52" s="48"/>
      <c r="AI52" s="48"/>
      <c r="AK52" s="48"/>
      <c r="AM52" s="48"/>
      <c r="AO52" s="48"/>
      <c r="AQ52" s="48"/>
      <c r="AS52" s="48"/>
      <c r="AU52" s="48"/>
      <c r="AW52" s="48"/>
      <c r="AY52" s="48"/>
      <c r="BA52" s="48"/>
      <c r="BC52" s="48"/>
      <c r="BE52" s="48"/>
      <c r="BG52" s="48"/>
      <c r="BI52" s="48"/>
      <c r="BK52" s="48"/>
      <c r="BM52" s="48"/>
      <c r="BO52" s="48"/>
      <c r="BQ52" s="48"/>
      <c r="BS52" s="48"/>
      <c r="BU52" s="48"/>
      <c r="BW52" s="48"/>
      <c r="BY52" s="48"/>
      <c r="CA52" s="48"/>
      <c r="CC52" s="35"/>
      <c r="CD52" s="35"/>
    </row>
    <row r="53" spans="4:82" s="45" customFormat="1" ht="15" x14ac:dyDescent="0.2">
      <c r="D53" s="25"/>
      <c r="E53" s="50"/>
      <c r="F53" s="51"/>
      <c r="G53" s="28"/>
      <c r="H53" s="29"/>
      <c r="I53" s="29"/>
      <c r="J53" s="24"/>
      <c r="K53" s="30"/>
      <c r="L53" s="24"/>
      <c r="M53" s="31"/>
      <c r="N53" s="32"/>
      <c r="O53" s="33"/>
      <c r="P53" s="31"/>
      <c r="Q53" s="34"/>
      <c r="S53" s="48"/>
      <c r="U53" s="48"/>
      <c r="W53" s="48"/>
      <c r="Y53" s="48"/>
      <c r="AA53" s="48"/>
      <c r="AC53" s="48"/>
      <c r="AE53" s="48"/>
      <c r="AG53" s="48"/>
      <c r="AI53" s="48"/>
      <c r="AK53" s="48"/>
      <c r="AM53" s="48"/>
      <c r="AO53" s="48"/>
      <c r="AQ53" s="48"/>
      <c r="AS53" s="48"/>
      <c r="AU53" s="48"/>
      <c r="AW53" s="48"/>
      <c r="AY53" s="48"/>
      <c r="BA53" s="48"/>
      <c r="BC53" s="48"/>
      <c r="BE53" s="48"/>
      <c r="BG53" s="48"/>
      <c r="BI53" s="48"/>
      <c r="BK53" s="48"/>
      <c r="BM53" s="48"/>
      <c r="BO53" s="48"/>
      <c r="BQ53" s="48"/>
      <c r="BS53" s="48"/>
      <c r="BU53" s="48"/>
      <c r="BW53" s="48"/>
      <c r="BY53" s="48"/>
      <c r="CA53" s="48"/>
      <c r="CC53" s="35"/>
      <c r="CD53" s="35"/>
    </row>
    <row r="54" spans="4:82" s="45" customFormat="1" ht="15" x14ac:dyDescent="0.2">
      <c r="D54" s="25"/>
      <c r="E54" s="50"/>
      <c r="F54" s="51"/>
      <c r="G54" s="28"/>
      <c r="H54" s="29"/>
      <c r="I54" s="29"/>
      <c r="J54" s="24"/>
      <c r="K54" s="30"/>
      <c r="L54" s="24"/>
      <c r="M54" s="31"/>
      <c r="N54" s="32"/>
      <c r="O54" s="33"/>
      <c r="P54" s="31"/>
      <c r="Q54" s="34"/>
      <c r="S54" s="48"/>
      <c r="U54" s="48"/>
      <c r="W54" s="48"/>
      <c r="Y54" s="48"/>
      <c r="AA54" s="48"/>
      <c r="AC54" s="48"/>
      <c r="AE54" s="48"/>
      <c r="AG54" s="48"/>
      <c r="AI54" s="48"/>
      <c r="AK54" s="48"/>
      <c r="AM54" s="48"/>
      <c r="AO54" s="48"/>
      <c r="AQ54" s="48"/>
      <c r="AS54" s="48"/>
      <c r="AU54" s="48"/>
      <c r="AW54" s="48"/>
      <c r="AY54" s="48"/>
      <c r="BA54" s="48"/>
      <c r="BC54" s="48"/>
      <c r="BE54" s="48"/>
      <c r="BG54" s="48"/>
      <c r="BI54" s="48"/>
      <c r="BK54" s="48"/>
      <c r="BM54" s="48"/>
      <c r="BO54" s="48"/>
      <c r="BQ54" s="48"/>
      <c r="BS54" s="48"/>
      <c r="BU54" s="48"/>
      <c r="BW54" s="48"/>
      <c r="BY54" s="48"/>
      <c r="CA54" s="48"/>
      <c r="CC54" s="35"/>
      <c r="CD54" s="35"/>
    </row>
    <row r="55" spans="4:82" s="45" customFormat="1" ht="15" x14ac:dyDescent="0.2">
      <c r="D55" s="25"/>
      <c r="E55" s="50"/>
      <c r="F55" s="51"/>
      <c r="G55" s="28"/>
      <c r="H55" s="29"/>
      <c r="I55" s="29"/>
      <c r="J55" s="24"/>
      <c r="K55" s="30"/>
      <c r="L55" s="24"/>
      <c r="M55" s="31"/>
      <c r="N55" s="32"/>
      <c r="O55" s="33"/>
      <c r="P55" s="31"/>
      <c r="Q55" s="34"/>
      <c r="S55" s="48"/>
      <c r="U55" s="48"/>
      <c r="W55" s="48"/>
      <c r="Y55" s="48"/>
      <c r="AA55" s="48"/>
      <c r="AC55" s="48"/>
      <c r="AE55" s="48"/>
      <c r="AG55" s="48"/>
      <c r="AI55" s="48"/>
      <c r="AK55" s="48"/>
      <c r="AM55" s="48"/>
      <c r="AO55" s="48"/>
      <c r="AQ55" s="48"/>
      <c r="AS55" s="48"/>
      <c r="AU55" s="48"/>
      <c r="AW55" s="48"/>
      <c r="AY55" s="48"/>
      <c r="BA55" s="48"/>
      <c r="BC55" s="48"/>
      <c r="BE55" s="48"/>
      <c r="BG55" s="48"/>
      <c r="BI55" s="48"/>
      <c r="BK55" s="48"/>
      <c r="BM55" s="48"/>
      <c r="BO55" s="48"/>
      <c r="BQ55" s="48"/>
      <c r="BS55" s="48"/>
      <c r="BU55" s="48"/>
      <c r="BW55" s="48"/>
      <c r="BY55" s="48"/>
      <c r="CA55" s="48"/>
      <c r="CC55" s="35"/>
      <c r="CD55" s="35"/>
    </row>
    <row r="56" spans="4:82" s="45" customFormat="1" ht="15" x14ac:dyDescent="0.2">
      <c r="D56" s="25"/>
      <c r="E56" s="50"/>
      <c r="F56" s="51"/>
      <c r="G56" s="28"/>
      <c r="H56" s="29"/>
      <c r="I56" s="29"/>
      <c r="J56" s="24"/>
      <c r="K56" s="30"/>
      <c r="L56" s="24"/>
      <c r="M56" s="31"/>
      <c r="N56" s="32"/>
      <c r="O56" s="33"/>
      <c r="P56" s="31"/>
      <c r="Q56" s="34"/>
      <c r="S56" s="48"/>
      <c r="U56" s="48"/>
      <c r="W56" s="48"/>
      <c r="Y56" s="48"/>
      <c r="AA56" s="48"/>
      <c r="AC56" s="48"/>
      <c r="AE56" s="48"/>
      <c r="AG56" s="48"/>
      <c r="AI56" s="48"/>
      <c r="AK56" s="48"/>
      <c r="AM56" s="48"/>
      <c r="AO56" s="48"/>
      <c r="AQ56" s="48"/>
      <c r="AS56" s="48"/>
      <c r="AU56" s="48"/>
      <c r="AW56" s="48"/>
      <c r="AY56" s="48"/>
      <c r="BA56" s="48"/>
      <c r="BC56" s="48"/>
      <c r="BE56" s="48"/>
      <c r="BG56" s="48"/>
      <c r="BI56" s="48"/>
      <c r="BK56" s="48"/>
      <c r="BM56" s="48"/>
      <c r="BO56" s="48"/>
      <c r="BQ56" s="48"/>
      <c r="BS56" s="48"/>
      <c r="BU56" s="48"/>
      <c r="BW56" s="48"/>
      <c r="BY56" s="48"/>
      <c r="CA56" s="48"/>
      <c r="CC56" s="35"/>
      <c r="CD56" s="35"/>
    </row>
    <row r="57" spans="4:82" s="45" customFormat="1" ht="15" x14ac:dyDescent="0.2">
      <c r="D57" s="25"/>
      <c r="E57" s="50"/>
      <c r="F57" s="51"/>
      <c r="G57" s="28"/>
      <c r="H57" s="29"/>
      <c r="I57" s="29"/>
      <c r="J57" s="24"/>
      <c r="K57" s="30"/>
      <c r="L57" s="24"/>
      <c r="M57" s="31"/>
      <c r="N57" s="32"/>
      <c r="O57" s="33"/>
      <c r="P57" s="31"/>
      <c r="Q57" s="34"/>
      <c r="S57" s="48"/>
      <c r="U57" s="48"/>
      <c r="W57" s="48"/>
      <c r="Y57" s="48"/>
      <c r="AA57" s="48"/>
      <c r="AC57" s="48"/>
      <c r="AE57" s="48"/>
      <c r="AG57" s="48"/>
      <c r="AI57" s="48"/>
      <c r="AK57" s="48"/>
      <c r="AM57" s="48"/>
      <c r="AO57" s="48"/>
      <c r="AQ57" s="48"/>
      <c r="AS57" s="48"/>
      <c r="AU57" s="48"/>
      <c r="AW57" s="48"/>
      <c r="AY57" s="48"/>
      <c r="BA57" s="48"/>
      <c r="BC57" s="48"/>
      <c r="BE57" s="48"/>
      <c r="BG57" s="48"/>
      <c r="BI57" s="48"/>
      <c r="BK57" s="48"/>
      <c r="BM57" s="48"/>
      <c r="BO57" s="48"/>
      <c r="BQ57" s="48"/>
      <c r="BS57" s="48"/>
      <c r="BU57" s="48"/>
      <c r="BW57" s="48"/>
      <c r="BY57" s="48"/>
      <c r="CA57" s="48"/>
      <c r="CC57" s="35"/>
      <c r="CD57" s="35"/>
    </row>
    <row r="58" spans="4:82" s="45" customFormat="1" ht="15" x14ac:dyDescent="0.2">
      <c r="D58" s="25"/>
      <c r="E58" s="50"/>
      <c r="F58" s="51"/>
      <c r="G58" s="28"/>
      <c r="H58" s="29"/>
      <c r="I58" s="29"/>
      <c r="J58" s="24"/>
      <c r="K58" s="30"/>
      <c r="L58" s="24"/>
      <c r="M58" s="31"/>
      <c r="N58" s="32"/>
      <c r="O58" s="33"/>
      <c r="P58" s="31"/>
      <c r="Q58" s="34"/>
      <c r="S58" s="48"/>
      <c r="U58" s="48"/>
      <c r="W58" s="48"/>
      <c r="Y58" s="48"/>
      <c r="AA58" s="48"/>
      <c r="AC58" s="48"/>
      <c r="AE58" s="48"/>
      <c r="AG58" s="48"/>
      <c r="AI58" s="48"/>
      <c r="AK58" s="48"/>
      <c r="AM58" s="48"/>
      <c r="AO58" s="48"/>
      <c r="AQ58" s="48"/>
      <c r="AS58" s="48"/>
      <c r="AU58" s="48"/>
      <c r="AW58" s="48"/>
      <c r="AY58" s="48"/>
      <c r="BA58" s="48"/>
      <c r="BC58" s="48"/>
      <c r="BE58" s="48"/>
      <c r="BG58" s="48"/>
      <c r="BI58" s="48"/>
      <c r="BK58" s="48"/>
      <c r="BM58" s="48"/>
      <c r="BO58" s="48"/>
      <c r="BQ58" s="48"/>
      <c r="BS58" s="48"/>
      <c r="BU58" s="48"/>
      <c r="BW58" s="48"/>
      <c r="BY58" s="48"/>
      <c r="CA58" s="48"/>
      <c r="CC58" s="35"/>
      <c r="CD58" s="35"/>
    </row>
    <row r="59" spans="4:82" s="45" customFormat="1" ht="15" x14ac:dyDescent="0.2">
      <c r="D59" s="25"/>
      <c r="E59" s="50"/>
      <c r="F59" s="51"/>
      <c r="G59" s="28"/>
      <c r="H59" s="29"/>
      <c r="I59" s="29"/>
      <c r="J59" s="24"/>
      <c r="K59" s="30"/>
      <c r="L59" s="24"/>
      <c r="M59" s="31"/>
      <c r="N59" s="32"/>
      <c r="O59" s="33"/>
      <c r="P59" s="31"/>
      <c r="Q59" s="34"/>
      <c r="S59" s="48"/>
      <c r="U59" s="48"/>
      <c r="W59" s="48"/>
      <c r="Y59" s="48"/>
      <c r="AA59" s="48"/>
      <c r="AC59" s="48"/>
      <c r="AE59" s="48"/>
      <c r="AG59" s="48"/>
      <c r="AI59" s="48"/>
      <c r="AK59" s="48"/>
      <c r="AM59" s="48"/>
      <c r="AO59" s="48"/>
      <c r="AQ59" s="48"/>
      <c r="AS59" s="48"/>
      <c r="AU59" s="48"/>
      <c r="AW59" s="48"/>
      <c r="AY59" s="48"/>
      <c r="BA59" s="48"/>
      <c r="BC59" s="48"/>
      <c r="BE59" s="48"/>
      <c r="BG59" s="48"/>
      <c r="BI59" s="48"/>
      <c r="BK59" s="48"/>
      <c r="BM59" s="48"/>
      <c r="BO59" s="48"/>
      <c r="BQ59" s="48"/>
      <c r="BS59" s="48"/>
      <c r="BU59" s="48"/>
      <c r="BW59" s="48"/>
      <c r="BY59" s="48"/>
      <c r="CA59" s="48"/>
      <c r="CC59" s="35"/>
      <c r="CD59" s="35"/>
    </row>
    <row r="60" spans="4:82" s="45" customFormat="1" ht="15" x14ac:dyDescent="0.2">
      <c r="D60" s="25"/>
      <c r="E60" s="50"/>
      <c r="F60" s="51"/>
      <c r="G60" s="28"/>
      <c r="H60" s="29"/>
      <c r="I60" s="29"/>
      <c r="J60" s="24"/>
      <c r="K60" s="30"/>
      <c r="L60" s="24"/>
      <c r="M60" s="31"/>
      <c r="N60" s="32"/>
      <c r="O60" s="33"/>
      <c r="P60" s="31"/>
      <c r="Q60" s="34"/>
      <c r="S60" s="48"/>
      <c r="U60" s="48"/>
      <c r="W60" s="48"/>
      <c r="Y60" s="48"/>
      <c r="AA60" s="48"/>
      <c r="AC60" s="48"/>
      <c r="AE60" s="48"/>
      <c r="AG60" s="48"/>
      <c r="AI60" s="48"/>
      <c r="AK60" s="48"/>
      <c r="AM60" s="48"/>
      <c r="AO60" s="48"/>
      <c r="AQ60" s="48"/>
      <c r="AS60" s="48"/>
      <c r="AU60" s="48"/>
      <c r="AW60" s="48"/>
      <c r="AY60" s="48"/>
      <c r="BA60" s="48"/>
      <c r="BC60" s="48"/>
      <c r="BE60" s="48"/>
      <c r="BG60" s="48"/>
      <c r="BI60" s="48"/>
      <c r="BK60" s="48"/>
      <c r="BM60" s="48"/>
      <c r="BO60" s="48"/>
      <c r="BQ60" s="48"/>
      <c r="BS60" s="48"/>
      <c r="BU60" s="48"/>
      <c r="BW60" s="48"/>
      <c r="BY60" s="48"/>
      <c r="CA60" s="48"/>
      <c r="CC60" s="35"/>
      <c r="CD60" s="35"/>
    </row>
    <row r="61" spans="4:82" s="45" customFormat="1" ht="15" x14ac:dyDescent="0.2">
      <c r="D61" s="25"/>
      <c r="E61" s="50"/>
      <c r="F61" s="51"/>
      <c r="G61" s="28"/>
      <c r="H61" s="29"/>
      <c r="I61" s="29"/>
      <c r="J61" s="24"/>
      <c r="K61" s="30"/>
      <c r="L61" s="24"/>
      <c r="M61" s="31"/>
      <c r="N61" s="32"/>
      <c r="O61" s="33"/>
      <c r="P61" s="31"/>
      <c r="Q61" s="34"/>
      <c r="S61" s="48"/>
      <c r="U61" s="48"/>
      <c r="W61" s="48"/>
      <c r="Y61" s="48"/>
      <c r="AA61" s="48"/>
      <c r="AC61" s="48"/>
      <c r="AE61" s="48"/>
      <c r="AG61" s="48"/>
      <c r="AI61" s="48"/>
      <c r="AK61" s="48"/>
      <c r="AM61" s="48"/>
      <c r="AO61" s="48"/>
      <c r="AQ61" s="48"/>
      <c r="AS61" s="48"/>
      <c r="AU61" s="48"/>
      <c r="AW61" s="48"/>
      <c r="AY61" s="48"/>
      <c r="BA61" s="48"/>
      <c r="BC61" s="48"/>
      <c r="BE61" s="48"/>
      <c r="BG61" s="48"/>
      <c r="BI61" s="48"/>
      <c r="BK61" s="48"/>
      <c r="BM61" s="48"/>
      <c r="BO61" s="48"/>
      <c r="BQ61" s="48"/>
      <c r="BS61" s="48"/>
      <c r="BU61" s="48"/>
      <c r="BW61" s="48"/>
      <c r="BY61" s="48"/>
      <c r="CA61" s="48"/>
      <c r="CC61" s="35"/>
      <c r="CD61" s="35"/>
    </row>
    <row r="62" spans="4:82" s="45" customFormat="1" ht="15" x14ac:dyDescent="0.2">
      <c r="D62" s="25"/>
      <c r="E62" s="50"/>
      <c r="F62" s="51"/>
      <c r="G62" s="28"/>
      <c r="H62" s="29"/>
      <c r="I62" s="29"/>
      <c r="J62" s="24"/>
      <c r="K62" s="30"/>
      <c r="L62" s="24"/>
      <c r="M62" s="31"/>
      <c r="N62" s="32"/>
      <c r="O62" s="33"/>
      <c r="P62" s="31"/>
      <c r="Q62" s="34"/>
      <c r="S62" s="48"/>
      <c r="U62" s="48"/>
      <c r="W62" s="48"/>
      <c r="Y62" s="48"/>
      <c r="AA62" s="48"/>
      <c r="AC62" s="48"/>
      <c r="AE62" s="48"/>
      <c r="AG62" s="48"/>
      <c r="AI62" s="48"/>
      <c r="AK62" s="48"/>
      <c r="AM62" s="48"/>
      <c r="AO62" s="48"/>
      <c r="AQ62" s="48"/>
      <c r="AS62" s="48"/>
      <c r="AU62" s="48"/>
      <c r="AW62" s="48"/>
      <c r="AY62" s="48"/>
      <c r="BA62" s="48"/>
      <c r="BC62" s="48"/>
      <c r="BE62" s="48"/>
      <c r="BG62" s="48"/>
      <c r="BI62" s="48"/>
      <c r="BK62" s="48"/>
      <c r="BM62" s="48"/>
      <c r="BO62" s="48"/>
      <c r="BQ62" s="48"/>
      <c r="BS62" s="48"/>
      <c r="BU62" s="48"/>
      <c r="BW62" s="48"/>
      <c r="BY62" s="48"/>
      <c r="CA62" s="48"/>
      <c r="CC62" s="35"/>
      <c r="CD62" s="35"/>
    </row>
    <row r="63" spans="4:82" s="45" customFormat="1" ht="15" x14ac:dyDescent="0.2">
      <c r="D63" s="25"/>
      <c r="E63" s="50"/>
      <c r="F63" s="51"/>
      <c r="G63" s="28"/>
      <c r="H63" s="29"/>
      <c r="I63" s="29"/>
      <c r="J63" s="24"/>
      <c r="K63" s="30"/>
      <c r="L63" s="24"/>
      <c r="M63" s="31"/>
      <c r="N63" s="32"/>
      <c r="O63" s="33"/>
      <c r="P63" s="31"/>
      <c r="Q63" s="34"/>
      <c r="S63" s="48"/>
      <c r="U63" s="48"/>
      <c r="W63" s="48"/>
      <c r="Y63" s="48"/>
      <c r="AA63" s="48"/>
      <c r="AC63" s="48"/>
      <c r="AE63" s="48"/>
      <c r="AG63" s="48"/>
      <c r="AI63" s="48"/>
      <c r="AK63" s="48"/>
      <c r="AM63" s="48"/>
      <c r="AO63" s="48"/>
      <c r="AQ63" s="48"/>
      <c r="AS63" s="48"/>
      <c r="AU63" s="48"/>
      <c r="AW63" s="48"/>
      <c r="AY63" s="48"/>
      <c r="BA63" s="48"/>
      <c r="BC63" s="48"/>
      <c r="BE63" s="48"/>
      <c r="BG63" s="48"/>
      <c r="BI63" s="48"/>
      <c r="BK63" s="48"/>
      <c r="BM63" s="48"/>
      <c r="BO63" s="48"/>
      <c r="BQ63" s="48"/>
      <c r="BS63" s="48"/>
      <c r="BU63" s="48"/>
      <c r="BW63" s="48"/>
      <c r="BY63" s="48"/>
      <c r="CA63" s="48"/>
      <c r="CC63" s="35"/>
      <c r="CD63" s="35"/>
    </row>
    <row r="64" spans="4:82" s="45" customFormat="1" ht="15" x14ac:dyDescent="0.2">
      <c r="D64" s="25"/>
      <c r="E64" s="50"/>
      <c r="F64" s="51"/>
      <c r="G64" s="28"/>
      <c r="H64" s="29"/>
      <c r="I64" s="29"/>
      <c r="J64" s="24"/>
      <c r="K64" s="30"/>
      <c r="L64" s="24"/>
      <c r="M64" s="31"/>
      <c r="N64" s="32"/>
      <c r="O64" s="33"/>
      <c r="P64" s="31"/>
      <c r="Q64" s="34"/>
      <c r="S64" s="48"/>
      <c r="U64" s="48"/>
      <c r="W64" s="48"/>
      <c r="Y64" s="48"/>
      <c r="AA64" s="48"/>
      <c r="AC64" s="48"/>
      <c r="AE64" s="48"/>
      <c r="AG64" s="48"/>
      <c r="AI64" s="48"/>
      <c r="AK64" s="48"/>
      <c r="AM64" s="48"/>
      <c r="AO64" s="48"/>
      <c r="AQ64" s="48"/>
      <c r="AS64" s="48"/>
      <c r="AU64" s="48"/>
      <c r="AW64" s="48"/>
      <c r="AY64" s="48"/>
      <c r="BA64" s="48"/>
      <c r="BC64" s="48"/>
      <c r="BE64" s="48"/>
      <c r="BG64" s="48"/>
      <c r="BI64" s="48"/>
      <c r="BK64" s="48"/>
      <c r="BM64" s="48"/>
      <c r="BO64" s="48"/>
      <c r="BQ64" s="48"/>
      <c r="BS64" s="48"/>
      <c r="BU64" s="48"/>
      <c r="BW64" s="48"/>
      <c r="BY64" s="48"/>
      <c r="CA64" s="48"/>
      <c r="CC64" s="35"/>
      <c r="CD64" s="35"/>
    </row>
    <row r="65" spans="4:82" s="45" customFormat="1" ht="15" x14ac:dyDescent="0.2">
      <c r="D65" s="25"/>
      <c r="E65" s="50"/>
      <c r="F65" s="51"/>
      <c r="G65" s="28"/>
      <c r="H65" s="29"/>
      <c r="I65" s="29"/>
      <c r="J65" s="24"/>
      <c r="K65" s="30"/>
      <c r="L65" s="24"/>
      <c r="M65" s="31"/>
      <c r="N65" s="32"/>
      <c r="O65" s="33"/>
      <c r="P65" s="31"/>
      <c r="Q65" s="34"/>
      <c r="S65" s="48"/>
      <c r="U65" s="48"/>
      <c r="W65" s="48"/>
      <c r="Y65" s="48"/>
      <c r="AA65" s="48"/>
      <c r="AC65" s="48"/>
      <c r="AE65" s="48"/>
      <c r="AG65" s="48"/>
      <c r="AI65" s="48"/>
      <c r="AK65" s="48"/>
      <c r="AM65" s="48"/>
      <c r="AO65" s="48"/>
      <c r="AQ65" s="48"/>
      <c r="AS65" s="48"/>
      <c r="AU65" s="48"/>
      <c r="AW65" s="48"/>
      <c r="AY65" s="48"/>
      <c r="BA65" s="48"/>
      <c r="BC65" s="48"/>
      <c r="BE65" s="48"/>
      <c r="BG65" s="48"/>
      <c r="BI65" s="48"/>
      <c r="BK65" s="48"/>
      <c r="BM65" s="48"/>
      <c r="BO65" s="48"/>
      <c r="BQ65" s="48"/>
      <c r="BS65" s="48"/>
      <c r="BU65" s="48"/>
      <c r="BW65" s="48"/>
      <c r="BY65" s="48"/>
      <c r="CA65" s="48"/>
      <c r="CC65" s="35"/>
      <c r="CD65" s="35"/>
    </row>
    <row r="66" spans="4:82" s="45" customFormat="1" ht="15" x14ac:dyDescent="0.2">
      <c r="D66" s="25"/>
      <c r="E66" s="50"/>
      <c r="F66" s="51"/>
      <c r="G66" s="28"/>
      <c r="H66" s="29"/>
      <c r="I66" s="29"/>
      <c r="J66" s="24"/>
      <c r="K66" s="30"/>
      <c r="L66" s="24"/>
      <c r="M66" s="31"/>
      <c r="N66" s="32"/>
      <c r="O66" s="33"/>
      <c r="P66" s="31"/>
      <c r="Q66" s="34"/>
      <c r="S66" s="48"/>
      <c r="U66" s="48"/>
      <c r="W66" s="48"/>
      <c r="Y66" s="48"/>
      <c r="AA66" s="48"/>
      <c r="AC66" s="48"/>
      <c r="AE66" s="48"/>
      <c r="AG66" s="48"/>
      <c r="AI66" s="48"/>
      <c r="AK66" s="48"/>
      <c r="AM66" s="48"/>
      <c r="AO66" s="48"/>
      <c r="AQ66" s="48"/>
      <c r="AS66" s="48"/>
      <c r="AU66" s="48"/>
      <c r="AW66" s="48"/>
      <c r="AY66" s="48"/>
      <c r="BA66" s="48"/>
      <c r="BC66" s="48"/>
      <c r="BE66" s="48"/>
      <c r="BG66" s="48"/>
      <c r="BI66" s="48"/>
      <c r="BK66" s="48"/>
      <c r="BM66" s="48"/>
      <c r="BO66" s="48"/>
      <c r="BQ66" s="48"/>
      <c r="BS66" s="48"/>
      <c r="BU66" s="48"/>
      <c r="BW66" s="48"/>
      <c r="BY66" s="48"/>
      <c r="CA66" s="48"/>
      <c r="CC66" s="35"/>
      <c r="CD66" s="35"/>
    </row>
    <row r="67" spans="4:82" s="45" customFormat="1" ht="15" x14ac:dyDescent="0.2">
      <c r="D67" s="25"/>
      <c r="E67" s="50"/>
      <c r="F67" s="51"/>
      <c r="G67" s="28"/>
      <c r="H67" s="29"/>
      <c r="I67" s="29"/>
      <c r="J67" s="24"/>
      <c r="K67" s="30"/>
      <c r="L67" s="24"/>
      <c r="M67" s="31"/>
      <c r="N67" s="32"/>
      <c r="O67" s="33"/>
      <c r="P67" s="31"/>
      <c r="Q67" s="34"/>
      <c r="S67" s="48"/>
      <c r="U67" s="48"/>
      <c r="W67" s="48"/>
      <c r="Y67" s="48"/>
      <c r="AA67" s="48"/>
      <c r="AC67" s="48"/>
      <c r="AE67" s="48"/>
      <c r="AG67" s="48"/>
      <c r="AI67" s="48"/>
      <c r="AK67" s="48"/>
      <c r="AM67" s="48"/>
      <c r="AO67" s="48"/>
      <c r="AQ67" s="48"/>
      <c r="AS67" s="48"/>
      <c r="AU67" s="48"/>
      <c r="AW67" s="48"/>
      <c r="AY67" s="48"/>
      <c r="BA67" s="48"/>
      <c r="BC67" s="48"/>
      <c r="BE67" s="48"/>
      <c r="BG67" s="48"/>
      <c r="BI67" s="48"/>
      <c r="BK67" s="48"/>
      <c r="BM67" s="48"/>
      <c r="BO67" s="48"/>
      <c r="BQ67" s="48"/>
      <c r="BS67" s="48"/>
      <c r="BU67" s="48"/>
      <c r="BW67" s="48"/>
      <c r="BY67" s="48"/>
      <c r="CA67" s="48"/>
      <c r="CC67" s="35"/>
      <c r="CD67" s="35"/>
    </row>
    <row r="68" spans="4:82" s="45" customFormat="1" ht="15" x14ac:dyDescent="0.2">
      <c r="D68" s="25"/>
      <c r="E68" s="50"/>
      <c r="F68" s="51"/>
      <c r="G68" s="28"/>
      <c r="H68" s="29"/>
      <c r="I68" s="29"/>
      <c r="J68" s="24"/>
      <c r="K68" s="30"/>
      <c r="L68" s="24"/>
      <c r="M68" s="31"/>
      <c r="N68" s="32"/>
      <c r="O68" s="33"/>
      <c r="P68" s="31"/>
      <c r="Q68" s="34"/>
      <c r="S68" s="48"/>
      <c r="U68" s="48"/>
      <c r="W68" s="48"/>
      <c r="Y68" s="48"/>
      <c r="AA68" s="48"/>
      <c r="AC68" s="48"/>
      <c r="AE68" s="48"/>
      <c r="AG68" s="48"/>
      <c r="AI68" s="48"/>
      <c r="AK68" s="48"/>
      <c r="AM68" s="48"/>
      <c r="AO68" s="48"/>
      <c r="AQ68" s="48"/>
      <c r="AS68" s="48"/>
      <c r="AU68" s="48"/>
      <c r="AW68" s="48"/>
      <c r="AY68" s="48"/>
      <c r="BA68" s="48"/>
      <c r="BC68" s="48"/>
      <c r="BE68" s="48"/>
      <c r="BG68" s="48"/>
      <c r="BI68" s="48"/>
      <c r="BK68" s="48"/>
      <c r="BM68" s="48"/>
      <c r="BO68" s="48"/>
      <c r="BQ68" s="48"/>
      <c r="BS68" s="48"/>
      <c r="BU68" s="48"/>
      <c r="BW68" s="48"/>
      <c r="BY68" s="48"/>
      <c r="CA68" s="48"/>
      <c r="CC68" s="35"/>
      <c r="CD68" s="35"/>
    </row>
    <row r="69" spans="4:82" s="45" customFormat="1" ht="15" x14ac:dyDescent="0.2">
      <c r="D69" s="25"/>
      <c r="E69" s="50"/>
      <c r="F69" s="51"/>
      <c r="G69" s="28"/>
      <c r="H69" s="29"/>
      <c r="I69" s="29"/>
      <c r="J69" s="24"/>
      <c r="K69" s="30"/>
      <c r="L69" s="24"/>
      <c r="M69" s="31"/>
      <c r="N69" s="32"/>
      <c r="O69" s="33"/>
      <c r="P69" s="31"/>
      <c r="Q69" s="34"/>
      <c r="S69" s="48"/>
      <c r="U69" s="48"/>
      <c r="W69" s="48"/>
      <c r="Y69" s="48"/>
      <c r="AA69" s="48"/>
      <c r="AC69" s="48"/>
      <c r="AE69" s="48"/>
      <c r="AG69" s="48"/>
      <c r="AI69" s="48"/>
      <c r="AK69" s="48"/>
      <c r="AM69" s="48"/>
      <c r="AO69" s="48"/>
      <c r="AQ69" s="48"/>
      <c r="AS69" s="48"/>
      <c r="AU69" s="48"/>
      <c r="AW69" s="48"/>
      <c r="AY69" s="48"/>
      <c r="BA69" s="48"/>
      <c r="BC69" s="48"/>
      <c r="BE69" s="48"/>
      <c r="BG69" s="48"/>
      <c r="BI69" s="48"/>
      <c r="BK69" s="48"/>
      <c r="BM69" s="48"/>
      <c r="BO69" s="48"/>
      <c r="BQ69" s="48"/>
      <c r="BS69" s="48"/>
      <c r="BU69" s="48"/>
      <c r="BW69" s="48"/>
      <c r="BY69" s="48"/>
      <c r="CA69" s="48"/>
      <c r="CC69" s="35"/>
      <c r="CD69" s="35"/>
    </row>
    <row r="70" spans="4:82" s="45" customFormat="1" ht="15" x14ac:dyDescent="0.2">
      <c r="D70" s="25"/>
      <c r="E70" s="50"/>
      <c r="F70" s="51"/>
      <c r="G70" s="28"/>
      <c r="H70" s="29"/>
      <c r="I70" s="29"/>
      <c r="J70" s="24"/>
      <c r="K70" s="30"/>
      <c r="L70" s="24"/>
      <c r="M70" s="31"/>
      <c r="N70" s="32"/>
      <c r="O70" s="33"/>
      <c r="P70" s="31"/>
      <c r="Q70" s="34"/>
      <c r="S70" s="48"/>
      <c r="U70" s="48"/>
      <c r="W70" s="48"/>
      <c r="Y70" s="48"/>
      <c r="AA70" s="48"/>
      <c r="AC70" s="48"/>
      <c r="AE70" s="48"/>
      <c r="AG70" s="48"/>
      <c r="AI70" s="48"/>
      <c r="AK70" s="48"/>
      <c r="AM70" s="48"/>
      <c r="AO70" s="48"/>
      <c r="AQ70" s="48"/>
      <c r="AS70" s="48"/>
      <c r="AU70" s="48"/>
      <c r="AW70" s="48"/>
      <c r="AY70" s="48"/>
      <c r="BA70" s="48"/>
      <c r="BC70" s="48"/>
      <c r="BE70" s="48"/>
      <c r="BG70" s="48"/>
      <c r="BI70" s="48"/>
      <c r="BK70" s="48"/>
      <c r="BM70" s="48"/>
      <c r="BO70" s="48"/>
      <c r="BQ70" s="48"/>
      <c r="BS70" s="48"/>
      <c r="BU70" s="48"/>
      <c r="BW70" s="48"/>
      <c r="BY70" s="48"/>
      <c r="CA70" s="48"/>
      <c r="CC70" s="35"/>
      <c r="CD70" s="35"/>
    </row>
    <row r="71" spans="4:82" s="45" customFormat="1" ht="15" x14ac:dyDescent="0.2">
      <c r="D71" s="25"/>
      <c r="E71" s="50"/>
      <c r="F71" s="51"/>
      <c r="G71" s="28"/>
      <c r="H71" s="29"/>
      <c r="I71" s="29"/>
      <c r="J71" s="24"/>
      <c r="K71" s="30"/>
      <c r="L71" s="24"/>
      <c r="M71" s="31"/>
      <c r="N71" s="32"/>
      <c r="O71" s="33"/>
      <c r="P71" s="31"/>
      <c r="Q71" s="34"/>
      <c r="S71" s="48"/>
      <c r="U71" s="48"/>
      <c r="W71" s="48"/>
      <c r="Y71" s="48"/>
      <c r="AA71" s="48"/>
      <c r="AC71" s="48"/>
      <c r="AE71" s="48"/>
      <c r="AG71" s="48"/>
      <c r="AI71" s="48"/>
      <c r="AK71" s="48"/>
      <c r="AM71" s="48"/>
      <c r="AO71" s="48"/>
      <c r="AQ71" s="48"/>
      <c r="AS71" s="48"/>
      <c r="AU71" s="48"/>
      <c r="AW71" s="48"/>
      <c r="AY71" s="48"/>
      <c r="BA71" s="48"/>
      <c r="BC71" s="48"/>
      <c r="BE71" s="48"/>
      <c r="BG71" s="48"/>
      <c r="BI71" s="48"/>
      <c r="BK71" s="48"/>
      <c r="BM71" s="48"/>
      <c r="BO71" s="48"/>
      <c r="BQ71" s="48"/>
      <c r="BS71" s="48"/>
      <c r="BU71" s="48"/>
      <c r="BW71" s="48"/>
      <c r="BY71" s="48"/>
      <c r="CA71" s="48"/>
      <c r="CC71" s="35"/>
      <c r="CD71" s="35"/>
    </row>
    <row r="72" spans="4:82" s="45" customFormat="1" ht="15" x14ac:dyDescent="0.2">
      <c r="D72" s="25"/>
      <c r="E72" s="50"/>
      <c r="F72" s="51"/>
      <c r="G72" s="28"/>
      <c r="H72" s="29"/>
      <c r="I72" s="29"/>
      <c r="J72" s="24"/>
      <c r="K72" s="30"/>
      <c r="L72" s="24"/>
      <c r="M72" s="31"/>
      <c r="N72" s="32"/>
      <c r="O72" s="33"/>
      <c r="P72" s="31"/>
      <c r="Q72" s="34"/>
      <c r="S72" s="48"/>
      <c r="U72" s="48"/>
      <c r="W72" s="48"/>
      <c r="Y72" s="48"/>
      <c r="AA72" s="48"/>
      <c r="AC72" s="48"/>
      <c r="AE72" s="48"/>
      <c r="AG72" s="48"/>
      <c r="AI72" s="48"/>
      <c r="AK72" s="48"/>
      <c r="AM72" s="48"/>
      <c r="AO72" s="48"/>
      <c r="AQ72" s="48"/>
      <c r="AS72" s="48"/>
      <c r="AU72" s="48"/>
      <c r="AW72" s="48"/>
      <c r="AY72" s="48"/>
      <c r="BA72" s="48"/>
      <c r="BC72" s="48"/>
      <c r="BE72" s="48"/>
      <c r="BG72" s="48"/>
      <c r="BI72" s="48"/>
      <c r="BK72" s="48"/>
      <c r="BM72" s="48"/>
      <c r="BO72" s="48"/>
      <c r="BQ72" s="48"/>
      <c r="BS72" s="48"/>
      <c r="BU72" s="48"/>
      <c r="BW72" s="48"/>
      <c r="BY72" s="48"/>
      <c r="CA72" s="48"/>
      <c r="CC72" s="35"/>
      <c r="CD72" s="35"/>
    </row>
    <row r="73" spans="4:82" s="45" customFormat="1" ht="15" x14ac:dyDescent="0.2">
      <c r="D73" s="25"/>
      <c r="E73" s="50"/>
      <c r="F73" s="51"/>
      <c r="G73" s="28"/>
      <c r="H73" s="29"/>
      <c r="I73" s="29"/>
      <c r="J73" s="24"/>
      <c r="K73" s="30"/>
      <c r="L73" s="24"/>
      <c r="M73" s="31"/>
      <c r="N73" s="32"/>
      <c r="O73" s="33"/>
      <c r="P73" s="31"/>
      <c r="Q73" s="34"/>
      <c r="S73" s="48"/>
      <c r="U73" s="48"/>
      <c r="W73" s="48"/>
      <c r="Y73" s="48"/>
      <c r="AA73" s="48"/>
      <c r="AC73" s="48"/>
      <c r="AE73" s="48"/>
      <c r="AG73" s="48"/>
      <c r="AI73" s="48"/>
      <c r="AK73" s="48"/>
      <c r="AM73" s="48"/>
      <c r="AO73" s="48"/>
      <c r="AQ73" s="48"/>
      <c r="AS73" s="48"/>
      <c r="AU73" s="48"/>
      <c r="AW73" s="48"/>
      <c r="AY73" s="48"/>
      <c r="BA73" s="48"/>
      <c r="BC73" s="48"/>
      <c r="BE73" s="48"/>
      <c r="BG73" s="48"/>
      <c r="BI73" s="48"/>
      <c r="BK73" s="48"/>
      <c r="BM73" s="48"/>
      <c r="BO73" s="48"/>
      <c r="BQ73" s="48"/>
      <c r="BS73" s="48"/>
      <c r="BU73" s="48"/>
      <c r="BW73" s="48"/>
      <c r="BY73" s="48"/>
      <c r="CA73" s="48"/>
      <c r="CC73" s="35"/>
      <c r="CD73" s="35"/>
    </row>
    <row r="74" spans="4:82" s="45" customFormat="1" ht="15" x14ac:dyDescent="0.2">
      <c r="D74" s="25"/>
      <c r="E74" s="50"/>
      <c r="F74" s="51"/>
      <c r="G74" s="28"/>
      <c r="H74" s="29"/>
      <c r="I74" s="29"/>
      <c r="J74" s="24"/>
      <c r="K74" s="30"/>
      <c r="L74" s="24"/>
      <c r="M74" s="31"/>
      <c r="N74" s="32"/>
      <c r="O74" s="33"/>
      <c r="P74" s="31"/>
      <c r="Q74" s="34"/>
      <c r="S74" s="48"/>
      <c r="U74" s="48"/>
      <c r="W74" s="48"/>
      <c r="Y74" s="48"/>
      <c r="AA74" s="48"/>
      <c r="AC74" s="48"/>
      <c r="AE74" s="48"/>
      <c r="AG74" s="48"/>
      <c r="AI74" s="48"/>
      <c r="AK74" s="48"/>
      <c r="AM74" s="48"/>
      <c r="AO74" s="48"/>
      <c r="AQ74" s="48"/>
      <c r="AS74" s="48"/>
      <c r="AU74" s="48"/>
      <c r="AW74" s="48"/>
      <c r="AY74" s="48"/>
      <c r="BA74" s="48"/>
      <c r="BC74" s="48"/>
      <c r="BE74" s="48"/>
      <c r="BG74" s="48"/>
      <c r="BI74" s="48"/>
      <c r="BK74" s="48"/>
      <c r="BM74" s="48"/>
      <c r="BO74" s="48"/>
      <c r="BQ74" s="48"/>
      <c r="BS74" s="48"/>
      <c r="BU74" s="48"/>
      <c r="BW74" s="48"/>
      <c r="BY74" s="48"/>
      <c r="CA74" s="48"/>
      <c r="CC74" s="35"/>
      <c r="CD74" s="35"/>
    </row>
    <row r="75" spans="4:82" s="45" customFormat="1" ht="15" x14ac:dyDescent="0.2">
      <c r="D75" s="25"/>
      <c r="E75" s="50"/>
      <c r="F75" s="51"/>
      <c r="G75" s="28"/>
      <c r="H75" s="29"/>
      <c r="I75" s="29"/>
      <c r="J75" s="24"/>
      <c r="K75" s="30"/>
      <c r="L75" s="24"/>
      <c r="M75" s="31"/>
      <c r="N75" s="32"/>
      <c r="O75" s="33"/>
      <c r="P75" s="31"/>
      <c r="Q75" s="34"/>
      <c r="S75" s="48"/>
      <c r="U75" s="48"/>
      <c r="W75" s="48"/>
      <c r="Y75" s="48"/>
      <c r="AA75" s="48"/>
      <c r="AC75" s="48"/>
      <c r="AE75" s="48"/>
      <c r="AG75" s="48"/>
      <c r="AI75" s="48"/>
      <c r="AK75" s="48"/>
      <c r="AM75" s="48"/>
      <c r="AO75" s="48"/>
      <c r="AQ75" s="48"/>
      <c r="AS75" s="48"/>
      <c r="AU75" s="48"/>
      <c r="AW75" s="48"/>
      <c r="AY75" s="48"/>
      <c r="BA75" s="48"/>
      <c r="BC75" s="48"/>
      <c r="BE75" s="48"/>
      <c r="BG75" s="48"/>
      <c r="BI75" s="48"/>
      <c r="BK75" s="48"/>
      <c r="BM75" s="48"/>
      <c r="BO75" s="48"/>
      <c r="BQ75" s="48"/>
      <c r="BS75" s="48"/>
      <c r="BU75" s="48"/>
      <c r="BW75" s="48"/>
      <c r="BY75" s="48"/>
      <c r="CA75" s="48"/>
      <c r="CC75" s="35"/>
      <c r="CD75" s="35"/>
    </row>
    <row r="76" spans="4:82" s="45" customFormat="1" ht="15" x14ac:dyDescent="0.2">
      <c r="D76" s="25"/>
      <c r="E76" s="50"/>
      <c r="F76" s="51"/>
      <c r="G76" s="28"/>
      <c r="H76" s="29"/>
      <c r="I76" s="29"/>
      <c r="J76" s="24"/>
      <c r="K76" s="30"/>
      <c r="L76" s="24"/>
      <c r="M76" s="31"/>
      <c r="N76" s="32"/>
      <c r="O76" s="33"/>
      <c r="P76" s="31"/>
      <c r="Q76" s="34"/>
      <c r="S76" s="48"/>
      <c r="U76" s="48"/>
      <c r="W76" s="48"/>
      <c r="Y76" s="48"/>
      <c r="AA76" s="48"/>
      <c r="AC76" s="48"/>
      <c r="AE76" s="48"/>
      <c r="AG76" s="48"/>
      <c r="AI76" s="48"/>
      <c r="AK76" s="48"/>
      <c r="AM76" s="48"/>
      <c r="AO76" s="48"/>
      <c r="AQ76" s="48"/>
      <c r="AS76" s="48"/>
      <c r="AU76" s="48"/>
      <c r="AW76" s="48"/>
      <c r="AY76" s="48"/>
      <c r="BA76" s="48"/>
      <c r="BC76" s="48"/>
      <c r="BE76" s="48"/>
      <c r="BG76" s="48"/>
      <c r="BI76" s="48"/>
      <c r="BK76" s="48"/>
      <c r="BM76" s="48"/>
      <c r="BO76" s="48"/>
      <c r="BQ76" s="48"/>
      <c r="BS76" s="48"/>
      <c r="BU76" s="48"/>
      <c r="BW76" s="48"/>
      <c r="BY76" s="48"/>
      <c r="CA76" s="48"/>
      <c r="CC76" s="35"/>
      <c r="CD76" s="35"/>
    </row>
    <row r="77" spans="4:82" s="45" customFormat="1" ht="15" x14ac:dyDescent="0.2">
      <c r="D77" s="25"/>
      <c r="E77" s="50"/>
      <c r="F77" s="51"/>
      <c r="G77" s="28"/>
      <c r="H77" s="29"/>
      <c r="I77" s="29"/>
      <c r="J77" s="24"/>
      <c r="K77" s="30"/>
      <c r="L77" s="24"/>
      <c r="M77" s="31"/>
      <c r="N77" s="32"/>
      <c r="O77" s="33"/>
      <c r="P77" s="31"/>
      <c r="Q77" s="34"/>
      <c r="S77" s="48"/>
      <c r="U77" s="48"/>
      <c r="W77" s="48"/>
      <c r="Y77" s="48"/>
      <c r="AA77" s="48"/>
      <c r="AC77" s="48"/>
      <c r="AE77" s="48"/>
      <c r="AG77" s="48"/>
      <c r="AI77" s="48"/>
      <c r="AK77" s="48"/>
      <c r="AM77" s="48"/>
      <c r="AO77" s="48"/>
      <c r="AQ77" s="48"/>
      <c r="AS77" s="48"/>
      <c r="AU77" s="48"/>
      <c r="AW77" s="48"/>
      <c r="AY77" s="48"/>
      <c r="BA77" s="48"/>
      <c r="BC77" s="48"/>
      <c r="BE77" s="48"/>
      <c r="BG77" s="48"/>
      <c r="BI77" s="48"/>
      <c r="BK77" s="48"/>
      <c r="BM77" s="48"/>
      <c r="BO77" s="48"/>
      <c r="BQ77" s="48"/>
      <c r="BS77" s="48"/>
      <c r="BU77" s="48"/>
      <c r="BW77" s="48"/>
      <c r="BY77" s="48"/>
      <c r="CA77" s="48"/>
      <c r="CC77" s="35"/>
      <c r="CD77" s="35"/>
    </row>
    <row r="78" spans="4:82" s="45" customFormat="1" ht="15" x14ac:dyDescent="0.2">
      <c r="D78" s="25"/>
      <c r="E78" s="50"/>
      <c r="F78" s="51"/>
      <c r="G78" s="28"/>
      <c r="H78" s="29"/>
      <c r="I78" s="29"/>
      <c r="J78" s="24"/>
      <c r="K78" s="30"/>
      <c r="L78" s="24"/>
      <c r="M78" s="31"/>
      <c r="N78" s="32"/>
      <c r="O78" s="33"/>
      <c r="P78" s="31"/>
      <c r="Q78" s="34"/>
      <c r="S78" s="48"/>
      <c r="U78" s="48"/>
      <c r="W78" s="48"/>
      <c r="Y78" s="48"/>
      <c r="AA78" s="48"/>
      <c r="AC78" s="48"/>
      <c r="AE78" s="48"/>
      <c r="AG78" s="48"/>
      <c r="AI78" s="48"/>
      <c r="AK78" s="48"/>
      <c r="AM78" s="48"/>
      <c r="AO78" s="48"/>
      <c r="AQ78" s="48"/>
      <c r="AS78" s="48"/>
      <c r="AU78" s="48"/>
      <c r="AW78" s="48"/>
      <c r="AY78" s="48"/>
      <c r="BA78" s="48"/>
      <c r="BC78" s="48"/>
      <c r="BE78" s="48"/>
      <c r="BG78" s="48"/>
      <c r="BI78" s="48"/>
      <c r="BK78" s="48"/>
      <c r="BM78" s="48"/>
      <c r="BO78" s="48"/>
      <c r="BQ78" s="48"/>
      <c r="BS78" s="48"/>
      <c r="BU78" s="48"/>
      <c r="BW78" s="48"/>
      <c r="BY78" s="48"/>
      <c r="CA78" s="48"/>
      <c r="CC78" s="35"/>
      <c r="CD78" s="35"/>
    </row>
    <row r="79" spans="4:82" s="45" customFormat="1" ht="15" x14ac:dyDescent="0.2">
      <c r="D79" s="25"/>
      <c r="E79" s="50"/>
      <c r="F79" s="51"/>
      <c r="G79" s="28"/>
      <c r="H79" s="29"/>
      <c r="I79" s="29"/>
      <c r="J79" s="24"/>
      <c r="K79" s="30"/>
      <c r="L79" s="24"/>
      <c r="M79" s="31"/>
      <c r="N79" s="32"/>
      <c r="O79" s="33"/>
      <c r="P79" s="31"/>
      <c r="Q79" s="34"/>
      <c r="S79" s="48"/>
      <c r="U79" s="48"/>
      <c r="W79" s="48"/>
      <c r="Y79" s="48"/>
      <c r="AA79" s="48"/>
      <c r="AC79" s="48"/>
      <c r="AE79" s="48"/>
      <c r="AG79" s="48"/>
      <c r="AI79" s="48"/>
      <c r="AK79" s="48"/>
      <c r="AM79" s="48"/>
      <c r="AO79" s="48"/>
      <c r="AQ79" s="48"/>
      <c r="AS79" s="48"/>
      <c r="AU79" s="48"/>
      <c r="AW79" s="48"/>
      <c r="AY79" s="48"/>
      <c r="BA79" s="48"/>
      <c r="BC79" s="48"/>
      <c r="BE79" s="48"/>
      <c r="BG79" s="48"/>
      <c r="BI79" s="48"/>
      <c r="BK79" s="48"/>
      <c r="BM79" s="48"/>
      <c r="BO79" s="48"/>
      <c r="BQ79" s="48"/>
      <c r="BS79" s="48"/>
      <c r="BU79" s="48"/>
      <c r="BW79" s="48"/>
      <c r="BY79" s="48"/>
      <c r="CA79" s="48"/>
      <c r="CC79" s="35"/>
      <c r="CD79" s="35"/>
    </row>
    <row r="80" spans="4:82" s="45" customFormat="1" ht="15" x14ac:dyDescent="0.2">
      <c r="D80" s="25"/>
      <c r="E80" s="50"/>
      <c r="F80" s="51"/>
      <c r="G80" s="28"/>
      <c r="H80" s="29"/>
      <c r="I80" s="29"/>
      <c r="J80" s="24"/>
      <c r="K80" s="30"/>
      <c r="L80" s="24"/>
      <c r="M80" s="31"/>
      <c r="N80" s="32"/>
      <c r="O80" s="33"/>
      <c r="P80" s="31"/>
      <c r="Q80" s="34"/>
      <c r="S80" s="48"/>
      <c r="U80" s="48"/>
      <c r="W80" s="48"/>
      <c r="Y80" s="48"/>
      <c r="AA80" s="48"/>
      <c r="AC80" s="48"/>
      <c r="AE80" s="48"/>
      <c r="AG80" s="48"/>
      <c r="AI80" s="48"/>
      <c r="AK80" s="48"/>
      <c r="AM80" s="48"/>
      <c r="AO80" s="48"/>
      <c r="AQ80" s="48"/>
      <c r="AS80" s="48"/>
      <c r="AU80" s="48"/>
      <c r="AW80" s="48"/>
      <c r="AY80" s="48"/>
      <c r="BA80" s="48"/>
      <c r="BC80" s="48"/>
      <c r="BE80" s="48"/>
      <c r="BG80" s="48"/>
      <c r="BI80" s="48"/>
      <c r="BK80" s="48"/>
      <c r="BM80" s="48"/>
      <c r="BO80" s="48"/>
      <c r="BQ80" s="48"/>
      <c r="BS80" s="48"/>
      <c r="BU80" s="48"/>
      <c r="BW80" s="48"/>
      <c r="BY80" s="48"/>
      <c r="CA80" s="48"/>
      <c r="CC80" s="35"/>
      <c r="CD80" s="35"/>
    </row>
    <row r="81" spans="4:82" s="45" customFormat="1" ht="15" x14ac:dyDescent="0.2">
      <c r="D81" s="25"/>
      <c r="E81" s="50"/>
      <c r="F81" s="51"/>
      <c r="G81" s="28"/>
      <c r="H81" s="29"/>
      <c r="I81" s="29"/>
      <c r="J81" s="24"/>
      <c r="K81" s="30"/>
      <c r="L81" s="24"/>
      <c r="M81" s="31"/>
      <c r="N81" s="32"/>
      <c r="O81" s="33"/>
      <c r="P81" s="31"/>
      <c r="Q81" s="34"/>
      <c r="S81" s="48"/>
      <c r="U81" s="48"/>
      <c r="W81" s="48"/>
      <c r="Y81" s="48"/>
      <c r="AA81" s="48"/>
      <c r="AC81" s="48"/>
      <c r="AE81" s="48"/>
      <c r="AG81" s="48"/>
      <c r="AI81" s="48"/>
      <c r="AK81" s="48"/>
      <c r="AM81" s="48"/>
      <c r="AO81" s="48"/>
      <c r="AQ81" s="48"/>
      <c r="AS81" s="48"/>
      <c r="AU81" s="48"/>
      <c r="AW81" s="48"/>
      <c r="AY81" s="48"/>
      <c r="BA81" s="48"/>
      <c r="BC81" s="48"/>
      <c r="BE81" s="48"/>
      <c r="BG81" s="48"/>
      <c r="BI81" s="48"/>
      <c r="BK81" s="48"/>
      <c r="BM81" s="48"/>
      <c r="BO81" s="48"/>
      <c r="BQ81" s="48"/>
      <c r="BS81" s="48"/>
      <c r="BU81" s="48"/>
      <c r="BW81" s="48"/>
      <c r="BY81" s="48"/>
      <c r="CA81" s="48"/>
      <c r="CC81" s="35"/>
      <c r="CD81" s="35"/>
    </row>
    <row r="82" spans="4:82" s="45" customFormat="1" ht="15" x14ac:dyDescent="0.2">
      <c r="D82" s="25"/>
      <c r="E82" s="50"/>
      <c r="F82" s="51"/>
      <c r="G82" s="28"/>
      <c r="H82" s="29"/>
      <c r="I82" s="29"/>
      <c r="J82" s="24"/>
      <c r="K82" s="30"/>
      <c r="L82" s="24"/>
      <c r="M82" s="31"/>
      <c r="N82" s="32"/>
      <c r="O82" s="33"/>
      <c r="P82" s="31"/>
      <c r="Q82" s="34"/>
      <c r="S82" s="48"/>
      <c r="U82" s="48"/>
      <c r="W82" s="48"/>
      <c r="Y82" s="48"/>
      <c r="AA82" s="48"/>
      <c r="AC82" s="48"/>
      <c r="AE82" s="48"/>
      <c r="AG82" s="48"/>
      <c r="AI82" s="48"/>
      <c r="AK82" s="48"/>
      <c r="AM82" s="48"/>
      <c r="AO82" s="48"/>
      <c r="AQ82" s="48"/>
      <c r="AS82" s="48"/>
      <c r="AU82" s="48"/>
      <c r="AW82" s="48"/>
      <c r="AY82" s="48"/>
      <c r="BA82" s="48"/>
      <c r="BC82" s="48"/>
      <c r="BE82" s="48"/>
      <c r="BG82" s="48"/>
      <c r="BI82" s="48"/>
      <c r="BK82" s="48"/>
      <c r="BM82" s="48"/>
      <c r="BO82" s="48"/>
      <c r="BQ82" s="48"/>
      <c r="BS82" s="48"/>
      <c r="BU82" s="48"/>
      <c r="BW82" s="48"/>
      <c r="BY82" s="48"/>
      <c r="CA82" s="48"/>
      <c r="CC82" s="35"/>
      <c r="CD82" s="35"/>
    </row>
    <row r="83" spans="4:82" s="45" customFormat="1" ht="15" x14ac:dyDescent="0.2">
      <c r="D83" s="25"/>
      <c r="E83" s="50"/>
      <c r="F83" s="51"/>
      <c r="G83" s="28"/>
      <c r="H83" s="29"/>
      <c r="I83" s="29"/>
      <c r="J83" s="24"/>
      <c r="K83" s="30"/>
      <c r="L83" s="24"/>
      <c r="M83" s="31"/>
      <c r="N83" s="32"/>
      <c r="O83" s="33"/>
      <c r="P83" s="31"/>
      <c r="Q83" s="34"/>
      <c r="S83" s="48"/>
      <c r="U83" s="48"/>
      <c r="W83" s="48"/>
      <c r="Y83" s="48"/>
      <c r="AA83" s="48"/>
      <c r="AC83" s="48"/>
      <c r="AE83" s="48"/>
      <c r="AG83" s="48"/>
      <c r="AI83" s="48"/>
      <c r="AK83" s="48"/>
      <c r="AM83" s="48"/>
      <c r="AO83" s="48"/>
      <c r="AQ83" s="48"/>
      <c r="AS83" s="48"/>
      <c r="AU83" s="48"/>
      <c r="AW83" s="48"/>
      <c r="AY83" s="48"/>
      <c r="BA83" s="48"/>
      <c r="BC83" s="48"/>
      <c r="BE83" s="48"/>
      <c r="BG83" s="48"/>
      <c r="BI83" s="48"/>
      <c r="BK83" s="48"/>
      <c r="BM83" s="48"/>
      <c r="BO83" s="48"/>
      <c r="BQ83" s="48"/>
      <c r="BS83" s="48"/>
      <c r="BU83" s="48"/>
      <c r="BW83" s="48"/>
      <c r="BY83" s="48"/>
      <c r="CA83" s="48"/>
      <c r="CC83" s="35"/>
      <c r="CD83" s="35"/>
    </row>
    <row r="84" spans="4:82" s="45" customFormat="1" ht="15" x14ac:dyDescent="0.2">
      <c r="D84" s="25"/>
      <c r="E84" s="50"/>
      <c r="F84" s="51"/>
      <c r="G84" s="28"/>
      <c r="H84" s="29"/>
      <c r="I84" s="29"/>
      <c r="J84" s="24"/>
      <c r="K84" s="30"/>
      <c r="L84" s="24"/>
      <c r="M84" s="31"/>
      <c r="N84" s="32"/>
      <c r="O84" s="33"/>
      <c r="P84" s="31"/>
      <c r="Q84" s="34"/>
      <c r="S84" s="48"/>
      <c r="U84" s="48"/>
      <c r="W84" s="48"/>
      <c r="Y84" s="48"/>
      <c r="AA84" s="48"/>
      <c r="AC84" s="48"/>
      <c r="AE84" s="48"/>
      <c r="AG84" s="48"/>
      <c r="AI84" s="48"/>
      <c r="AK84" s="48"/>
      <c r="AM84" s="48"/>
      <c r="AO84" s="48"/>
      <c r="AQ84" s="48"/>
      <c r="AS84" s="48"/>
      <c r="AU84" s="48"/>
      <c r="AW84" s="48"/>
      <c r="AY84" s="48"/>
      <c r="BA84" s="48"/>
      <c r="BC84" s="48"/>
      <c r="BE84" s="48"/>
      <c r="BG84" s="48"/>
      <c r="BI84" s="48"/>
      <c r="BK84" s="48"/>
      <c r="BM84" s="48"/>
      <c r="BO84" s="48"/>
      <c r="BQ84" s="48"/>
      <c r="BS84" s="48"/>
      <c r="BU84" s="48"/>
      <c r="BW84" s="48"/>
      <c r="BY84" s="48"/>
      <c r="CA84" s="48"/>
      <c r="CC84" s="35"/>
      <c r="CD84" s="35"/>
    </row>
    <row r="85" spans="4:82" s="45" customFormat="1" ht="15" x14ac:dyDescent="0.2">
      <c r="D85" s="25"/>
      <c r="E85" s="50"/>
      <c r="F85" s="51"/>
      <c r="G85" s="28"/>
      <c r="H85" s="29"/>
      <c r="I85" s="29"/>
      <c r="J85" s="24"/>
      <c r="K85" s="30"/>
      <c r="L85" s="24"/>
      <c r="M85" s="31"/>
      <c r="N85" s="32"/>
      <c r="O85" s="33"/>
      <c r="P85" s="31"/>
      <c r="Q85" s="34"/>
      <c r="S85" s="48"/>
      <c r="U85" s="48"/>
      <c r="W85" s="48"/>
      <c r="Y85" s="48"/>
      <c r="AA85" s="48"/>
      <c r="AC85" s="48"/>
      <c r="AE85" s="48"/>
      <c r="AG85" s="48"/>
      <c r="AI85" s="48"/>
      <c r="AK85" s="48"/>
      <c r="AM85" s="48"/>
      <c r="AO85" s="48"/>
      <c r="AQ85" s="48"/>
      <c r="AS85" s="48"/>
      <c r="AU85" s="48"/>
      <c r="AW85" s="48"/>
      <c r="AY85" s="48"/>
      <c r="BA85" s="48"/>
      <c r="BC85" s="48"/>
      <c r="BE85" s="48"/>
      <c r="BG85" s="48"/>
      <c r="BI85" s="48"/>
      <c r="BK85" s="48"/>
      <c r="BM85" s="48"/>
      <c r="BO85" s="48"/>
      <c r="BQ85" s="48"/>
      <c r="BS85" s="48"/>
      <c r="BU85" s="48"/>
      <c r="BW85" s="48"/>
      <c r="BY85" s="48"/>
      <c r="CA85" s="48"/>
      <c r="CC85" s="35"/>
      <c r="CD85" s="35"/>
    </row>
    <row r="86" spans="4:82" s="45" customFormat="1" ht="15" x14ac:dyDescent="0.2">
      <c r="D86" s="25"/>
      <c r="E86" s="50"/>
      <c r="F86" s="51"/>
      <c r="G86" s="28"/>
      <c r="H86" s="29"/>
      <c r="I86" s="29"/>
      <c r="J86" s="24"/>
      <c r="K86" s="30"/>
      <c r="L86" s="24"/>
      <c r="M86" s="31"/>
      <c r="N86" s="32"/>
      <c r="O86" s="33"/>
      <c r="P86" s="31"/>
      <c r="Q86" s="34"/>
      <c r="S86" s="48"/>
      <c r="U86" s="48"/>
      <c r="W86" s="48"/>
      <c r="Y86" s="48"/>
      <c r="AA86" s="48"/>
      <c r="AC86" s="48"/>
      <c r="AE86" s="48"/>
      <c r="AG86" s="48"/>
      <c r="AI86" s="48"/>
      <c r="AK86" s="48"/>
      <c r="AM86" s="48"/>
      <c r="AO86" s="48"/>
      <c r="AQ86" s="48"/>
      <c r="AS86" s="48"/>
      <c r="AU86" s="48"/>
      <c r="AW86" s="48"/>
      <c r="AY86" s="48"/>
      <c r="BA86" s="48"/>
      <c r="BC86" s="48"/>
      <c r="BE86" s="48"/>
      <c r="BG86" s="48"/>
      <c r="BI86" s="48"/>
      <c r="BK86" s="48"/>
      <c r="BM86" s="48"/>
      <c r="BO86" s="48"/>
      <c r="BQ86" s="48"/>
      <c r="BS86" s="48"/>
      <c r="BU86" s="48"/>
      <c r="BW86" s="48"/>
      <c r="BY86" s="48"/>
      <c r="CA86" s="48"/>
      <c r="CC86" s="35"/>
      <c r="CD86" s="35"/>
    </row>
    <row r="87" spans="4:82" s="45" customFormat="1" ht="15" x14ac:dyDescent="0.2">
      <c r="D87" s="25"/>
      <c r="E87" s="50"/>
      <c r="F87" s="51"/>
      <c r="G87" s="28"/>
      <c r="H87" s="29"/>
      <c r="I87" s="29"/>
      <c r="J87" s="24"/>
      <c r="K87" s="30"/>
      <c r="L87" s="24"/>
      <c r="M87" s="31"/>
      <c r="N87" s="32"/>
      <c r="O87" s="33"/>
      <c r="P87" s="31"/>
      <c r="Q87" s="34"/>
      <c r="S87" s="48"/>
      <c r="U87" s="48"/>
      <c r="W87" s="48"/>
      <c r="Y87" s="48"/>
      <c r="AA87" s="48"/>
      <c r="AC87" s="48"/>
      <c r="AE87" s="48"/>
      <c r="AG87" s="48"/>
      <c r="AI87" s="48"/>
      <c r="AK87" s="48"/>
      <c r="AM87" s="48"/>
      <c r="AO87" s="48"/>
      <c r="AQ87" s="48"/>
      <c r="AS87" s="48"/>
      <c r="AU87" s="48"/>
      <c r="AW87" s="48"/>
      <c r="AY87" s="48"/>
      <c r="BA87" s="48"/>
      <c r="BC87" s="48"/>
      <c r="BE87" s="48"/>
      <c r="BG87" s="48"/>
      <c r="BI87" s="48"/>
      <c r="BK87" s="48"/>
      <c r="BM87" s="48"/>
      <c r="BO87" s="48"/>
      <c r="BQ87" s="48"/>
      <c r="BS87" s="48"/>
      <c r="BU87" s="48"/>
      <c r="BW87" s="48"/>
      <c r="BY87" s="48"/>
      <c r="CA87" s="48"/>
      <c r="CC87" s="35"/>
      <c r="CD87" s="35"/>
    </row>
    <row r="88" spans="4:82" s="45" customFormat="1" ht="15" x14ac:dyDescent="0.2">
      <c r="D88" s="25"/>
      <c r="E88" s="50"/>
      <c r="F88" s="51"/>
      <c r="G88" s="28"/>
      <c r="H88" s="29"/>
      <c r="I88" s="29"/>
      <c r="J88" s="24"/>
      <c r="K88" s="30"/>
      <c r="L88" s="24"/>
      <c r="M88" s="31"/>
      <c r="N88" s="32"/>
      <c r="O88" s="33"/>
      <c r="P88" s="31"/>
      <c r="Q88" s="34"/>
      <c r="S88" s="48"/>
      <c r="U88" s="48"/>
      <c r="W88" s="48"/>
      <c r="Y88" s="48"/>
      <c r="AA88" s="48"/>
      <c r="AC88" s="48"/>
      <c r="AE88" s="48"/>
      <c r="AG88" s="48"/>
      <c r="AI88" s="48"/>
      <c r="AK88" s="48"/>
      <c r="AM88" s="48"/>
      <c r="AO88" s="48"/>
      <c r="AQ88" s="48"/>
      <c r="AS88" s="48"/>
      <c r="AU88" s="48"/>
      <c r="AW88" s="48"/>
      <c r="AY88" s="48"/>
      <c r="BA88" s="48"/>
      <c r="BC88" s="48"/>
      <c r="BE88" s="48"/>
      <c r="BG88" s="48"/>
      <c r="BI88" s="48"/>
      <c r="BK88" s="48"/>
      <c r="BM88" s="48"/>
      <c r="BO88" s="48"/>
      <c r="BQ88" s="48"/>
      <c r="BS88" s="48"/>
      <c r="BU88" s="48"/>
      <c r="BW88" s="48"/>
      <c r="BY88" s="48"/>
      <c r="CA88" s="48"/>
      <c r="CC88" s="35"/>
      <c r="CD88" s="35"/>
    </row>
    <row r="89" spans="4:82" s="45" customFormat="1" ht="15" x14ac:dyDescent="0.2">
      <c r="D89" s="25"/>
      <c r="E89" s="50"/>
      <c r="F89" s="51"/>
      <c r="G89" s="28"/>
      <c r="H89" s="29"/>
      <c r="I89" s="29"/>
      <c r="J89" s="24"/>
      <c r="K89" s="30"/>
      <c r="L89" s="24"/>
      <c r="M89" s="31"/>
      <c r="N89" s="32"/>
      <c r="O89" s="33"/>
      <c r="P89" s="31"/>
      <c r="Q89" s="34"/>
      <c r="S89" s="48"/>
      <c r="U89" s="48"/>
      <c r="W89" s="48"/>
      <c r="Y89" s="48"/>
      <c r="AA89" s="48"/>
      <c r="AC89" s="48"/>
      <c r="AE89" s="48"/>
      <c r="AG89" s="48"/>
      <c r="AI89" s="48"/>
      <c r="AK89" s="48"/>
      <c r="AM89" s="48"/>
      <c r="AO89" s="48"/>
      <c r="AQ89" s="48"/>
      <c r="AS89" s="48"/>
      <c r="AU89" s="48"/>
      <c r="AW89" s="48"/>
      <c r="AY89" s="48"/>
      <c r="BA89" s="48"/>
      <c r="BC89" s="48"/>
      <c r="BE89" s="48"/>
      <c r="BG89" s="48"/>
      <c r="BI89" s="48"/>
      <c r="BK89" s="48"/>
      <c r="BM89" s="48"/>
      <c r="BO89" s="48"/>
      <c r="BQ89" s="48"/>
      <c r="BS89" s="48"/>
      <c r="BU89" s="48"/>
      <c r="BW89" s="48"/>
      <c r="BY89" s="48"/>
      <c r="CA89" s="48"/>
      <c r="CC89" s="35"/>
      <c r="CD89" s="35"/>
    </row>
    <row r="90" spans="4:82" s="45" customFormat="1" ht="15" x14ac:dyDescent="0.2">
      <c r="D90" s="25"/>
      <c r="E90" s="50"/>
      <c r="F90" s="51"/>
      <c r="G90" s="28"/>
      <c r="H90" s="29"/>
      <c r="I90" s="29"/>
      <c r="J90" s="24"/>
      <c r="K90" s="30"/>
      <c r="L90" s="24"/>
      <c r="M90" s="31"/>
      <c r="N90" s="32"/>
      <c r="O90" s="33"/>
      <c r="P90" s="31"/>
      <c r="Q90" s="34"/>
      <c r="S90" s="48"/>
      <c r="U90" s="48"/>
      <c r="W90" s="48"/>
      <c r="Y90" s="48"/>
      <c r="AA90" s="48"/>
      <c r="AC90" s="48"/>
      <c r="AE90" s="48"/>
      <c r="AG90" s="48"/>
      <c r="AI90" s="48"/>
      <c r="AK90" s="48"/>
      <c r="AM90" s="48"/>
      <c r="AO90" s="48"/>
      <c r="AQ90" s="48"/>
      <c r="AS90" s="48"/>
      <c r="AU90" s="48"/>
      <c r="AW90" s="48"/>
      <c r="AY90" s="48"/>
      <c r="BA90" s="48"/>
      <c r="BC90" s="48"/>
      <c r="BE90" s="48"/>
      <c r="BG90" s="48"/>
      <c r="BI90" s="48"/>
      <c r="BK90" s="48"/>
      <c r="BM90" s="48"/>
      <c r="BO90" s="48"/>
      <c r="BQ90" s="48"/>
      <c r="BS90" s="48"/>
      <c r="BU90" s="48"/>
      <c r="BW90" s="48"/>
      <c r="BY90" s="48"/>
      <c r="CA90" s="48"/>
      <c r="CC90" s="35"/>
      <c r="CD90" s="35"/>
    </row>
    <row r="91" spans="4:82" s="45" customFormat="1" ht="15" x14ac:dyDescent="0.2">
      <c r="D91" s="25"/>
      <c r="E91" s="50"/>
      <c r="F91" s="51"/>
      <c r="G91" s="28"/>
      <c r="H91" s="29"/>
      <c r="I91" s="29"/>
      <c r="J91" s="24"/>
      <c r="K91" s="30"/>
      <c r="L91" s="24"/>
      <c r="M91" s="31"/>
      <c r="N91" s="32"/>
      <c r="O91" s="33"/>
      <c r="P91" s="31"/>
      <c r="Q91" s="34"/>
      <c r="S91" s="48"/>
      <c r="U91" s="48"/>
      <c r="W91" s="48"/>
      <c r="Y91" s="48"/>
      <c r="AA91" s="48"/>
      <c r="AC91" s="48"/>
      <c r="AE91" s="48"/>
      <c r="AG91" s="48"/>
      <c r="AI91" s="48"/>
      <c r="AK91" s="48"/>
      <c r="AM91" s="48"/>
      <c r="AO91" s="48"/>
      <c r="AQ91" s="48"/>
      <c r="AS91" s="48"/>
      <c r="AU91" s="48"/>
      <c r="AW91" s="48"/>
      <c r="AY91" s="48"/>
      <c r="BA91" s="48"/>
      <c r="BC91" s="48"/>
      <c r="BE91" s="48"/>
      <c r="BG91" s="48"/>
      <c r="BI91" s="48"/>
      <c r="BK91" s="48"/>
      <c r="BM91" s="48"/>
      <c r="BO91" s="48"/>
      <c r="BQ91" s="48"/>
      <c r="BS91" s="48"/>
      <c r="BU91" s="48"/>
      <c r="BW91" s="48"/>
      <c r="BY91" s="48"/>
      <c r="CA91" s="48"/>
      <c r="CC91" s="35"/>
      <c r="CD91" s="35"/>
    </row>
    <row r="92" spans="4:82" s="45" customFormat="1" ht="15" x14ac:dyDescent="0.2">
      <c r="D92" s="25"/>
      <c r="E92" s="50"/>
      <c r="F92" s="51"/>
      <c r="G92" s="28"/>
      <c r="H92" s="29"/>
      <c r="I92" s="29"/>
      <c r="J92" s="24"/>
      <c r="K92" s="30"/>
      <c r="L92" s="24"/>
      <c r="M92" s="31"/>
      <c r="N92" s="32"/>
      <c r="O92" s="33"/>
      <c r="P92" s="31"/>
      <c r="Q92" s="34"/>
      <c r="S92" s="48"/>
      <c r="U92" s="48"/>
      <c r="W92" s="48"/>
      <c r="Y92" s="48"/>
      <c r="AA92" s="48"/>
      <c r="AC92" s="48"/>
      <c r="AE92" s="48"/>
      <c r="AG92" s="48"/>
      <c r="AI92" s="48"/>
      <c r="AK92" s="48"/>
      <c r="AM92" s="48"/>
      <c r="AO92" s="48"/>
      <c r="AQ92" s="48"/>
      <c r="AS92" s="48"/>
      <c r="AU92" s="48"/>
      <c r="AW92" s="48"/>
      <c r="AY92" s="48"/>
      <c r="BA92" s="48"/>
      <c r="BC92" s="48"/>
      <c r="BE92" s="48"/>
      <c r="BG92" s="48"/>
      <c r="BI92" s="48"/>
      <c r="BK92" s="48"/>
      <c r="BM92" s="48"/>
      <c r="BO92" s="48"/>
      <c r="BQ92" s="48"/>
      <c r="BS92" s="48"/>
      <c r="BU92" s="48"/>
      <c r="BW92" s="48"/>
      <c r="BY92" s="48"/>
      <c r="CA92" s="48"/>
      <c r="CC92" s="35"/>
      <c r="CD92" s="35"/>
    </row>
    <row r="93" spans="4:82" s="45" customFormat="1" ht="15" x14ac:dyDescent="0.2">
      <c r="D93" s="25"/>
      <c r="E93" s="50"/>
      <c r="F93" s="51"/>
      <c r="G93" s="28"/>
      <c r="H93" s="29"/>
      <c r="I93" s="29"/>
      <c r="J93" s="24"/>
      <c r="K93" s="30"/>
      <c r="L93" s="24"/>
      <c r="M93" s="31"/>
      <c r="N93" s="32"/>
      <c r="O93" s="33"/>
      <c r="P93" s="31"/>
      <c r="Q93" s="34"/>
      <c r="S93" s="48"/>
      <c r="U93" s="48"/>
      <c r="W93" s="48"/>
      <c r="Y93" s="48"/>
      <c r="AA93" s="48"/>
      <c r="AC93" s="48"/>
      <c r="AE93" s="48"/>
      <c r="AG93" s="48"/>
      <c r="AI93" s="48"/>
      <c r="AK93" s="48"/>
      <c r="AM93" s="48"/>
      <c r="AO93" s="48"/>
      <c r="AQ93" s="48"/>
      <c r="AS93" s="48"/>
      <c r="AU93" s="48"/>
      <c r="AW93" s="48"/>
      <c r="AY93" s="48"/>
      <c r="BA93" s="48"/>
      <c r="BC93" s="48"/>
      <c r="BE93" s="48"/>
      <c r="BG93" s="48"/>
      <c r="BI93" s="48"/>
      <c r="BK93" s="48"/>
      <c r="BM93" s="48"/>
      <c r="BO93" s="48"/>
      <c r="BQ93" s="48"/>
      <c r="BS93" s="48"/>
      <c r="BU93" s="48"/>
      <c r="BW93" s="48"/>
      <c r="BY93" s="48"/>
      <c r="CA93" s="48"/>
      <c r="CC93" s="35"/>
      <c r="CD93" s="35"/>
    </row>
    <row r="94" spans="4:82" s="45" customFormat="1" ht="15" x14ac:dyDescent="0.2">
      <c r="D94" s="25"/>
      <c r="E94" s="50"/>
      <c r="F94" s="51"/>
      <c r="G94" s="28"/>
      <c r="H94" s="29"/>
      <c r="I94" s="29"/>
      <c r="J94" s="24"/>
      <c r="K94" s="30"/>
      <c r="L94" s="24"/>
      <c r="M94" s="31"/>
      <c r="N94" s="32"/>
      <c r="O94" s="33"/>
      <c r="P94" s="31"/>
      <c r="Q94" s="34"/>
      <c r="S94" s="48"/>
      <c r="U94" s="48"/>
      <c r="W94" s="48"/>
      <c r="Y94" s="48"/>
      <c r="AA94" s="48"/>
      <c r="AC94" s="48"/>
      <c r="AE94" s="48"/>
      <c r="AG94" s="48"/>
      <c r="AI94" s="48"/>
      <c r="AK94" s="48"/>
      <c r="AM94" s="48"/>
      <c r="AO94" s="48"/>
      <c r="AQ94" s="48"/>
      <c r="AS94" s="48"/>
      <c r="AU94" s="48"/>
      <c r="AW94" s="48"/>
      <c r="AY94" s="48"/>
      <c r="BA94" s="48"/>
      <c r="BC94" s="48"/>
      <c r="BE94" s="48"/>
      <c r="BG94" s="48"/>
      <c r="BI94" s="48"/>
      <c r="BK94" s="48"/>
      <c r="BM94" s="48"/>
      <c r="BO94" s="48"/>
      <c r="BQ94" s="48"/>
      <c r="BS94" s="48"/>
      <c r="BU94" s="48"/>
      <c r="BW94" s="48"/>
      <c r="BY94" s="48"/>
      <c r="CA94" s="48"/>
      <c r="CC94" s="35"/>
      <c r="CD94" s="35"/>
    </row>
    <row r="95" spans="4:82" s="45" customFormat="1" ht="15" x14ac:dyDescent="0.2">
      <c r="D95" s="25"/>
      <c r="E95" s="50"/>
      <c r="F95" s="51"/>
      <c r="G95" s="28"/>
      <c r="H95" s="29"/>
      <c r="I95" s="29"/>
      <c r="J95" s="24"/>
      <c r="K95" s="30"/>
      <c r="L95" s="24"/>
      <c r="M95" s="31"/>
      <c r="N95" s="32"/>
      <c r="O95" s="33"/>
      <c r="P95" s="31"/>
      <c r="Q95" s="34"/>
      <c r="S95" s="48"/>
      <c r="U95" s="48"/>
      <c r="W95" s="48"/>
      <c r="Y95" s="48"/>
      <c r="AA95" s="48"/>
      <c r="AC95" s="48"/>
      <c r="AE95" s="48"/>
      <c r="AG95" s="48"/>
      <c r="AI95" s="48"/>
      <c r="AK95" s="48"/>
      <c r="AM95" s="48"/>
      <c r="AO95" s="48"/>
      <c r="AQ95" s="48"/>
      <c r="AS95" s="48"/>
      <c r="AU95" s="48"/>
      <c r="AW95" s="48"/>
      <c r="AY95" s="48"/>
      <c r="BA95" s="48"/>
      <c r="BC95" s="48"/>
      <c r="BE95" s="48"/>
      <c r="BG95" s="48"/>
      <c r="BI95" s="48"/>
      <c r="BK95" s="48"/>
      <c r="BM95" s="48"/>
      <c r="BO95" s="48"/>
      <c r="BQ95" s="48"/>
      <c r="BS95" s="48"/>
      <c r="BU95" s="48"/>
      <c r="BW95" s="48"/>
      <c r="BY95" s="48"/>
      <c r="CA95" s="48"/>
      <c r="CC95" s="35"/>
      <c r="CD95" s="35"/>
    </row>
    <row r="96" spans="4:82" s="45" customFormat="1" ht="15" x14ac:dyDescent="0.2">
      <c r="D96" s="25"/>
      <c r="E96" s="50"/>
      <c r="F96" s="51"/>
      <c r="G96" s="28"/>
      <c r="H96" s="29"/>
      <c r="I96" s="29"/>
      <c r="J96" s="24"/>
      <c r="K96" s="30"/>
      <c r="L96" s="24"/>
      <c r="M96" s="31"/>
      <c r="N96" s="32"/>
      <c r="O96" s="33"/>
      <c r="P96" s="31"/>
      <c r="Q96" s="34"/>
      <c r="S96" s="48"/>
      <c r="U96" s="48"/>
      <c r="W96" s="48"/>
      <c r="Y96" s="48"/>
      <c r="AA96" s="48"/>
      <c r="AC96" s="48"/>
      <c r="AE96" s="48"/>
      <c r="AG96" s="48"/>
      <c r="AI96" s="48"/>
      <c r="AK96" s="48"/>
      <c r="AM96" s="48"/>
      <c r="AO96" s="48"/>
      <c r="AQ96" s="48"/>
      <c r="AS96" s="48"/>
      <c r="AU96" s="48"/>
      <c r="AW96" s="48"/>
      <c r="AY96" s="48"/>
      <c r="BA96" s="48"/>
      <c r="BC96" s="48"/>
      <c r="BE96" s="48"/>
      <c r="BG96" s="48"/>
      <c r="BI96" s="48"/>
      <c r="BK96" s="48"/>
      <c r="BM96" s="48"/>
      <c r="BO96" s="48"/>
      <c r="BQ96" s="48"/>
      <c r="BS96" s="48"/>
      <c r="BU96" s="48"/>
      <c r="BW96" s="48"/>
      <c r="BY96" s="48"/>
      <c r="CA96" s="48"/>
      <c r="CC96" s="35"/>
      <c r="CD96" s="35"/>
    </row>
    <row r="97" spans="4:82" s="45" customFormat="1" ht="15" x14ac:dyDescent="0.2">
      <c r="D97" s="25"/>
      <c r="E97" s="50"/>
      <c r="F97" s="51"/>
      <c r="G97" s="28"/>
      <c r="H97" s="29"/>
      <c r="I97" s="29"/>
      <c r="J97" s="24"/>
      <c r="K97" s="30"/>
      <c r="L97" s="24"/>
      <c r="M97" s="31"/>
      <c r="N97" s="32"/>
      <c r="O97" s="33"/>
      <c r="P97" s="31"/>
      <c r="Q97" s="34"/>
      <c r="S97" s="48"/>
      <c r="U97" s="48"/>
      <c r="W97" s="48"/>
      <c r="Y97" s="48"/>
      <c r="AA97" s="48"/>
      <c r="AC97" s="48"/>
      <c r="AE97" s="48"/>
      <c r="AG97" s="48"/>
      <c r="AI97" s="48"/>
      <c r="AK97" s="48"/>
      <c r="AM97" s="48"/>
      <c r="AO97" s="48"/>
      <c r="AQ97" s="48"/>
      <c r="AS97" s="48"/>
      <c r="AU97" s="48"/>
      <c r="AW97" s="48"/>
      <c r="AY97" s="48"/>
      <c r="BA97" s="48"/>
      <c r="BC97" s="48"/>
      <c r="BE97" s="48"/>
      <c r="BG97" s="48"/>
      <c r="BI97" s="48"/>
      <c r="BK97" s="48"/>
      <c r="BM97" s="48"/>
      <c r="BO97" s="48"/>
      <c r="BQ97" s="48"/>
      <c r="BS97" s="48"/>
      <c r="BU97" s="48"/>
      <c r="BW97" s="48"/>
      <c r="BY97" s="48"/>
      <c r="CA97" s="48"/>
      <c r="CC97" s="35"/>
      <c r="CD97" s="35"/>
    </row>
    <row r="98" spans="4:82" s="45" customFormat="1" ht="15" x14ac:dyDescent="0.2">
      <c r="D98" s="25"/>
      <c r="E98" s="50"/>
      <c r="F98" s="51"/>
      <c r="G98" s="28"/>
      <c r="H98" s="29"/>
      <c r="I98" s="29"/>
      <c r="J98" s="24"/>
      <c r="K98" s="30"/>
      <c r="L98" s="24"/>
      <c r="M98" s="31"/>
      <c r="N98" s="32"/>
      <c r="O98" s="33"/>
      <c r="P98" s="31"/>
      <c r="Q98" s="34"/>
      <c r="S98" s="48"/>
      <c r="U98" s="48"/>
      <c r="W98" s="48"/>
      <c r="Y98" s="48"/>
      <c r="AA98" s="48"/>
      <c r="AC98" s="48"/>
      <c r="AE98" s="48"/>
      <c r="AG98" s="48"/>
      <c r="AI98" s="48"/>
      <c r="AK98" s="48"/>
      <c r="AM98" s="48"/>
      <c r="AO98" s="48"/>
      <c r="AQ98" s="48"/>
      <c r="AS98" s="48"/>
      <c r="AU98" s="48"/>
      <c r="AW98" s="48"/>
      <c r="AY98" s="48"/>
      <c r="BA98" s="48"/>
      <c r="BC98" s="48"/>
      <c r="BE98" s="48"/>
      <c r="BG98" s="48"/>
      <c r="BI98" s="48"/>
      <c r="BK98" s="48"/>
      <c r="BM98" s="48"/>
      <c r="BO98" s="48"/>
      <c r="BQ98" s="48"/>
      <c r="BS98" s="48"/>
      <c r="BU98" s="48"/>
      <c r="BW98" s="48"/>
      <c r="BY98" s="48"/>
      <c r="CA98" s="48"/>
      <c r="CC98" s="35"/>
      <c r="CD98" s="35"/>
    </row>
    <row r="99" spans="4:82" s="45" customFormat="1" ht="15" x14ac:dyDescent="0.2">
      <c r="D99" s="25"/>
      <c r="E99" s="50"/>
      <c r="F99" s="51"/>
      <c r="G99" s="28"/>
      <c r="H99" s="29"/>
      <c r="I99" s="29"/>
      <c r="J99" s="24"/>
      <c r="K99" s="30"/>
      <c r="L99" s="24"/>
      <c r="M99" s="31"/>
      <c r="N99" s="32"/>
      <c r="O99" s="33"/>
      <c r="P99" s="31"/>
      <c r="Q99" s="34"/>
      <c r="S99" s="48"/>
      <c r="U99" s="48"/>
      <c r="W99" s="48"/>
      <c r="Y99" s="48"/>
      <c r="AA99" s="48"/>
      <c r="AC99" s="48"/>
      <c r="AE99" s="48"/>
      <c r="AG99" s="48"/>
      <c r="AI99" s="48"/>
      <c r="AK99" s="48"/>
      <c r="AM99" s="48"/>
      <c r="AO99" s="48"/>
      <c r="AQ99" s="48"/>
      <c r="AS99" s="48"/>
      <c r="AU99" s="48"/>
      <c r="AW99" s="48"/>
      <c r="AY99" s="48"/>
      <c r="BA99" s="48"/>
      <c r="BC99" s="48"/>
      <c r="BE99" s="48"/>
      <c r="BG99" s="48"/>
      <c r="BI99" s="48"/>
      <c r="BK99" s="48"/>
      <c r="BM99" s="48"/>
      <c r="BO99" s="48"/>
      <c r="BQ99" s="48"/>
      <c r="BS99" s="48"/>
      <c r="BU99" s="48"/>
      <c r="BW99" s="48"/>
      <c r="BY99" s="48"/>
      <c r="CA99" s="48"/>
      <c r="CC99" s="35"/>
      <c r="CD99" s="35"/>
    </row>
    <row r="100" spans="4:82" s="45" customFormat="1" ht="15" x14ac:dyDescent="0.2">
      <c r="D100" s="25"/>
      <c r="E100" s="50"/>
      <c r="F100" s="51"/>
      <c r="G100" s="28"/>
      <c r="H100" s="29"/>
      <c r="I100" s="29"/>
      <c r="J100" s="24"/>
      <c r="K100" s="30"/>
      <c r="L100" s="24"/>
      <c r="M100" s="31"/>
      <c r="N100" s="32"/>
      <c r="O100" s="33"/>
      <c r="P100" s="31"/>
      <c r="Q100" s="34"/>
      <c r="S100" s="48"/>
      <c r="U100" s="48"/>
      <c r="W100" s="48"/>
      <c r="Y100" s="48"/>
      <c r="AA100" s="48"/>
      <c r="AC100" s="48"/>
      <c r="AE100" s="48"/>
      <c r="AG100" s="48"/>
      <c r="AI100" s="48"/>
      <c r="AK100" s="48"/>
      <c r="AM100" s="48"/>
      <c r="AO100" s="48"/>
      <c r="AQ100" s="48"/>
      <c r="AS100" s="48"/>
      <c r="AU100" s="48"/>
      <c r="AW100" s="48"/>
      <c r="AY100" s="48"/>
      <c r="BA100" s="48"/>
      <c r="BC100" s="48"/>
      <c r="BE100" s="48"/>
      <c r="BG100" s="48"/>
      <c r="BI100" s="48"/>
      <c r="BK100" s="48"/>
      <c r="BM100" s="48"/>
      <c r="BO100" s="48"/>
      <c r="BQ100" s="48"/>
      <c r="BS100" s="48"/>
      <c r="BU100" s="48"/>
      <c r="BW100" s="48"/>
      <c r="BY100" s="48"/>
      <c r="CA100" s="48"/>
      <c r="CC100" s="35"/>
      <c r="CD100" s="35"/>
    </row>
    <row r="101" spans="4:82" s="45" customFormat="1" ht="15" x14ac:dyDescent="0.2">
      <c r="D101" s="25"/>
      <c r="E101" s="50"/>
      <c r="F101" s="51"/>
      <c r="G101" s="28"/>
      <c r="H101" s="29"/>
      <c r="I101" s="29"/>
      <c r="J101" s="24"/>
      <c r="K101" s="30"/>
      <c r="L101" s="24"/>
      <c r="M101" s="31"/>
      <c r="N101" s="32"/>
      <c r="O101" s="33"/>
      <c r="P101" s="31"/>
      <c r="Q101" s="34"/>
      <c r="S101" s="48"/>
      <c r="U101" s="48"/>
      <c r="W101" s="48"/>
      <c r="Y101" s="48"/>
      <c r="AA101" s="48"/>
      <c r="AC101" s="48"/>
      <c r="AE101" s="48"/>
      <c r="AG101" s="48"/>
      <c r="AI101" s="48"/>
      <c r="AK101" s="48"/>
      <c r="AM101" s="48"/>
      <c r="AO101" s="48"/>
      <c r="AQ101" s="48"/>
      <c r="AS101" s="48"/>
      <c r="AU101" s="48"/>
      <c r="AW101" s="48"/>
      <c r="AY101" s="48"/>
      <c r="BA101" s="48"/>
      <c r="BC101" s="48"/>
      <c r="BE101" s="48"/>
      <c r="BG101" s="48"/>
      <c r="BI101" s="48"/>
      <c r="BK101" s="48"/>
      <c r="BM101" s="48"/>
      <c r="BO101" s="48"/>
      <c r="BQ101" s="48"/>
      <c r="BS101" s="48"/>
      <c r="BU101" s="48"/>
      <c r="BW101" s="48"/>
      <c r="BY101" s="48"/>
      <c r="CA101" s="48"/>
      <c r="CC101" s="35"/>
      <c r="CD101" s="35"/>
    </row>
    <row r="102" spans="4:82" s="45" customFormat="1" ht="15" x14ac:dyDescent="0.2">
      <c r="D102" s="25"/>
      <c r="E102" s="50"/>
      <c r="F102" s="51"/>
      <c r="G102" s="28"/>
      <c r="H102" s="29"/>
      <c r="I102" s="29"/>
      <c r="J102" s="24"/>
      <c r="K102" s="30"/>
      <c r="L102" s="24"/>
      <c r="M102" s="31"/>
      <c r="N102" s="32"/>
      <c r="O102" s="33"/>
      <c r="P102" s="31"/>
      <c r="Q102" s="34"/>
      <c r="S102" s="48"/>
      <c r="U102" s="48"/>
      <c r="W102" s="48"/>
      <c r="Y102" s="48"/>
      <c r="AA102" s="48"/>
      <c r="AC102" s="48"/>
      <c r="AE102" s="48"/>
      <c r="AG102" s="48"/>
      <c r="AI102" s="48"/>
      <c r="AK102" s="48"/>
      <c r="AM102" s="48"/>
      <c r="AO102" s="48"/>
      <c r="AQ102" s="48"/>
      <c r="AS102" s="48"/>
      <c r="AU102" s="48"/>
      <c r="AW102" s="48"/>
      <c r="AY102" s="48"/>
      <c r="BA102" s="48"/>
      <c r="BC102" s="48"/>
      <c r="BE102" s="48"/>
      <c r="BG102" s="48"/>
      <c r="BI102" s="48"/>
      <c r="BK102" s="48"/>
      <c r="BM102" s="48"/>
      <c r="BO102" s="48"/>
      <c r="BQ102" s="48"/>
      <c r="BS102" s="48"/>
      <c r="BU102" s="48"/>
      <c r="BW102" s="48"/>
      <c r="BY102" s="48"/>
      <c r="CA102" s="48"/>
      <c r="CC102" s="35"/>
      <c r="CD102" s="35"/>
    </row>
    <row r="103" spans="4:82" s="45" customFormat="1" ht="15" x14ac:dyDescent="0.2">
      <c r="D103" s="25"/>
      <c r="E103" s="50"/>
      <c r="F103" s="51"/>
      <c r="G103" s="28"/>
      <c r="H103" s="29"/>
      <c r="I103" s="29"/>
      <c r="J103" s="24"/>
      <c r="K103" s="30"/>
      <c r="L103" s="24"/>
      <c r="M103" s="31"/>
      <c r="N103" s="32"/>
      <c r="O103" s="33"/>
      <c r="P103" s="31"/>
      <c r="Q103" s="34"/>
      <c r="S103" s="48"/>
      <c r="U103" s="48"/>
      <c r="W103" s="48"/>
      <c r="Y103" s="48"/>
      <c r="AA103" s="48"/>
      <c r="AC103" s="48"/>
      <c r="AE103" s="48"/>
      <c r="AG103" s="48"/>
      <c r="AI103" s="48"/>
      <c r="AK103" s="48"/>
      <c r="AM103" s="48"/>
      <c r="AO103" s="48"/>
      <c r="AQ103" s="48"/>
      <c r="AS103" s="48"/>
      <c r="AU103" s="48"/>
      <c r="AW103" s="48"/>
      <c r="AY103" s="48"/>
      <c r="BA103" s="48"/>
      <c r="BC103" s="48"/>
      <c r="BE103" s="48"/>
      <c r="BG103" s="48"/>
      <c r="BI103" s="48"/>
      <c r="BK103" s="48"/>
      <c r="BM103" s="48"/>
      <c r="BO103" s="48"/>
      <c r="BQ103" s="48"/>
      <c r="BS103" s="48"/>
      <c r="BU103" s="48"/>
      <c r="BW103" s="48"/>
      <c r="BY103" s="48"/>
      <c r="CA103" s="48"/>
      <c r="CC103" s="35"/>
      <c r="CD103" s="35"/>
    </row>
    <row r="104" spans="4:82" s="45" customFormat="1" ht="15" x14ac:dyDescent="0.2">
      <c r="D104" s="25"/>
      <c r="E104" s="50"/>
      <c r="F104" s="51"/>
      <c r="G104" s="28"/>
      <c r="H104" s="29"/>
      <c r="I104" s="29"/>
      <c r="J104" s="24"/>
      <c r="K104" s="30"/>
      <c r="L104" s="24"/>
      <c r="M104" s="31"/>
      <c r="N104" s="32"/>
      <c r="O104" s="33"/>
      <c r="P104" s="31"/>
      <c r="Q104" s="34"/>
      <c r="S104" s="48"/>
      <c r="U104" s="48"/>
      <c r="W104" s="48"/>
      <c r="Y104" s="48"/>
      <c r="AA104" s="48"/>
      <c r="AC104" s="48"/>
      <c r="AE104" s="48"/>
      <c r="AG104" s="48"/>
      <c r="AI104" s="48"/>
      <c r="AK104" s="48"/>
      <c r="AM104" s="48"/>
      <c r="AO104" s="48"/>
      <c r="AQ104" s="48"/>
      <c r="AS104" s="48"/>
      <c r="AU104" s="48"/>
      <c r="AW104" s="48"/>
      <c r="AY104" s="48"/>
      <c r="BA104" s="48"/>
      <c r="BC104" s="48"/>
      <c r="BE104" s="48"/>
      <c r="BG104" s="48"/>
      <c r="BI104" s="48"/>
      <c r="BK104" s="48"/>
      <c r="BM104" s="48"/>
      <c r="BO104" s="48"/>
      <c r="BQ104" s="48"/>
      <c r="BS104" s="48"/>
      <c r="BU104" s="48"/>
      <c r="BW104" s="48"/>
      <c r="BY104" s="48"/>
      <c r="CA104" s="48"/>
      <c r="CC104" s="35"/>
      <c r="CD104" s="35"/>
    </row>
  </sheetData>
  <mergeCells count="128">
    <mergeCell ref="J6:J7"/>
    <mergeCell ref="K6:K7"/>
    <mergeCell ref="L6:L7"/>
    <mergeCell ref="M6:M7"/>
    <mergeCell ref="N6:N7"/>
    <mergeCell ref="O6:O7"/>
    <mergeCell ref="AP6:AQ6"/>
    <mergeCell ref="P6:P7"/>
    <mergeCell ref="Q6:Q7"/>
    <mergeCell ref="R6:S6"/>
    <mergeCell ref="T6:U6"/>
    <mergeCell ref="V6:W6"/>
    <mergeCell ref="X6:Y6"/>
    <mergeCell ref="AL6:AM6"/>
    <mergeCell ref="AN6:AO6"/>
    <mergeCell ref="BU1:CA1"/>
    <mergeCell ref="A3:B3"/>
    <mergeCell ref="C3:G3"/>
    <mergeCell ref="I3:K3"/>
    <mergeCell ref="N3:Q3"/>
    <mergeCell ref="BQ3:BT3"/>
    <mergeCell ref="BU3:CA3"/>
    <mergeCell ref="AT5:AU5"/>
    <mergeCell ref="AV5:AW5"/>
    <mergeCell ref="AX5:AY5"/>
    <mergeCell ref="AZ5:BA5"/>
    <mergeCell ref="AD5:AE5"/>
    <mergeCell ref="AF5:AG5"/>
    <mergeCell ref="AH5:AI5"/>
    <mergeCell ref="AJ5:AK5"/>
    <mergeCell ref="AL5:AM5"/>
    <mergeCell ref="AN5:AO5"/>
    <mergeCell ref="BP5:BQ5"/>
    <mergeCell ref="BR5:BS5"/>
    <mergeCell ref="BT5:BU5"/>
    <mergeCell ref="BN5:BO5"/>
    <mergeCell ref="BZ5:CA5"/>
    <mergeCell ref="BX5:BY5"/>
    <mergeCell ref="BB5:BC5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BL5:BM5"/>
    <mergeCell ref="R5:S5"/>
    <mergeCell ref="T5:U5"/>
    <mergeCell ref="V5:W5"/>
    <mergeCell ref="X5:Y5"/>
    <mergeCell ref="Z5:AA5"/>
    <mergeCell ref="AB5:AC5"/>
    <mergeCell ref="AD6:AE6"/>
    <mergeCell ref="AF6:AG6"/>
    <mergeCell ref="AH6:AI6"/>
    <mergeCell ref="AJ6:AK6"/>
    <mergeCell ref="AR6:AS6"/>
    <mergeCell ref="AT6:AU6"/>
    <mergeCell ref="AV6:AW6"/>
    <mergeCell ref="Z6:AA6"/>
    <mergeCell ref="AB6:AC6"/>
    <mergeCell ref="BD5:BE5"/>
    <mergeCell ref="BF5:BG5"/>
    <mergeCell ref="BH5:BI5"/>
    <mergeCell ref="BJ5:BK5"/>
    <mergeCell ref="BD6:BE6"/>
    <mergeCell ref="BF6:BG6"/>
    <mergeCell ref="BH6:BI6"/>
    <mergeCell ref="BV6:BW6"/>
    <mergeCell ref="AP5:AQ5"/>
    <mergeCell ref="AR5:AS5"/>
    <mergeCell ref="BV5:BW5"/>
    <mergeCell ref="AP32:AR32"/>
    <mergeCell ref="BX6:BY6"/>
    <mergeCell ref="BZ6:CA6"/>
    <mergeCell ref="A25:B25"/>
    <mergeCell ref="D25:E25"/>
    <mergeCell ref="S26:W27"/>
    <mergeCell ref="Y26:Z27"/>
    <mergeCell ref="AB26:AD27"/>
    <mergeCell ref="AG26:AK27"/>
    <mergeCell ref="AM26:AN27"/>
    <mergeCell ref="BJ6:BK6"/>
    <mergeCell ref="BL6:BM6"/>
    <mergeCell ref="BN6:BO6"/>
    <mergeCell ref="BP6:BQ6"/>
    <mergeCell ref="BR6:BS6"/>
    <mergeCell ref="BT6:BU6"/>
    <mergeCell ref="AX6:AY6"/>
    <mergeCell ref="AZ6:BA6"/>
    <mergeCell ref="BB6:BC6"/>
    <mergeCell ref="AP26:AR27"/>
    <mergeCell ref="A32:B32"/>
    <mergeCell ref="D32:E32"/>
    <mergeCell ref="S32:W32"/>
    <mergeCell ref="Y32:Z32"/>
    <mergeCell ref="AB32:AD32"/>
    <mergeCell ref="AG32:AK32"/>
    <mergeCell ref="AM32:AN32"/>
    <mergeCell ref="A30:B30"/>
    <mergeCell ref="D30:E30"/>
    <mergeCell ref="J30:L30"/>
    <mergeCell ref="S30:W30"/>
    <mergeCell ref="Y30:Z30"/>
    <mergeCell ref="AB30:AD30"/>
    <mergeCell ref="AG30:AK30"/>
    <mergeCell ref="AM30:AN30"/>
    <mergeCell ref="AP30:AR30"/>
    <mergeCell ref="A28:B28"/>
    <mergeCell ref="D28:E28"/>
    <mergeCell ref="S28:W28"/>
    <mergeCell ref="Y28:Z28"/>
    <mergeCell ref="AB28:AD28"/>
    <mergeCell ref="AG28:AK28"/>
    <mergeCell ref="AM28:AN28"/>
    <mergeCell ref="AP28:AR28"/>
    <mergeCell ref="A34:B34"/>
    <mergeCell ref="D34:E34"/>
    <mergeCell ref="A36:B36"/>
    <mergeCell ref="D36:E36"/>
    <mergeCell ref="AB33:AD33"/>
    <mergeCell ref="AE33:AF33"/>
    <mergeCell ref="AG33:AK33"/>
    <mergeCell ref="AM33:AN33"/>
    <mergeCell ref="AP33:AR33"/>
  </mergeCells>
  <conditionalFormatting sqref="K9:K10 K12:K22">
    <cfRule type="cellIs" dxfId="107" priority="54" operator="equal">
      <formula>0</formula>
    </cfRule>
  </conditionalFormatting>
  <conditionalFormatting sqref="K9:K10 K12">
    <cfRule type="cellIs" dxfId="106" priority="53" operator="equal">
      <formula>0</formula>
    </cfRule>
  </conditionalFormatting>
  <conditionalFormatting sqref="K9:K10 K12:K22">
    <cfRule type="cellIs" dxfId="105" priority="52" operator="equal">
      <formula>0</formula>
    </cfRule>
  </conditionalFormatting>
  <conditionalFormatting sqref="K9:K10 K12">
    <cfRule type="cellIs" dxfId="104" priority="51" operator="equal">
      <formula>0</formula>
    </cfRule>
  </conditionalFormatting>
  <conditionalFormatting sqref="K9:K10 K12:K22">
    <cfRule type="cellIs" dxfId="103" priority="50" operator="equal">
      <formula>0</formula>
    </cfRule>
  </conditionalFormatting>
  <conditionalFormatting sqref="K9:K10 K12">
    <cfRule type="cellIs" dxfId="102" priority="49" operator="equal">
      <formula>0</formula>
    </cfRule>
  </conditionalFormatting>
  <conditionalFormatting sqref="K9:K10 K12:K22">
    <cfRule type="cellIs" dxfId="101" priority="48" operator="equal">
      <formula>0</formula>
    </cfRule>
  </conditionalFormatting>
  <conditionalFormatting sqref="K9:K10 K12">
    <cfRule type="cellIs" dxfId="100" priority="47" operator="equal">
      <formula>0</formula>
    </cfRule>
  </conditionalFormatting>
  <conditionalFormatting sqref="K9:K10 K12:K22">
    <cfRule type="cellIs" dxfId="99" priority="46" operator="equal">
      <formula>0</formula>
    </cfRule>
  </conditionalFormatting>
  <conditionalFormatting sqref="K9:K10 K12">
    <cfRule type="cellIs" dxfId="98" priority="45" operator="equal">
      <formula>0</formula>
    </cfRule>
  </conditionalFormatting>
  <conditionalFormatting sqref="K9:K10 K12:K22">
    <cfRule type="cellIs" dxfId="97" priority="44" operator="equal">
      <formula>0</formula>
    </cfRule>
  </conditionalFormatting>
  <conditionalFormatting sqref="K9:K10 K12">
    <cfRule type="cellIs" dxfId="96" priority="43" operator="equal">
      <formula>0</formula>
    </cfRule>
  </conditionalFormatting>
  <conditionalFormatting sqref="K9:K10 K12:K22">
    <cfRule type="cellIs" dxfId="95" priority="42" operator="equal">
      <formula>0</formula>
    </cfRule>
  </conditionalFormatting>
  <conditionalFormatting sqref="K9:K10 K12">
    <cfRule type="cellIs" dxfId="94" priority="41" operator="equal">
      <formula>0</formula>
    </cfRule>
  </conditionalFormatting>
  <conditionalFormatting sqref="K9:K10 K12:K22">
    <cfRule type="cellIs" dxfId="93" priority="40" operator="equal">
      <formula>0</formula>
    </cfRule>
  </conditionalFormatting>
  <conditionalFormatting sqref="K9:K10 K12">
    <cfRule type="cellIs" dxfId="92" priority="39" operator="equal">
      <formula>0</formula>
    </cfRule>
  </conditionalFormatting>
  <conditionalFormatting sqref="K9:K10 K12:K22">
    <cfRule type="cellIs" dxfId="91" priority="38" operator="equal">
      <formula>0</formula>
    </cfRule>
  </conditionalFormatting>
  <conditionalFormatting sqref="K9:K10 K12">
    <cfRule type="cellIs" dxfId="90" priority="37" operator="equal">
      <formula>0</formula>
    </cfRule>
  </conditionalFormatting>
  <conditionalFormatting sqref="K11">
    <cfRule type="cellIs" dxfId="89" priority="18" operator="equal">
      <formula>0</formula>
    </cfRule>
  </conditionalFormatting>
  <conditionalFormatting sqref="K11">
    <cfRule type="cellIs" dxfId="88" priority="17" operator="equal">
      <formula>0</formula>
    </cfRule>
  </conditionalFormatting>
  <conditionalFormatting sqref="K11">
    <cfRule type="cellIs" dxfId="87" priority="16" operator="equal">
      <formula>0</formula>
    </cfRule>
  </conditionalFormatting>
  <conditionalFormatting sqref="K11">
    <cfRule type="cellIs" dxfId="86" priority="15" operator="equal">
      <formula>0</formula>
    </cfRule>
  </conditionalFormatting>
  <conditionalFormatting sqref="K11">
    <cfRule type="cellIs" dxfId="85" priority="14" operator="equal">
      <formula>0</formula>
    </cfRule>
  </conditionalFormatting>
  <conditionalFormatting sqref="K11">
    <cfRule type="cellIs" dxfId="84" priority="13" operator="equal">
      <formula>0</formula>
    </cfRule>
  </conditionalFormatting>
  <conditionalFormatting sqref="K11">
    <cfRule type="cellIs" dxfId="83" priority="12" operator="equal">
      <formula>0</formula>
    </cfRule>
  </conditionalFormatting>
  <conditionalFormatting sqref="K11">
    <cfRule type="cellIs" dxfId="82" priority="11" operator="equal">
      <formula>0</formula>
    </cfRule>
  </conditionalFormatting>
  <conditionalFormatting sqref="K11">
    <cfRule type="cellIs" dxfId="81" priority="10" operator="equal">
      <formula>0</formula>
    </cfRule>
  </conditionalFormatting>
  <conditionalFormatting sqref="K11">
    <cfRule type="cellIs" dxfId="80" priority="9" operator="equal">
      <formula>0</formula>
    </cfRule>
  </conditionalFormatting>
  <conditionalFormatting sqref="K11">
    <cfRule type="cellIs" dxfId="79" priority="8" operator="equal">
      <formula>0</formula>
    </cfRule>
  </conditionalFormatting>
  <conditionalFormatting sqref="K11">
    <cfRule type="cellIs" dxfId="78" priority="7" operator="equal">
      <formula>0</formula>
    </cfRule>
  </conditionalFormatting>
  <conditionalFormatting sqref="K11">
    <cfRule type="cellIs" dxfId="77" priority="6" operator="equal">
      <formula>0</formula>
    </cfRule>
  </conditionalFormatting>
  <conditionalFormatting sqref="K11">
    <cfRule type="cellIs" dxfId="76" priority="5" operator="equal">
      <formula>0</formula>
    </cfRule>
  </conditionalFormatting>
  <conditionalFormatting sqref="K11">
    <cfRule type="cellIs" dxfId="75" priority="4" operator="equal">
      <formula>0</formula>
    </cfRule>
  </conditionalFormatting>
  <conditionalFormatting sqref="K11">
    <cfRule type="cellIs" dxfId="74" priority="3" operator="equal">
      <formula>0</formula>
    </cfRule>
  </conditionalFormatting>
  <conditionalFormatting sqref="K11">
    <cfRule type="cellIs" dxfId="73" priority="2" operator="equal">
      <formula>0</formula>
    </cfRule>
  </conditionalFormatting>
  <conditionalFormatting sqref="K11">
    <cfRule type="cellIs" dxfId="72" priority="1" operator="equal">
      <formula>0</formula>
    </cfRule>
  </conditionalFormatting>
  <pageMargins left="0.19685039370078741" right="0.19685039370078741" top="0.23622047244094491" bottom="0.23622047244094491" header="0.31496062992125984" footer="0.31496062992125984"/>
  <pageSetup paperSize="9" scale="47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04"/>
  <sheetViews>
    <sheetView showGridLines="0" workbookViewId="0">
      <pane xSplit="17" ySplit="7" topLeftCell="R8" activePane="bottomRight" state="frozen"/>
      <selection sqref="A1:XFD1048576"/>
      <selection pane="topRight" sqref="A1:XFD1048576"/>
      <selection pane="bottomLeft" sqref="A1:XFD1048576"/>
      <selection pane="bottomRight" activeCell="CD14" sqref="CD14"/>
    </sheetView>
  </sheetViews>
  <sheetFormatPr defaultColWidth="9.125" defaultRowHeight="14.25" x14ac:dyDescent="0.2"/>
  <cols>
    <col min="1" max="1" width="3.25" style="24" customWidth="1"/>
    <col min="2" max="2" width="12.25" style="24" customWidth="1"/>
    <col min="3" max="3" width="17.625" style="24" customWidth="1"/>
    <col min="4" max="4" width="3.875" style="25" customWidth="1"/>
    <col min="5" max="5" width="6.5" style="26" customWidth="1"/>
    <col min="6" max="6" width="6.5" style="27" customWidth="1"/>
    <col min="7" max="7" width="6.625" style="28" customWidth="1"/>
    <col min="8" max="9" width="9" style="29" customWidth="1"/>
    <col min="10" max="10" width="4.25" style="24" customWidth="1"/>
    <col min="11" max="11" width="4.25" style="30" customWidth="1"/>
    <col min="12" max="12" width="4.25" style="24" customWidth="1"/>
    <col min="13" max="13" width="6.625" style="31" customWidth="1"/>
    <col min="14" max="14" width="6.625" style="32" customWidth="1"/>
    <col min="15" max="15" width="4.25" style="33" customWidth="1"/>
    <col min="16" max="16" width="7.375" style="31" customWidth="1"/>
    <col min="17" max="17" width="6.625" style="34" customWidth="1"/>
    <col min="18" max="18" width="2.75" style="24" customWidth="1"/>
    <col min="19" max="19" width="2.75" style="30" customWidth="1"/>
    <col min="20" max="20" width="2.75" style="24" customWidth="1"/>
    <col min="21" max="21" width="2.75" style="30" customWidth="1"/>
    <col min="22" max="22" width="2.75" style="24" customWidth="1"/>
    <col min="23" max="23" width="2.75" style="30" customWidth="1"/>
    <col min="24" max="24" width="2.75" style="24" customWidth="1"/>
    <col min="25" max="25" width="2.75" style="30" customWidth="1"/>
    <col min="26" max="26" width="2.75" style="24" customWidth="1"/>
    <col min="27" max="27" width="2.75" style="30" customWidth="1"/>
    <col min="28" max="28" width="2.75" style="24" customWidth="1"/>
    <col min="29" max="29" width="2.75" style="30" customWidth="1"/>
    <col min="30" max="30" width="2.75" style="24" customWidth="1"/>
    <col min="31" max="31" width="2.75" style="30" customWidth="1"/>
    <col min="32" max="32" width="2.75" style="24" customWidth="1"/>
    <col min="33" max="33" width="2.75" style="30" customWidth="1"/>
    <col min="34" max="34" width="2.75" style="24" customWidth="1"/>
    <col min="35" max="35" width="2.75" style="30" customWidth="1"/>
    <col min="36" max="36" width="2.75" style="24" customWidth="1"/>
    <col min="37" max="37" width="2.75" style="30" customWidth="1"/>
    <col min="38" max="38" width="2.75" style="24" customWidth="1"/>
    <col min="39" max="39" width="2.75" style="30" customWidth="1"/>
    <col min="40" max="40" width="2.75" style="24" customWidth="1"/>
    <col min="41" max="41" width="2.75" style="30" customWidth="1"/>
    <col min="42" max="42" width="2.75" style="24" customWidth="1"/>
    <col min="43" max="43" width="2.75" style="30" customWidth="1"/>
    <col min="44" max="44" width="2.75" style="24" customWidth="1"/>
    <col min="45" max="45" width="2.75" style="30" customWidth="1"/>
    <col min="46" max="46" width="2.75" style="24" customWidth="1"/>
    <col min="47" max="47" width="2.75" style="30" customWidth="1"/>
    <col min="48" max="48" width="2.75" style="24" customWidth="1"/>
    <col min="49" max="49" width="2.75" style="30" customWidth="1"/>
    <col min="50" max="50" width="2.75" style="24" customWidth="1"/>
    <col min="51" max="51" width="2.75" style="30" customWidth="1"/>
    <col min="52" max="52" width="2.75" style="24" customWidth="1"/>
    <col min="53" max="53" width="2.75" style="30" customWidth="1"/>
    <col min="54" max="54" width="2.75" style="24" customWidth="1"/>
    <col min="55" max="55" width="2.75" style="30" customWidth="1"/>
    <col min="56" max="56" width="2.75" style="24" customWidth="1"/>
    <col min="57" max="57" width="2.75" style="30" customWidth="1"/>
    <col min="58" max="58" width="2.75" style="24" customWidth="1"/>
    <col min="59" max="59" width="2.75" style="30" customWidth="1"/>
    <col min="60" max="60" width="2.75" style="24" customWidth="1"/>
    <col min="61" max="61" width="2.75" style="30" customWidth="1"/>
    <col min="62" max="62" width="2.75" style="24" customWidth="1"/>
    <col min="63" max="63" width="2.75" style="30" customWidth="1"/>
    <col min="64" max="64" width="2.75" style="24" customWidth="1"/>
    <col min="65" max="65" width="2.75" style="30" customWidth="1"/>
    <col min="66" max="66" width="2.75" style="24" customWidth="1"/>
    <col min="67" max="67" width="2.75" style="30" customWidth="1"/>
    <col min="68" max="68" width="2.75" style="24" customWidth="1"/>
    <col min="69" max="69" width="2.75" style="30" customWidth="1"/>
    <col min="70" max="70" width="2.75" style="24" customWidth="1"/>
    <col min="71" max="71" width="2.75" style="30" customWidth="1"/>
    <col min="72" max="72" width="2.75" style="24" customWidth="1"/>
    <col min="73" max="73" width="2.75" style="30" customWidth="1"/>
    <col min="74" max="74" width="2.75" style="24" customWidth="1"/>
    <col min="75" max="75" width="2.75" style="30" customWidth="1"/>
    <col min="76" max="76" width="2.75" style="24" customWidth="1"/>
    <col min="77" max="77" width="2.75" style="30" customWidth="1"/>
    <col min="78" max="78" width="2.75" style="24" customWidth="1"/>
    <col min="79" max="79" width="2.75" style="30" customWidth="1"/>
    <col min="80" max="80" width="9.125" style="24"/>
    <col min="81" max="81" width="11.75" style="35" bestFit="1" customWidth="1"/>
    <col min="82" max="82" width="9.25" style="35" bestFit="1" customWidth="1"/>
    <col min="83" max="16384" width="9.125" style="24"/>
  </cols>
  <sheetData>
    <row r="1" spans="1:85" ht="31.5" customHeight="1" x14ac:dyDescent="0.2">
      <c r="A1" s="54" t="s">
        <v>11</v>
      </c>
      <c r="BU1" s="674"/>
      <c r="BV1" s="674"/>
      <c r="BW1" s="674"/>
      <c r="BX1" s="674"/>
      <c r="BY1" s="674"/>
      <c r="BZ1" s="674"/>
      <c r="CA1" s="674"/>
    </row>
    <row r="2" spans="1:85" ht="6" customHeight="1" thickBot="1" x14ac:dyDescent="0.25">
      <c r="A2" s="36"/>
    </row>
    <row r="3" spans="1:85" s="37" customFormat="1" ht="27" customHeight="1" thickBot="1" x14ac:dyDescent="0.25">
      <c r="A3" s="675" t="s">
        <v>12</v>
      </c>
      <c r="B3" s="675"/>
      <c r="C3" s="676" t="s">
        <v>257</v>
      </c>
      <c r="D3" s="677"/>
      <c r="E3" s="677"/>
      <c r="F3" s="677"/>
      <c r="G3" s="678"/>
      <c r="H3" s="57" t="s">
        <v>53</v>
      </c>
      <c r="I3" s="679" t="s">
        <v>257</v>
      </c>
      <c r="J3" s="680"/>
      <c r="K3" s="681"/>
      <c r="L3" s="58" t="s">
        <v>38</v>
      </c>
      <c r="M3" s="59"/>
      <c r="N3" s="682"/>
      <c r="O3" s="683"/>
      <c r="P3" s="683"/>
      <c r="Q3" s="684"/>
      <c r="S3" s="38"/>
      <c r="U3" s="38"/>
      <c r="W3" s="38"/>
      <c r="Y3" s="38"/>
      <c r="AA3" s="38"/>
      <c r="AC3" s="38"/>
      <c r="AE3" s="38"/>
      <c r="AG3" s="38"/>
      <c r="AI3" s="38"/>
      <c r="AK3" s="38"/>
      <c r="AM3" s="38"/>
      <c r="AO3" s="38"/>
      <c r="AQ3" s="38"/>
      <c r="AS3" s="38"/>
      <c r="AU3" s="38"/>
      <c r="AW3" s="38"/>
      <c r="AY3" s="38"/>
      <c r="BA3" s="38"/>
      <c r="BC3" s="38"/>
      <c r="BE3" s="38"/>
      <c r="BG3" s="38"/>
      <c r="BI3" s="38"/>
      <c r="BK3" s="38"/>
      <c r="BM3" s="38"/>
      <c r="BO3" s="38"/>
      <c r="BQ3" s="685" t="s">
        <v>50</v>
      </c>
      <c r="BR3" s="685"/>
      <c r="BS3" s="685"/>
      <c r="BT3" s="686"/>
      <c r="BU3" s="687">
        <v>41306</v>
      </c>
      <c r="BV3" s="688"/>
      <c r="BW3" s="688"/>
      <c r="BX3" s="688"/>
      <c r="BY3" s="688"/>
      <c r="BZ3" s="688"/>
      <c r="CA3" s="689"/>
      <c r="CC3" s="60"/>
      <c r="CD3" s="60"/>
    </row>
    <row r="4" spans="1:85" s="37" customFormat="1" ht="6" customHeight="1" thickBot="1" x14ac:dyDescent="0.25">
      <c r="A4" s="39"/>
      <c r="B4" s="39"/>
      <c r="C4" s="40"/>
      <c r="D4" s="41"/>
      <c r="E4" s="42"/>
      <c r="F4" s="43"/>
      <c r="G4" s="28"/>
      <c r="H4" s="44"/>
      <c r="I4" s="44"/>
      <c r="J4" s="24"/>
      <c r="K4" s="30"/>
      <c r="L4" s="24"/>
      <c r="M4" s="31"/>
      <c r="N4" s="32"/>
      <c r="O4" s="33"/>
      <c r="P4" s="31"/>
      <c r="Q4" s="34"/>
      <c r="S4" s="38"/>
      <c r="U4" s="38"/>
      <c r="W4" s="38"/>
      <c r="Y4" s="38"/>
      <c r="AA4" s="38"/>
      <c r="AC4" s="38"/>
      <c r="AE4" s="38"/>
      <c r="AG4" s="38"/>
      <c r="AI4" s="38"/>
      <c r="AK4" s="38"/>
      <c r="AM4" s="38"/>
      <c r="AO4" s="38"/>
      <c r="AQ4" s="38"/>
      <c r="AS4" s="38"/>
      <c r="AU4" s="38"/>
      <c r="AW4" s="38"/>
      <c r="AY4" s="38"/>
      <c r="BA4" s="38"/>
      <c r="BC4" s="38"/>
      <c r="BE4" s="38"/>
      <c r="BG4" s="38"/>
      <c r="BI4" s="38"/>
      <c r="BK4" s="38"/>
      <c r="BM4" s="38"/>
      <c r="BO4" s="38"/>
      <c r="BQ4" s="38"/>
      <c r="BS4" s="38"/>
      <c r="BU4" s="38"/>
      <c r="BW4" s="38"/>
      <c r="BY4" s="38"/>
      <c r="CA4" s="38"/>
      <c r="CC4" s="35"/>
      <c r="CD4" s="35"/>
    </row>
    <row r="5" spans="1:85" ht="18.75" customHeight="1" thickBot="1" x14ac:dyDescent="0.25">
      <c r="R5" s="651" t="s">
        <v>24</v>
      </c>
      <c r="S5" s="645"/>
      <c r="T5" s="645" t="s">
        <v>25</v>
      </c>
      <c r="U5" s="645"/>
      <c r="V5" s="645" t="s">
        <v>26</v>
      </c>
      <c r="W5" s="645"/>
      <c r="X5" s="645" t="s">
        <v>27</v>
      </c>
      <c r="Y5" s="645"/>
      <c r="Z5" s="645" t="s">
        <v>28</v>
      </c>
      <c r="AA5" s="645"/>
      <c r="AB5" s="645" t="s">
        <v>29</v>
      </c>
      <c r="AC5" s="645"/>
      <c r="AD5" s="645" t="s">
        <v>30</v>
      </c>
      <c r="AE5" s="645"/>
      <c r="AF5" s="645" t="s">
        <v>24</v>
      </c>
      <c r="AG5" s="645"/>
      <c r="AH5" s="645" t="s">
        <v>25</v>
      </c>
      <c r="AI5" s="645"/>
      <c r="AJ5" s="645" t="s">
        <v>26</v>
      </c>
      <c r="AK5" s="645"/>
      <c r="AL5" s="645" t="s">
        <v>27</v>
      </c>
      <c r="AM5" s="645"/>
      <c r="AN5" s="645" t="s">
        <v>28</v>
      </c>
      <c r="AO5" s="645"/>
      <c r="AP5" s="645" t="s">
        <v>29</v>
      </c>
      <c r="AQ5" s="645"/>
      <c r="AR5" s="645" t="s">
        <v>30</v>
      </c>
      <c r="AS5" s="645"/>
      <c r="AT5" s="645" t="s">
        <v>24</v>
      </c>
      <c r="AU5" s="645"/>
      <c r="AV5" s="645" t="s">
        <v>25</v>
      </c>
      <c r="AW5" s="645"/>
      <c r="AX5" s="645" t="s">
        <v>26</v>
      </c>
      <c r="AY5" s="645"/>
      <c r="AZ5" s="645" t="s">
        <v>27</v>
      </c>
      <c r="BA5" s="645"/>
      <c r="BB5" s="645" t="s">
        <v>28</v>
      </c>
      <c r="BC5" s="645"/>
      <c r="BD5" s="645" t="s">
        <v>29</v>
      </c>
      <c r="BE5" s="645"/>
      <c r="BF5" s="645" t="s">
        <v>30</v>
      </c>
      <c r="BG5" s="645"/>
      <c r="BH5" s="645" t="s">
        <v>24</v>
      </c>
      <c r="BI5" s="645"/>
      <c r="BJ5" s="645" t="s">
        <v>25</v>
      </c>
      <c r="BK5" s="645"/>
      <c r="BL5" s="645" t="s">
        <v>26</v>
      </c>
      <c r="BM5" s="645"/>
      <c r="BN5" s="645" t="s">
        <v>27</v>
      </c>
      <c r="BO5" s="645"/>
      <c r="BP5" s="645" t="s">
        <v>28</v>
      </c>
      <c r="BQ5" s="645"/>
      <c r="BR5" s="645" t="s">
        <v>29</v>
      </c>
      <c r="BS5" s="645"/>
      <c r="BT5" s="645" t="s">
        <v>30</v>
      </c>
      <c r="BU5" s="645"/>
      <c r="BV5" s="645" t="s">
        <v>24</v>
      </c>
      <c r="BW5" s="645"/>
      <c r="BX5" s="645" t="s">
        <v>25</v>
      </c>
      <c r="BY5" s="645"/>
      <c r="BZ5" s="645" t="s">
        <v>26</v>
      </c>
      <c r="CA5" s="690"/>
    </row>
    <row r="6" spans="1:85" s="115" customFormat="1" ht="18.75" customHeight="1" x14ac:dyDescent="0.2">
      <c r="A6" s="652" t="s">
        <v>0</v>
      </c>
      <c r="B6" s="654" t="s">
        <v>34</v>
      </c>
      <c r="C6" s="654" t="s">
        <v>13</v>
      </c>
      <c r="D6" s="656" t="s">
        <v>14</v>
      </c>
      <c r="E6" s="658" t="s">
        <v>17</v>
      </c>
      <c r="F6" s="660" t="s">
        <v>93</v>
      </c>
      <c r="G6" s="658" t="s">
        <v>18</v>
      </c>
      <c r="H6" s="662" t="s">
        <v>15</v>
      </c>
      <c r="I6" s="662" t="s">
        <v>16</v>
      </c>
      <c r="J6" s="664" t="s">
        <v>40</v>
      </c>
      <c r="K6" s="666" t="s">
        <v>41</v>
      </c>
      <c r="L6" s="668" t="s">
        <v>19</v>
      </c>
      <c r="M6" s="646" t="s">
        <v>17</v>
      </c>
      <c r="N6" s="670" t="s">
        <v>72</v>
      </c>
      <c r="O6" s="672" t="s">
        <v>39</v>
      </c>
      <c r="P6" s="646" t="s">
        <v>17</v>
      </c>
      <c r="Q6" s="648" t="s">
        <v>71</v>
      </c>
      <c r="R6" s="650">
        <v>1</v>
      </c>
      <c r="S6" s="642"/>
      <c r="T6" s="642">
        <v>2</v>
      </c>
      <c r="U6" s="642"/>
      <c r="V6" s="642">
        <v>3</v>
      </c>
      <c r="W6" s="642"/>
      <c r="X6" s="642">
        <v>4</v>
      </c>
      <c r="Y6" s="642"/>
      <c r="Z6" s="642">
        <v>5</v>
      </c>
      <c r="AA6" s="642"/>
      <c r="AB6" s="642">
        <v>6</v>
      </c>
      <c r="AC6" s="642"/>
      <c r="AD6" s="642">
        <v>7</v>
      </c>
      <c r="AE6" s="642"/>
      <c r="AF6" s="642">
        <v>8</v>
      </c>
      <c r="AG6" s="642"/>
      <c r="AH6" s="642">
        <v>9</v>
      </c>
      <c r="AI6" s="642"/>
      <c r="AJ6" s="642">
        <v>10</v>
      </c>
      <c r="AK6" s="642"/>
      <c r="AL6" s="642">
        <v>11</v>
      </c>
      <c r="AM6" s="642"/>
      <c r="AN6" s="642">
        <v>12</v>
      </c>
      <c r="AO6" s="642"/>
      <c r="AP6" s="642">
        <v>13</v>
      </c>
      <c r="AQ6" s="642"/>
      <c r="AR6" s="642">
        <v>14</v>
      </c>
      <c r="AS6" s="642"/>
      <c r="AT6" s="642">
        <v>15</v>
      </c>
      <c r="AU6" s="642"/>
      <c r="AV6" s="642">
        <v>16</v>
      </c>
      <c r="AW6" s="642"/>
      <c r="AX6" s="642">
        <v>17</v>
      </c>
      <c r="AY6" s="642"/>
      <c r="AZ6" s="642">
        <v>18</v>
      </c>
      <c r="BA6" s="642"/>
      <c r="BB6" s="642">
        <v>19</v>
      </c>
      <c r="BC6" s="642"/>
      <c r="BD6" s="642">
        <v>20</v>
      </c>
      <c r="BE6" s="642"/>
      <c r="BF6" s="642">
        <v>21</v>
      </c>
      <c r="BG6" s="642"/>
      <c r="BH6" s="642">
        <v>22</v>
      </c>
      <c r="BI6" s="642"/>
      <c r="BJ6" s="642">
        <v>23</v>
      </c>
      <c r="BK6" s="642"/>
      <c r="BL6" s="642">
        <v>24</v>
      </c>
      <c r="BM6" s="642"/>
      <c r="BN6" s="642">
        <v>25</v>
      </c>
      <c r="BO6" s="642"/>
      <c r="BP6" s="642">
        <v>26</v>
      </c>
      <c r="BQ6" s="642"/>
      <c r="BR6" s="642">
        <v>27</v>
      </c>
      <c r="BS6" s="642"/>
      <c r="BT6" s="642">
        <v>28</v>
      </c>
      <c r="BU6" s="642"/>
      <c r="BV6" s="642">
        <v>29</v>
      </c>
      <c r="BW6" s="642"/>
      <c r="BX6" s="642">
        <v>30</v>
      </c>
      <c r="BY6" s="642"/>
      <c r="BZ6" s="642">
        <v>31</v>
      </c>
      <c r="CA6" s="643"/>
      <c r="CC6" s="116"/>
      <c r="CD6" s="116"/>
    </row>
    <row r="7" spans="1:85" s="115" customFormat="1" ht="30.75" customHeight="1" thickBot="1" x14ac:dyDescent="0.25">
      <c r="A7" s="653"/>
      <c r="B7" s="655"/>
      <c r="C7" s="655"/>
      <c r="D7" s="657"/>
      <c r="E7" s="659"/>
      <c r="F7" s="661"/>
      <c r="G7" s="659"/>
      <c r="H7" s="663"/>
      <c r="I7" s="663"/>
      <c r="J7" s="665"/>
      <c r="K7" s="667"/>
      <c r="L7" s="669"/>
      <c r="M7" s="647"/>
      <c r="N7" s="671"/>
      <c r="O7" s="673"/>
      <c r="P7" s="647"/>
      <c r="Q7" s="649"/>
      <c r="R7" s="117" t="s">
        <v>22</v>
      </c>
      <c r="S7" s="118" t="s">
        <v>23</v>
      </c>
      <c r="T7" s="119" t="s">
        <v>22</v>
      </c>
      <c r="U7" s="118" t="s">
        <v>23</v>
      </c>
      <c r="V7" s="119" t="s">
        <v>22</v>
      </c>
      <c r="W7" s="118" t="s">
        <v>23</v>
      </c>
      <c r="X7" s="119" t="s">
        <v>22</v>
      </c>
      <c r="Y7" s="118" t="s">
        <v>23</v>
      </c>
      <c r="Z7" s="119" t="s">
        <v>22</v>
      </c>
      <c r="AA7" s="118" t="s">
        <v>23</v>
      </c>
      <c r="AB7" s="119" t="s">
        <v>22</v>
      </c>
      <c r="AC7" s="118" t="s">
        <v>23</v>
      </c>
      <c r="AD7" s="119" t="s">
        <v>22</v>
      </c>
      <c r="AE7" s="118" t="s">
        <v>23</v>
      </c>
      <c r="AF7" s="119" t="s">
        <v>22</v>
      </c>
      <c r="AG7" s="118" t="s">
        <v>23</v>
      </c>
      <c r="AH7" s="119" t="s">
        <v>22</v>
      </c>
      <c r="AI7" s="118" t="s">
        <v>23</v>
      </c>
      <c r="AJ7" s="119" t="s">
        <v>22</v>
      </c>
      <c r="AK7" s="118" t="s">
        <v>23</v>
      </c>
      <c r="AL7" s="119" t="s">
        <v>22</v>
      </c>
      <c r="AM7" s="118" t="s">
        <v>23</v>
      </c>
      <c r="AN7" s="119" t="s">
        <v>22</v>
      </c>
      <c r="AO7" s="118" t="s">
        <v>23</v>
      </c>
      <c r="AP7" s="119" t="s">
        <v>22</v>
      </c>
      <c r="AQ7" s="118" t="s">
        <v>23</v>
      </c>
      <c r="AR7" s="119" t="s">
        <v>22</v>
      </c>
      <c r="AS7" s="118" t="s">
        <v>23</v>
      </c>
      <c r="AT7" s="119" t="s">
        <v>22</v>
      </c>
      <c r="AU7" s="118" t="s">
        <v>23</v>
      </c>
      <c r="AV7" s="119" t="s">
        <v>22</v>
      </c>
      <c r="AW7" s="118" t="s">
        <v>23</v>
      </c>
      <c r="AX7" s="119" t="s">
        <v>22</v>
      </c>
      <c r="AY7" s="118" t="s">
        <v>23</v>
      </c>
      <c r="AZ7" s="119" t="s">
        <v>22</v>
      </c>
      <c r="BA7" s="118" t="s">
        <v>23</v>
      </c>
      <c r="BB7" s="119" t="s">
        <v>22</v>
      </c>
      <c r="BC7" s="118" t="s">
        <v>23</v>
      </c>
      <c r="BD7" s="119" t="s">
        <v>22</v>
      </c>
      <c r="BE7" s="118" t="s">
        <v>23</v>
      </c>
      <c r="BF7" s="119" t="s">
        <v>22</v>
      </c>
      <c r="BG7" s="118" t="s">
        <v>23</v>
      </c>
      <c r="BH7" s="119" t="s">
        <v>22</v>
      </c>
      <c r="BI7" s="118" t="s">
        <v>23</v>
      </c>
      <c r="BJ7" s="119" t="s">
        <v>22</v>
      </c>
      <c r="BK7" s="118" t="s">
        <v>23</v>
      </c>
      <c r="BL7" s="119" t="s">
        <v>22</v>
      </c>
      <c r="BM7" s="118" t="s">
        <v>23</v>
      </c>
      <c r="BN7" s="119" t="s">
        <v>22</v>
      </c>
      <c r="BO7" s="118" t="s">
        <v>23</v>
      </c>
      <c r="BP7" s="119" t="s">
        <v>22</v>
      </c>
      <c r="BQ7" s="118" t="s">
        <v>23</v>
      </c>
      <c r="BR7" s="119" t="s">
        <v>22</v>
      </c>
      <c r="BS7" s="118" t="s">
        <v>23</v>
      </c>
      <c r="BT7" s="119" t="s">
        <v>22</v>
      </c>
      <c r="BU7" s="118" t="s">
        <v>23</v>
      </c>
      <c r="BV7" s="119" t="s">
        <v>22</v>
      </c>
      <c r="BW7" s="118" t="s">
        <v>23</v>
      </c>
      <c r="BX7" s="119" t="s">
        <v>22</v>
      </c>
      <c r="BY7" s="118" t="s">
        <v>23</v>
      </c>
      <c r="BZ7" s="119" t="s">
        <v>22</v>
      </c>
      <c r="CA7" s="120" t="s">
        <v>23</v>
      </c>
      <c r="CB7" s="115" t="s">
        <v>63</v>
      </c>
      <c r="CC7" s="116" t="s">
        <v>17</v>
      </c>
      <c r="CD7" s="116" t="s">
        <v>64</v>
      </c>
      <c r="CE7" s="211" t="s">
        <v>93</v>
      </c>
      <c r="CF7" s="211" t="s">
        <v>94</v>
      </c>
      <c r="CG7" s="211" t="s">
        <v>54</v>
      </c>
    </row>
    <row r="8" spans="1:85" s="74" customFormat="1" ht="6" customHeight="1" thickBot="1" x14ac:dyDescent="0.25">
      <c r="A8" s="61"/>
      <c r="B8" s="61"/>
      <c r="C8" s="61"/>
      <c r="D8" s="62"/>
      <c r="E8" s="63"/>
      <c r="F8" s="64"/>
      <c r="G8" s="63"/>
      <c r="H8" s="65"/>
      <c r="I8" s="65"/>
      <c r="J8" s="66"/>
      <c r="K8" s="67"/>
      <c r="L8" s="68"/>
      <c r="M8" s="69"/>
      <c r="N8" s="70"/>
      <c r="O8" s="71"/>
      <c r="P8" s="69"/>
      <c r="Q8" s="72"/>
      <c r="R8" s="61"/>
      <c r="S8" s="73"/>
      <c r="T8" s="61"/>
      <c r="U8" s="73"/>
      <c r="V8" s="61"/>
      <c r="W8" s="73"/>
      <c r="X8" s="61"/>
      <c r="Y8" s="73"/>
      <c r="Z8" s="61"/>
      <c r="AA8" s="73"/>
      <c r="AB8" s="61"/>
      <c r="AC8" s="73"/>
      <c r="AD8" s="61"/>
      <c r="AE8" s="73"/>
      <c r="AF8" s="61"/>
      <c r="AG8" s="73"/>
      <c r="AH8" s="61"/>
      <c r="AI8" s="73"/>
      <c r="AJ8" s="61"/>
      <c r="AK8" s="73"/>
      <c r="AL8" s="61"/>
      <c r="AM8" s="73"/>
      <c r="AN8" s="61"/>
      <c r="AO8" s="73"/>
      <c r="AP8" s="61"/>
      <c r="AQ8" s="73"/>
      <c r="AR8" s="61"/>
      <c r="AS8" s="73"/>
      <c r="AT8" s="61"/>
      <c r="AU8" s="73"/>
      <c r="AV8" s="61"/>
      <c r="AW8" s="73"/>
      <c r="AX8" s="61"/>
      <c r="AY8" s="73"/>
      <c r="AZ8" s="61"/>
      <c r="BA8" s="73"/>
      <c r="BB8" s="61"/>
      <c r="BC8" s="73"/>
      <c r="BD8" s="61"/>
      <c r="BE8" s="73"/>
      <c r="BF8" s="61"/>
      <c r="BG8" s="73"/>
      <c r="BH8" s="61"/>
      <c r="BI8" s="73"/>
      <c r="BJ8" s="61"/>
      <c r="BK8" s="73"/>
      <c r="BL8" s="61"/>
      <c r="BM8" s="73"/>
      <c r="BN8" s="61"/>
      <c r="BO8" s="73"/>
      <c r="BP8" s="61"/>
      <c r="BQ8" s="73"/>
      <c r="BR8" s="61"/>
      <c r="BS8" s="73"/>
      <c r="BT8" s="61"/>
      <c r="BU8" s="73"/>
      <c r="BV8" s="61"/>
      <c r="BW8" s="73"/>
      <c r="BX8" s="61"/>
      <c r="BY8" s="73"/>
      <c r="BZ8" s="61"/>
      <c r="CA8" s="73"/>
      <c r="CC8" s="75"/>
      <c r="CD8" s="75"/>
    </row>
    <row r="9" spans="1:85" s="47" customFormat="1" ht="33.75" customHeight="1" thickBot="1" x14ac:dyDescent="0.25">
      <c r="A9" s="99"/>
      <c r="B9" s="49"/>
      <c r="C9" s="515" t="s">
        <v>258</v>
      </c>
      <c r="D9" s="100">
        <v>2</v>
      </c>
      <c r="E9" s="250">
        <v>934.58</v>
      </c>
      <c r="F9" s="251"/>
      <c r="G9" s="252">
        <v>154.20570000000001</v>
      </c>
      <c r="H9" s="103"/>
      <c r="I9" s="103"/>
      <c r="J9" s="104">
        <v>2</v>
      </c>
      <c r="K9" s="82">
        <f t="shared" ref="K9:K22" si="0">J9-L9-O9</f>
        <v>0</v>
      </c>
      <c r="L9" s="83">
        <f t="shared" ref="L9:L22" si="1">S9+U9+W9+Y9+AA9+AC9+AE9+AG9+AI9+AK9+AM9+AO9+AQ9+AS9+AU9+AW9+AY9+BA9+BC9+BE9+BG9+BI9+BK9+BM9+BO9+BQ9+BS9+BU9+BW9+BY9+CA9</f>
        <v>2</v>
      </c>
      <c r="M9" s="84">
        <f>L9*F9</f>
        <v>0</v>
      </c>
      <c r="N9" s="85">
        <f>L9*G9</f>
        <v>308.41140000000001</v>
      </c>
      <c r="O9" s="83"/>
      <c r="P9" s="86">
        <f t="shared" ref="P9:P16" si="2">O9*F9</f>
        <v>0</v>
      </c>
      <c r="Q9" s="87">
        <f>((O9*G9)/2)</f>
        <v>0</v>
      </c>
      <c r="R9" s="76"/>
      <c r="S9" s="88"/>
      <c r="T9" s="46"/>
      <c r="U9" s="88"/>
      <c r="V9" s="46"/>
      <c r="W9" s="88"/>
      <c r="X9" s="46"/>
      <c r="Y9" s="88"/>
      <c r="Z9" s="46"/>
      <c r="AA9" s="88"/>
      <c r="AB9" s="46"/>
      <c r="AC9" s="88"/>
      <c r="AD9" s="46"/>
      <c r="AE9" s="88"/>
      <c r="AF9" s="46"/>
      <c r="AG9" s="88"/>
      <c r="AH9" s="46"/>
      <c r="AI9" s="88"/>
      <c r="AJ9" s="46"/>
      <c r="AK9" s="88">
        <v>1</v>
      </c>
      <c r="AL9" s="46"/>
      <c r="AM9" s="88"/>
      <c r="AN9" s="46"/>
      <c r="AO9" s="88"/>
      <c r="AP9" s="46"/>
      <c r="AQ9" s="88"/>
      <c r="AR9" s="46"/>
      <c r="AS9" s="88"/>
      <c r="AT9" s="46"/>
      <c r="AU9" s="88"/>
      <c r="AV9" s="46"/>
      <c r="AW9" s="88"/>
      <c r="AX9" s="46"/>
      <c r="AY9" s="88"/>
      <c r="AZ9" s="46"/>
      <c r="BA9" s="88"/>
      <c r="BB9" s="46"/>
      <c r="BC9" s="88"/>
      <c r="BD9" s="46"/>
      <c r="BE9" s="88">
        <v>1</v>
      </c>
      <c r="BF9" s="46"/>
      <c r="BG9" s="88"/>
      <c r="BH9" s="46"/>
      <c r="BI9" s="88"/>
      <c r="BJ9" s="46"/>
      <c r="BK9" s="88"/>
      <c r="BL9" s="46"/>
      <c r="BM9" s="88"/>
      <c r="BN9" s="46"/>
      <c r="BO9" s="88"/>
      <c r="BP9" s="46"/>
      <c r="BQ9" s="88"/>
      <c r="BR9" s="46"/>
      <c r="BS9" s="88"/>
      <c r="BT9" s="46"/>
      <c r="BU9" s="88"/>
      <c r="BV9" s="46"/>
      <c r="BW9" s="88"/>
      <c r="BX9" s="46"/>
      <c r="BY9" s="88"/>
      <c r="BZ9" s="46"/>
      <c r="CA9" s="89"/>
      <c r="CB9" s="47">
        <f t="shared" ref="CB9:CB22" si="3">K9</f>
        <v>0</v>
      </c>
      <c r="CC9" s="56">
        <f>CB9*(E9/D9)</f>
        <v>0</v>
      </c>
      <c r="CD9" s="56" t="str">
        <f t="shared" ref="CD9:CD14" si="4">IF(CC9=0," ",(CB9*G9))</f>
        <v xml:space="preserve"> </v>
      </c>
      <c r="CE9" s="213">
        <f>F9</f>
        <v>0</v>
      </c>
      <c r="CF9" s="214">
        <f>SUM(R9:CA9)</f>
        <v>2</v>
      </c>
      <c r="CG9" s="215">
        <f>N9</f>
        <v>308.41140000000001</v>
      </c>
    </row>
    <row r="10" spans="1:85" s="47" customFormat="1" ht="33.75" customHeight="1" thickBot="1" x14ac:dyDescent="0.25">
      <c r="A10" s="99"/>
      <c r="B10" s="49"/>
      <c r="C10" s="156"/>
      <c r="D10" s="100"/>
      <c r="E10" s="252"/>
      <c r="F10" s="251"/>
      <c r="G10" s="252" t="str">
        <f t="shared" ref="G10:G22" si="5">IF(D10=0,"",(E10/D10)*0.33)</f>
        <v/>
      </c>
      <c r="H10" s="103"/>
      <c r="I10" s="103"/>
      <c r="J10" s="104">
        <v>0</v>
      </c>
      <c r="K10" s="82">
        <f t="shared" si="0"/>
        <v>0</v>
      </c>
      <c r="L10" s="83">
        <f t="shared" si="1"/>
        <v>0</v>
      </c>
      <c r="M10" s="105">
        <f>L10*F10</f>
        <v>0</v>
      </c>
      <c r="N10" s="85">
        <f>IF(L10=0,0,L10*G10)</f>
        <v>0</v>
      </c>
      <c r="O10" s="107"/>
      <c r="P10" s="105">
        <f t="shared" si="2"/>
        <v>0</v>
      </c>
      <c r="Q10" s="87" t="e">
        <f t="shared" ref="Q10:Q17" si="6">((O10*G10)/2)</f>
        <v>#VALUE!</v>
      </c>
      <c r="R10" s="99"/>
      <c r="S10" s="108"/>
      <c r="T10" s="49"/>
      <c r="U10" s="108"/>
      <c r="V10" s="49"/>
      <c r="W10" s="108"/>
      <c r="X10" s="49"/>
      <c r="Y10" s="108"/>
      <c r="Z10" s="49"/>
      <c r="AA10" s="108"/>
      <c r="AB10" s="49"/>
      <c r="AC10" s="108"/>
      <c r="AD10" s="49"/>
      <c r="AE10" s="108"/>
      <c r="AF10" s="49"/>
      <c r="AG10" s="108"/>
      <c r="AH10" s="49"/>
      <c r="AI10" s="108"/>
      <c r="AJ10" s="49"/>
      <c r="AK10" s="108"/>
      <c r="AL10" s="49"/>
      <c r="AM10" s="108"/>
      <c r="AN10" s="49"/>
      <c r="AO10" s="108"/>
      <c r="AP10" s="49"/>
      <c r="AQ10" s="108"/>
      <c r="AR10" s="49"/>
      <c r="AS10" s="108"/>
      <c r="AT10" s="49"/>
      <c r="AU10" s="108"/>
      <c r="AV10" s="49"/>
      <c r="AW10" s="108"/>
      <c r="AX10" s="49"/>
      <c r="AY10" s="108"/>
      <c r="AZ10" s="49"/>
      <c r="BA10" s="108"/>
      <c r="BB10" s="49"/>
      <c r="BC10" s="108"/>
      <c r="BD10" s="49"/>
      <c r="BE10" s="108"/>
      <c r="BF10" s="49"/>
      <c r="BG10" s="108"/>
      <c r="BH10" s="49"/>
      <c r="BI10" s="108"/>
      <c r="BJ10" s="49"/>
      <c r="BK10" s="108"/>
      <c r="BL10" s="49"/>
      <c r="BM10" s="108"/>
      <c r="BN10" s="49"/>
      <c r="BO10" s="108"/>
      <c r="BP10" s="49"/>
      <c r="BQ10" s="108"/>
      <c r="BR10" s="49"/>
      <c r="BS10" s="108"/>
      <c r="BT10" s="49"/>
      <c r="BU10" s="108"/>
      <c r="BV10" s="49"/>
      <c r="BW10" s="108"/>
      <c r="BX10" s="49"/>
      <c r="BY10" s="108"/>
      <c r="BZ10" s="49"/>
      <c r="CA10" s="109"/>
      <c r="CB10" s="47">
        <f t="shared" si="3"/>
        <v>0</v>
      </c>
      <c r="CC10" s="56">
        <f t="shared" ref="CC10:CC22" si="7">CB10*(E10/50)</f>
        <v>0</v>
      </c>
      <c r="CD10" s="56" t="str">
        <f t="shared" si="4"/>
        <v xml:space="preserve"> </v>
      </c>
      <c r="CE10" s="213">
        <f>F10</f>
        <v>0</v>
      </c>
      <c r="CF10" s="214">
        <f>SUM(R10:CA10)</f>
        <v>0</v>
      </c>
      <c r="CG10" s="215">
        <f t="shared" ref="CG10:CG22" si="8">N10</f>
        <v>0</v>
      </c>
    </row>
    <row r="11" spans="1:85" s="47" customFormat="1" ht="33.75" customHeight="1" thickBot="1" x14ac:dyDescent="0.25">
      <c r="A11" s="99"/>
      <c r="B11" s="49"/>
      <c r="C11" s="392" t="s">
        <v>216</v>
      </c>
      <c r="D11" s="100">
        <v>10</v>
      </c>
      <c r="E11" s="252">
        <v>4672.8999999999996</v>
      </c>
      <c r="F11" s="251"/>
      <c r="G11" s="252">
        <f t="shared" ref="G11" si="9">IF(D11=0,"",(E11/D11)*0.33)</f>
        <v>154.20570000000001</v>
      </c>
      <c r="H11" s="103"/>
      <c r="I11" s="103"/>
      <c r="J11" s="104">
        <v>3</v>
      </c>
      <c r="K11" s="82">
        <f t="shared" si="0"/>
        <v>3</v>
      </c>
      <c r="L11" s="83">
        <f t="shared" si="1"/>
        <v>0</v>
      </c>
      <c r="M11" s="105">
        <f>L11*F11</f>
        <v>0</v>
      </c>
      <c r="N11" s="85">
        <f t="shared" ref="N11:N20" si="10">IF(L11=0,0,L11*G11)</f>
        <v>0</v>
      </c>
      <c r="O11" s="107"/>
      <c r="P11" s="105">
        <f t="shared" si="2"/>
        <v>0</v>
      </c>
      <c r="Q11" s="87">
        <f t="shared" si="6"/>
        <v>0</v>
      </c>
      <c r="R11" s="99"/>
      <c r="S11" s="108"/>
      <c r="T11" s="49"/>
      <c r="U11" s="108"/>
      <c r="V11" s="49"/>
      <c r="W11" s="108"/>
      <c r="X11" s="49"/>
      <c r="Y11" s="108"/>
      <c r="Z11" s="49"/>
      <c r="AA11" s="108"/>
      <c r="AB11" s="49"/>
      <c r="AC11" s="108"/>
      <c r="AD11" s="49"/>
      <c r="AE11" s="108"/>
      <c r="AF11" s="49"/>
      <c r="AG11" s="108"/>
      <c r="AH11" s="49"/>
      <c r="AI11" s="108"/>
      <c r="AJ11" s="49"/>
      <c r="AK11" s="108"/>
      <c r="AL11" s="49"/>
      <c r="AM11" s="108"/>
      <c r="AN11" s="49"/>
      <c r="AO11" s="108"/>
      <c r="AP11" s="49"/>
      <c r="AQ11" s="108"/>
      <c r="AR11" s="49"/>
      <c r="AS11" s="108"/>
      <c r="AT11" s="49"/>
      <c r="AU11" s="108"/>
      <c r="AV11" s="49"/>
      <c r="AW11" s="108"/>
      <c r="AX11" s="49"/>
      <c r="AY11" s="108"/>
      <c r="AZ11" s="49"/>
      <c r="BA11" s="108"/>
      <c r="BB11" s="49"/>
      <c r="BC11" s="108"/>
      <c r="BD11" s="49"/>
      <c r="BE11" s="108"/>
      <c r="BF11" s="49"/>
      <c r="BG11" s="108"/>
      <c r="BH11" s="49"/>
      <c r="BI11" s="108"/>
      <c r="BJ11" s="49"/>
      <c r="BK11" s="108"/>
      <c r="BL11" s="49"/>
      <c r="BM11" s="108"/>
      <c r="BN11" s="49"/>
      <c r="BO11" s="108"/>
      <c r="BP11" s="49"/>
      <c r="BQ11" s="108"/>
      <c r="BR11" s="49"/>
      <c r="BS11" s="108"/>
      <c r="BT11" s="49"/>
      <c r="BU11" s="108"/>
      <c r="BV11" s="49"/>
      <c r="BW11" s="108"/>
      <c r="BX11" s="49"/>
      <c r="BY11" s="108"/>
      <c r="BZ11" s="49"/>
      <c r="CA11" s="109"/>
      <c r="CB11" s="47">
        <f t="shared" si="3"/>
        <v>3</v>
      </c>
      <c r="CC11" s="56">
        <f>CB11*(E11/D11)</f>
        <v>1401.87</v>
      </c>
      <c r="CD11" s="56">
        <f t="shared" si="4"/>
        <v>462.61710000000005</v>
      </c>
      <c r="CE11" s="213">
        <f>F11</f>
        <v>0</v>
      </c>
      <c r="CF11" s="214">
        <f>SUM(R11:CA11)</f>
        <v>0</v>
      </c>
      <c r="CG11" s="215">
        <f t="shared" si="8"/>
        <v>0</v>
      </c>
    </row>
    <row r="12" spans="1:85" s="47" customFormat="1" ht="33.75" customHeight="1" thickBot="1" x14ac:dyDescent="0.25">
      <c r="A12" s="99"/>
      <c r="B12" s="49"/>
      <c r="C12" s="156" t="s">
        <v>260</v>
      </c>
      <c r="D12" s="100">
        <v>10</v>
      </c>
      <c r="E12" s="252">
        <v>4672.8999999999996</v>
      </c>
      <c r="F12" s="251"/>
      <c r="G12" s="252">
        <f t="shared" si="5"/>
        <v>154.20570000000001</v>
      </c>
      <c r="H12" s="103"/>
      <c r="I12" s="103"/>
      <c r="J12" s="104">
        <v>6</v>
      </c>
      <c r="K12" s="82">
        <f t="shared" si="0"/>
        <v>6</v>
      </c>
      <c r="L12" s="83">
        <f t="shared" si="1"/>
        <v>0</v>
      </c>
      <c r="M12" s="105">
        <f>L12*F12</f>
        <v>0</v>
      </c>
      <c r="N12" s="85">
        <f t="shared" si="10"/>
        <v>0</v>
      </c>
      <c r="O12" s="107"/>
      <c r="P12" s="105">
        <f t="shared" si="2"/>
        <v>0</v>
      </c>
      <c r="Q12" s="87">
        <f t="shared" si="6"/>
        <v>0</v>
      </c>
      <c r="R12" s="99"/>
      <c r="S12" s="108"/>
      <c r="T12" s="49"/>
      <c r="U12" s="108"/>
      <c r="V12" s="49"/>
      <c r="W12" s="108"/>
      <c r="X12" s="49"/>
      <c r="Y12" s="108"/>
      <c r="Z12" s="49"/>
      <c r="AA12" s="108"/>
      <c r="AB12" s="49"/>
      <c r="AC12" s="108"/>
      <c r="AD12" s="49"/>
      <c r="AE12" s="108"/>
      <c r="AF12" s="49"/>
      <c r="AG12" s="108"/>
      <c r="AH12" s="49"/>
      <c r="AI12" s="108"/>
      <c r="AJ12" s="49"/>
      <c r="AK12" s="108"/>
      <c r="AL12" s="49"/>
      <c r="AM12" s="108"/>
      <c r="AN12" s="49"/>
      <c r="AO12" s="108"/>
      <c r="AP12" s="49"/>
      <c r="AQ12" s="108"/>
      <c r="AR12" s="49"/>
      <c r="AS12" s="108"/>
      <c r="AT12" s="49"/>
      <c r="AU12" s="108"/>
      <c r="AV12" s="49"/>
      <c r="AW12" s="108"/>
      <c r="AX12" s="49"/>
      <c r="AY12" s="108"/>
      <c r="AZ12" s="49"/>
      <c r="BA12" s="108"/>
      <c r="BB12" s="49"/>
      <c r="BC12" s="108"/>
      <c r="BD12" s="49"/>
      <c r="BE12" s="108"/>
      <c r="BF12" s="49"/>
      <c r="BG12" s="108"/>
      <c r="BH12" s="49"/>
      <c r="BI12" s="108"/>
      <c r="BJ12" s="49"/>
      <c r="BK12" s="108"/>
      <c r="BL12" s="49"/>
      <c r="BM12" s="108"/>
      <c r="BN12" s="49"/>
      <c r="BO12" s="108"/>
      <c r="BP12" s="49"/>
      <c r="BQ12" s="108"/>
      <c r="BR12" s="49"/>
      <c r="BS12" s="108"/>
      <c r="BT12" s="49"/>
      <c r="BU12" s="108"/>
      <c r="BV12" s="49"/>
      <c r="BW12" s="108"/>
      <c r="BX12" s="49"/>
      <c r="BY12" s="108"/>
      <c r="BZ12" s="49"/>
      <c r="CA12" s="109"/>
      <c r="CB12" s="47">
        <f t="shared" si="3"/>
        <v>6</v>
      </c>
      <c r="CC12" s="56">
        <f t="shared" ref="CC12:CC14" si="11">CB12*(E12/D12)</f>
        <v>2803.74</v>
      </c>
      <c r="CD12" s="56">
        <f t="shared" si="4"/>
        <v>925.2342000000001</v>
      </c>
      <c r="CE12" s="213">
        <f>F12</f>
        <v>0</v>
      </c>
      <c r="CF12" s="214">
        <f>SUM(R12:CA12)</f>
        <v>0</v>
      </c>
      <c r="CG12" s="215">
        <f t="shared" si="8"/>
        <v>0</v>
      </c>
    </row>
    <row r="13" spans="1:85" s="47" customFormat="1" ht="33.75" customHeight="1" thickBot="1" x14ac:dyDescent="0.25">
      <c r="A13" s="99"/>
      <c r="B13" s="49"/>
      <c r="C13" s="392" t="s">
        <v>258</v>
      </c>
      <c r="D13" s="100">
        <v>2</v>
      </c>
      <c r="E13" s="250">
        <v>934.58</v>
      </c>
      <c r="F13" s="251">
        <f>E13*0.07</f>
        <v>65.420600000000007</v>
      </c>
      <c r="G13" s="252">
        <f t="shared" si="5"/>
        <v>154.20570000000001</v>
      </c>
      <c r="H13" s="103"/>
      <c r="I13" s="103"/>
      <c r="J13" s="104">
        <v>2</v>
      </c>
      <c r="K13" s="82">
        <f t="shared" si="0"/>
        <v>1</v>
      </c>
      <c r="L13" s="83">
        <f t="shared" si="1"/>
        <v>1</v>
      </c>
      <c r="M13" s="105">
        <f t="shared" ref="M13:M19" si="12">L13*F13</f>
        <v>65.420600000000007</v>
      </c>
      <c r="N13" s="85">
        <f t="shared" si="10"/>
        <v>154.20570000000001</v>
      </c>
      <c r="O13" s="107"/>
      <c r="P13" s="86">
        <f t="shared" si="2"/>
        <v>0</v>
      </c>
      <c r="Q13" s="87">
        <f t="shared" si="6"/>
        <v>0</v>
      </c>
      <c r="R13" s="99"/>
      <c r="S13" s="108"/>
      <c r="T13" s="49"/>
      <c r="U13" s="108"/>
      <c r="V13" s="49"/>
      <c r="W13" s="108"/>
      <c r="X13" s="49"/>
      <c r="Y13" s="108"/>
      <c r="Z13" s="49"/>
      <c r="AA13" s="108"/>
      <c r="AB13" s="49"/>
      <c r="AC13" s="108"/>
      <c r="AD13" s="49"/>
      <c r="AE13" s="108"/>
      <c r="AF13" s="49"/>
      <c r="AG13" s="108"/>
      <c r="AH13" s="49"/>
      <c r="AI13" s="108"/>
      <c r="AJ13" s="49"/>
      <c r="AK13" s="108"/>
      <c r="AL13" s="49"/>
      <c r="AM13" s="108"/>
      <c r="AN13" s="49"/>
      <c r="AO13" s="108"/>
      <c r="AP13" s="49"/>
      <c r="AQ13" s="108"/>
      <c r="AR13" s="49"/>
      <c r="AS13" s="108"/>
      <c r="AT13" s="49"/>
      <c r="AU13" s="108"/>
      <c r="AV13" s="49"/>
      <c r="AW13" s="108"/>
      <c r="AX13" s="49"/>
      <c r="AY13" s="108"/>
      <c r="AZ13" s="49"/>
      <c r="BA13" s="108"/>
      <c r="BB13" s="49"/>
      <c r="BC13" s="108"/>
      <c r="BD13" s="49"/>
      <c r="BE13" s="108">
        <v>1</v>
      </c>
      <c r="BF13" s="49"/>
      <c r="BG13" s="108"/>
      <c r="BH13" s="49"/>
      <c r="BI13" s="108"/>
      <c r="BJ13" s="49"/>
      <c r="BK13" s="108"/>
      <c r="BL13" s="49"/>
      <c r="BM13" s="108"/>
      <c r="BN13" s="49"/>
      <c r="BO13" s="108"/>
      <c r="BP13" s="49"/>
      <c r="BQ13" s="108"/>
      <c r="BR13" s="49"/>
      <c r="BS13" s="108"/>
      <c r="BT13" s="49"/>
      <c r="BU13" s="108"/>
      <c r="BV13" s="49"/>
      <c r="BW13" s="108"/>
      <c r="BX13" s="49"/>
      <c r="BY13" s="108"/>
      <c r="BZ13" s="49"/>
      <c r="CA13" s="109"/>
      <c r="CB13" s="47">
        <f t="shared" si="3"/>
        <v>1</v>
      </c>
      <c r="CC13" s="56">
        <f t="shared" si="11"/>
        <v>467.29</v>
      </c>
      <c r="CD13" s="56">
        <f t="shared" si="4"/>
        <v>154.20570000000001</v>
      </c>
      <c r="CE13" s="213">
        <f t="shared" ref="CE13:CE22" si="13">F13</f>
        <v>65.420600000000007</v>
      </c>
      <c r="CF13" s="214">
        <f t="shared" ref="CF13:CF22" si="14">SUM(R13:CA13)</f>
        <v>1</v>
      </c>
      <c r="CG13" s="215">
        <f t="shared" si="8"/>
        <v>154.20570000000001</v>
      </c>
    </row>
    <row r="14" spans="1:85" s="47" customFormat="1" ht="33.75" customHeight="1" thickBot="1" x14ac:dyDescent="0.25">
      <c r="A14" s="99"/>
      <c r="B14" s="49"/>
      <c r="C14" s="392" t="s">
        <v>287</v>
      </c>
      <c r="D14" s="100">
        <v>1</v>
      </c>
      <c r="E14" s="250">
        <f>500*100/107</f>
        <v>467.28971962616822</v>
      </c>
      <c r="F14" s="251">
        <f>E14*0.07</f>
        <v>32.710280373831779</v>
      </c>
      <c r="G14" s="252">
        <f t="shared" ref="G14" si="15">IF(D14=0,"",(E14/D14)*0.33)</f>
        <v>154.20560747663552</v>
      </c>
      <c r="H14" s="103"/>
      <c r="I14" s="103"/>
      <c r="J14" s="104">
        <v>1</v>
      </c>
      <c r="K14" s="82">
        <f t="shared" si="0"/>
        <v>0</v>
      </c>
      <c r="L14" s="83">
        <f t="shared" si="1"/>
        <v>1</v>
      </c>
      <c r="M14" s="105">
        <f t="shared" si="12"/>
        <v>32.710280373831779</v>
      </c>
      <c r="N14" s="85">
        <f t="shared" si="10"/>
        <v>154.20560747663552</v>
      </c>
      <c r="O14" s="107"/>
      <c r="P14" s="105">
        <f t="shared" si="2"/>
        <v>0</v>
      </c>
      <c r="Q14" s="87">
        <f t="shared" si="6"/>
        <v>0</v>
      </c>
      <c r="R14" s="99"/>
      <c r="S14" s="108"/>
      <c r="T14" s="49"/>
      <c r="U14" s="108"/>
      <c r="V14" s="49"/>
      <c r="W14" s="108"/>
      <c r="X14" s="49"/>
      <c r="Y14" s="108"/>
      <c r="Z14" s="49"/>
      <c r="AA14" s="108"/>
      <c r="AB14" s="49"/>
      <c r="AC14" s="108"/>
      <c r="AD14" s="49"/>
      <c r="AE14" s="108"/>
      <c r="AF14" s="49"/>
      <c r="AG14" s="108"/>
      <c r="AH14" s="49"/>
      <c r="AI14" s="108"/>
      <c r="AJ14" s="49"/>
      <c r="AK14" s="108"/>
      <c r="AL14" s="49"/>
      <c r="AM14" s="108"/>
      <c r="AN14" s="49"/>
      <c r="AO14" s="108"/>
      <c r="AP14" s="49"/>
      <c r="AQ14" s="108"/>
      <c r="AR14" s="49"/>
      <c r="AS14" s="108"/>
      <c r="AT14" s="49"/>
      <c r="AU14" s="108"/>
      <c r="AV14" s="49"/>
      <c r="AW14" s="108"/>
      <c r="AX14" s="49"/>
      <c r="AY14" s="108"/>
      <c r="AZ14" s="49"/>
      <c r="BA14" s="108"/>
      <c r="BB14" s="49"/>
      <c r="BC14" s="108"/>
      <c r="BD14" s="49"/>
      <c r="BE14" s="108"/>
      <c r="BF14" s="49"/>
      <c r="BG14" s="108">
        <v>1</v>
      </c>
      <c r="BH14" s="49"/>
      <c r="BI14" s="108"/>
      <c r="BJ14" s="49"/>
      <c r="BK14" s="108"/>
      <c r="BL14" s="49"/>
      <c r="BM14" s="108"/>
      <c r="BN14" s="49"/>
      <c r="BO14" s="108"/>
      <c r="BP14" s="49"/>
      <c r="BQ14" s="108"/>
      <c r="BR14" s="49"/>
      <c r="BS14" s="108"/>
      <c r="BT14" s="49"/>
      <c r="BU14" s="108"/>
      <c r="BV14" s="49"/>
      <c r="BW14" s="108"/>
      <c r="BX14" s="49"/>
      <c r="BY14" s="108"/>
      <c r="BZ14" s="49"/>
      <c r="CA14" s="109"/>
      <c r="CB14" s="47">
        <f t="shared" si="3"/>
        <v>0</v>
      </c>
      <c r="CC14" s="56">
        <f t="shared" si="11"/>
        <v>0</v>
      </c>
      <c r="CD14" s="56" t="str">
        <f t="shared" si="4"/>
        <v xml:space="preserve"> </v>
      </c>
      <c r="CE14" s="213">
        <f t="shared" si="13"/>
        <v>32.710280373831779</v>
      </c>
      <c r="CF14" s="214">
        <f t="shared" si="14"/>
        <v>1</v>
      </c>
      <c r="CG14" s="215">
        <f t="shared" si="8"/>
        <v>154.20560747663552</v>
      </c>
    </row>
    <row r="15" spans="1:85" s="47" customFormat="1" ht="33.75" customHeight="1" thickBot="1" x14ac:dyDescent="0.25">
      <c r="A15" s="99"/>
      <c r="B15" s="49"/>
      <c r="C15" s="392"/>
      <c r="D15" s="100"/>
      <c r="E15" s="250"/>
      <c r="F15" s="251"/>
      <c r="G15" s="252" t="str">
        <f t="shared" si="5"/>
        <v/>
      </c>
      <c r="H15" s="103"/>
      <c r="I15" s="103"/>
      <c r="J15" s="104">
        <v>0</v>
      </c>
      <c r="K15" s="82">
        <v>0</v>
      </c>
      <c r="L15" s="83">
        <f t="shared" si="1"/>
        <v>0</v>
      </c>
      <c r="M15" s="105">
        <f t="shared" si="12"/>
        <v>0</v>
      </c>
      <c r="N15" s="85">
        <f t="shared" si="10"/>
        <v>0</v>
      </c>
      <c r="O15" s="107"/>
      <c r="P15" s="105">
        <f t="shared" si="2"/>
        <v>0</v>
      </c>
      <c r="Q15" s="87" t="e">
        <f t="shared" si="6"/>
        <v>#VALUE!</v>
      </c>
      <c r="R15" s="99"/>
      <c r="S15" s="108"/>
      <c r="T15" s="49"/>
      <c r="U15" s="108"/>
      <c r="V15" s="49"/>
      <c r="W15" s="108"/>
      <c r="X15" s="49"/>
      <c r="Y15" s="108"/>
      <c r="Z15" s="49"/>
      <c r="AA15" s="108"/>
      <c r="AB15" s="49"/>
      <c r="AC15" s="108"/>
      <c r="AD15" s="49"/>
      <c r="AE15" s="108"/>
      <c r="AF15" s="49"/>
      <c r="AG15" s="108"/>
      <c r="AH15" s="49"/>
      <c r="AI15" s="108"/>
      <c r="AJ15" s="49"/>
      <c r="AK15" s="108"/>
      <c r="AL15" s="49"/>
      <c r="AM15" s="108"/>
      <c r="AN15" s="49"/>
      <c r="AO15" s="108"/>
      <c r="AP15" s="49"/>
      <c r="AQ15" s="108"/>
      <c r="AR15" s="49"/>
      <c r="AS15" s="108"/>
      <c r="AT15" s="49"/>
      <c r="AU15" s="108"/>
      <c r="AV15" s="49"/>
      <c r="AW15" s="108"/>
      <c r="AX15" s="49"/>
      <c r="AY15" s="108"/>
      <c r="AZ15" s="49"/>
      <c r="BA15" s="108"/>
      <c r="BB15" s="49"/>
      <c r="BC15" s="108"/>
      <c r="BD15" s="49"/>
      <c r="BE15" s="108"/>
      <c r="BF15" s="49"/>
      <c r="BG15" s="108"/>
      <c r="BH15" s="49"/>
      <c r="BI15" s="108"/>
      <c r="BJ15" s="49"/>
      <c r="BK15" s="108"/>
      <c r="BL15" s="49"/>
      <c r="BM15" s="108"/>
      <c r="BN15" s="49"/>
      <c r="BO15" s="108"/>
      <c r="BP15" s="49"/>
      <c r="BQ15" s="108"/>
      <c r="BR15" s="49"/>
      <c r="BS15" s="108"/>
      <c r="BT15" s="49"/>
      <c r="BU15" s="108"/>
      <c r="BV15" s="49"/>
      <c r="BW15" s="108"/>
      <c r="BX15" s="49"/>
      <c r="BY15" s="108"/>
      <c r="BZ15" s="49"/>
      <c r="CA15" s="109"/>
      <c r="CB15" s="47">
        <f t="shared" si="3"/>
        <v>0</v>
      </c>
      <c r="CC15" s="56">
        <f t="shared" si="7"/>
        <v>0</v>
      </c>
      <c r="CD15" s="56"/>
      <c r="CE15" s="213">
        <f t="shared" si="13"/>
        <v>0</v>
      </c>
      <c r="CF15" s="214">
        <f t="shared" si="14"/>
        <v>0</v>
      </c>
      <c r="CG15" s="215">
        <f t="shared" si="8"/>
        <v>0</v>
      </c>
    </row>
    <row r="16" spans="1:85" s="47" customFormat="1" ht="33.75" customHeight="1" thickBot="1" x14ac:dyDescent="0.25">
      <c r="A16" s="99"/>
      <c r="B16" s="49"/>
      <c r="C16" s="392"/>
      <c r="D16" s="100"/>
      <c r="E16" s="250"/>
      <c r="F16" s="251">
        <f t="shared" ref="F16" si="16">E16*0.07</f>
        <v>0</v>
      </c>
      <c r="G16" s="252" t="str">
        <f t="shared" ref="G16:G17" si="17">IF(D16=0,"",(E16/D16)*0.33)</f>
        <v/>
      </c>
      <c r="H16" s="103"/>
      <c r="I16" s="103"/>
      <c r="J16" s="104"/>
      <c r="K16" s="82">
        <v>0</v>
      </c>
      <c r="L16" s="83">
        <f t="shared" si="1"/>
        <v>0</v>
      </c>
      <c r="M16" s="105">
        <f t="shared" si="12"/>
        <v>0</v>
      </c>
      <c r="N16" s="85">
        <f t="shared" si="10"/>
        <v>0</v>
      </c>
      <c r="O16" s="107"/>
      <c r="P16" s="105">
        <f t="shared" si="2"/>
        <v>0</v>
      </c>
      <c r="Q16" s="87" t="e">
        <f t="shared" si="6"/>
        <v>#VALUE!</v>
      </c>
      <c r="R16" s="99"/>
      <c r="S16" s="108"/>
      <c r="T16" s="49"/>
      <c r="U16" s="108"/>
      <c r="V16" s="49"/>
      <c r="W16" s="108"/>
      <c r="X16" s="49"/>
      <c r="Y16" s="108"/>
      <c r="Z16" s="49"/>
      <c r="AA16" s="108"/>
      <c r="AB16" s="49"/>
      <c r="AC16" s="108"/>
      <c r="AD16" s="49"/>
      <c r="AE16" s="108"/>
      <c r="AF16" s="49"/>
      <c r="AG16" s="108"/>
      <c r="AH16" s="49"/>
      <c r="AI16" s="108"/>
      <c r="AJ16" s="49"/>
      <c r="AK16" s="108"/>
      <c r="AL16" s="49"/>
      <c r="AM16" s="108"/>
      <c r="AN16" s="49"/>
      <c r="AO16" s="108"/>
      <c r="AP16" s="49"/>
      <c r="AQ16" s="108"/>
      <c r="AR16" s="49"/>
      <c r="AS16" s="108"/>
      <c r="AT16" s="49"/>
      <c r="AU16" s="108"/>
      <c r="AV16" s="49"/>
      <c r="AW16" s="108"/>
      <c r="AX16" s="49"/>
      <c r="AY16" s="108"/>
      <c r="AZ16" s="49"/>
      <c r="BA16" s="108"/>
      <c r="BB16" s="49"/>
      <c r="BC16" s="108"/>
      <c r="BD16" s="49"/>
      <c r="BE16" s="108"/>
      <c r="BF16" s="49"/>
      <c r="BG16" s="108"/>
      <c r="BH16" s="49"/>
      <c r="BI16" s="108"/>
      <c r="BJ16" s="49"/>
      <c r="BK16" s="108"/>
      <c r="BL16" s="49"/>
      <c r="BM16" s="108"/>
      <c r="BN16" s="49"/>
      <c r="BO16" s="108"/>
      <c r="BP16" s="49"/>
      <c r="BQ16" s="108"/>
      <c r="BR16" s="49"/>
      <c r="BS16" s="108"/>
      <c r="BT16" s="49"/>
      <c r="BU16" s="108"/>
      <c r="BV16" s="49"/>
      <c r="BW16" s="108"/>
      <c r="BX16" s="49"/>
      <c r="BY16" s="108"/>
      <c r="BZ16" s="49"/>
      <c r="CA16" s="109"/>
      <c r="CB16" s="47">
        <f t="shared" si="3"/>
        <v>0</v>
      </c>
      <c r="CC16" s="56">
        <f t="shared" si="7"/>
        <v>0</v>
      </c>
      <c r="CD16" s="56"/>
      <c r="CE16" s="213">
        <f t="shared" si="13"/>
        <v>0</v>
      </c>
      <c r="CF16" s="214">
        <f t="shared" si="14"/>
        <v>0</v>
      </c>
      <c r="CG16" s="215">
        <f t="shared" si="8"/>
        <v>0</v>
      </c>
    </row>
    <row r="17" spans="1:86" s="47" customFormat="1" ht="33.75" customHeight="1" thickBot="1" x14ac:dyDescent="0.25">
      <c r="A17" s="99"/>
      <c r="B17" s="49"/>
      <c r="C17" s="392"/>
      <c r="D17" s="100"/>
      <c r="E17" s="250"/>
      <c r="F17" s="251"/>
      <c r="G17" s="252" t="str">
        <f t="shared" si="17"/>
        <v/>
      </c>
      <c r="H17" s="103"/>
      <c r="I17" s="103"/>
      <c r="J17" s="104"/>
      <c r="K17" s="82">
        <f t="shared" si="0"/>
        <v>0</v>
      </c>
      <c r="L17" s="83">
        <f t="shared" si="1"/>
        <v>0</v>
      </c>
      <c r="M17" s="105">
        <f t="shared" si="12"/>
        <v>0</v>
      </c>
      <c r="N17" s="85">
        <f t="shared" si="10"/>
        <v>0</v>
      </c>
      <c r="O17" s="107"/>
      <c r="P17" s="105">
        <f t="shared" ref="P17:P18" si="18">O17*F17</f>
        <v>0</v>
      </c>
      <c r="Q17" s="87" t="e">
        <f t="shared" si="6"/>
        <v>#VALUE!</v>
      </c>
      <c r="R17" s="99"/>
      <c r="S17" s="108"/>
      <c r="T17" s="49"/>
      <c r="U17" s="108"/>
      <c r="V17" s="49"/>
      <c r="W17" s="108"/>
      <c r="X17" s="49"/>
      <c r="Y17" s="108"/>
      <c r="Z17" s="49"/>
      <c r="AA17" s="108"/>
      <c r="AB17" s="49"/>
      <c r="AC17" s="108"/>
      <c r="AD17" s="49"/>
      <c r="AE17" s="108"/>
      <c r="AF17" s="49"/>
      <c r="AG17" s="108"/>
      <c r="AH17" s="49"/>
      <c r="AI17" s="108"/>
      <c r="AJ17" s="49"/>
      <c r="AK17" s="108"/>
      <c r="AL17" s="49"/>
      <c r="AM17" s="108"/>
      <c r="AN17" s="49"/>
      <c r="AO17" s="108"/>
      <c r="AP17" s="49"/>
      <c r="AQ17" s="108"/>
      <c r="AR17" s="49"/>
      <c r="AS17" s="108"/>
      <c r="AT17" s="49"/>
      <c r="AU17" s="108"/>
      <c r="AV17" s="49"/>
      <c r="AW17" s="108"/>
      <c r="AX17" s="49"/>
      <c r="AY17" s="108"/>
      <c r="AZ17" s="49"/>
      <c r="BA17" s="108"/>
      <c r="BB17" s="49"/>
      <c r="BC17" s="108"/>
      <c r="BD17" s="49"/>
      <c r="BE17" s="108"/>
      <c r="BF17" s="49"/>
      <c r="BG17" s="108"/>
      <c r="BH17" s="49"/>
      <c r="BI17" s="108"/>
      <c r="BJ17" s="49"/>
      <c r="BK17" s="108"/>
      <c r="BL17" s="49"/>
      <c r="BM17" s="108"/>
      <c r="BN17" s="49"/>
      <c r="BO17" s="108"/>
      <c r="BP17" s="49"/>
      <c r="BQ17" s="108"/>
      <c r="BR17" s="49"/>
      <c r="BS17" s="108"/>
      <c r="BT17" s="49"/>
      <c r="BU17" s="108"/>
      <c r="BV17" s="49"/>
      <c r="BW17" s="108"/>
      <c r="BX17" s="49"/>
      <c r="BY17" s="108"/>
      <c r="BZ17" s="49"/>
      <c r="CA17" s="109"/>
      <c r="CB17" s="47">
        <f t="shared" si="3"/>
        <v>0</v>
      </c>
      <c r="CC17" s="56">
        <f t="shared" si="7"/>
        <v>0</v>
      </c>
      <c r="CD17" s="56"/>
      <c r="CE17" s="213">
        <f t="shared" si="13"/>
        <v>0</v>
      </c>
      <c r="CF17" s="214">
        <f t="shared" si="14"/>
        <v>0</v>
      </c>
      <c r="CG17" s="215">
        <f t="shared" si="8"/>
        <v>0</v>
      </c>
    </row>
    <row r="18" spans="1:86" s="47" customFormat="1" ht="33.75" customHeight="1" thickBot="1" x14ac:dyDescent="0.25">
      <c r="A18" s="99"/>
      <c r="B18" s="49"/>
      <c r="C18" s="392"/>
      <c r="D18" s="100"/>
      <c r="E18" s="250"/>
      <c r="F18" s="251">
        <f t="shared" ref="F18" si="19">E18*0.07</f>
        <v>0</v>
      </c>
      <c r="G18" s="252"/>
      <c r="H18" s="103"/>
      <c r="I18" s="103"/>
      <c r="J18" s="104">
        <v>0</v>
      </c>
      <c r="K18" s="82">
        <v>0</v>
      </c>
      <c r="L18" s="83">
        <f t="shared" si="1"/>
        <v>0</v>
      </c>
      <c r="M18" s="105">
        <f t="shared" si="12"/>
        <v>0</v>
      </c>
      <c r="N18" s="85">
        <f>IF(L18=0,0,L18*F18)</f>
        <v>0</v>
      </c>
      <c r="O18" s="107"/>
      <c r="P18" s="105">
        <f t="shared" si="18"/>
        <v>0</v>
      </c>
      <c r="Q18" s="87">
        <f>((O18*F18)/2)</f>
        <v>0</v>
      </c>
      <c r="R18" s="99"/>
      <c r="S18" s="108"/>
      <c r="T18" s="49"/>
      <c r="U18" s="108"/>
      <c r="V18" s="49"/>
      <c r="W18" s="108"/>
      <c r="X18" s="49"/>
      <c r="Y18" s="108"/>
      <c r="Z18" s="49"/>
      <c r="AA18" s="108"/>
      <c r="AB18" s="49"/>
      <c r="AC18" s="108"/>
      <c r="AD18" s="49"/>
      <c r="AE18" s="108"/>
      <c r="AF18" s="49"/>
      <c r="AG18" s="108"/>
      <c r="AH18" s="49"/>
      <c r="AI18" s="108"/>
      <c r="AJ18" s="49"/>
      <c r="AK18" s="108"/>
      <c r="AL18" s="49"/>
      <c r="AM18" s="108"/>
      <c r="AN18" s="49"/>
      <c r="AO18" s="108"/>
      <c r="AP18" s="49"/>
      <c r="AQ18" s="108"/>
      <c r="AR18" s="49"/>
      <c r="AS18" s="108"/>
      <c r="AT18" s="49"/>
      <c r="AU18" s="108"/>
      <c r="AV18" s="49"/>
      <c r="AW18" s="108"/>
      <c r="AX18" s="49"/>
      <c r="AY18" s="108"/>
      <c r="AZ18" s="49"/>
      <c r="BA18" s="108"/>
      <c r="BB18" s="49"/>
      <c r="BC18" s="108"/>
      <c r="BD18" s="49"/>
      <c r="BE18" s="108"/>
      <c r="BF18" s="49"/>
      <c r="BG18" s="108"/>
      <c r="BH18" s="49"/>
      <c r="BI18" s="108"/>
      <c r="BJ18" s="49"/>
      <c r="BK18" s="108"/>
      <c r="BL18" s="49"/>
      <c r="BM18" s="108"/>
      <c r="BN18" s="49"/>
      <c r="BO18" s="108"/>
      <c r="BP18" s="49"/>
      <c r="BQ18" s="108"/>
      <c r="BR18" s="49"/>
      <c r="BS18" s="108"/>
      <c r="BT18" s="49"/>
      <c r="BU18" s="108"/>
      <c r="BV18" s="49"/>
      <c r="BW18" s="108"/>
      <c r="BX18" s="49"/>
      <c r="BY18" s="108"/>
      <c r="BZ18" s="49"/>
      <c r="CA18" s="109"/>
      <c r="CB18" s="47">
        <f t="shared" si="3"/>
        <v>0</v>
      </c>
      <c r="CC18" s="56">
        <f t="shared" si="7"/>
        <v>0</v>
      </c>
      <c r="CD18" s="56"/>
      <c r="CE18" s="213">
        <f t="shared" si="13"/>
        <v>0</v>
      </c>
      <c r="CF18" s="214">
        <f t="shared" si="14"/>
        <v>0</v>
      </c>
      <c r="CG18" s="215">
        <f t="shared" si="8"/>
        <v>0</v>
      </c>
    </row>
    <row r="19" spans="1:86" s="47" customFormat="1" ht="33.75" customHeight="1" thickBot="1" x14ac:dyDescent="0.25">
      <c r="A19" s="99"/>
      <c r="B19" s="49"/>
      <c r="C19" s="156"/>
      <c r="D19" s="100"/>
      <c r="E19" s="250"/>
      <c r="F19" s="251"/>
      <c r="G19" s="252"/>
      <c r="H19" s="103"/>
      <c r="I19" s="103"/>
      <c r="J19" s="104">
        <v>0</v>
      </c>
      <c r="K19" s="82">
        <v>0</v>
      </c>
      <c r="L19" s="83">
        <f t="shared" si="1"/>
        <v>0</v>
      </c>
      <c r="M19" s="105">
        <f t="shared" si="12"/>
        <v>0</v>
      </c>
      <c r="N19" s="85">
        <f t="shared" si="10"/>
        <v>0</v>
      </c>
      <c r="O19" s="107"/>
      <c r="P19" s="105">
        <f t="shared" ref="P19" si="20">O19*F19</f>
        <v>0</v>
      </c>
      <c r="Q19" s="87">
        <f t="shared" ref="Q19" si="21">((O19*G19)/2)</f>
        <v>0</v>
      </c>
      <c r="R19" s="99"/>
      <c r="S19" s="108"/>
      <c r="T19" s="49"/>
      <c r="U19" s="108"/>
      <c r="V19" s="49"/>
      <c r="W19" s="108"/>
      <c r="X19" s="49"/>
      <c r="Y19" s="108"/>
      <c r="Z19" s="49"/>
      <c r="AA19" s="108"/>
      <c r="AB19" s="49"/>
      <c r="AC19" s="108"/>
      <c r="AD19" s="49"/>
      <c r="AE19" s="108"/>
      <c r="AF19" s="49"/>
      <c r="AG19" s="108"/>
      <c r="AH19" s="49"/>
      <c r="AI19" s="108"/>
      <c r="AJ19" s="49"/>
      <c r="AK19" s="108"/>
      <c r="AL19" s="49"/>
      <c r="AM19" s="108"/>
      <c r="AN19" s="49"/>
      <c r="AO19" s="108"/>
      <c r="AP19" s="49"/>
      <c r="AQ19" s="108"/>
      <c r="AR19" s="49"/>
      <c r="AS19" s="108"/>
      <c r="AT19" s="49"/>
      <c r="AU19" s="108"/>
      <c r="AV19" s="49"/>
      <c r="AW19" s="108"/>
      <c r="AX19" s="49"/>
      <c r="AY19" s="108"/>
      <c r="AZ19" s="49"/>
      <c r="BA19" s="108"/>
      <c r="BB19" s="49"/>
      <c r="BC19" s="108"/>
      <c r="BD19" s="49"/>
      <c r="BE19" s="108"/>
      <c r="BF19" s="49"/>
      <c r="BG19" s="108"/>
      <c r="BH19" s="49"/>
      <c r="BI19" s="108"/>
      <c r="BJ19" s="49"/>
      <c r="BK19" s="108"/>
      <c r="BL19" s="49"/>
      <c r="BM19" s="108"/>
      <c r="BN19" s="49"/>
      <c r="BO19" s="108"/>
      <c r="BP19" s="49"/>
      <c r="BQ19" s="108"/>
      <c r="BR19" s="49"/>
      <c r="BS19" s="108"/>
      <c r="BT19" s="49"/>
      <c r="BU19" s="108"/>
      <c r="BV19" s="49"/>
      <c r="BW19" s="108"/>
      <c r="BX19" s="49"/>
      <c r="BY19" s="108"/>
      <c r="BZ19" s="49"/>
      <c r="CA19" s="109"/>
      <c r="CB19" s="47">
        <f t="shared" si="3"/>
        <v>0</v>
      </c>
      <c r="CC19" s="56">
        <f t="shared" si="7"/>
        <v>0</v>
      </c>
      <c r="CD19" s="56"/>
      <c r="CE19" s="213">
        <f t="shared" si="13"/>
        <v>0</v>
      </c>
      <c r="CF19" s="214">
        <f t="shared" si="14"/>
        <v>0</v>
      </c>
      <c r="CG19" s="215">
        <f t="shared" si="8"/>
        <v>0</v>
      </c>
    </row>
    <row r="20" spans="1:86" s="47" customFormat="1" ht="33.75" customHeight="1" thickBot="1" x14ac:dyDescent="0.25">
      <c r="A20" s="99"/>
      <c r="B20" s="49"/>
      <c r="C20" s="156"/>
      <c r="D20" s="100"/>
      <c r="E20" s="101"/>
      <c r="F20" s="102"/>
      <c r="G20" s="252"/>
      <c r="H20" s="103"/>
      <c r="I20" s="103"/>
      <c r="J20" s="104"/>
      <c r="K20" s="82">
        <f t="shared" si="0"/>
        <v>0</v>
      </c>
      <c r="L20" s="83">
        <f t="shared" si="1"/>
        <v>0</v>
      </c>
      <c r="M20" s="110"/>
      <c r="N20" s="85">
        <f t="shared" si="10"/>
        <v>0</v>
      </c>
      <c r="O20" s="107"/>
      <c r="P20" s="110"/>
      <c r="Q20" s="87"/>
      <c r="R20" s="99"/>
      <c r="S20" s="108"/>
      <c r="T20" s="49"/>
      <c r="U20" s="108"/>
      <c r="V20" s="49"/>
      <c r="W20" s="108"/>
      <c r="X20" s="49"/>
      <c r="Y20" s="108"/>
      <c r="Z20" s="49"/>
      <c r="AA20" s="108"/>
      <c r="AB20" s="49"/>
      <c r="AC20" s="108"/>
      <c r="AD20" s="49"/>
      <c r="AE20" s="108"/>
      <c r="AF20" s="49"/>
      <c r="AG20" s="108"/>
      <c r="AH20" s="49"/>
      <c r="AI20" s="108"/>
      <c r="AJ20" s="49"/>
      <c r="AK20" s="108"/>
      <c r="AL20" s="49"/>
      <c r="AM20" s="108"/>
      <c r="AN20" s="49"/>
      <c r="AO20" s="108"/>
      <c r="AP20" s="49"/>
      <c r="AQ20" s="108"/>
      <c r="AR20" s="49"/>
      <c r="AS20" s="108"/>
      <c r="AT20" s="49"/>
      <c r="AU20" s="108"/>
      <c r="AV20" s="49"/>
      <c r="AW20" s="108"/>
      <c r="AX20" s="49"/>
      <c r="AY20" s="108"/>
      <c r="AZ20" s="49"/>
      <c r="BA20" s="108"/>
      <c r="BB20" s="49"/>
      <c r="BC20" s="108"/>
      <c r="BD20" s="49"/>
      <c r="BE20" s="108"/>
      <c r="BF20" s="49"/>
      <c r="BG20" s="108"/>
      <c r="BH20" s="49"/>
      <c r="BI20" s="108"/>
      <c r="BJ20" s="49"/>
      <c r="BK20" s="108"/>
      <c r="BL20" s="49"/>
      <c r="BM20" s="108"/>
      <c r="BN20" s="49"/>
      <c r="BO20" s="108"/>
      <c r="BP20" s="49"/>
      <c r="BQ20" s="108"/>
      <c r="BR20" s="49"/>
      <c r="BS20" s="108"/>
      <c r="BT20" s="49"/>
      <c r="BU20" s="108"/>
      <c r="BV20" s="49"/>
      <c r="BW20" s="108"/>
      <c r="BX20" s="49"/>
      <c r="BY20" s="108"/>
      <c r="BZ20" s="49"/>
      <c r="CA20" s="109"/>
      <c r="CB20" s="47">
        <f t="shared" si="3"/>
        <v>0</v>
      </c>
      <c r="CC20" s="56">
        <f t="shared" si="7"/>
        <v>0</v>
      </c>
      <c r="CD20" s="56"/>
      <c r="CE20" s="213">
        <f t="shared" si="13"/>
        <v>0</v>
      </c>
      <c r="CF20" s="214">
        <f t="shared" si="14"/>
        <v>0</v>
      </c>
      <c r="CG20" s="215">
        <f t="shared" si="8"/>
        <v>0</v>
      </c>
    </row>
    <row r="21" spans="1:86" s="47" customFormat="1" ht="33.75" customHeight="1" thickBot="1" x14ac:dyDescent="0.25">
      <c r="A21" s="99"/>
      <c r="B21" s="49"/>
      <c r="C21" s="156"/>
      <c r="D21" s="100"/>
      <c r="E21" s="101"/>
      <c r="F21" s="102"/>
      <c r="G21" s="252" t="str">
        <f t="shared" si="5"/>
        <v/>
      </c>
      <c r="H21" s="103"/>
      <c r="I21" s="103"/>
      <c r="J21" s="104"/>
      <c r="K21" s="82">
        <f t="shared" si="0"/>
        <v>0</v>
      </c>
      <c r="L21" s="83">
        <f t="shared" si="1"/>
        <v>0</v>
      </c>
      <c r="M21" s="110"/>
      <c r="N21" s="111"/>
      <c r="O21" s="107"/>
      <c r="P21" s="110"/>
      <c r="Q21" s="87"/>
      <c r="R21" s="99"/>
      <c r="S21" s="108"/>
      <c r="T21" s="49"/>
      <c r="U21" s="108"/>
      <c r="V21" s="49"/>
      <c r="W21" s="108"/>
      <c r="X21" s="49"/>
      <c r="Y21" s="108"/>
      <c r="Z21" s="49"/>
      <c r="AA21" s="108"/>
      <c r="AB21" s="49"/>
      <c r="AC21" s="108"/>
      <c r="AD21" s="49"/>
      <c r="AE21" s="108"/>
      <c r="AF21" s="49"/>
      <c r="AG21" s="108"/>
      <c r="AH21" s="49"/>
      <c r="AI21" s="108"/>
      <c r="AJ21" s="49"/>
      <c r="AK21" s="108"/>
      <c r="AL21" s="49"/>
      <c r="AM21" s="108"/>
      <c r="AN21" s="49"/>
      <c r="AO21" s="108"/>
      <c r="AP21" s="49"/>
      <c r="AQ21" s="108"/>
      <c r="AR21" s="49"/>
      <c r="AS21" s="108"/>
      <c r="AT21" s="49"/>
      <c r="AU21" s="108"/>
      <c r="AV21" s="49"/>
      <c r="AW21" s="108"/>
      <c r="AX21" s="49"/>
      <c r="AY21" s="108"/>
      <c r="AZ21" s="49"/>
      <c r="BA21" s="108"/>
      <c r="BB21" s="49"/>
      <c r="BC21" s="108"/>
      <c r="BD21" s="49"/>
      <c r="BE21" s="108"/>
      <c r="BF21" s="49"/>
      <c r="BG21" s="108"/>
      <c r="BH21" s="49"/>
      <c r="BI21" s="108"/>
      <c r="BJ21" s="49"/>
      <c r="BK21" s="108"/>
      <c r="BL21" s="49"/>
      <c r="BM21" s="108"/>
      <c r="BN21" s="49"/>
      <c r="BO21" s="108"/>
      <c r="BP21" s="49"/>
      <c r="BQ21" s="108"/>
      <c r="BR21" s="49"/>
      <c r="BS21" s="108"/>
      <c r="BT21" s="49"/>
      <c r="BU21" s="108"/>
      <c r="BV21" s="49"/>
      <c r="BW21" s="108"/>
      <c r="BX21" s="49"/>
      <c r="BY21" s="108"/>
      <c r="BZ21" s="49"/>
      <c r="CA21" s="109"/>
      <c r="CB21" s="47">
        <f t="shared" si="3"/>
        <v>0</v>
      </c>
      <c r="CC21" s="56">
        <f t="shared" si="7"/>
        <v>0</v>
      </c>
      <c r="CD21" s="56"/>
      <c r="CE21" s="213">
        <f t="shared" si="13"/>
        <v>0</v>
      </c>
      <c r="CF21" s="214">
        <f t="shared" si="14"/>
        <v>0</v>
      </c>
      <c r="CG21" s="215">
        <f t="shared" si="8"/>
        <v>0</v>
      </c>
    </row>
    <row r="22" spans="1:86" s="47" customFormat="1" ht="33.75" customHeight="1" thickBot="1" x14ac:dyDescent="0.25">
      <c r="A22" s="99"/>
      <c r="B22" s="49"/>
      <c r="C22" s="156"/>
      <c r="D22" s="100"/>
      <c r="E22" s="101"/>
      <c r="F22" s="102"/>
      <c r="G22" s="252" t="str">
        <f t="shared" si="5"/>
        <v/>
      </c>
      <c r="H22" s="103"/>
      <c r="I22" s="103"/>
      <c r="J22" s="104"/>
      <c r="K22" s="82">
        <f t="shared" si="0"/>
        <v>0</v>
      </c>
      <c r="L22" s="83">
        <f t="shared" si="1"/>
        <v>0</v>
      </c>
      <c r="M22" s="110"/>
      <c r="N22" s="111"/>
      <c r="O22" s="107"/>
      <c r="P22" s="110"/>
      <c r="Q22" s="87"/>
      <c r="R22" s="99"/>
      <c r="S22" s="108"/>
      <c r="T22" s="49"/>
      <c r="U22" s="108"/>
      <c r="V22" s="49"/>
      <c r="W22" s="108"/>
      <c r="X22" s="49"/>
      <c r="Y22" s="108"/>
      <c r="Z22" s="49"/>
      <c r="AA22" s="108"/>
      <c r="AB22" s="49"/>
      <c r="AC22" s="108"/>
      <c r="AD22" s="49"/>
      <c r="AE22" s="108"/>
      <c r="AF22" s="49"/>
      <c r="AG22" s="108"/>
      <c r="AH22" s="49"/>
      <c r="AI22" s="108"/>
      <c r="AJ22" s="49"/>
      <c r="AK22" s="108"/>
      <c r="AL22" s="49"/>
      <c r="AM22" s="108"/>
      <c r="AN22" s="49"/>
      <c r="AO22" s="108"/>
      <c r="AP22" s="49"/>
      <c r="AQ22" s="108"/>
      <c r="AR22" s="49"/>
      <c r="AS22" s="108"/>
      <c r="AT22" s="49"/>
      <c r="AU22" s="108"/>
      <c r="AV22" s="49"/>
      <c r="AW22" s="108"/>
      <c r="AX22" s="49"/>
      <c r="AY22" s="108"/>
      <c r="AZ22" s="49"/>
      <c r="BA22" s="108"/>
      <c r="BB22" s="49"/>
      <c r="BC22" s="108"/>
      <c r="BD22" s="49"/>
      <c r="BE22" s="108"/>
      <c r="BF22" s="49"/>
      <c r="BG22" s="108"/>
      <c r="BH22" s="49"/>
      <c r="BI22" s="108"/>
      <c r="BJ22" s="49"/>
      <c r="BK22" s="108"/>
      <c r="BL22" s="49"/>
      <c r="BM22" s="108"/>
      <c r="BN22" s="49"/>
      <c r="BO22" s="108"/>
      <c r="BP22" s="49"/>
      <c r="BQ22" s="108"/>
      <c r="BR22" s="49"/>
      <c r="BS22" s="108"/>
      <c r="BT22" s="49"/>
      <c r="BU22" s="108"/>
      <c r="BV22" s="49"/>
      <c r="BW22" s="108"/>
      <c r="BX22" s="49"/>
      <c r="BY22" s="108"/>
      <c r="BZ22" s="49"/>
      <c r="CA22" s="109"/>
      <c r="CB22" s="47">
        <f t="shared" si="3"/>
        <v>0</v>
      </c>
      <c r="CC22" s="56">
        <f t="shared" si="7"/>
        <v>0</v>
      </c>
      <c r="CD22" s="56"/>
      <c r="CE22" s="213">
        <f t="shared" si="13"/>
        <v>0</v>
      </c>
      <c r="CF22" s="214">
        <f t="shared" si="14"/>
        <v>0</v>
      </c>
      <c r="CG22" s="215">
        <f t="shared" si="8"/>
        <v>0</v>
      </c>
    </row>
    <row r="23" spans="1:86" s="37" customFormat="1" ht="22.5" customHeight="1" thickBot="1" x14ac:dyDescent="0.25">
      <c r="D23" s="121"/>
      <c r="E23" s="42"/>
      <c r="F23" s="112">
        <f>SUM(F9:F22)</f>
        <v>98.130880373831786</v>
      </c>
      <c r="G23" s="542">
        <f>AVERAGE(G9:G22)</f>
        <v>154.2056814953271</v>
      </c>
      <c r="H23" s="122"/>
      <c r="I23" s="122"/>
      <c r="J23" s="123">
        <f t="shared" ref="J23:Q23" si="22">SUM(J8:J22)</f>
        <v>14</v>
      </c>
      <c r="K23" s="124">
        <f t="shared" si="22"/>
        <v>10</v>
      </c>
      <c r="L23" s="123">
        <f t="shared" si="22"/>
        <v>4</v>
      </c>
      <c r="M23" s="125">
        <f t="shared" si="22"/>
        <v>98.130880373831786</v>
      </c>
      <c r="N23" s="113">
        <f t="shared" si="22"/>
        <v>616.82270747663551</v>
      </c>
      <c r="O23" s="123">
        <f t="shared" si="22"/>
        <v>0</v>
      </c>
      <c r="P23" s="125">
        <f t="shared" si="22"/>
        <v>0</v>
      </c>
      <c r="Q23" s="126" t="e">
        <f t="shared" si="22"/>
        <v>#VALUE!</v>
      </c>
      <c r="S23" s="38">
        <f>SUM(S8:S22)</f>
        <v>0</v>
      </c>
      <c r="U23" s="38">
        <f>SUM(U8:U22)</f>
        <v>0</v>
      </c>
      <c r="W23" s="38">
        <f>SUM(W8:W22)</f>
        <v>0</v>
      </c>
      <c r="Y23" s="38">
        <f>SUM(Y8:Y22)</f>
        <v>0</v>
      </c>
      <c r="AA23" s="38">
        <f>SUM(AA8:AA22)</f>
        <v>0</v>
      </c>
      <c r="AC23" s="38">
        <f>SUM(AC8:AC22)</f>
        <v>0</v>
      </c>
      <c r="AE23" s="38">
        <f>SUM(AE8:AE22)</f>
        <v>0</v>
      </c>
      <c r="AG23" s="38">
        <f>SUM(AG8:AG22)</f>
        <v>0</v>
      </c>
      <c r="AI23" s="38">
        <f>SUM(AI8:AI22)</f>
        <v>0</v>
      </c>
      <c r="AK23" s="38">
        <f>SUM(AK8:AK22)</f>
        <v>1</v>
      </c>
      <c r="AM23" s="38">
        <f>SUM(AM8:AM22)</f>
        <v>0</v>
      </c>
      <c r="AO23" s="38">
        <f>SUM(AO8:AO22)</f>
        <v>0</v>
      </c>
      <c r="AQ23" s="38">
        <f>SUM(AQ8:AQ22)</f>
        <v>0</v>
      </c>
      <c r="AS23" s="38">
        <f>SUM(AS8:AS22)</f>
        <v>0</v>
      </c>
      <c r="AU23" s="38">
        <f>SUM(AU8:AU22)</f>
        <v>0</v>
      </c>
      <c r="AW23" s="38">
        <f>SUM(AW8:AW22)</f>
        <v>0</v>
      </c>
      <c r="AY23" s="38"/>
      <c r="BA23" s="38">
        <f>SUM(BA8:BA22)</f>
        <v>0</v>
      </c>
      <c r="BC23" s="38">
        <f>SUM(BC8:BC22)</f>
        <v>0</v>
      </c>
      <c r="BE23" s="38">
        <f>SUM(BE8:BE22)</f>
        <v>2</v>
      </c>
      <c r="BG23" s="38">
        <f>SUM(BG8:BG22)</f>
        <v>1</v>
      </c>
      <c r="BI23" s="38">
        <f>SUM(BI8:BI22)</f>
        <v>0</v>
      </c>
      <c r="BK23" s="38">
        <f>SUM(BK8:BK22)</f>
        <v>0</v>
      </c>
      <c r="BM23" s="38">
        <f>SUM(BM8:BM22)</f>
        <v>0</v>
      </c>
      <c r="BO23" s="38">
        <f>SUM(BO8:BO22)</f>
        <v>0</v>
      </c>
      <c r="BQ23" s="38">
        <f>SUM(BQ8:BQ22)</f>
        <v>0</v>
      </c>
      <c r="BS23" s="38">
        <f>SUM(BS8:BS22)</f>
        <v>0</v>
      </c>
      <c r="BU23" s="38">
        <f>SUM(BU8:BU22)</f>
        <v>0</v>
      </c>
      <c r="BW23" s="38">
        <f>SUM(BW8:BW22)</f>
        <v>0</v>
      </c>
      <c r="BY23" s="38">
        <f>SUM(BY8:BY22)</f>
        <v>0</v>
      </c>
      <c r="CA23" s="38">
        <f>SUM(CA8:CA22)</f>
        <v>0</v>
      </c>
      <c r="CB23" s="127">
        <f>SUM(CB8:CB22)</f>
        <v>10</v>
      </c>
      <c r="CC23" s="128">
        <f>SUM(CC8:CC22)</f>
        <v>4672.8999999999996</v>
      </c>
      <c r="CD23" s="128">
        <f>SUM(CD8:CD22)</f>
        <v>1542.0570000000002</v>
      </c>
      <c r="CE23" s="128">
        <f t="shared" ref="CE23:CG23" si="23">SUM(CE9:CE22)</f>
        <v>98.130880373831786</v>
      </c>
      <c r="CF23" s="128">
        <f t="shared" si="23"/>
        <v>4</v>
      </c>
      <c r="CG23" s="128">
        <f t="shared" si="23"/>
        <v>616.82270747663551</v>
      </c>
      <c r="CH23" s="210">
        <f>CE23+CG23</f>
        <v>714.95358785046733</v>
      </c>
    </row>
    <row r="24" spans="1:86" s="499" customFormat="1" ht="9.75" customHeight="1" thickTop="1" thickBot="1" x14ac:dyDescent="0.25">
      <c r="D24" s="500"/>
      <c r="E24" s="501"/>
      <c r="F24" s="503"/>
      <c r="G24" s="501"/>
      <c r="H24" s="122"/>
      <c r="I24" s="122"/>
      <c r="J24" s="504"/>
      <c r="K24" s="505"/>
      <c r="L24" s="504"/>
      <c r="M24" s="506"/>
      <c r="N24" s="507"/>
      <c r="O24" s="504"/>
      <c r="P24" s="506"/>
      <c r="Q24" s="508"/>
      <c r="S24" s="38"/>
      <c r="U24" s="38"/>
      <c r="W24" s="38"/>
      <c r="Y24" s="38"/>
      <c r="AA24" s="38"/>
      <c r="AC24" s="38"/>
      <c r="AE24" s="38"/>
      <c r="AG24" s="38"/>
      <c r="AI24" s="38"/>
      <c r="AK24" s="38"/>
      <c r="AM24" s="38"/>
      <c r="AO24" s="38"/>
      <c r="AQ24" s="38"/>
      <c r="AS24" s="38"/>
      <c r="AU24" s="38"/>
      <c r="AW24" s="38"/>
      <c r="AY24" s="38"/>
      <c r="BA24" s="38"/>
      <c r="BC24" s="38"/>
      <c r="BE24" s="38"/>
      <c r="BG24" s="38"/>
      <c r="BI24" s="38"/>
      <c r="BK24" s="38"/>
      <c r="BM24" s="38"/>
      <c r="BO24" s="38"/>
      <c r="BQ24" s="38"/>
      <c r="BS24" s="38"/>
      <c r="BU24" s="38"/>
      <c r="BW24" s="38"/>
      <c r="BY24" s="38"/>
      <c r="CA24" s="38"/>
      <c r="CB24" s="127"/>
      <c r="CC24" s="128"/>
      <c r="CD24" s="128"/>
    </row>
    <row r="25" spans="1:86" s="37" customFormat="1" ht="25.5" customHeight="1" thickBot="1" x14ac:dyDescent="0.25">
      <c r="A25" s="634" t="s">
        <v>43</v>
      </c>
      <c r="B25" s="634"/>
      <c r="C25" s="150">
        <f>(A9+A10+A11+A12+A13+A14+A15+A16+A17+A18+A19+A20+A21+A22)-C28</f>
        <v>0</v>
      </c>
      <c r="D25" s="635" t="s">
        <v>45</v>
      </c>
      <c r="E25" s="636"/>
      <c r="F25" s="132"/>
      <c r="G25" s="501"/>
      <c r="H25" s="122"/>
      <c r="I25" s="122"/>
      <c r="J25" s="499"/>
      <c r="K25" s="38"/>
      <c r="L25" s="499"/>
      <c r="M25" s="129"/>
      <c r="N25" s="130"/>
      <c r="O25" s="115"/>
      <c r="P25" s="129"/>
      <c r="Q25" s="133" t="s">
        <v>49</v>
      </c>
      <c r="R25" s="134" t="s">
        <v>57</v>
      </c>
      <c r="S25" s="135"/>
      <c r="T25" s="136"/>
      <c r="U25" s="135"/>
      <c r="V25" s="136"/>
      <c r="W25" s="135"/>
      <c r="X25" s="136"/>
      <c r="Y25" s="135"/>
      <c r="Z25" s="136"/>
      <c r="AA25" s="135"/>
      <c r="AB25" s="136"/>
      <c r="AC25" s="135"/>
      <c r="AD25" s="136"/>
      <c r="AE25" s="135"/>
      <c r="AF25" s="136"/>
      <c r="AG25" s="135"/>
      <c r="AH25" s="136"/>
      <c r="AI25" s="135"/>
      <c r="AJ25" s="136"/>
      <c r="AK25" s="135"/>
      <c r="AL25" s="136"/>
      <c r="AM25" s="135"/>
      <c r="AN25" s="136"/>
      <c r="AO25" s="135"/>
      <c r="AP25" s="136"/>
      <c r="AQ25" s="135"/>
      <c r="AR25" s="136"/>
      <c r="AS25" s="135"/>
      <c r="AT25" s="136"/>
      <c r="AU25" s="135"/>
      <c r="AV25" s="136"/>
      <c r="AW25" s="135"/>
      <c r="AX25" s="136"/>
      <c r="AY25" s="135"/>
      <c r="AZ25" s="136"/>
      <c r="BA25" s="135"/>
      <c r="BB25" s="136"/>
      <c r="BC25" s="135"/>
      <c r="BD25" s="136"/>
      <c r="BE25" s="135"/>
      <c r="BF25" s="136"/>
      <c r="BG25" s="135"/>
      <c r="BH25" s="136"/>
      <c r="BI25" s="135"/>
      <c r="BJ25" s="136"/>
      <c r="BK25" s="135"/>
      <c r="BL25" s="136"/>
      <c r="BM25" s="135"/>
      <c r="BN25" s="136"/>
      <c r="BO25" s="135"/>
      <c r="BP25" s="136"/>
      <c r="BQ25" s="135"/>
      <c r="BR25" s="136"/>
      <c r="BS25" s="135"/>
      <c r="BT25" s="136"/>
      <c r="BU25" s="135"/>
      <c r="BV25" s="136"/>
      <c r="BW25" s="135"/>
      <c r="BX25" s="136"/>
      <c r="BY25" s="135"/>
      <c r="BZ25" s="136"/>
      <c r="CA25" s="137"/>
      <c r="CC25" s="60"/>
      <c r="CD25" s="60"/>
    </row>
    <row r="26" spans="1:86" s="499" customFormat="1" ht="7.5" customHeight="1" x14ac:dyDescent="0.2">
      <c r="C26" s="509"/>
      <c r="D26" s="510"/>
      <c r="E26" s="500"/>
      <c r="F26" s="132"/>
      <c r="G26" s="501"/>
      <c r="H26" s="122"/>
      <c r="I26" s="122"/>
      <c r="K26" s="38"/>
      <c r="M26" s="129"/>
      <c r="N26" s="130"/>
      <c r="O26" s="115"/>
      <c r="P26" s="129"/>
      <c r="Q26" s="133"/>
      <c r="R26" s="138"/>
      <c r="S26" s="644" t="s">
        <v>59</v>
      </c>
      <c r="T26" s="644"/>
      <c r="U26" s="644"/>
      <c r="V26" s="644"/>
      <c r="W26" s="644"/>
      <c r="X26" s="139"/>
      <c r="Y26" s="644" t="s">
        <v>60</v>
      </c>
      <c r="Z26" s="644"/>
      <c r="AA26" s="502"/>
      <c r="AB26" s="644" t="s">
        <v>17</v>
      </c>
      <c r="AC26" s="644"/>
      <c r="AD26" s="644"/>
      <c r="AE26" s="502"/>
      <c r="AF26" s="139"/>
      <c r="AG26" s="644" t="s">
        <v>59</v>
      </c>
      <c r="AH26" s="644"/>
      <c r="AI26" s="644"/>
      <c r="AJ26" s="644"/>
      <c r="AK26" s="644"/>
      <c r="AL26" s="139"/>
      <c r="AM26" s="644" t="s">
        <v>60</v>
      </c>
      <c r="AN26" s="644"/>
      <c r="AO26" s="502"/>
      <c r="AP26" s="644" t="s">
        <v>17</v>
      </c>
      <c r="AQ26" s="644"/>
      <c r="AR26" s="644"/>
      <c r="AS26" s="502"/>
      <c r="AT26" s="139"/>
      <c r="AU26" s="502"/>
      <c r="AV26" s="139"/>
      <c r="AW26" s="502"/>
      <c r="AX26" s="139"/>
      <c r="AY26" s="502"/>
      <c r="AZ26" s="139"/>
      <c r="BA26" s="502"/>
      <c r="BB26" s="139"/>
      <c r="BC26" s="502"/>
      <c r="BD26" s="139"/>
      <c r="BE26" s="502"/>
      <c r="BF26" s="139"/>
      <c r="BG26" s="502"/>
      <c r="BH26" s="139"/>
      <c r="BI26" s="502"/>
      <c r="BJ26" s="139"/>
      <c r="BK26" s="502"/>
      <c r="BL26" s="139"/>
      <c r="BM26" s="502"/>
      <c r="BN26" s="139"/>
      <c r="BO26" s="502"/>
      <c r="BP26" s="139"/>
      <c r="BQ26" s="502"/>
      <c r="BR26" s="139"/>
      <c r="BS26" s="502"/>
      <c r="BT26" s="139"/>
      <c r="BU26" s="502"/>
      <c r="BV26" s="139"/>
      <c r="BW26" s="502"/>
      <c r="BX26" s="139"/>
      <c r="BY26" s="502"/>
      <c r="BZ26" s="139"/>
      <c r="CA26" s="141"/>
      <c r="CC26" s="60"/>
      <c r="CD26" s="60"/>
    </row>
    <row r="27" spans="1:86" s="37" customFormat="1" ht="8.25" customHeight="1" thickBot="1" x14ac:dyDescent="0.25">
      <c r="A27" s="499"/>
      <c r="B27" s="499"/>
      <c r="C27" s="151"/>
      <c r="D27" s="500"/>
      <c r="E27" s="501"/>
      <c r="F27" s="43"/>
      <c r="G27" s="501"/>
      <c r="H27" s="122"/>
      <c r="I27" s="122"/>
      <c r="J27" s="499"/>
      <c r="K27" s="38"/>
      <c r="L27" s="499"/>
      <c r="M27" s="129"/>
      <c r="N27" s="130"/>
      <c r="O27" s="115"/>
      <c r="P27" s="129"/>
      <c r="Q27" s="131"/>
      <c r="R27" s="138"/>
      <c r="S27" s="644"/>
      <c r="T27" s="644"/>
      <c r="U27" s="644"/>
      <c r="V27" s="644"/>
      <c r="W27" s="644"/>
      <c r="X27" s="139"/>
      <c r="Y27" s="644"/>
      <c r="Z27" s="644"/>
      <c r="AA27" s="502"/>
      <c r="AB27" s="644"/>
      <c r="AC27" s="644"/>
      <c r="AD27" s="644"/>
      <c r="AE27" s="502"/>
      <c r="AF27" s="139"/>
      <c r="AG27" s="644"/>
      <c r="AH27" s="644"/>
      <c r="AI27" s="644"/>
      <c r="AJ27" s="644"/>
      <c r="AK27" s="644"/>
      <c r="AL27" s="139"/>
      <c r="AM27" s="644"/>
      <c r="AN27" s="644"/>
      <c r="AO27" s="502"/>
      <c r="AP27" s="644"/>
      <c r="AQ27" s="644"/>
      <c r="AR27" s="644"/>
      <c r="AS27" s="502"/>
      <c r="AT27" s="139"/>
      <c r="AU27" s="502"/>
      <c r="AV27" s="139"/>
      <c r="AW27" s="502"/>
      <c r="AX27" s="139"/>
      <c r="AY27" s="502"/>
      <c r="AZ27" s="139"/>
      <c r="BA27" s="502"/>
      <c r="BB27" s="139"/>
      <c r="BC27" s="502"/>
      <c r="BD27" s="139"/>
      <c r="BE27" s="502"/>
      <c r="BF27" s="139"/>
      <c r="BG27" s="502"/>
      <c r="BH27" s="139"/>
      <c r="BI27" s="502"/>
      <c r="BJ27" s="139"/>
      <c r="BK27" s="502"/>
      <c r="BL27" s="139"/>
      <c r="BM27" s="502"/>
      <c r="BN27" s="139"/>
      <c r="BO27" s="502"/>
      <c r="BP27" s="139"/>
      <c r="BQ27" s="502"/>
      <c r="BR27" s="139"/>
      <c r="BS27" s="502"/>
      <c r="BT27" s="139"/>
      <c r="BU27" s="502"/>
      <c r="BV27" s="139"/>
      <c r="BW27" s="502"/>
      <c r="BX27" s="139"/>
      <c r="BY27" s="502"/>
      <c r="BZ27" s="139"/>
      <c r="CA27" s="141"/>
      <c r="CC27" s="60"/>
      <c r="CD27" s="60"/>
    </row>
    <row r="28" spans="1:86" s="37" customFormat="1" ht="23.25" customHeight="1" thickBot="1" x14ac:dyDescent="0.25">
      <c r="A28" s="634" t="s">
        <v>44</v>
      </c>
      <c r="B28" s="634"/>
      <c r="C28" s="152">
        <v>0</v>
      </c>
      <c r="D28" s="635" t="s">
        <v>45</v>
      </c>
      <c r="E28" s="636"/>
      <c r="F28" s="132"/>
      <c r="G28" s="501"/>
      <c r="H28" s="122"/>
      <c r="I28" s="122"/>
      <c r="J28" s="499"/>
      <c r="K28" s="38"/>
      <c r="L28" s="499"/>
      <c r="M28" s="129"/>
      <c r="N28" s="130"/>
      <c r="O28" s="115"/>
      <c r="P28" s="129"/>
      <c r="Q28" s="131"/>
      <c r="R28" s="138">
        <v>1</v>
      </c>
      <c r="S28" s="632" t="s">
        <v>258</v>
      </c>
      <c r="T28" s="632"/>
      <c r="U28" s="632"/>
      <c r="V28" s="632"/>
      <c r="W28" s="632"/>
      <c r="X28" s="139"/>
      <c r="Y28" s="632">
        <v>2</v>
      </c>
      <c r="Z28" s="632"/>
      <c r="AA28" s="502"/>
      <c r="AB28" s="633">
        <v>934.57</v>
      </c>
      <c r="AC28" s="633"/>
      <c r="AD28" s="633"/>
      <c r="AE28" s="502"/>
      <c r="AF28" s="139">
        <v>4</v>
      </c>
      <c r="AG28" s="631"/>
      <c r="AH28" s="631"/>
      <c r="AI28" s="631"/>
      <c r="AJ28" s="631"/>
      <c r="AK28" s="631"/>
      <c r="AL28" s="139"/>
      <c r="AM28" s="632"/>
      <c r="AN28" s="632"/>
      <c r="AO28" s="531"/>
      <c r="AP28" s="633"/>
      <c r="AQ28" s="633"/>
      <c r="AR28" s="633"/>
      <c r="AS28" s="502"/>
      <c r="AT28" s="139"/>
      <c r="AU28" s="502"/>
      <c r="AV28" s="139"/>
      <c r="AW28" s="502"/>
      <c r="AX28" s="139"/>
      <c r="AY28" s="502"/>
      <c r="AZ28" s="139"/>
      <c r="BA28" s="502"/>
      <c r="BB28" s="139"/>
      <c r="BC28" s="502"/>
      <c r="BD28" s="139"/>
      <c r="BE28" s="502"/>
      <c r="BF28" s="139"/>
      <c r="BG28" s="502"/>
      <c r="BH28" s="139"/>
      <c r="BI28" s="502"/>
      <c r="BJ28" s="139"/>
      <c r="BK28" s="502"/>
      <c r="BL28" s="139"/>
      <c r="BM28" s="502"/>
      <c r="BN28" s="139"/>
      <c r="BO28" s="502"/>
      <c r="BP28" s="139"/>
      <c r="BQ28" s="502"/>
      <c r="BR28" s="139"/>
      <c r="BS28" s="502"/>
      <c r="BT28" s="139"/>
      <c r="BU28" s="502"/>
      <c r="BV28" s="139"/>
      <c r="BW28" s="502"/>
      <c r="BX28" s="139"/>
      <c r="BY28" s="502"/>
      <c r="BZ28" s="139"/>
      <c r="CA28" s="141"/>
      <c r="CC28" s="60"/>
      <c r="CD28" s="60"/>
    </row>
    <row r="29" spans="1:86" s="37" customFormat="1" ht="12" customHeight="1" thickBot="1" x14ac:dyDescent="0.25">
      <c r="A29" s="499"/>
      <c r="B29" s="499"/>
      <c r="C29" s="151"/>
      <c r="D29" s="500"/>
      <c r="E29" s="501"/>
      <c r="F29" s="43"/>
      <c r="G29" s="501"/>
      <c r="H29" s="122"/>
      <c r="I29" s="122"/>
      <c r="J29" s="499"/>
      <c r="K29" s="38"/>
      <c r="L29" s="499"/>
      <c r="M29" s="129"/>
      <c r="N29" s="130"/>
      <c r="O29" s="115"/>
      <c r="P29" s="129"/>
      <c r="Q29" s="131"/>
      <c r="R29" s="138"/>
      <c r="S29" s="502"/>
      <c r="T29" s="139"/>
      <c r="U29" s="502"/>
      <c r="V29" s="139"/>
      <c r="W29" s="502"/>
      <c r="X29" s="139"/>
      <c r="Y29" s="142"/>
      <c r="Z29" s="142"/>
      <c r="AA29" s="502"/>
      <c r="AB29" s="143"/>
      <c r="AC29" s="144"/>
      <c r="AD29" s="143"/>
      <c r="AE29" s="502"/>
      <c r="AF29" s="139"/>
      <c r="AG29" s="502"/>
      <c r="AH29" s="139"/>
      <c r="AI29" s="502"/>
      <c r="AJ29" s="139"/>
      <c r="AK29" s="502"/>
      <c r="AL29" s="139"/>
      <c r="AM29" s="142"/>
      <c r="AN29" s="142"/>
      <c r="AO29" s="502"/>
      <c r="AP29" s="143"/>
      <c r="AQ29" s="144"/>
      <c r="AR29" s="143"/>
      <c r="AS29" s="502"/>
      <c r="AT29" s="139"/>
      <c r="AU29" s="502"/>
      <c r="AV29" s="139"/>
      <c r="AW29" s="502"/>
      <c r="AX29" s="139"/>
      <c r="AY29" s="502"/>
      <c r="AZ29" s="139"/>
      <c r="BA29" s="502"/>
      <c r="BB29" s="139"/>
      <c r="BC29" s="502"/>
      <c r="BD29" s="139"/>
      <c r="BE29" s="502"/>
      <c r="BF29" s="139"/>
      <c r="BG29" s="502"/>
      <c r="BH29" s="139"/>
      <c r="BI29" s="502"/>
      <c r="BJ29" s="139"/>
      <c r="BK29" s="502"/>
      <c r="BL29" s="139"/>
      <c r="BM29" s="502"/>
      <c r="BN29" s="139"/>
      <c r="BO29" s="502"/>
      <c r="BP29" s="139"/>
      <c r="BQ29" s="502"/>
      <c r="BR29" s="139"/>
      <c r="BS29" s="502"/>
      <c r="BT29" s="139"/>
      <c r="BU29" s="502"/>
      <c r="BV29" s="139"/>
      <c r="BW29" s="502"/>
      <c r="BX29" s="139"/>
      <c r="BY29" s="502"/>
      <c r="BZ29" s="139"/>
      <c r="CA29" s="141"/>
      <c r="CC29" s="60"/>
      <c r="CD29" s="60"/>
    </row>
    <row r="30" spans="1:86" s="37" customFormat="1" ht="27.75" customHeight="1" thickBot="1" x14ac:dyDescent="0.25">
      <c r="A30" s="634" t="s">
        <v>46</v>
      </c>
      <c r="B30" s="634"/>
      <c r="C30" s="150">
        <f>L23+O23</f>
        <v>4</v>
      </c>
      <c r="D30" s="638" t="s">
        <v>47</v>
      </c>
      <c r="E30" s="637"/>
      <c r="F30" s="43"/>
      <c r="G30" s="501" t="s">
        <v>16</v>
      </c>
      <c r="H30" s="154">
        <f>O23</f>
        <v>0</v>
      </c>
      <c r="I30" s="145" t="s">
        <v>47</v>
      </c>
      <c r="J30" s="639" t="e">
        <f>Q23</f>
        <v>#VALUE!</v>
      </c>
      <c r="K30" s="640"/>
      <c r="L30" s="641"/>
      <c r="M30" s="129" t="s">
        <v>48</v>
      </c>
      <c r="N30" s="130"/>
      <c r="O30" s="115"/>
      <c r="P30" s="129"/>
      <c r="Q30" s="131"/>
      <c r="R30" s="138">
        <v>2</v>
      </c>
      <c r="S30" s="632" t="s">
        <v>287</v>
      </c>
      <c r="T30" s="632"/>
      <c r="U30" s="632"/>
      <c r="V30" s="632"/>
      <c r="W30" s="632"/>
      <c r="X30" s="139"/>
      <c r="Y30" s="632">
        <v>1</v>
      </c>
      <c r="Z30" s="632"/>
      <c r="AA30" s="512"/>
      <c r="AB30" s="633">
        <v>467.28</v>
      </c>
      <c r="AC30" s="633"/>
      <c r="AD30" s="633"/>
      <c r="AE30" s="502"/>
      <c r="AF30" s="139">
        <v>5</v>
      </c>
      <c r="AG30" s="631"/>
      <c r="AH30" s="631"/>
      <c r="AI30" s="631"/>
      <c r="AJ30" s="631"/>
      <c r="AK30" s="631"/>
      <c r="AL30" s="139"/>
      <c r="AM30" s="632"/>
      <c r="AN30" s="632"/>
      <c r="AO30" s="511"/>
      <c r="AP30" s="633"/>
      <c r="AQ30" s="633"/>
      <c r="AR30" s="633"/>
      <c r="AS30" s="502"/>
      <c r="AT30" s="139"/>
      <c r="AU30" s="502"/>
      <c r="AV30" s="139"/>
      <c r="AW30" s="502"/>
      <c r="AX30" s="139"/>
      <c r="AY30" s="502"/>
      <c r="AZ30" s="139"/>
      <c r="BA30" s="502"/>
      <c r="BB30" s="139"/>
      <c r="BC30" s="502"/>
      <c r="BD30" s="139"/>
      <c r="BE30" s="502"/>
      <c r="BF30" s="139"/>
      <c r="BG30" s="502"/>
      <c r="BH30" s="139"/>
      <c r="BI30" s="502"/>
      <c r="BJ30" s="139"/>
      <c r="BK30" s="502"/>
      <c r="BL30" s="139"/>
      <c r="BM30" s="502"/>
      <c r="BN30" s="139"/>
      <c r="BO30" s="502"/>
      <c r="BP30" s="139"/>
      <c r="BQ30" s="502"/>
      <c r="BR30" s="139"/>
      <c r="BS30" s="502"/>
      <c r="BT30" s="139"/>
      <c r="BU30" s="502"/>
      <c r="BV30" s="139"/>
      <c r="BW30" s="502"/>
      <c r="BX30" s="139"/>
      <c r="BY30" s="502"/>
      <c r="BZ30" s="139"/>
      <c r="CA30" s="141"/>
      <c r="CC30" s="60"/>
      <c r="CD30" s="60"/>
    </row>
    <row r="31" spans="1:86" s="37" customFormat="1" ht="10.5" customHeight="1" thickBot="1" x14ac:dyDescent="0.25">
      <c r="A31" s="499"/>
      <c r="B31" s="499"/>
      <c r="C31" s="151"/>
      <c r="D31" s="500"/>
      <c r="E31" s="501"/>
      <c r="F31" s="43"/>
      <c r="G31" s="501"/>
      <c r="H31" s="122"/>
      <c r="I31" s="122"/>
      <c r="J31" s="499"/>
      <c r="K31" s="38"/>
      <c r="L31" s="499"/>
      <c r="M31" s="129"/>
      <c r="N31" s="130"/>
      <c r="O31" s="115"/>
      <c r="P31" s="129"/>
      <c r="Q31" s="131"/>
      <c r="R31" s="138"/>
      <c r="S31" s="502"/>
      <c r="T31" s="139"/>
      <c r="U31" s="502"/>
      <c r="V31" s="139"/>
      <c r="W31" s="502"/>
      <c r="X31" s="139"/>
      <c r="Y31" s="142"/>
      <c r="Z31" s="142"/>
      <c r="AA31" s="502"/>
      <c r="AB31" s="143"/>
      <c r="AC31" s="144"/>
      <c r="AD31" s="143"/>
      <c r="AE31" s="502"/>
      <c r="AF31" s="139"/>
      <c r="AG31" s="502"/>
      <c r="AH31" s="139"/>
      <c r="AI31" s="502"/>
      <c r="AJ31" s="139"/>
      <c r="AK31" s="502"/>
      <c r="AL31" s="139"/>
      <c r="AM31" s="142"/>
      <c r="AN31" s="142"/>
      <c r="AO31" s="502"/>
      <c r="AP31" s="143"/>
      <c r="AQ31" s="144"/>
      <c r="AR31" s="143"/>
      <c r="AS31" s="502"/>
      <c r="AT31" s="139"/>
      <c r="AU31" s="502"/>
      <c r="AV31" s="139"/>
      <c r="AW31" s="502"/>
      <c r="AX31" s="139"/>
      <c r="AY31" s="502"/>
      <c r="AZ31" s="139"/>
      <c r="BA31" s="502"/>
      <c r="BB31" s="139"/>
      <c r="BC31" s="502"/>
      <c r="BD31" s="139"/>
      <c r="BE31" s="502"/>
      <c r="BF31" s="139"/>
      <c r="BG31" s="502"/>
      <c r="BH31" s="139"/>
      <c r="BI31" s="502"/>
      <c r="BJ31" s="139"/>
      <c r="BK31" s="502"/>
      <c r="BL31" s="139"/>
      <c r="BM31" s="502"/>
      <c r="BN31" s="139"/>
      <c r="BO31" s="502"/>
      <c r="BP31" s="139"/>
      <c r="BQ31" s="502"/>
      <c r="BR31" s="139"/>
      <c r="BS31" s="502"/>
      <c r="BT31" s="139"/>
      <c r="BU31" s="502"/>
      <c r="BV31" s="139"/>
      <c r="BW31" s="502"/>
      <c r="BX31" s="139"/>
      <c r="BY31" s="502"/>
      <c r="BZ31" s="139"/>
      <c r="CA31" s="141"/>
      <c r="CC31" s="60"/>
      <c r="CD31" s="60"/>
    </row>
    <row r="32" spans="1:86" s="37" customFormat="1" ht="27" customHeight="1" thickBot="1" x14ac:dyDescent="0.25">
      <c r="A32" s="634" t="s">
        <v>46</v>
      </c>
      <c r="B32" s="634"/>
      <c r="C32" s="153">
        <f>N23</f>
        <v>616.82270747663551</v>
      </c>
      <c r="D32" s="637" t="s">
        <v>48</v>
      </c>
      <c r="E32" s="637"/>
      <c r="F32" s="43"/>
      <c r="G32" s="501"/>
      <c r="H32" s="122"/>
      <c r="I32" s="122"/>
      <c r="J32" s="499"/>
      <c r="K32" s="38"/>
      <c r="L32" s="499"/>
      <c r="M32" s="129"/>
      <c r="N32" s="130"/>
      <c r="O32" s="115"/>
      <c r="P32" s="129"/>
      <c r="Q32" s="131"/>
      <c r="R32" s="138">
        <v>3</v>
      </c>
      <c r="S32" s="632"/>
      <c r="T32" s="632"/>
      <c r="U32" s="632"/>
      <c r="V32" s="632"/>
      <c r="W32" s="632"/>
      <c r="X32" s="139"/>
      <c r="Y32" s="632"/>
      <c r="Z32" s="632"/>
      <c r="AA32" s="531"/>
      <c r="AB32" s="633"/>
      <c r="AC32" s="633"/>
      <c r="AD32" s="633"/>
      <c r="AE32" s="502"/>
      <c r="AF32" s="139">
        <v>6</v>
      </c>
      <c r="AG32" s="631"/>
      <c r="AH32" s="631"/>
      <c r="AI32" s="631"/>
      <c r="AJ32" s="631"/>
      <c r="AK32" s="631"/>
      <c r="AL32" s="139"/>
      <c r="AM32" s="632"/>
      <c r="AN32" s="632"/>
      <c r="AO32" s="514"/>
      <c r="AP32" s="633"/>
      <c r="AQ32" s="633"/>
      <c r="AR32" s="633"/>
      <c r="AS32" s="502"/>
      <c r="AT32" s="139"/>
      <c r="AU32" s="502"/>
      <c r="AV32" s="139"/>
      <c r="AW32" s="502"/>
      <c r="AX32" s="139"/>
      <c r="AY32" s="502"/>
      <c r="AZ32" s="139"/>
      <c r="BA32" s="502"/>
      <c r="BB32" s="139"/>
      <c r="BC32" s="502"/>
      <c r="BD32" s="139"/>
      <c r="BE32" s="502"/>
      <c r="BF32" s="139"/>
      <c r="BG32" s="502"/>
      <c r="BH32" s="139"/>
      <c r="BI32" s="502"/>
      <c r="BJ32" s="139"/>
      <c r="BK32" s="502"/>
      <c r="BL32" s="139"/>
      <c r="BM32" s="502"/>
      <c r="BN32" s="139"/>
      <c r="BO32" s="502"/>
      <c r="BP32" s="139"/>
      <c r="BQ32" s="502"/>
      <c r="BR32" s="139"/>
      <c r="BS32" s="502"/>
      <c r="BT32" s="139"/>
      <c r="BU32" s="502"/>
      <c r="BV32" s="139"/>
      <c r="BW32" s="502"/>
      <c r="BX32" s="139"/>
      <c r="BY32" s="502"/>
      <c r="BZ32" s="139"/>
      <c r="CA32" s="141"/>
      <c r="CC32" s="60"/>
      <c r="CD32" s="60"/>
    </row>
    <row r="33" spans="1:82" s="37" customFormat="1" ht="23.25" customHeight="1" thickBot="1" x14ac:dyDescent="0.25">
      <c r="A33" s="499"/>
      <c r="B33" s="499"/>
      <c r="C33" s="499"/>
      <c r="D33" s="500"/>
      <c r="E33" s="501"/>
      <c r="F33" s="43"/>
      <c r="G33" s="501"/>
      <c r="H33" s="122"/>
      <c r="I33" s="122"/>
      <c r="J33" s="499"/>
      <c r="K33" s="38"/>
      <c r="L33" s="499"/>
      <c r="M33" s="129"/>
      <c r="N33" s="130"/>
      <c r="O33" s="115"/>
      <c r="P33" s="129"/>
      <c r="Q33" s="131"/>
      <c r="R33" s="146"/>
      <c r="S33" s="497"/>
      <c r="T33" s="498"/>
      <c r="U33" s="497"/>
      <c r="V33" s="498"/>
      <c r="W33" s="497"/>
      <c r="X33" s="498"/>
      <c r="Y33" s="497"/>
      <c r="Z33" s="498"/>
      <c r="AA33" s="497" t="s">
        <v>47</v>
      </c>
      <c r="AB33" s="627">
        <f>Y28+Y30+Y32+AM28+AM30+AM32</f>
        <v>3</v>
      </c>
      <c r="AC33" s="627"/>
      <c r="AD33" s="627"/>
      <c r="AE33" s="628" t="s">
        <v>17</v>
      </c>
      <c r="AF33" s="628"/>
      <c r="AG33" s="629">
        <f>AB28+AB30+AB32+AP28+AP30+AP32</f>
        <v>1401.85</v>
      </c>
      <c r="AH33" s="629"/>
      <c r="AI33" s="629"/>
      <c r="AJ33" s="629"/>
      <c r="AK33" s="629"/>
      <c r="AL33" s="498"/>
      <c r="AM33" s="628"/>
      <c r="AN33" s="628"/>
      <c r="AO33" s="497"/>
      <c r="AP33" s="630"/>
      <c r="AQ33" s="630"/>
      <c r="AR33" s="630"/>
      <c r="AS33" s="497"/>
      <c r="AT33" s="498"/>
      <c r="AU33" s="497"/>
      <c r="AV33" s="498"/>
      <c r="AW33" s="497"/>
      <c r="AX33" s="498"/>
      <c r="AY33" s="497"/>
      <c r="AZ33" s="498"/>
      <c r="BA33" s="497"/>
      <c r="BB33" s="498"/>
      <c r="BC33" s="497"/>
      <c r="BD33" s="498"/>
      <c r="BE33" s="497"/>
      <c r="BF33" s="498"/>
      <c r="BG33" s="497"/>
      <c r="BH33" s="498"/>
      <c r="BI33" s="497"/>
      <c r="BJ33" s="498"/>
      <c r="BK33" s="497"/>
      <c r="BL33" s="498"/>
      <c r="BM33" s="497"/>
      <c r="BN33" s="498"/>
      <c r="BO33" s="497"/>
      <c r="BP33" s="498"/>
      <c r="BQ33" s="497"/>
      <c r="BR33" s="498"/>
      <c r="BS33" s="497"/>
      <c r="BT33" s="498"/>
      <c r="BU33" s="497"/>
      <c r="BV33" s="498"/>
      <c r="BW33" s="497"/>
      <c r="BX33" s="498"/>
      <c r="BY33" s="497"/>
      <c r="BZ33" s="498"/>
      <c r="CA33" s="149"/>
      <c r="CC33" s="60"/>
      <c r="CD33" s="60"/>
    </row>
    <row r="34" spans="1:82" s="45" customFormat="1" ht="27" thickBot="1" x14ac:dyDescent="0.25">
      <c r="A34" s="634" t="s">
        <v>93</v>
      </c>
      <c r="B34" s="634"/>
      <c r="C34" s="265">
        <f>F23</f>
        <v>98.130880373831786</v>
      </c>
      <c r="D34" s="637" t="s">
        <v>48</v>
      </c>
      <c r="E34" s="637"/>
      <c r="F34" s="51"/>
      <c r="G34" s="28"/>
      <c r="H34" s="29"/>
      <c r="I34" s="29"/>
      <c r="J34" s="24"/>
      <c r="K34" s="30"/>
      <c r="L34" s="24"/>
      <c r="M34" s="31"/>
      <c r="N34" s="32"/>
      <c r="O34" s="33"/>
      <c r="P34" s="31"/>
      <c r="Q34" s="34"/>
      <c r="S34" s="48"/>
      <c r="U34" s="48"/>
      <c r="W34" s="48"/>
      <c r="Y34" s="48"/>
      <c r="AA34" s="48"/>
      <c r="AC34" s="48"/>
      <c r="AE34" s="48"/>
      <c r="AG34" s="48"/>
      <c r="AI34" s="48"/>
      <c r="AK34" s="48"/>
      <c r="AM34" s="48"/>
      <c r="AO34" s="48"/>
      <c r="AQ34" s="48"/>
      <c r="AS34" s="48"/>
      <c r="AU34" s="48"/>
      <c r="AW34" s="48"/>
      <c r="AY34" s="48"/>
      <c r="BA34" s="48"/>
      <c r="BC34" s="48"/>
      <c r="BE34" s="48"/>
      <c r="BG34" s="48"/>
      <c r="BI34" s="48"/>
      <c r="BK34" s="48"/>
      <c r="BM34" s="48"/>
      <c r="BO34" s="48"/>
      <c r="BQ34" s="48"/>
      <c r="BS34" s="48"/>
      <c r="BU34" s="48"/>
      <c r="BW34" s="48"/>
      <c r="BY34" s="48"/>
      <c r="CA34" s="48"/>
      <c r="CC34" s="35"/>
      <c r="CD34" s="35"/>
    </row>
    <row r="35" spans="1:82" s="45" customFormat="1" ht="15.75" thickBot="1" x14ac:dyDescent="0.25">
      <c r="D35" s="25"/>
      <c r="E35" s="50"/>
      <c r="F35" s="51"/>
      <c r="G35" s="28"/>
      <c r="H35" s="29"/>
      <c r="I35" s="29"/>
      <c r="J35" s="24"/>
      <c r="K35" s="30"/>
      <c r="L35" s="24"/>
      <c r="M35" s="31"/>
      <c r="N35" s="32"/>
      <c r="O35" s="33"/>
      <c r="P35" s="31"/>
      <c r="Q35" s="34"/>
      <c r="S35" s="48"/>
      <c r="U35" s="48"/>
      <c r="W35" s="48"/>
      <c r="Y35" s="48"/>
      <c r="AA35" s="48"/>
      <c r="AC35" s="48"/>
      <c r="AE35" s="48"/>
      <c r="AG35" s="48"/>
      <c r="AI35" s="48"/>
      <c r="AK35" s="48"/>
      <c r="AM35" s="48"/>
      <c r="AO35" s="48"/>
      <c r="AQ35" s="48"/>
      <c r="AS35" s="48"/>
      <c r="AU35" s="48"/>
      <c r="AW35" s="48"/>
      <c r="AY35" s="48"/>
      <c r="BA35" s="48"/>
      <c r="BC35" s="48"/>
      <c r="BE35" s="48"/>
      <c r="BG35" s="48"/>
      <c r="BI35" s="48"/>
      <c r="BK35" s="48"/>
      <c r="BM35" s="48"/>
      <c r="BO35" s="48"/>
      <c r="BQ35" s="48"/>
      <c r="BS35" s="48"/>
      <c r="BU35" s="48"/>
      <c r="BW35" s="48"/>
      <c r="BY35" s="48"/>
      <c r="CA35" s="48"/>
      <c r="CC35" s="35"/>
      <c r="CD35" s="35"/>
    </row>
    <row r="36" spans="1:82" s="45" customFormat="1" ht="27" thickBot="1" x14ac:dyDescent="0.25">
      <c r="A36" s="634" t="s">
        <v>65</v>
      </c>
      <c r="B36" s="634"/>
      <c r="C36" s="265">
        <f>C32+C34</f>
        <v>714.95358785046733</v>
      </c>
      <c r="D36" s="637" t="s">
        <v>48</v>
      </c>
      <c r="E36" s="637"/>
      <c r="F36" s="51"/>
      <c r="G36" s="28"/>
      <c r="H36" s="29"/>
      <c r="I36" s="29"/>
      <c r="J36" s="24"/>
      <c r="K36" s="30"/>
      <c r="L36" s="24"/>
      <c r="M36" s="31"/>
      <c r="N36" s="32"/>
      <c r="O36" s="33"/>
      <c r="P36" s="31"/>
      <c r="Q36" s="34"/>
      <c r="S36" s="48"/>
      <c r="U36" s="48"/>
      <c r="W36" s="48"/>
      <c r="Y36" s="48"/>
      <c r="AA36" s="48"/>
      <c r="AC36" s="48"/>
      <c r="AE36" s="48"/>
      <c r="AG36" s="48"/>
      <c r="AI36" s="48"/>
      <c r="AK36" s="48"/>
      <c r="AM36" s="48"/>
      <c r="AO36" s="48"/>
      <c r="AQ36" s="48"/>
      <c r="AS36" s="48"/>
      <c r="AU36" s="48"/>
      <c r="AW36" s="48"/>
      <c r="AY36" s="48"/>
      <c r="BA36" s="48"/>
      <c r="BC36" s="48"/>
      <c r="BE36" s="48"/>
      <c r="BG36" s="48"/>
      <c r="BI36" s="48"/>
      <c r="BK36" s="48"/>
      <c r="BM36" s="48"/>
      <c r="BO36" s="48"/>
      <c r="BQ36" s="48"/>
      <c r="BS36" s="48"/>
      <c r="BU36" s="48"/>
      <c r="BW36" s="48"/>
      <c r="BY36" s="48"/>
      <c r="CA36" s="48"/>
      <c r="CC36" s="35"/>
      <c r="CD36" s="35"/>
    </row>
    <row r="37" spans="1:82" s="45" customFormat="1" ht="15" x14ac:dyDescent="0.2">
      <c r="D37" s="25"/>
      <c r="E37" s="50"/>
      <c r="F37" s="51"/>
      <c r="G37" s="28"/>
      <c r="H37" s="29"/>
      <c r="I37" s="29"/>
      <c r="J37" s="24"/>
      <c r="K37" s="30"/>
      <c r="L37" s="24"/>
      <c r="M37" s="31"/>
      <c r="N37" s="32"/>
      <c r="O37" s="33"/>
      <c r="P37" s="31"/>
      <c r="Q37" s="34"/>
      <c r="S37" s="48"/>
      <c r="U37" s="48"/>
      <c r="W37" s="48"/>
      <c r="Y37" s="48"/>
      <c r="AA37" s="48"/>
      <c r="AC37" s="48"/>
      <c r="AE37" s="48"/>
      <c r="AG37" s="48"/>
      <c r="AI37" s="48"/>
      <c r="AK37" s="48"/>
      <c r="AM37" s="48"/>
      <c r="AO37" s="48"/>
      <c r="AQ37" s="48"/>
      <c r="AS37" s="48"/>
      <c r="AU37" s="48"/>
      <c r="AW37" s="48"/>
      <c r="AY37" s="48"/>
      <c r="BA37" s="48"/>
      <c r="BC37" s="48"/>
      <c r="BE37" s="48"/>
      <c r="BG37" s="48"/>
      <c r="BI37" s="48"/>
      <c r="BK37" s="48"/>
      <c r="BM37" s="48"/>
      <c r="BO37" s="48"/>
      <c r="BQ37" s="48"/>
      <c r="BS37" s="48"/>
      <c r="BU37" s="48"/>
      <c r="BW37" s="48"/>
      <c r="BY37" s="48"/>
      <c r="CA37" s="48"/>
      <c r="CC37" s="35"/>
      <c r="CD37" s="35"/>
    </row>
    <row r="38" spans="1:82" s="45" customFormat="1" ht="15" x14ac:dyDescent="0.2">
      <c r="D38" s="25"/>
      <c r="E38" s="50"/>
      <c r="F38" s="51"/>
      <c r="G38" s="28"/>
      <c r="H38" s="29"/>
      <c r="I38" s="29"/>
      <c r="J38" s="24"/>
      <c r="K38" s="30"/>
      <c r="L38" s="24"/>
      <c r="M38" s="31"/>
      <c r="N38" s="32"/>
      <c r="O38" s="33"/>
      <c r="P38" s="31"/>
      <c r="Q38" s="34"/>
      <c r="S38" s="48"/>
      <c r="U38" s="48"/>
      <c r="W38" s="48"/>
      <c r="Y38" s="48"/>
      <c r="AA38" s="48"/>
      <c r="AC38" s="48"/>
      <c r="AE38" s="48"/>
      <c r="AG38" s="48"/>
      <c r="AI38" s="48"/>
      <c r="AK38" s="48"/>
      <c r="AM38" s="48"/>
      <c r="AO38" s="48"/>
      <c r="AQ38" s="48"/>
      <c r="AS38" s="48"/>
      <c r="AU38" s="48"/>
      <c r="AW38" s="48"/>
      <c r="AY38" s="48"/>
      <c r="BA38" s="48"/>
      <c r="BC38" s="48"/>
      <c r="BE38" s="48"/>
      <c r="BG38" s="48"/>
      <c r="BI38" s="48"/>
      <c r="BK38" s="48"/>
      <c r="BM38" s="48"/>
      <c r="BO38" s="48"/>
      <c r="BQ38" s="48"/>
      <c r="BS38" s="48"/>
      <c r="BU38" s="48"/>
      <c r="BW38" s="48"/>
      <c r="BY38" s="48"/>
      <c r="CA38" s="48"/>
      <c r="CC38" s="35"/>
      <c r="CD38" s="35"/>
    </row>
    <row r="39" spans="1:82" s="45" customFormat="1" ht="15" x14ac:dyDescent="0.2">
      <c r="D39" s="25"/>
      <c r="E39" s="50"/>
      <c r="F39" s="51"/>
      <c r="G39" s="28"/>
      <c r="H39" s="29"/>
      <c r="I39" s="29"/>
      <c r="J39" s="24"/>
      <c r="K39" s="30"/>
      <c r="L39" s="24"/>
      <c r="M39" s="31"/>
      <c r="N39" s="32"/>
      <c r="O39" s="33"/>
      <c r="P39" s="31"/>
      <c r="Q39" s="34"/>
      <c r="S39" s="48"/>
      <c r="U39" s="48"/>
      <c r="W39" s="48"/>
      <c r="Y39" s="48"/>
      <c r="AA39" s="48"/>
      <c r="AC39" s="48"/>
      <c r="AE39" s="48"/>
      <c r="AG39" s="48"/>
      <c r="AI39" s="48"/>
      <c r="AK39" s="48"/>
      <c r="AM39" s="48"/>
      <c r="AO39" s="48"/>
      <c r="AQ39" s="48"/>
      <c r="AS39" s="48"/>
      <c r="AU39" s="48"/>
      <c r="AW39" s="48"/>
      <c r="AY39" s="48"/>
      <c r="BA39" s="48"/>
      <c r="BC39" s="48"/>
      <c r="BE39" s="48"/>
      <c r="BG39" s="48"/>
      <c r="BI39" s="48"/>
      <c r="BK39" s="48"/>
      <c r="BM39" s="48"/>
      <c r="BO39" s="48"/>
      <c r="BQ39" s="48"/>
      <c r="BS39" s="48"/>
      <c r="BU39" s="48"/>
      <c r="BW39" s="48"/>
      <c r="BY39" s="48"/>
      <c r="CA39" s="48"/>
      <c r="CC39" s="35"/>
      <c r="CD39" s="35"/>
    </row>
    <row r="40" spans="1:82" s="45" customFormat="1" ht="15" x14ac:dyDescent="0.2">
      <c r="D40" s="25"/>
      <c r="E40" s="50"/>
      <c r="F40" s="51"/>
      <c r="G40" s="28"/>
      <c r="H40" s="29"/>
      <c r="I40" s="29"/>
      <c r="J40" s="24"/>
      <c r="K40" s="30"/>
      <c r="L40" s="24"/>
      <c r="M40" s="31"/>
      <c r="N40" s="32"/>
      <c r="O40" s="33"/>
      <c r="P40" s="31"/>
      <c r="Q40" s="34"/>
      <c r="S40" s="48"/>
      <c r="U40" s="48"/>
      <c r="W40" s="48"/>
      <c r="Y40" s="48"/>
      <c r="AA40" s="48"/>
      <c r="AC40" s="48"/>
      <c r="AE40" s="48"/>
      <c r="AG40" s="48"/>
      <c r="AI40" s="48"/>
      <c r="AK40" s="48"/>
      <c r="AM40" s="48"/>
      <c r="AO40" s="48"/>
      <c r="AQ40" s="48"/>
      <c r="AS40" s="48"/>
      <c r="AU40" s="48"/>
      <c r="AW40" s="48"/>
      <c r="AY40" s="48"/>
      <c r="BA40" s="48"/>
      <c r="BC40" s="48"/>
      <c r="BE40" s="48"/>
      <c r="BG40" s="48"/>
      <c r="BI40" s="48"/>
      <c r="BK40" s="48"/>
      <c r="BM40" s="48"/>
      <c r="BO40" s="48"/>
      <c r="BQ40" s="48"/>
      <c r="BS40" s="48"/>
      <c r="BU40" s="48"/>
      <c r="BW40" s="48"/>
      <c r="BY40" s="48"/>
      <c r="CA40" s="48"/>
      <c r="CC40" s="35"/>
      <c r="CD40" s="35"/>
    </row>
    <row r="41" spans="1:82" s="45" customFormat="1" ht="15" x14ac:dyDescent="0.2">
      <c r="D41" s="25"/>
      <c r="E41" s="50"/>
      <c r="F41" s="51"/>
      <c r="G41" s="28"/>
      <c r="H41" s="29"/>
      <c r="I41" s="29"/>
      <c r="J41" s="24"/>
      <c r="K41" s="30"/>
      <c r="L41" s="24"/>
      <c r="M41" s="31"/>
      <c r="N41" s="32"/>
      <c r="O41" s="33"/>
      <c r="P41" s="31"/>
      <c r="Q41" s="34"/>
      <c r="S41" s="48"/>
      <c r="U41" s="48"/>
      <c r="W41" s="48"/>
      <c r="Y41" s="48"/>
      <c r="AA41" s="48"/>
      <c r="AC41" s="48"/>
      <c r="AE41" s="48"/>
      <c r="AG41" s="48"/>
      <c r="AI41" s="48"/>
      <c r="AK41" s="48"/>
      <c r="AM41" s="48"/>
      <c r="AO41" s="48"/>
      <c r="AQ41" s="48"/>
      <c r="AS41" s="48"/>
      <c r="AU41" s="48"/>
      <c r="AW41" s="48"/>
      <c r="AY41" s="48"/>
      <c r="BA41" s="48"/>
      <c r="BC41" s="48"/>
      <c r="BE41" s="48"/>
      <c r="BG41" s="48"/>
      <c r="BI41" s="48"/>
      <c r="BK41" s="48"/>
      <c r="BM41" s="48"/>
      <c r="BO41" s="48"/>
      <c r="BQ41" s="48"/>
      <c r="BS41" s="48"/>
      <c r="BU41" s="48"/>
      <c r="BW41" s="48"/>
      <c r="BY41" s="48"/>
      <c r="CA41" s="48"/>
      <c r="CC41" s="35"/>
      <c r="CD41" s="35"/>
    </row>
    <row r="42" spans="1:82" s="45" customFormat="1" ht="15" x14ac:dyDescent="0.2">
      <c r="D42" s="25"/>
      <c r="E42" s="50"/>
      <c r="F42" s="51"/>
      <c r="G42" s="28"/>
      <c r="H42" s="29"/>
      <c r="I42" s="29"/>
      <c r="J42" s="24"/>
      <c r="K42" s="30"/>
      <c r="L42" s="24"/>
      <c r="M42" s="31"/>
      <c r="N42" s="32"/>
      <c r="O42" s="33"/>
      <c r="P42" s="31"/>
      <c r="Q42" s="34"/>
      <c r="S42" s="48"/>
      <c r="U42" s="48"/>
      <c r="W42" s="48"/>
      <c r="Y42" s="48"/>
      <c r="AA42" s="48"/>
      <c r="AC42" s="48"/>
      <c r="AE42" s="48"/>
      <c r="AG42" s="48"/>
      <c r="AI42" s="48"/>
      <c r="AK42" s="48"/>
      <c r="AM42" s="48"/>
      <c r="AO42" s="48"/>
      <c r="AQ42" s="48"/>
      <c r="AS42" s="48"/>
      <c r="AU42" s="48"/>
      <c r="AW42" s="48"/>
      <c r="AY42" s="48"/>
      <c r="BA42" s="48"/>
      <c r="BC42" s="48"/>
      <c r="BE42" s="48"/>
      <c r="BG42" s="48"/>
      <c r="BI42" s="48"/>
      <c r="BK42" s="48"/>
      <c r="BM42" s="48"/>
      <c r="BO42" s="48"/>
      <c r="BQ42" s="48"/>
      <c r="BS42" s="48"/>
      <c r="BU42" s="48"/>
      <c r="BW42" s="48"/>
      <c r="BY42" s="48"/>
      <c r="CA42" s="48"/>
      <c r="CC42" s="35"/>
      <c r="CD42" s="35"/>
    </row>
    <row r="43" spans="1:82" s="45" customFormat="1" ht="15" x14ac:dyDescent="0.2">
      <c r="D43" s="25"/>
      <c r="E43" s="50"/>
      <c r="F43" s="51"/>
      <c r="G43" s="28"/>
      <c r="H43" s="29"/>
      <c r="I43" s="29"/>
      <c r="J43" s="24"/>
      <c r="K43" s="30"/>
      <c r="L43" s="24"/>
      <c r="M43" s="31"/>
      <c r="N43" s="32"/>
      <c r="O43" s="33"/>
      <c r="P43" s="31"/>
      <c r="Q43" s="34"/>
      <c r="S43" s="48"/>
      <c r="U43" s="48"/>
      <c r="W43" s="48"/>
      <c r="Y43" s="48"/>
      <c r="AA43" s="48"/>
      <c r="AC43" s="48"/>
      <c r="AE43" s="48"/>
      <c r="AG43" s="48"/>
      <c r="AI43" s="48"/>
      <c r="AK43" s="48"/>
      <c r="AM43" s="48"/>
      <c r="AO43" s="48"/>
      <c r="AQ43" s="48"/>
      <c r="AS43" s="48"/>
      <c r="AU43" s="48"/>
      <c r="AW43" s="48"/>
      <c r="AY43" s="48"/>
      <c r="BA43" s="48"/>
      <c r="BC43" s="48"/>
      <c r="BE43" s="48"/>
      <c r="BG43" s="48"/>
      <c r="BI43" s="48"/>
      <c r="BK43" s="48"/>
      <c r="BM43" s="48"/>
      <c r="BO43" s="48"/>
      <c r="BQ43" s="48"/>
      <c r="BS43" s="48"/>
      <c r="BU43" s="48"/>
      <c r="BW43" s="48"/>
      <c r="BY43" s="48"/>
      <c r="CA43" s="48"/>
      <c r="CC43" s="35"/>
      <c r="CD43" s="35"/>
    </row>
    <row r="44" spans="1:82" s="45" customFormat="1" ht="15" x14ac:dyDescent="0.2">
      <c r="D44" s="25"/>
      <c r="E44" s="50"/>
      <c r="F44" s="51"/>
      <c r="G44" s="28"/>
      <c r="H44" s="29"/>
      <c r="I44" s="29"/>
      <c r="J44" s="24"/>
      <c r="K44" s="30"/>
      <c r="L44" s="24"/>
      <c r="M44" s="31"/>
      <c r="N44" s="32"/>
      <c r="O44" s="33"/>
      <c r="P44" s="31"/>
      <c r="Q44" s="34"/>
      <c r="S44" s="48"/>
      <c r="U44" s="48"/>
      <c r="W44" s="48"/>
      <c r="Y44" s="48"/>
      <c r="AA44" s="48"/>
      <c r="AC44" s="48"/>
      <c r="AE44" s="48"/>
      <c r="AG44" s="48"/>
      <c r="AI44" s="48"/>
      <c r="AK44" s="48"/>
      <c r="AM44" s="48"/>
      <c r="AO44" s="48"/>
      <c r="AQ44" s="48"/>
      <c r="AS44" s="48"/>
      <c r="AU44" s="48"/>
      <c r="AW44" s="48"/>
      <c r="AY44" s="48"/>
      <c r="BA44" s="48"/>
      <c r="BC44" s="48"/>
      <c r="BE44" s="48"/>
      <c r="BG44" s="48"/>
      <c r="BI44" s="48"/>
      <c r="BK44" s="48"/>
      <c r="BM44" s="48"/>
      <c r="BO44" s="48"/>
      <c r="BQ44" s="48"/>
      <c r="BS44" s="48"/>
      <c r="BU44" s="48"/>
      <c r="BW44" s="48"/>
      <c r="BY44" s="48"/>
      <c r="CA44" s="48"/>
      <c r="CC44" s="35"/>
      <c r="CD44" s="35"/>
    </row>
    <row r="45" spans="1:82" s="45" customFormat="1" ht="15" x14ac:dyDescent="0.2">
      <c r="D45" s="25"/>
      <c r="E45" s="50"/>
      <c r="F45" s="51"/>
      <c r="G45" s="28"/>
      <c r="H45" s="29"/>
      <c r="I45" s="29"/>
      <c r="J45" s="24"/>
      <c r="K45" s="30"/>
      <c r="L45" s="24"/>
      <c r="M45" s="31"/>
      <c r="N45" s="32"/>
      <c r="O45" s="33"/>
      <c r="P45" s="31"/>
      <c r="Q45" s="34"/>
      <c r="S45" s="48"/>
      <c r="U45" s="48"/>
      <c r="W45" s="48"/>
      <c r="Y45" s="48"/>
      <c r="AA45" s="48"/>
      <c r="AC45" s="48"/>
      <c r="AE45" s="48"/>
      <c r="AG45" s="48"/>
      <c r="AI45" s="48"/>
      <c r="AK45" s="48"/>
      <c r="AM45" s="48"/>
      <c r="AO45" s="48"/>
      <c r="AQ45" s="48"/>
      <c r="AS45" s="48"/>
      <c r="AU45" s="48"/>
      <c r="AW45" s="48"/>
      <c r="AY45" s="48"/>
      <c r="BA45" s="48"/>
      <c r="BC45" s="48"/>
      <c r="BE45" s="48"/>
      <c r="BG45" s="48"/>
      <c r="BI45" s="48"/>
      <c r="BK45" s="48"/>
      <c r="BM45" s="48"/>
      <c r="BO45" s="48"/>
      <c r="BQ45" s="48"/>
      <c r="BS45" s="48"/>
      <c r="BU45" s="48"/>
      <c r="BW45" s="48"/>
      <c r="BY45" s="48"/>
      <c r="CA45" s="48"/>
      <c r="CC45" s="35"/>
      <c r="CD45" s="35"/>
    </row>
    <row r="46" spans="1:82" s="45" customFormat="1" ht="15" x14ac:dyDescent="0.2">
      <c r="D46" s="25"/>
      <c r="E46" s="50"/>
      <c r="F46" s="51"/>
      <c r="G46" s="28"/>
      <c r="H46" s="29"/>
      <c r="I46" s="29"/>
      <c r="J46" s="24"/>
      <c r="K46" s="30"/>
      <c r="L46" s="24"/>
      <c r="M46" s="31"/>
      <c r="N46" s="32"/>
      <c r="O46" s="33"/>
      <c r="P46" s="31"/>
      <c r="Q46" s="34"/>
      <c r="S46" s="48"/>
      <c r="U46" s="48"/>
      <c r="W46" s="48"/>
      <c r="Y46" s="48"/>
      <c r="AA46" s="48"/>
      <c r="AC46" s="48"/>
      <c r="AE46" s="48"/>
      <c r="AG46" s="48"/>
      <c r="AI46" s="48"/>
      <c r="AK46" s="48"/>
      <c r="AM46" s="48"/>
      <c r="AO46" s="48"/>
      <c r="AQ46" s="48"/>
      <c r="AS46" s="48"/>
      <c r="AU46" s="48"/>
      <c r="AW46" s="48"/>
      <c r="AY46" s="48"/>
      <c r="BA46" s="48"/>
      <c r="BC46" s="48"/>
      <c r="BE46" s="48"/>
      <c r="BG46" s="48"/>
      <c r="BI46" s="48"/>
      <c r="BK46" s="48"/>
      <c r="BM46" s="48"/>
      <c r="BO46" s="48"/>
      <c r="BQ46" s="48"/>
      <c r="BS46" s="48"/>
      <c r="BU46" s="48"/>
      <c r="BW46" s="48"/>
      <c r="BY46" s="48"/>
      <c r="CA46" s="48"/>
      <c r="CC46" s="35"/>
      <c r="CD46" s="35"/>
    </row>
    <row r="47" spans="1:82" s="45" customFormat="1" ht="15" x14ac:dyDescent="0.2">
      <c r="D47" s="25"/>
      <c r="E47" s="50"/>
      <c r="F47" s="51"/>
      <c r="G47" s="28"/>
      <c r="H47" s="29"/>
      <c r="I47" s="29"/>
      <c r="J47" s="24"/>
      <c r="K47" s="30"/>
      <c r="L47" s="24"/>
      <c r="M47" s="31"/>
      <c r="N47" s="32"/>
      <c r="O47" s="33"/>
      <c r="P47" s="31"/>
      <c r="Q47" s="34"/>
      <c r="S47" s="48"/>
      <c r="U47" s="48"/>
      <c r="W47" s="48"/>
      <c r="Y47" s="48"/>
      <c r="AA47" s="48"/>
      <c r="AC47" s="48"/>
      <c r="AE47" s="48"/>
      <c r="AG47" s="48"/>
      <c r="AI47" s="48"/>
      <c r="AK47" s="48"/>
      <c r="AM47" s="48"/>
      <c r="AO47" s="48"/>
      <c r="AQ47" s="48"/>
      <c r="AS47" s="48"/>
      <c r="AU47" s="48"/>
      <c r="AW47" s="48"/>
      <c r="AY47" s="48"/>
      <c r="BA47" s="48"/>
      <c r="BC47" s="48"/>
      <c r="BE47" s="48"/>
      <c r="BG47" s="48"/>
      <c r="BI47" s="48"/>
      <c r="BK47" s="48"/>
      <c r="BM47" s="48"/>
      <c r="BO47" s="48"/>
      <c r="BQ47" s="48"/>
      <c r="BS47" s="48"/>
      <c r="BU47" s="48"/>
      <c r="BW47" s="48"/>
      <c r="BY47" s="48"/>
      <c r="CA47" s="48"/>
      <c r="CC47" s="35"/>
      <c r="CD47" s="35"/>
    </row>
    <row r="48" spans="1:82" s="45" customFormat="1" ht="15" x14ac:dyDescent="0.2">
      <c r="D48" s="25"/>
      <c r="E48" s="50"/>
      <c r="F48" s="51"/>
      <c r="G48" s="28"/>
      <c r="H48" s="29"/>
      <c r="I48" s="29"/>
      <c r="J48" s="24"/>
      <c r="K48" s="30"/>
      <c r="L48" s="24"/>
      <c r="M48" s="31"/>
      <c r="N48" s="32"/>
      <c r="O48" s="33"/>
      <c r="P48" s="31"/>
      <c r="Q48" s="34"/>
      <c r="S48" s="48"/>
      <c r="U48" s="48"/>
      <c r="W48" s="48"/>
      <c r="Y48" s="48"/>
      <c r="AA48" s="48"/>
      <c r="AC48" s="48"/>
      <c r="AE48" s="48"/>
      <c r="AG48" s="48"/>
      <c r="AI48" s="48"/>
      <c r="AK48" s="48"/>
      <c r="AM48" s="48"/>
      <c r="AO48" s="48"/>
      <c r="AQ48" s="48"/>
      <c r="AS48" s="48"/>
      <c r="AU48" s="48"/>
      <c r="AW48" s="48"/>
      <c r="AY48" s="48"/>
      <c r="BA48" s="48"/>
      <c r="BC48" s="48"/>
      <c r="BE48" s="48"/>
      <c r="BG48" s="48"/>
      <c r="BI48" s="48"/>
      <c r="BK48" s="48"/>
      <c r="BM48" s="48"/>
      <c r="BO48" s="48"/>
      <c r="BQ48" s="48"/>
      <c r="BS48" s="48"/>
      <c r="BU48" s="48"/>
      <c r="BW48" s="48"/>
      <c r="BY48" s="48"/>
      <c r="CA48" s="48"/>
      <c r="CC48" s="35"/>
      <c r="CD48" s="35"/>
    </row>
    <row r="49" spans="4:82" s="45" customFormat="1" ht="15" x14ac:dyDescent="0.2">
      <c r="D49" s="25"/>
      <c r="E49" s="50"/>
      <c r="F49" s="51"/>
      <c r="G49" s="28"/>
      <c r="H49" s="29"/>
      <c r="I49" s="29"/>
      <c r="J49" s="24"/>
      <c r="K49" s="30"/>
      <c r="L49" s="24"/>
      <c r="M49" s="31"/>
      <c r="N49" s="32"/>
      <c r="O49" s="33"/>
      <c r="P49" s="31"/>
      <c r="Q49" s="34"/>
      <c r="S49" s="48"/>
      <c r="U49" s="48"/>
      <c r="W49" s="48"/>
      <c r="Y49" s="48"/>
      <c r="AA49" s="48"/>
      <c r="AC49" s="48"/>
      <c r="AE49" s="48"/>
      <c r="AG49" s="48"/>
      <c r="AI49" s="48"/>
      <c r="AK49" s="48"/>
      <c r="AM49" s="48"/>
      <c r="AO49" s="48"/>
      <c r="AQ49" s="48"/>
      <c r="AS49" s="48"/>
      <c r="AU49" s="48"/>
      <c r="AW49" s="48"/>
      <c r="AY49" s="48"/>
      <c r="BA49" s="48"/>
      <c r="BC49" s="48"/>
      <c r="BE49" s="48"/>
      <c r="BG49" s="48"/>
      <c r="BI49" s="48"/>
      <c r="BK49" s="48"/>
      <c r="BM49" s="48"/>
      <c r="BO49" s="48"/>
      <c r="BQ49" s="48"/>
      <c r="BS49" s="48"/>
      <c r="BU49" s="48"/>
      <c r="BW49" s="48"/>
      <c r="BY49" s="48"/>
      <c r="CA49" s="48"/>
      <c r="CC49" s="35"/>
      <c r="CD49" s="35"/>
    </row>
    <row r="50" spans="4:82" s="45" customFormat="1" ht="15" x14ac:dyDescent="0.2">
      <c r="D50" s="25"/>
      <c r="E50" s="50"/>
      <c r="F50" s="51"/>
      <c r="G50" s="28"/>
      <c r="H50" s="29"/>
      <c r="I50" s="29"/>
      <c r="J50" s="24"/>
      <c r="K50" s="30"/>
      <c r="L50" s="24"/>
      <c r="M50" s="31"/>
      <c r="N50" s="32"/>
      <c r="O50" s="33"/>
      <c r="P50" s="31"/>
      <c r="Q50" s="34"/>
      <c r="S50" s="48"/>
      <c r="U50" s="48"/>
      <c r="W50" s="48"/>
      <c r="Y50" s="48"/>
      <c r="AA50" s="48"/>
      <c r="AC50" s="48"/>
      <c r="AE50" s="48"/>
      <c r="AG50" s="48"/>
      <c r="AI50" s="48"/>
      <c r="AK50" s="48"/>
      <c r="AM50" s="48"/>
      <c r="AO50" s="48"/>
      <c r="AQ50" s="48"/>
      <c r="AS50" s="48"/>
      <c r="AU50" s="48"/>
      <c r="AW50" s="48"/>
      <c r="AY50" s="48"/>
      <c r="BA50" s="48"/>
      <c r="BC50" s="48"/>
      <c r="BE50" s="48"/>
      <c r="BG50" s="48"/>
      <c r="BI50" s="48"/>
      <c r="BK50" s="48"/>
      <c r="BM50" s="48"/>
      <c r="BO50" s="48"/>
      <c r="BQ50" s="48"/>
      <c r="BS50" s="48"/>
      <c r="BU50" s="48"/>
      <c r="BW50" s="48"/>
      <c r="BY50" s="48"/>
      <c r="CA50" s="48"/>
      <c r="CC50" s="35"/>
      <c r="CD50" s="35"/>
    </row>
    <row r="51" spans="4:82" s="45" customFormat="1" ht="15" x14ac:dyDescent="0.2">
      <c r="D51" s="25"/>
      <c r="E51" s="50"/>
      <c r="F51" s="51"/>
      <c r="G51" s="28"/>
      <c r="H51" s="29"/>
      <c r="I51" s="29"/>
      <c r="J51" s="24"/>
      <c r="K51" s="30"/>
      <c r="L51" s="24"/>
      <c r="M51" s="31"/>
      <c r="N51" s="32"/>
      <c r="O51" s="33"/>
      <c r="P51" s="31"/>
      <c r="Q51" s="34"/>
      <c r="S51" s="48"/>
      <c r="U51" s="48"/>
      <c r="W51" s="48"/>
      <c r="Y51" s="48"/>
      <c r="AA51" s="48"/>
      <c r="AC51" s="48"/>
      <c r="AE51" s="48"/>
      <c r="AG51" s="48"/>
      <c r="AI51" s="48"/>
      <c r="AK51" s="48"/>
      <c r="AM51" s="48"/>
      <c r="AO51" s="48"/>
      <c r="AQ51" s="48"/>
      <c r="AS51" s="48"/>
      <c r="AU51" s="48"/>
      <c r="AW51" s="48"/>
      <c r="AY51" s="48"/>
      <c r="BA51" s="48"/>
      <c r="BC51" s="48"/>
      <c r="BE51" s="48"/>
      <c r="BG51" s="48"/>
      <c r="BI51" s="48"/>
      <c r="BK51" s="48"/>
      <c r="BM51" s="48"/>
      <c r="BO51" s="48"/>
      <c r="BQ51" s="48"/>
      <c r="BS51" s="48"/>
      <c r="BU51" s="48"/>
      <c r="BW51" s="48"/>
      <c r="BY51" s="48"/>
      <c r="CA51" s="48"/>
      <c r="CC51" s="35"/>
      <c r="CD51" s="35"/>
    </row>
    <row r="52" spans="4:82" s="45" customFormat="1" ht="15" x14ac:dyDescent="0.2">
      <c r="D52" s="25"/>
      <c r="E52" s="50"/>
      <c r="F52" s="51"/>
      <c r="G52" s="28"/>
      <c r="H52" s="29"/>
      <c r="I52" s="29"/>
      <c r="J52" s="24"/>
      <c r="K52" s="30"/>
      <c r="L52" s="24"/>
      <c r="M52" s="31"/>
      <c r="N52" s="32"/>
      <c r="O52" s="33"/>
      <c r="P52" s="31"/>
      <c r="Q52" s="34"/>
      <c r="S52" s="48"/>
      <c r="U52" s="48"/>
      <c r="W52" s="48"/>
      <c r="Y52" s="48"/>
      <c r="AA52" s="48"/>
      <c r="AC52" s="48"/>
      <c r="AE52" s="48"/>
      <c r="AG52" s="48"/>
      <c r="AI52" s="48"/>
      <c r="AK52" s="48"/>
      <c r="AM52" s="48"/>
      <c r="AO52" s="48"/>
      <c r="AQ52" s="48"/>
      <c r="AS52" s="48"/>
      <c r="AU52" s="48"/>
      <c r="AW52" s="48"/>
      <c r="AY52" s="48"/>
      <c r="BA52" s="48"/>
      <c r="BC52" s="48"/>
      <c r="BE52" s="48"/>
      <c r="BG52" s="48"/>
      <c r="BI52" s="48"/>
      <c r="BK52" s="48"/>
      <c r="BM52" s="48"/>
      <c r="BO52" s="48"/>
      <c r="BQ52" s="48"/>
      <c r="BS52" s="48"/>
      <c r="BU52" s="48"/>
      <c r="BW52" s="48"/>
      <c r="BY52" s="48"/>
      <c r="CA52" s="48"/>
      <c r="CC52" s="35"/>
      <c r="CD52" s="35"/>
    </row>
    <row r="53" spans="4:82" s="45" customFormat="1" ht="15" x14ac:dyDescent="0.2">
      <c r="D53" s="25"/>
      <c r="E53" s="50"/>
      <c r="F53" s="51"/>
      <c r="G53" s="28"/>
      <c r="H53" s="29"/>
      <c r="I53" s="29"/>
      <c r="J53" s="24"/>
      <c r="K53" s="30"/>
      <c r="L53" s="24"/>
      <c r="M53" s="31"/>
      <c r="N53" s="32"/>
      <c r="O53" s="33"/>
      <c r="P53" s="31"/>
      <c r="Q53" s="34"/>
      <c r="S53" s="48"/>
      <c r="U53" s="48"/>
      <c r="W53" s="48"/>
      <c r="Y53" s="48"/>
      <c r="AA53" s="48"/>
      <c r="AC53" s="48"/>
      <c r="AE53" s="48"/>
      <c r="AG53" s="48"/>
      <c r="AI53" s="48"/>
      <c r="AK53" s="48"/>
      <c r="AM53" s="48"/>
      <c r="AO53" s="48"/>
      <c r="AQ53" s="48"/>
      <c r="AS53" s="48"/>
      <c r="AU53" s="48"/>
      <c r="AW53" s="48"/>
      <c r="AY53" s="48"/>
      <c r="BA53" s="48"/>
      <c r="BC53" s="48"/>
      <c r="BE53" s="48"/>
      <c r="BG53" s="48"/>
      <c r="BI53" s="48"/>
      <c r="BK53" s="48"/>
      <c r="BM53" s="48"/>
      <c r="BO53" s="48"/>
      <c r="BQ53" s="48"/>
      <c r="BS53" s="48"/>
      <c r="BU53" s="48"/>
      <c r="BW53" s="48"/>
      <c r="BY53" s="48"/>
      <c r="CA53" s="48"/>
      <c r="CC53" s="35"/>
      <c r="CD53" s="35"/>
    </row>
    <row r="54" spans="4:82" s="45" customFormat="1" ht="15" x14ac:dyDescent="0.2">
      <c r="D54" s="25"/>
      <c r="E54" s="50"/>
      <c r="F54" s="51"/>
      <c r="G54" s="28"/>
      <c r="H54" s="29"/>
      <c r="I54" s="29"/>
      <c r="J54" s="24"/>
      <c r="K54" s="30"/>
      <c r="L54" s="24"/>
      <c r="M54" s="31"/>
      <c r="N54" s="32"/>
      <c r="O54" s="33"/>
      <c r="P54" s="31"/>
      <c r="Q54" s="34"/>
      <c r="S54" s="48"/>
      <c r="U54" s="48"/>
      <c r="W54" s="48"/>
      <c r="Y54" s="48"/>
      <c r="AA54" s="48"/>
      <c r="AC54" s="48"/>
      <c r="AE54" s="48"/>
      <c r="AG54" s="48"/>
      <c r="AI54" s="48"/>
      <c r="AK54" s="48"/>
      <c r="AM54" s="48"/>
      <c r="AO54" s="48"/>
      <c r="AQ54" s="48"/>
      <c r="AS54" s="48"/>
      <c r="AU54" s="48"/>
      <c r="AW54" s="48"/>
      <c r="AY54" s="48"/>
      <c r="BA54" s="48"/>
      <c r="BC54" s="48"/>
      <c r="BE54" s="48"/>
      <c r="BG54" s="48"/>
      <c r="BI54" s="48"/>
      <c r="BK54" s="48"/>
      <c r="BM54" s="48"/>
      <c r="BO54" s="48"/>
      <c r="BQ54" s="48"/>
      <c r="BS54" s="48"/>
      <c r="BU54" s="48"/>
      <c r="BW54" s="48"/>
      <c r="BY54" s="48"/>
      <c r="CA54" s="48"/>
      <c r="CC54" s="35"/>
      <c r="CD54" s="35"/>
    </row>
    <row r="55" spans="4:82" s="45" customFormat="1" ht="15" x14ac:dyDescent="0.2">
      <c r="D55" s="25"/>
      <c r="E55" s="50"/>
      <c r="F55" s="51"/>
      <c r="G55" s="28"/>
      <c r="H55" s="29"/>
      <c r="I55" s="29"/>
      <c r="J55" s="24"/>
      <c r="K55" s="30"/>
      <c r="L55" s="24"/>
      <c r="M55" s="31"/>
      <c r="N55" s="32"/>
      <c r="O55" s="33"/>
      <c r="P55" s="31"/>
      <c r="Q55" s="34"/>
      <c r="S55" s="48"/>
      <c r="U55" s="48"/>
      <c r="W55" s="48"/>
      <c r="Y55" s="48"/>
      <c r="AA55" s="48"/>
      <c r="AC55" s="48"/>
      <c r="AE55" s="48"/>
      <c r="AG55" s="48"/>
      <c r="AI55" s="48"/>
      <c r="AK55" s="48"/>
      <c r="AM55" s="48"/>
      <c r="AO55" s="48"/>
      <c r="AQ55" s="48"/>
      <c r="AS55" s="48"/>
      <c r="AU55" s="48"/>
      <c r="AW55" s="48"/>
      <c r="AY55" s="48"/>
      <c r="BA55" s="48"/>
      <c r="BC55" s="48"/>
      <c r="BE55" s="48"/>
      <c r="BG55" s="48"/>
      <c r="BI55" s="48"/>
      <c r="BK55" s="48"/>
      <c r="BM55" s="48"/>
      <c r="BO55" s="48"/>
      <c r="BQ55" s="48"/>
      <c r="BS55" s="48"/>
      <c r="BU55" s="48"/>
      <c r="BW55" s="48"/>
      <c r="BY55" s="48"/>
      <c r="CA55" s="48"/>
      <c r="CC55" s="35"/>
      <c r="CD55" s="35"/>
    </row>
    <row r="56" spans="4:82" s="45" customFormat="1" ht="15" x14ac:dyDescent="0.2">
      <c r="D56" s="25"/>
      <c r="E56" s="50"/>
      <c r="F56" s="51"/>
      <c r="G56" s="28"/>
      <c r="H56" s="29"/>
      <c r="I56" s="29"/>
      <c r="J56" s="24"/>
      <c r="K56" s="30"/>
      <c r="L56" s="24"/>
      <c r="M56" s="31"/>
      <c r="N56" s="32"/>
      <c r="O56" s="33"/>
      <c r="P56" s="31"/>
      <c r="Q56" s="34"/>
      <c r="S56" s="48"/>
      <c r="U56" s="48"/>
      <c r="W56" s="48"/>
      <c r="Y56" s="48"/>
      <c r="AA56" s="48"/>
      <c r="AC56" s="48"/>
      <c r="AE56" s="48"/>
      <c r="AG56" s="48"/>
      <c r="AI56" s="48"/>
      <c r="AK56" s="48"/>
      <c r="AM56" s="48"/>
      <c r="AO56" s="48"/>
      <c r="AQ56" s="48"/>
      <c r="AS56" s="48"/>
      <c r="AU56" s="48"/>
      <c r="AW56" s="48"/>
      <c r="AY56" s="48"/>
      <c r="BA56" s="48"/>
      <c r="BC56" s="48"/>
      <c r="BE56" s="48"/>
      <c r="BG56" s="48"/>
      <c r="BI56" s="48"/>
      <c r="BK56" s="48"/>
      <c r="BM56" s="48"/>
      <c r="BO56" s="48"/>
      <c r="BQ56" s="48"/>
      <c r="BS56" s="48"/>
      <c r="BU56" s="48"/>
      <c r="BW56" s="48"/>
      <c r="BY56" s="48"/>
      <c r="CA56" s="48"/>
      <c r="CC56" s="35"/>
      <c r="CD56" s="35"/>
    </row>
    <row r="57" spans="4:82" s="45" customFormat="1" ht="15" x14ac:dyDescent="0.2">
      <c r="D57" s="25"/>
      <c r="E57" s="50"/>
      <c r="F57" s="51"/>
      <c r="G57" s="28"/>
      <c r="H57" s="29"/>
      <c r="I57" s="29"/>
      <c r="J57" s="24"/>
      <c r="K57" s="30"/>
      <c r="L57" s="24"/>
      <c r="M57" s="31"/>
      <c r="N57" s="32"/>
      <c r="O57" s="33"/>
      <c r="P57" s="31"/>
      <c r="Q57" s="34"/>
      <c r="S57" s="48"/>
      <c r="U57" s="48"/>
      <c r="W57" s="48"/>
      <c r="Y57" s="48"/>
      <c r="AA57" s="48"/>
      <c r="AC57" s="48"/>
      <c r="AE57" s="48"/>
      <c r="AG57" s="48"/>
      <c r="AI57" s="48"/>
      <c r="AK57" s="48"/>
      <c r="AM57" s="48"/>
      <c r="AO57" s="48"/>
      <c r="AQ57" s="48"/>
      <c r="AS57" s="48"/>
      <c r="AU57" s="48"/>
      <c r="AW57" s="48"/>
      <c r="AY57" s="48"/>
      <c r="BA57" s="48"/>
      <c r="BC57" s="48"/>
      <c r="BE57" s="48"/>
      <c r="BG57" s="48"/>
      <c r="BI57" s="48"/>
      <c r="BK57" s="48"/>
      <c r="BM57" s="48"/>
      <c r="BO57" s="48"/>
      <c r="BQ57" s="48"/>
      <c r="BS57" s="48"/>
      <c r="BU57" s="48"/>
      <c r="BW57" s="48"/>
      <c r="BY57" s="48"/>
      <c r="CA57" s="48"/>
      <c r="CC57" s="35"/>
      <c r="CD57" s="35"/>
    </row>
    <row r="58" spans="4:82" s="45" customFormat="1" ht="15" x14ac:dyDescent="0.2">
      <c r="D58" s="25"/>
      <c r="E58" s="50"/>
      <c r="F58" s="51"/>
      <c r="G58" s="28"/>
      <c r="H58" s="29"/>
      <c r="I58" s="29"/>
      <c r="J58" s="24"/>
      <c r="K58" s="30"/>
      <c r="L58" s="24"/>
      <c r="M58" s="31"/>
      <c r="N58" s="32"/>
      <c r="O58" s="33"/>
      <c r="P58" s="31"/>
      <c r="Q58" s="34"/>
      <c r="S58" s="48"/>
      <c r="U58" s="48"/>
      <c r="W58" s="48"/>
      <c r="Y58" s="48"/>
      <c r="AA58" s="48"/>
      <c r="AC58" s="48"/>
      <c r="AE58" s="48"/>
      <c r="AG58" s="48"/>
      <c r="AI58" s="48"/>
      <c r="AK58" s="48"/>
      <c r="AM58" s="48"/>
      <c r="AO58" s="48"/>
      <c r="AQ58" s="48"/>
      <c r="AS58" s="48"/>
      <c r="AU58" s="48"/>
      <c r="AW58" s="48"/>
      <c r="AY58" s="48"/>
      <c r="BA58" s="48"/>
      <c r="BC58" s="48"/>
      <c r="BE58" s="48"/>
      <c r="BG58" s="48"/>
      <c r="BI58" s="48"/>
      <c r="BK58" s="48"/>
      <c r="BM58" s="48"/>
      <c r="BO58" s="48"/>
      <c r="BQ58" s="48"/>
      <c r="BS58" s="48"/>
      <c r="BU58" s="48"/>
      <c r="BW58" s="48"/>
      <c r="BY58" s="48"/>
      <c r="CA58" s="48"/>
      <c r="CC58" s="35"/>
      <c r="CD58" s="35"/>
    </row>
    <row r="59" spans="4:82" s="45" customFormat="1" ht="15" x14ac:dyDescent="0.2">
      <c r="D59" s="25"/>
      <c r="E59" s="50"/>
      <c r="F59" s="51"/>
      <c r="G59" s="28"/>
      <c r="H59" s="29"/>
      <c r="I59" s="29"/>
      <c r="J59" s="24"/>
      <c r="K59" s="30"/>
      <c r="L59" s="24"/>
      <c r="M59" s="31"/>
      <c r="N59" s="32"/>
      <c r="O59" s="33"/>
      <c r="P59" s="31"/>
      <c r="Q59" s="34"/>
      <c r="S59" s="48"/>
      <c r="U59" s="48"/>
      <c r="W59" s="48"/>
      <c r="Y59" s="48"/>
      <c r="AA59" s="48"/>
      <c r="AC59" s="48"/>
      <c r="AE59" s="48"/>
      <c r="AG59" s="48"/>
      <c r="AI59" s="48"/>
      <c r="AK59" s="48"/>
      <c r="AM59" s="48"/>
      <c r="AO59" s="48"/>
      <c r="AQ59" s="48"/>
      <c r="AS59" s="48"/>
      <c r="AU59" s="48"/>
      <c r="AW59" s="48"/>
      <c r="AY59" s="48"/>
      <c r="BA59" s="48"/>
      <c r="BC59" s="48"/>
      <c r="BE59" s="48"/>
      <c r="BG59" s="48"/>
      <c r="BI59" s="48"/>
      <c r="BK59" s="48"/>
      <c r="BM59" s="48"/>
      <c r="BO59" s="48"/>
      <c r="BQ59" s="48"/>
      <c r="BS59" s="48"/>
      <c r="BU59" s="48"/>
      <c r="BW59" s="48"/>
      <c r="BY59" s="48"/>
      <c r="CA59" s="48"/>
      <c r="CC59" s="35"/>
      <c r="CD59" s="35"/>
    </row>
    <row r="60" spans="4:82" s="45" customFormat="1" ht="15" x14ac:dyDescent="0.2">
      <c r="D60" s="25"/>
      <c r="E60" s="50"/>
      <c r="F60" s="51"/>
      <c r="G60" s="28"/>
      <c r="H60" s="29"/>
      <c r="I60" s="29"/>
      <c r="J60" s="24"/>
      <c r="K60" s="30"/>
      <c r="L60" s="24"/>
      <c r="M60" s="31"/>
      <c r="N60" s="32"/>
      <c r="O60" s="33"/>
      <c r="P60" s="31"/>
      <c r="Q60" s="34"/>
      <c r="S60" s="48"/>
      <c r="U60" s="48"/>
      <c r="W60" s="48"/>
      <c r="Y60" s="48"/>
      <c r="AA60" s="48"/>
      <c r="AC60" s="48"/>
      <c r="AE60" s="48"/>
      <c r="AG60" s="48"/>
      <c r="AI60" s="48"/>
      <c r="AK60" s="48"/>
      <c r="AM60" s="48"/>
      <c r="AO60" s="48"/>
      <c r="AQ60" s="48"/>
      <c r="AS60" s="48"/>
      <c r="AU60" s="48"/>
      <c r="AW60" s="48"/>
      <c r="AY60" s="48"/>
      <c r="BA60" s="48"/>
      <c r="BC60" s="48"/>
      <c r="BE60" s="48"/>
      <c r="BG60" s="48"/>
      <c r="BI60" s="48"/>
      <c r="BK60" s="48"/>
      <c r="BM60" s="48"/>
      <c r="BO60" s="48"/>
      <c r="BQ60" s="48"/>
      <c r="BS60" s="48"/>
      <c r="BU60" s="48"/>
      <c r="BW60" s="48"/>
      <c r="BY60" s="48"/>
      <c r="CA60" s="48"/>
      <c r="CC60" s="35"/>
      <c r="CD60" s="35"/>
    </row>
    <row r="61" spans="4:82" s="45" customFormat="1" ht="15" x14ac:dyDescent="0.2">
      <c r="D61" s="25"/>
      <c r="E61" s="50"/>
      <c r="F61" s="51"/>
      <c r="G61" s="28"/>
      <c r="H61" s="29"/>
      <c r="I61" s="29"/>
      <c r="J61" s="24"/>
      <c r="K61" s="30"/>
      <c r="L61" s="24"/>
      <c r="M61" s="31"/>
      <c r="N61" s="32"/>
      <c r="O61" s="33"/>
      <c r="P61" s="31"/>
      <c r="Q61" s="34"/>
      <c r="S61" s="48"/>
      <c r="U61" s="48"/>
      <c r="W61" s="48"/>
      <c r="Y61" s="48"/>
      <c r="AA61" s="48"/>
      <c r="AC61" s="48"/>
      <c r="AE61" s="48"/>
      <c r="AG61" s="48"/>
      <c r="AI61" s="48"/>
      <c r="AK61" s="48"/>
      <c r="AM61" s="48"/>
      <c r="AO61" s="48"/>
      <c r="AQ61" s="48"/>
      <c r="AS61" s="48"/>
      <c r="AU61" s="48"/>
      <c r="AW61" s="48"/>
      <c r="AY61" s="48"/>
      <c r="BA61" s="48"/>
      <c r="BC61" s="48"/>
      <c r="BE61" s="48"/>
      <c r="BG61" s="48"/>
      <c r="BI61" s="48"/>
      <c r="BK61" s="48"/>
      <c r="BM61" s="48"/>
      <c r="BO61" s="48"/>
      <c r="BQ61" s="48"/>
      <c r="BS61" s="48"/>
      <c r="BU61" s="48"/>
      <c r="BW61" s="48"/>
      <c r="BY61" s="48"/>
      <c r="CA61" s="48"/>
      <c r="CC61" s="35"/>
      <c r="CD61" s="35"/>
    </row>
    <row r="62" spans="4:82" s="45" customFormat="1" ht="15" x14ac:dyDescent="0.2">
      <c r="D62" s="25"/>
      <c r="E62" s="50"/>
      <c r="F62" s="51"/>
      <c r="G62" s="28"/>
      <c r="H62" s="29"/>
      <c r="I62" s="29"/>
      <c r="J62" s="24"/>
      <c r="K62" s="30"/>
      <c r="L62" s="24"/>
      <c r="M62" s="31"/>
      <c r="N62" s="32"/>
      <c r="O62" s="33"/>
      <c r="P62" s="31"/>
      <c r="Q62" s="34"/>
      <c r="S62" s="48"/>
      <c r="U62" s="48"/>
      <c r="W62" s="48"/>
      <c r="Y62" s="48"/>
      <c r="AA62" s="48"/>
      <c r="AC62" s="48"/>
      <c r="AE62" s="48"/>
      <c r="AG62" s="48"/>
      <c r="AI62" s="48"/>
      <c r="AK62" s="48"/>
      <c r="AM62" s="48"/>
      <c r="AO62" s="48"/>
      <c r="AQ62" s="48"/>
      <c r="AS62" s="48"/>
      <c r="AU62" s="48"/>
      <c r="AW62" s="48"/>
      <c r="AY62" s="48"/>
      <c r="BA62" s="48"/>
      <c r="BC62" s="48"/>
      <c r="BE62" s="48"/>
      <c r="BG62" s="48"/>
      <c r="BI62" s="48"/>
      <c r="BK62" s="48"/>
      <c r="BM62" s="48"/>
      <c r="BO62" s="48"/>
      <c r="BQ62" s="48"/>
      <c r="BS62" s="48"/>
      <c r="BU62" s="48"/>
      <c r="BW62" s="48"/>
      <c r="BY62" s="48"/>
      <c r="CA62" s="48"/>
      <c r="CC62" s="35"/>
      <c r="CD62" s="35"/>
    </row>
    <row r="63" spans="4:82" s="45" customFormat="1" ht="15" x14ac:dyDescent="0.2">
      <c r="D63" s="25"/>
      <c r="E63" s="50"/>
      <c r="F63" s="51"/>
      <c r="G63" s="28"/>
      <c r="H63" s="29"/>
      <c r="I63" s="29"/>
      <c r="J63" s="24"/>
      <c r="K63" s="30"/>
      <c r="L63" s="24"/>
      <c r="M63" s="31"/>
      <c r="N63" s="32"/>
      <c r="O63" s="33"/>
      <c r="P63" s="31"/>
      <c r="Q63" s="34"/>
      <c r="S63" s="48"/>
      <c r="U63" s="48"/>
      <c r="W63" s="48"/>
      <c r="Y63" s="48"/>
      <c r="AA63" s="48"/>
      <c r="AC63" s="48"/>
      <c r="AE63" s="48"/>
      <c r="AG63" s="48"/>
      <c r="AI63" s="48"/>
      <c r="AK63" s="48"/>
      <c r="AM63" s="48"/>
      <c r="AO63" s="48"/>
      <c r="AQ63" s="48"/>
      <c r="AS63" s="48"/>
      <c r="AU63" s="48"/>
      <c r="AW63" s="48"/>
      <c r="AY63" s="48"/>
      <c r="BA63" s="48"/>
      <c r="BC63" s="48"/>
      <c r="BE63" s="48"/>
      <c r="BG63" s="48"/>
      <c r="BI63" s="48"/>
      <c r="BK63" s="48"/>
      <c r="BM63" s="48"/>
      <c r="BO63" s="48"/>
      <c r="BQ63" s="48"/>
      <c r="BS63" s="48"/>
      <c r="BU63" s="48"/>
      <c r="BW63" s="48"/>
      <c r="BY63" s="48"/>
      <c r="CA63" s="48"/>
      <c r="CC63" s="35"/>
      <c r="CD63" s="35"/>
    </row>
    <row r="64" spans="4:82" s="45" customFormat="1" ht="15" x14ac:dyDescent="0.2">
      <c r="D64" s="25"/>
      <c r="E64" s="50"/>
      <c r="F64" s="51"/>
      <c r="G64" s="28"/>
      <c r="H64" s="29"/>
      <c r="I64" s="29"/>
      <c r="J64" s="24"/>
      <c r="K64" s="30"/>
      <c r="L64" s="24"/>
      <c r="M64" s="31"/>
      <c r="N64" s="32"/>
      <c r="O64" s="33"/>
      <c r="P64" s="31"/>
      <c r="Q64" s="34"/>
      <c r="S64" s="48"/>
      <c r="U64" s="48"/>
      <c r="W64" s="48"/>
      <c r="Y64" s="48"/>
      <c r="AA64" s="48"/>
      <c r="AC64" s="48"/>
      <c r="AE64" s="48"/>
      <c r="AG64" s="48"/>
      <c r="AI64" s="48"/>
      <c r="AK64" s="48"/>
      <c r="AM64" s="48"/>
      <c r="AO64" s="48"/>
      <c r="AQ64" s="48"/>
      <c r="AS64" s="48"/>
      <c r="AU64" s="48"/>
      <c r="AW64" s="48"/>
      <c r="AY64" s="48"/>
      <c r="BA64" s="48"/>
      <c r="BC64" s="48"/>
      <c r="BE64" s="48"/>
      <c r="BG64" s="48"/>
      <c r="BI64" s="48"/>
      <c r="BK64" s="48"/>
      <c r="BM64" s="48"/>
      <c r="BO64" s="48"/>
      <c r="BQ64" s="48"/>
      <c r="BS64" s="48"/>
      <c r="BU64" s="48"/>
      <c r="BW64" s="48"/>
      <c r="BY64" s="48"/>
      <c r="CA64" s="48"/>
      <c r="CC64" s="35"/>
      <c r="CD64" s="35"/>
    </row>
    <row r="65" spans="4:82" s="45" customFormat="1" ht="15" x14ac:dyDescent="0.2">
      <c r="D65" s="25"/>
      <c r="E65" s="50"/>
      <c r="F65" s="51"/>
      <c r="G65" s="28"/>
      <c r="H65" s="29"/>
      <c r="I65" s="29"/>
      <c r="J65" s="24"/>
      <c r="K65" s="30"/>
      <c r="L65" s="24"/>
      <c r="M65" s="31"/>
      <c r="N65" s="32"/>
      <c r="O65" s="33"/>
      <c r="P65" s="31"/>
      <c r="Q65" s="34"/>
      <c r="S65" s="48"/>
      <c r="U65" s="48"/>
      <c r="W65" s="48"/>
      <c r="Y65" s="48"/>
      <c r="AA65" s="48"/>
      <c r="AC65" s="48"/>
      <c r="AE65" s="48"/>
      <c r="AG65" s="48"/>
      <c r="AI65" s="48"/>
      <c r="AK65" s="48"/>
      <c r="AM65" s="48"/>
      <c r="AO65" s="48"/>
      <c r="AQ65" s="48"/>
      <c r="AS65" s="48"/>
      <c r="AU65" s="48"/>
      <c r="AW65" s="48"/>
      <c r="AY65" s="48"/>
      <c r="BA65" s="48"/>
      <c r="BC65" s="48"/>
      <c r="BE65" s="48"/>
      <c r="BG65" s="48"/>
      <c r="BI65" s="48"/>
      <c r="BK65" s="48"/>
      <c r="BM65" s="48"/>
      <c r="BO65" s="48"/>
      <c r="BQ65" s="48"/>
      <c r="BS65" s="48"/>
      <c r="BU65" s="48"/>
      <c r="BW65" s="48"/>
      <c r="BY65" s="48"/>
      <c r="CA65" s="48"/>
      <c r="CC65" s="35"/>
      <c r="CD65" s="35"/>
    </row>
    <row r="66" spans="4:82" s="45" customFormat="1" ht="15" x14ac:dyDescent="0.2">
      <c r="D66" s="25"/>
      <c r="E66" s="50"/>
      <c r="F66" s="51"/>
      <c r="G66" s="28"/>
      <c r="H66" s="29"/>
      <c r="I66" s="29"/>
      <c r="J66" s="24"/>
      <c r="K66" s="30"/>
      <c r="L66" s="24"/>
      <c r="M66" s="31"/>
      <c r="N66" s="32"/>
      <c r="O66" s="33"/>
      <c r="P66" s="31"/>
      <c r="Q66" s="34"/>
      <c r="S66" s="48"/>
      <c r="U66" s="48"/>
      <c r="W66" s="48"/>
      <c r="Y66" s="48"/>
      <c r="AA66" s="48"/>
      <c r="AC66" s="48"/>
      <c r="AE66" s="48"/>
      <c r="AG66" s="48"/>
      <c r="AI66" s="48"/>
      <c r="AK66" s="48"/>
      <c r="AM66" s="48"/>
      <c r="AO66" s="48"/>
      <c r="AQ66" s="48"/>
      <c r="AS66" s="48"/>
      <c r="AU66" s="48"/>
      <c r="AW66" s="48"/>
      <c r="AY66" s="48"/>
      <c r="BA66" s="48"/>
      <c r="BC66" s="48"/>
      <c r="BE66" s="48"/>
      <c r="BG66" s="48"/>
      <c r="BI66" s="48"/>
      <c r="BK66" s="48"/>
      <c r="BM66" s="48"/>
      <c r="BO66" s="48"/>
      <c r="BQ66" s="48"/>
      <c r="BS66" s="48"/>
      <c r="BU66" s="48"/>
      <c r="BW66" s="48"/>
      <c r="BY66" s="48"/>
      <c r="CA66" s="48"/>
      <c r="CC66" s="35"/>
      <c r="CD66" s="35"/>
    </row>
    <row r="67" spans="4:82" s="45" customFormat="1" ht="15" x14ac:dyDescent="0.2">
      <c r="D67" s="25"/>
      <c r="E67" s="50"/>
      <c r="F67" s="51"/>
      <c r="G67" s="28"/>
      <c r="H67" s="29"/>
      <c r="I67" s="29"/>
      <c r="J67" s="24"/>
      <c r="K67" s="30"/>
      <c r="L67" s="24"/>
      <c r="M67" s="31"/>
      <c r="N67" s="32"/>
      <c r="O67" s="33"/>
      <c r="P67" s="31"/>
      <c r="Q67" s="34"/>
      <c r="S67" s="48"/>
      <c r="U67" s="48"/>
      <c r="W67" s="48"/>
      <c r="Y67" s="48"/>
      <c r="AA67" s="48"/>
      <c r="AC67" s="48"/>
      <c r="AE67" s="48"/>
      <c r="AG67" s="48"/>
      <c r="AI67" s="48"/>
      <c r="AK67" s="48"/>
      <c r="AM67" s="48"/>
      <c r="AO67" s="48"/>
      <c r="AQ67" s="48"/>
      <c r="AS67" s="48"/>
      <c r="AU67" s="48"/>
      <c r="AW67" s="48"/>
      <c r="AY67" s="48"/>
      <c r="BA67" s="48"/>
      <c r="BC67" s="48"/>
      <c r="BE67" s="48"/>
      <c r="BG67" s="48"/>
      <c r="BI67" s="48"/>
      <c r="BK67" s="48"/>
      <c r="BM67" s="48"/>
      <c r="BO67" s="48"/>
      <c r="BQ67" s="48"/>
      <c r="BS67" s="48"/>
      <c r="BU67" s="48"/>
      <c r="BW67" s="48"/>
      <c r="BY67" s="48"/>
      <c r="CA67" s="48"/>
      <c r="CC67" s="35"/>
      <c r="CD67" s="35"/>
    </row>
    <row r="68" spans="4:82" s="45" customFormat="1" ht="15" x14ac:dyDescent="0.2">
      <c r="D68" s="25"/>
      <c r="E68" s="50"/>
      <c r="F68" s="51"/>
      <c r="G68" s="28"/>
      <c r="H68" s="29"/>
      <c r="I68" s="29"/>
      <c r="J68" s="24"/>
      <c r="K68" s="30"/>
      <c r="L68" s="24"/>
      <c r="M68" s="31"/>
      <c r="N68" s="32"/>
      <c r="O68" s="33"/>
      <c r="P68" s="31"/>
      <c r="Q68" s="34"/>
      <c r="S68" s="48"/>
      <c r="U68" s="48"/>
      <c r="W68" s="48"/>
      <c r="Y68" s="48"/>
      <c r="AA68" s="48"/>
      <c r="AC68" s="48"/>
      <c r="AE68" s="48"/>
      <c r="AG68" s="48"/>
      <c r="AI68" s="48"/>
      <c r="AK68" s="48"/>
      <c r="AM68" s="48"/>
      <c r="AO68" s="48"/>
      <c r="AQ68" s="48"/>
      <c r="AS68" s="48"/>
      <c r="AU68" s="48"/>
      <c r="AW68" s="48"/>
      <c r="AY68" s="48"/>
      <c r="BA68" s="48"/>
      <c r="BC68" s="48"/>
      <c r="BE68" s="48"/>
      <c r="BG68" s="48"/>
      <c r="BI68" s="48"/>
      <c r="BK68" s="48"/>
      <c r="BM68" s="48"/>
      <c r="BO68" s="48"/>
      <c r="BQ68" s="48"/>
      <c r="BS68" s="48"/>
      <c r="BU68" s="48"/>
      <c r="BW68" s="48"/>
      <c r="BY68" s="48"/>
      <c r="CA68" s="48"/>
      <c r="CC68" s="35"/>
      <c r="CD68" s="35"/>
    </row>
    <row r="69" spans="4:82" s="45" customFormat="1" ht="15" x14ac:dyDescent="0.2">
      <c r="D69" s="25"/>
      <c r="E69" s="50"/>
      <c r="F69" s="51"/>
      <c r="G69" s="28"/>
      <c r="H69" s="29"/>
      <c r="I69" s="29"/>
      <c r="J69" s="24"/>
      <c r="K69" s="30"/>
      <c r="L69" s="24"/>
      <c r="M69" s="31"/>
      <c r="N69" s="32"/>
      <c r="O69" s="33"/>
      <c r="P69" s="31"/>
      <c r="Q69" s="34"/>
      <c r="S69" s="48"/>
      <c r="U69" s="48"/>
      <c r="W69" s="48"/>
      <c r="Y69" s="48"/>
      <c r="AA69" s="48"/>
      <c r="AC69" s="48"/>
      <c r="AE69" s="48"/>
      <c r="AG69" s="48"/>
      <c r="AI69" s="48"/>
      <c r="AK69" s="48"/>
      <c r="AM69" s="48"/>
      <c r="AO69" s="48"/>
      <c r="AQ69" s="48"/>
      <c r="AS69" s="48"/>
      <c r="AU69" s="48"/>
      <c r="AW69" s="48"/>
      <c r="AY69" s="48"/>
      <c r="BA69" s="48"/>
      <c r="BC69" s="48"/>
      <c r="BE69" s="48"/>
      <c r="BG69" s="48"/>
      <c r="BI69" s="48"/>
      <c r="BK69" s="48"/>
      <c r="BM69" s="48"/>
      <c r="BO69" s="48"/>
      <c r="BQ69" s="48"/>
      <c r="BS69" s="48"/>
      <c r="BU69" s="48"/>
      <c r="BW69" s="48"/>
      <c r="BY69" s="48"/>
      <c r="CA69" s="48"/>
      <c r="CC69" s="35"/>
      <c r="CD69" s="35"/>
    </row>
    <row r="70" spans="4:82" s="45" customFormat="1" ht="15" x14ac:dyDescent="0.2">
      <c r="D70" s="25"/>
      <c r="E70" s="50"/>
      <c r="F70" s="51"/>
      <c r="G70" s="28"/>
      <c r="H70" s="29"/>
      <c r="I70" s="29"/>
      <c r="J70" s="24"/>
      <c r="K70" s="30"/>
      <c r="L70" s="24"/>
      <c r="M70" s="31"/>
      <c r="N70" s="32"/>
      <c r="O70" s="33"/>
      <c r="P70" s="31"/>
      <c r="Q70" s="34"/>
      <c r="S70" s="48"/>
      <c r="U70" s="48"/>
      <c r="W70" s="48"/>
      <c r="Y70" s="48"/>
      <c r="AA70" s="48"/>
      <c r="AC70" s="48"/>
      <c r="AE70" s="48"/>
      <c r="AG70" s="48"/>
      <c r="AI70" s="48"/>
      <c r="AK70" s="48"/>
      <c r="AM70" s="48"/>
      <c r="AO70" s="48"/>
      <c r="AQ70" s="48"/>
      <c r="AS70" s="48"/>
      <c r="AU70" s="48"/>
      <c r="AW70" s="48"/>
      <c r="AY70" s="48"/>
      <c r="BA70" s="48"/>
      <c r="BC70" s="48"/>
      <c r="BE70" s="48"/>
      <c r="BG70" s="48"/>
      <c r="BI70" s="48"/>
      <c r="BK70" s="48"/>
      <c r="BM70" s="48"/>
      <c r="BO70" s="48"/>
      <c r="BQ70" s="48"/>
      <c r="BS70" s="48"/>
      <c r="BU70" s="48"/>
      <c r="BW70" s="48"/>
      <c r="BY70" s="48"/>
      <c r="CA70" s="48"/>
      <c r="CC70" s="35"/>
      <c r="CD70" s="35"/>
    </row>
    <row r="71" spans="4:82" s="45" customFormat="1" ht="15" x14ac:dyDescent="0.2">
      <c r="D71" s="25"/>
      <c r="E71" s="50"/>
      <c r="F71" s="51"/>
      <c r="G71" s="28"/>
      <c r="H71" s="29"/>
      <c r="I71" s="29"/>
      <c r="J71" s="24"/>
      <c r="K71" s="30"/>
      <c r="L71" s="24"/>
      <c r="M71" s="31"/>
      <c r="N71" s="32"/>
      <c r="O71" s="33"/>
      <c r="P71" s="31"/>
      <c r="Q71" s="34"/>
      <c r="S71" s="48"/>
      <c r="U71" s="48"/>
      <c r="W71" s="48"/>
      <c r="Y71" s="48"/>
      <c r="AA71" s="48"/>
      <c r="AC71" s="48"/>
      <c r="AE71" s="48"/>
      <c r="AG71" s="48"/>
      <c r="AI71" s="48"/>
      <c r="AK71" s="48"/>
      <c r="AM71" s="48"/>
      <c r="AO71" s="48"/>
      <c r="AQ71" s="48"/>
      <c r="AS71" s="48"/>
      <c r="AU71" s="48"/>
      <c r="AW71" s="48"/>
      <c r="AY71" s="48"/>
      <c r="BA71" s="48"/>
      <c r="BC71" s="48"/>
      <c r="BE71" s="48"/>
      <c r="BG71" s="48"/>
      <c r="BI71" s="48"/>
      <c r="BK71" s="48"/>
      <c r="BM71" s="48"/>
      <c r="BO71" s="48"/>
      <c r="BQ71" s="48"/>
      <c r="BS71" s="48"/>
      <c r="BU71" s="48"/>
      <c r="BW71" s="48"/>
      <c r="BY71" s="48"/>
      <c r="CA71" s="48"/>
      <c r="CC71" s="35"/>
      <c r="CD71" s="35"/>
    </row>
    <row r="72" spans="4:82" s="45" customFormat="1" ht="15" x14ac:dyDescent="0.2">
      <c r="D72" s="25"/>
      <c r="E72" s="50"/>
      <c r="F72" s="51"/>
      <c r="G72" s="28"/>
      <c r="H72" s="29"/>
      <c r="I72" s="29"/>
      <c r="J72" s="24"/>
      <c r="K72" s="30"/>
      <c r="L72" s="24"/>
      <c r="M72" s="31"/>
      <c r="N72" s="32"/>
      <c r="O72" s="33"/>
      <c r="P72" s="31"/>
      <c r="Q72" s="34"/>
      <c r="S72" s="48"/>
      <c r="U72" s="48"/>
      <c r="W72" s="48"/>
      <c r="Y72" s="48"/>
      <c r="AA72" s="48"/>
      <c r="AC72" s="48"/>
      <c r="AE72" s="48"/>
      <c r="AG72" s="48"/>
      <c r="AI72" s="48"/>
      <c r="AK72" s="48"/>
      <c r="AM72" s="48"/>
      <c r="AO72" s="48"/>
      <c r="AQ72" s="48"/>
      <c r="AS72" s="48"/>
      <c r="AU72" s="48"/>
      <c r="AW72" s="48"/>
      <c r="AY72" s="48"/>
      <c r="BA72" s="48"/>
      <c r="BC72" s="48"/>
      <c r="BE72" s="48"/>
      <c r="BG72" s="48"/>
      <c r="BI72" s="48"/>
      <c r="BK72" s="48"/>
      <c r="BM72" s="48"/>
      <c r="BO72" s="48"/>
      <c r="BQ72" s="48"/>
      <c r="BS72" s="48"/>
      <c r="BU72" s="48"/>
      <c r="BW72" s="48"/>
      <c r="BY72" s="48"/>
      <c r="CA72" s="48"/>
      <c r="CC72" s="35"/>
      <c r="CD72" s="35"/>
    </row>
    <row r="73" spans="4:82" s="45" customFormat="1" ht="15" x14ac:dyDescent="0.2">
      <c r="D73" s="25"/>
      <c r="E73" s="50"/>
      <c r="F73" s="51"/>
      <c r="G73" s="28"/>
      <c r="H73" s="29"/>
      <c r="I73" s="29"/>
      <c r="J73" s="24"/>
      <c r="K73" s="30"/>
      <c r="L73" s="24"/>
      <c r="M73" s="31"/>
      <c r="N73" s="32"/>
      <c r="O73" s="33"/>
      <c r="P73" s="31"/>
      <c r="Q73" s="34"/>
      <c r="S73" s="48"/>
      <c r="U73" s="48"/>
      <c r="W73" s="48"/>
      <c r="Y73" s="48"/>
      <c r="AA73" s="48"/>
      <c r="AC73" s="48"/>
      <c r="AE73" s="48"/>
      <c r="AG73" s="48"/>
      <c r="AI73" s="48"/>
      <c r="AK73" s="48"/>
      <c r="AM73" s="48"/>
      <c r="AO73" s="48"/>
      <c r="AQ73" s="48"/>
      <c r="AS73" s="48"/>
      <c r="AU73" s="48"/>
      <c r="AW73" s="48"/>
      <c r="AY73" s="48"/>
      <c r="BA73" s="48"/>
      <c r="BC73" s="48"/>
      <c r="BE73" s="48"/>
      <c r="BG73" s="48"/>
      <c r="BI73" s="48"/>
      <c r="BK73" s="48"/>
      <c r="BM73" s="48"/>
      <c r="BO73" s="48"/>
      <c r="BQ73" s="48"/>
      <c r="BS73" s="48"/>
      <c r="BU73" s="48"/>
      <c r="BW73" s="48"/>
      <c r="BY73" s="48"/>
      <c r="CA73" s="48"/>
      <c r="CC73" s="35"/>
      <c r="CD73" s="35"/>
    </row>
    <row r="74" spans="4:82" s="45" customFormat="1" ht="15" x14ac:dyDescent="0.2">
      <c r="D74" s="25"/>
      <c r="E74" s="50"/>
      <c r="F74" s="51"/>
      <c r="G74" s="28"/>
      <c r="H74" s="29"/>
      <c r="I74" s="29"/>
      <c r="J74" s="24"/>
      <c r="K74" s="30"/>
      <c r="L74" s="24"/>
      <c r="M74" s="31"/>
      <c r="N74" s="32"/>
      <c r="O74" s="33"/>
      <c r="P74" s="31"/>
      <c r="Q74" s="34"/>
      <c r="S74" s="48"/>
      <c r="U74" s="48"/>
      <c r="W74" s="48"/>
      <c r="Y74" s="48"/>
      <c r="AA74" s="48"/>
      <c r="AC74" s="48"/>
      <c r="AE74" s="48"/>
      <c r="AG74" s="48"/>
      <c r="AI74" s="48"/>
      <c r="AK74" s="48"/>
      <c r="AM74" s="48"/>
      <c r="AO74" s="48"/>
      <c r="AQ74" s="48"/>
      <c r="AS74" s="48"/>
      <c r="AU74" s="48"/>
      <c r="AW74" s="48"/>
      <c r="AY74" s="48"/>
      <c r="BA74" s="48"/>
      <c r="BC74" s="48"/>
      <c r="BE74" s="48"/>
      <c r="BG74" s="48"/>
      <c r="BI74" s="48"/>
      <c r="BK74" s="48"/>
      <c r="BM74" s="48"/>
      <c r="BO74" s="48"/>
      <c r="BQ74" s="48"/>
      <c r="BS74" s="48"/>
      <c r="BU74" s="48"/>
      <c r="BW74" s="48"/>
      <c r="BY74" s="48"/>
      <c r="CA74" s="48"/>
      <c r="CC74" s="35"/>
      <c r="CD74" s="35"/>
    </row>
    <row r="75" spans="4:82" s="45" customFormat="1" ht="15" x14ac:dyDescent="0.2">
      <c r="D75" s="25"/>
      <c r="E75" s="50"/>
      <c r="F75" s="51"/>
      <c r="G75" s="28"/>
      <c r="H75" s="29"/>
      <c r="I75" s="29"/>
      <c r="J75" s="24"/>
      <c r="K75" s="30"/>
      <c r="L75" s="24"/>
      <c r="M75" s="31"/>
      <c r="N75" s="32"/>
      <c r="O75" s="33"/>
      <c r="P75" s="31"/>
      <c r="Q75" s="34"/>
      <c r="S75" s="48"/>
      <c r="U75" s="48"/>
      <c r="W75" s="48"/>
      <c r="Y75" s="48"/>
      <c r="AA75" s="48"/>
      <c r="AC75" s="48"/>
      <c r="AE75" s="48"/>
      <c r="AG75" s="48"/>
      <c r="AI75" s="48"/>
      <c r="AK75" s="48"/>
      <c r="AM75" s="48"/>
      <c r="AO75" s="48"/>
      <c r="AQ75" s="48"/>
      <c r="AS75" s="48"/>
      <c r="AU75" s="48"/>
      <c r="AW75" s="48"/>
      <c r="AY75" s="48"/>
      <c r="BA75" s="48"/>
      <c r="BC75" s="48"/>
      <c r="BE75" s="48"/>
      <c r="BG75" s="48"/>
      <c r="BI75" s="48"/>
      <c r="BK75" s="48"/>
      <c r="BM75" s="48"/>
      <c r="BO75" s="48"/>
      <c r="BQ75" s="48"/>
      <c r="BS75" s="48"/>
      <c r="BU75" s="48"/>
      <c r="BW75" s="48"/>
      <c r="BY75" s="48"/>
      <c r="CA75" s="48"/>
      <c r="CC75" s="35"/>
      <c r="CD75" s="35"/>
    </row>
    <row r="76" spans="4:82" s="45" customFormat="1" ht="15" x14ac:dyDescent="0.2">
      <c r="D76" s="25"/>
      <c r="E76" s="50"/>
      <c r="F76" s="51"/>
      <c r="G76" s="28"/>
      <c r="H76" s="29"/>
      <c r="I76" s="29"/>
      <c r="J76" s="24"/>
      <c r="K76" s="30"/>
      <c r="L76" s="24"/>
      <c r="M76" s="31"/>
      <c r="N76" s="32"/>
      <c r="O76" s="33"/>
      <c r="P76" s="31"/>
      <c r="Q76" s="34"/>
      <c r="S76" s="48"/>
      <c r="U76" s="48"/>
      <c r="W76" s="48"/>
      <c r="Y76" s="48"/>
      <c r="AA76" s="48"/>
      <c r="AC76" s="48"/>
      <c r="AE76" s="48"/>
      <c r="AG76" s="48"/>
      <c r="AI76" s="48"/>
      <c r="AK76" s="48"/>
      <c r="AM76" s="48"/>
      <c r="AO76" s="48"/>
      <c r="AQ76" s="48"/>
      <c r="AS76" s="48"/>
      <c r="AU76" s="48"/>
      <c r="AW76" s="48"/>
      <c r="AY76" s="48"/>
      <c r="BA76" s="48"/>
      <c r="BC76" s="48"/>
      <c r="BE76" s="48"/>
      <c r="BG76" s="48"/>
      <c r="BI76" s="48"/>
      <c r="BK76" s="48"/>
      <c r="BM76" s="48"/>
      <c r="BO76" s="48"/>
      <c r="BQ76" s="48"/>
      <c r="BS76" s="48"/>
      <c r="BU76" s="48"/>
      <c r="BW76" s="48"/>
      <c r="BY76" s="48"/>
      <c r="CA76" s="48"/>
      <c r="CC76" s="35"/>
      <c r="CD76" s="35"/>
    </row>
    <row r="77" spans="4:82" s="45" customFormat="1" ht="15" x14ac:dyDescent="0.2">
      <c r="D77" s="25"/>
      <c r="E77" s="50"/>
      <c r="F77" s="51"/>
      <c r="G77" s="28"/>
      <c r="H77" s="29"/>
      <c r="I77" s="29"/>
      <c r="J77" s="24"/>
      <c r="K77" s="30"/>
      <c r="L77" s="24"/>
      <c r="M77" s="31"/>
      <c r="N77" s="32"/>
      <c r="O77" s="33"/>
      <c r="P77" s="31"/>
      <c r="Q77" s="34"/>
      <c r="S77" s="48"/>
      <c r="U77" s="48"/>
      <c r="W77" s="48"/>
      <c r="Y77" s="48"/>
      <c r="AA77" s="48"/>
      <c r="AC77" s="48"/>
      <c r="AE77" s="48"/>
      <c r="AG77" s="48"/>
      <c r="AI77" s="48"/>
      <c r="AK77" s="48"/>
      <c r="AM77" s="48"/>
      <c r="AO77" s="48"/>
      <c r="AQ77" s="48"/>
      <c r="AS77" s="48"/>
      <c r="AU77" s="48"/>
      <c r="AW77" s="48"/>
      <c r="AY77" s="48"/>
      <c r="BA77" s="48"/>
      <c r="BC77" s="48"/>
      <c r="BE77" s="48"/>
      <c r="BG77" s="48"/>
      <c r="BI77" s="48"/>
      <c r="BK77" s="48"/>
      <c r="BM77" s="48"/>
      <c r="BO77" s="48"/>
      <c r="BQ77" s="48"/>
      <c r="BS77" s="48"/>
      <c r="BU77" s="48"/>
      <c r="BW77" s="48"/>
      <c r="BY77" s="48"/>
      <c r="CA77" s="48"/>
      <c r="CC77" s="35"/>
      <c r="CD77" s="35"/>
    </row>
    <row r="78" spans="4:82" s="45" customFormat="1" ht="15" x14ac:dyDescent="0.2">
      <c r="D78" s="25"/>
      <c r="E78" s="50"/>
      <c r="F78" s="51"/>
      <c r="G78" s="28"/>
      <c r="H78" s="29"/>
      <c r="I78" s="29"/>
      <c r="J78" s="24"/>
      <c r="K78" s="30"/>
      <c r="L78" s="24"/>
      <c r="M78" s="31"/>
      <c r="N78" s="32"/>
      <c r="O78" s="33"/>
      <c r="P78" s="31"/>
      <c r="Q78" s="34"/>
      <c r="S78" s="48"/>
      <c r="U78" s="48"/>
      <c r="W78" s="48"/>
      <c r="Y78" s="48"/>
      <c r="AA78" s="48"/>
      <c r="AC78" s="48"/>
      <c r="AE78" s="48"/>
      <c r="AG78" s="48"/>
      <c r="AI78" s="48"/>
      <c r="AK78" s="48"/>
      <c r="AM78" s="48"/>
      <c r="AO78" s="48"/>
      <c r="AQ78" s="48"/>
      <c r="AS78" s="48"/>
      <c r="AU78" s="48"/>
      <c r="AW78" s="48"/>
      <c r="AY78" s="48"/>
      <c r="BA78" s="48"/>
      <c r="BC78" s="48"/>
      <c r="BE78" s="48"/>
      <c r="BG78" s="48"/>
      <c r="BI78" s="48"/>
      <c r="BK78" s="48"/>
      <c r="BM78" s="48"/>
      <c r="BO78" s="48"/>
      <c r="BQ78" s="48"/>
      <c r="BS78" s="48"/>
      <c r="BU78" s="48"/>
      <c r="BW78" s="48"/>
      <c r="BY78" s="48"/>
      <c r="CA78" s="48"/>
      <c r="CC78" s="35"/>
      <c r="CD78" s="35"/>
    </row>
    <row r="79" spans="4:82" s="45" customFormat="1" ht="15" x14ac:dyDescent="0.2">
      <c r="D79" s="25"/>
      <c r="E79" s="50"/>
      <c r="F79" s="51"/>
      <c r="G79" s="28"/>
      <c r="H79" s="29"/>
      <c r="I79" s="29"/>
      <c r="J79" s="24"/>
      <c r="K79" s="30"/>
      <c r="L79" s="24"/>
      <c r="M79" s="31"/>
      <c r="N79" s="32"/>
      <c r="O79" s="33"/>
      <c r="P79" s="31"/>
      <c r="Q79" s="34"/>
      <c r="S79" s="48"/>
      <c r="U79" s="48"/>
      <c r="W79" s="48"/>
      <c r="Y79" s="48"/>
      <c r="AA79" s="48"/>
      <c r="AC79" s="48"/>
      <c r="AE79" s="48"/>
      <c r="AG79" s="48"/>
      <c r="AI79" s="48"/>
      <c r="AK79" s="48"/>
      <c r="AM79" s="48"/>
      <c r="AO79" s="48"/>
      <c r="AQ79" s="48"/>
      <c r="AS79" s="48"/>
      <c r="AU79" s="48"/>
      <c r="AW79" s="48"/>
      <c r="AY79" s="48"/>
      <c r="BA79" s="48"/>
      <c r="BC79" s="48"/>
      <c r="BE79" s="48"/>
      <c r="BG79" s="48"/>
      <c r="BI79" s="48"/>
      <c r="BK79" s="48"/>
      <c r="BM79" s="48"/>
      <c r="BO79" s="48"/>
      <c r="BQ79" s="48"/>
      <c r="BS79" s="48"/>
      <c r="BU79" s="48"/>
      <c r="BW79" s="48"/>
      <c r="BY79" s="48"/>
      <c r="CA79" s="48"/>
      <c r="CC79" s="35"/>
      <c r="CD79" s="35"/>
    </row>
    <row r="80" spans="4:82" s="45" customFormat="1" ht="15" x14ac:dyDescent="0.2">
      <c r="D80" s="25"/>
      <c r="E80" s="50"/>
      <c r="F80" s="51"/>
      <c r="G80" s="28"/>
      <c r="H80" s="29"/>
      <c r="I80" s="29"/>
      <c r="J80" s="24"/>
      <c r="K80" s="30"/>
      <c r="L80" s="24"/>
      <c r="M80" s="31"/>
      <c r="N80" s="32"/>
      <c r="O80" s="33"/>
      <c r="P80" s="31"/>
      <c r="Q80" s="34"/>
      <c r="S80" s="48"/>
      <c r="U80" s="48"/>
      <c r="W80" s="48"/>
      <c r="Y80" s="48"/>
      <c r="AA80" s="48"/>
      <c r="AC80" s="48"/>
      <c r="AE80" s="48"/>
      <c r="AG80" s="48"/>
      <c r="AI80" s="48"/>
      <c r="AK80" s="48"/>
      <c r="AM80" s="48"/>
      <c r="AO80" s="48"/>
      <c r="AQ80" s="48"/>
      <c r="AS80" s="48"/>
      <c r="AU80" s="48"/>
      <c r="AW80" s="48"/>
      <c r="AY80" s="48"/>
      <c r="BA80" s="48"/>
      <c r="BC80" s="48"/>
      <c r="BE80" s="48"/>
      <c r="BG80" s="48"/>
      <c r="BI80" s="48"/>
      <c r="BK80" s="48"/>
      <c r="BM80" s="48"/>
      <c r="BO80" s="48"/>
      <c r="BQ80" s="48"/>
      <c r="BS80" s="48"/>
      <c r="BU80" s="48"/>
      <c r="BW80" s="48"/>
      <c r="BY80" s="48"/>
      <c r="CA80" s="48"/>
      <c r="CC80" s="35"/>
      <c r="CD80" s="35"/>
    </row>
    <row r="81" spans="4:82" s="45" customFormat="1" ht="15" x14ac:dyDescent="0.2">
      <c r="D81" s="25"/>
      <c r="E81" s="50"/>
      <c r="F81" s="51"/>
      <c r="G81" s="28"/>
      <c r="H81" s="29"/>
      <c r="I81" s="29"/>
      <c r="J81" s="24"/>
      <c r="K81" s="30"/>
      <c r="L81" s="24"/>
      <c r="M81" s="31"/>
      <c r="N81" s="32"/>
      <c r="O81" s="33"/>
      <c r="P81" s="31"/>
      <c r="Q81" s="34"/>
      <c r="S81" s="48"/>
      <c r="U81" s="48"/>
      <c r="W81" s="48"/>
      <c r="Y81" s="48"/>
      <c r="AA81" s="48"/>
      <c r="AC81" s="48"/>
      <c r="AE81" s="48"/>
      <c r="AG81" s="48"/>
      <c r="AI81" s="48"/>
      <c r="AK81" s="48"/>
      <c r="AM81" s="48"/>
      <c r="AO81" s="48"/>
      <c r="AQ81" s="48"/>
      <c r="AS81" s="48"/>
      <c r="AU81" s="48"/>
      <c r="AW81" s="48"/>
      <c r="AY81" s="48"/>
      <c r="BA81" s="48"/>
      <c r="BC81" s="48"/>
      <c r="BE81" s="48"/>
      <c r="BG81" s="48"/>
      <c r="BI81" s="48"/>
      <c r="BK81" s="48"/>
      <c r="BM81" s="48"/>
      <c r="BO81" s="48"/>
      <c r="BQ81" s="48"/>
      <c r="BS81" s="48"/>
      <c r="BU81" s="48"/>
      <c r="BW81" s="48"/>
      <c r="BY81" s="48"/>
      <c r="CA81" s="48"/>
      <c r="CC81" s="35"/>
      <c r="CD81" s="35"/>
    </row>
    <row r="82" spans="4:82" s="45" customFormat="1" ht="15" x14ac:dyDescent="0.2">
      <c r="D82" s="25"/>
      <c r="E82" s="50"/>
      <c r="F82" s="51"/>
      <c r="G82" s="28"/>
      <c r="H82" s="29"/>
      <c r="I82" s="29"/>
      <c r="J82" s="24"/>
      <c r="K82" s="30"/>
      <c r="L82" s="24"/>
      <c r="M82" s="31"/>
      <c r="N82" s="32"/>
      <c r="O82" s="33"/>
      <c r="P82" s="31"/>
      <c r="Q82" s="34"/>
      <c r="S82" s="48"/>
      <c r="U82" s="48"/>
      <c r="W82" s="48"/>
      <c r="Y82" s="48"/>
      <c r="AA82" s="48"/>
      <c r="AC82" s="48"/>
      <c r="AE82" s="48"/>
      <c r="AG82" s="48"/>
      <c r="AI82" s="48"/>
      <c r="AK82" s="48"/>
      <c r="AM82" s="48"/>
      <c r="AO82" s="48"/>
      <c r="AQ82" s="48"/>
      <c r="AS82" s="48"/>
      <c r="AU82" s="48"/>
      <c r="AW82" s="48"/>
      <c r="AY82" s="48"/>
      <c r="BA82" s="48"/>
      <c r="BC82" s="48"/>
      <c r="BE82" s="48"/>
      <c r="BG82" s="48"/>
      <c r="BI82" s="48"/>
      <c r="BK82" s="48"/>
      <c r="BM82" s="48"/>
      <c r="BO82" s="48"/>
      <c r="BQ82" s="48"/>
      <c r="BS82" s="48"/>
      <c r="BU82" s="48"/>
      <c r="BW82" s="48"/>
      <c r="BY82" s="48"/>
      <c r="CA82" s="48"/>
      <c r="CC82" s="35"/>
      <c r="CD82" s="35"/>
    </row>
    <row r="83" spans="4:82" s="45" customFormat="1" ht="15" x14ac:dyDescent="0.2">
      <c r="D83" s="25"/>
      <c r="E83" s="50"/>
      <c r="F83" s="51"/>
      <c r="G83" s="28"/>
      <c r="H83" s="29"/>
      <c r="I83" s="29"/>
      <c r="J83" s="24"/>
      <c r="K83" s="30"/>
      <c r="L83" s="24"/>
      <c r="M83" s="31"/>
      <c r="N83" s="32"/>
      <c r="O83" s="33"/>
      <c r="P83" s="31"/>
      <c r="Q83" s="34"/>
      <c r="S83" s="48"/>
      <c r="U83" s="48"/>
      <c r="W83" s="48"/>
      <c r="Y83" s="48"/>
      <c r="AA83" s="48"/>
      <c r="AC83" s="48"/>
      <c r="AE83" s="48"/>
      <c r="AG83" s="48"/>
      <c r="AI83" s="48"/>
      <c r="AK83" s="48"/>
      <c r="AM83" s="48"/>
      <c r="AO83" s="48"/>
      <c r="AQ83" s="48"/>
      <c r="AS83" s="48"/>
      <c r="AU83" s="48"/>
      <c r="AW83" s="48"/>
      <c r="AY83" s="48"/>
      <c r="BA83" s="48"/>
      <c r="BC83" s="48"/>
      <c r="BE83" s="48"/>
      <c r="BG83" s="48"/>
      <c r="BI83" s="48"/>
      <c r="BK83" s="48"/>
      <c r="BM83" s="48"/>
      <c r="BO83" s="48"/>
      <c r="BQ83" s="48"/>
      <c r="BS83" s="48"/>
      <c r="BU83" s="48"/>
      <c r="BW83" s="48"/>
      <c r="BY83" s="48"/>
      <c r="CA83" s="48"/>
      <c r="CC83" s="35"/>
      <c r="CD83" s="35"/>
    </row>
    <row r="84" spans="4:82" s="45" customFormat="1" ht="15" x14ac:dyDescent="0.2">
      <c r="D84" s="25"/>
      <c r="E84" s="50"/>
      <c r="F84" s="51"/>
      <c r="G84" s="28"/>
      <c r="H84" s="29"/>
      <c r="I84" s="29"/>
      <c r="J84" s="24"/>
      <c r="K84" s="30"/>
      <c r="L84" s="24"/>
      <c r="M84" s="31"/>
      <c r="N84" s="32"/>
      <c r="O84" s="33"/>
      <c r="P84" s="31"/>
      <c r="Q84" s="34"/>
      <c r="S84" s="48"/>
      <c r="U84" s="48"/>
      <c r="W84" s="48"/>
      <c r="Y84" s="48"/>
      <c r="AA84" s="48"/>
      <c r="AC84" s="48"/>
      <c r="AE84" s="48"/>
      <c r="AG84" s="48"/>
      <c r="AI84" s="48"/>
      <c r="AK84" s="48"/>
      <c r="AM84" s="48"/>
      <c r="AO84" s="48"/>
      <c r="AQ84" s="48"/>
      <c r="AS84" s="48"/>
      <c r="AU84" s="48"/>
      <c r="AW84" s="48"/>
      <c r="AY84" s="48"/>
      <c r="BA84" s="48"/>
      <c r="BC84" s="48"/>
      <c r="BE84" s="48"/>
      <c r="BG84" s="48"/>
      <c r="BI84" s="48"/>
      <c r="BK84" s="48"/>
      <c r="BM84" s="48"/>
      <c r="BO84" s="48"/>
      <c r="BQ84" s="48"/>
      <c r="BS84" s="48"/>
      <c r="BU84" s="48"/>
      <c r="BW84" s="48"/>
      <c r="BY84" s="48"/>
      <c r="CA84" s="48"/>
      <c r="CC84" s="35"/>
      <c r="CD84" s="35"/>
    </row>
    <row r="85" spans="4:82" s="45" customFormat="1" ht="15" x14ac:dyDescent="0.2">
      <c r="D85" s="25"/>
      <c r="E85" s="50"/>
      <c r="F85" s="51"/>
      <c r="G85" s="28"/>
      <c r="H85" s="29"/>
      <c r="I85" s="29"/>
      <c r="J85" s="24"/>
      <c r="K85" s="30"/>
      <c r="L85" s="24"/>
      <c r="M85" s="31"/>
      <c r="N85" s="32"/>
      <c r="O85" s="33"/>
      <c r="P85" s="31"/>
      <c r="Q85" s="34"/>
      <c r="S85" s="48"/>
      <c r="U85" s="48"/>
      <c r="W85" s="48"/>
      <c r="Y85" s="48"/>
      <c r="AA85" s="48"/>
      <c r="AC85" s="48"/>
      <c r="AE85" s="48"/>
      <c r="AG85" s="48"/>
      <c r="AI85" s="48"/>
      <c r="AK85" s="48"/>
      <c r="AM85" s="48"/>
      <c r="AO85" s="48"/>
      <c r="AQ85" s="48"/>
      <c r="AS85" s="48"/>
      <c r="AU85" s="48"/>
      <c r="AW85" s="48"/>
      <c r="AY85" s="48"/>
      <c r="BA85" s="48"/>
      <c r="BC85" s="48"/>
      <c r="BE85" s="48"/>
      <c r="BG85" s="48"/>
      <c r="BI85" s="48"/>
      <c r="BK85" s="48"/>
      <c r="BM85" s="48"/>
      <c r="BO85" s="48"/>
      <c r="BQ85" s="48"/>
      <c r="BS85" s="48"/>
      <c r="BU85" s="48"/>
      <c r="BW85" s="48"/>
      <c r="BY85" s="48"/>
      <c r="CA85" s="48"/>
      <c r="CC85" s="35"/>
      <c r="CD85" s="35"/>
    </row>
    <row r="86" spans="4:82" s="45" customFormat="1" ht="15" x14ac:dyDescent="0.2">
      <c r="D86" s="25"/>
      <c r="E86" s="50"/>
      <c r="F86" s="51"/>
      <c r="G86" s="28"/>
      <c r="H86" s="29"/>
      <c r="I86" s="29"/>
      <c r="J86" s="24"/>
      <c r="K86" s="30"/>
      <c r="L86" s="24"/>
      <c r="M86" s="31"/>
      <c r="N86" s="32"/>
      <c r="O86" s="33"/>
      <c r="P86" s="31"/>
      <c r="Q86" s="34"/>
      <c r="S86" s="48"/>
      <c r="U86" s="48"/>
      <c r="W86" s="48"/>
      <c r="Y86" s="48"/>
      <c r="AA86" s="48"/>
      <c r="AC86" s="48"/>
      <c r="AE86" s="48"/>
      <c r="AG86" s="48"/>
      <c r="AI86" s="48"/>
      <c r="AK86" s="48"/>
      <c r="AM86" s="48"/>
      <c r="AO86" s="48"/>
      <c r="AQ86" s="48"/>
      <c r="AS86" s="48"/>
      <c r="AU86" s="48"/>
      <c r="AW86" s="48"/>
      <c r="AY86" s="48"/>
      <c r="BA86" s="48"/>
      <c r="BC86" s="48"/>
      <c r="BE86" s="48"/>
      <c r="BG86" s="48"/>
      <c r="BI86" s="48"/>
      <c r="BK86" s="48"/>
      <c r="BM86" s="48"/>
      <c r="BO86" s="48"/>
      <c r="BQ86" s="48"/>
      <c r="BS86" s="48"/>
      <c r="BU86" s="48"/>
      <c r="BW86" s="48"/>
      <c r="BY86" s="48"/>
      <c r="CA86" s="48"/>
      <c r="CC86" s="35"/>
      <c r="CD86" s="35"/>
    </row>
    <row r="87" spans="4:82" s="45" customFormat="1" ht="15" x14ac:dyDescent="0.2">
      <c r="D87" s="25"/>
      <c r="E87" s="50"/>
      <c r="F87" s="51"/>
      <c r="G87" s="28"/>
      <c r="H87" s="29"/>
      <c r="I87" s="29"/>
      <c r="J87" s="24"/>
      <c r="K87" s="30"/>
      <c r="L87" s="24"/>
      <c r="M87" s="31"/>
      <c r="N87" s="32"/>
      <c r="O87" s="33"/>
      <c r="P87" s="31"/>
      <c r="Q87" s="34"/>
      <c r="S87" s="48"/>
      <c r="U87" s="48"/>
      <c r="W87" s="48"/>
      <c r="Y87" s="48"/>
      <c r="AA87" s="48"/>
      <c r="AC87" s="48"/>
      <c r="AE87" s="48"/>
      <c r="AG87" s="48"/>
      <c r="AI87" s="48"/>
      <c r="AK87" s="48"/>
      <c r="AM87" s="48"/>
      <c r="AO87" s="48"/>
      <c r="AQ87" s="48"/>
      <c r="AS87" s="48"/>
      <c r="AU87" s="48"/>
      <c r="AW87" s="48"/>
      <c r="AY87" s="48"/>
      <c r="BA87" s="48"/>
      <c r="BC87" s="48"/>
      <c r="BE87" s="48"/>
      <c r="BG87" s="48"/>
      <c r="BI87" s="48"/>
      <c r="BK87" s="48"/>
      <c r="BM87" s="48"/>
      <c r="BO87" s="48"/>
      <c r="BQ87" s="48"/>
      <c r="BS87" s="48"/>
      <c r="BU87" s="48"/>
      <c r="BW87" s="48"/>
      <c r="BY87" s="48"/>
      <c r="CA87" s="48"/>
      <c r="CC87" s="35"/>
      <c r="CD87" s="35"/>
    </row>
    <row r="88" spans="4:82" s="45" customFormat="1" ht="15" x14ac:dyDescent="0.2">
      <c r="D88" s="25"/>
      <c r="E88" s="50"/>
      <c r="F88" s="51"/>
      <c r="G88" s="28"/>
      <c r="H88" s="29"/>
      <c r="I88" s="29"/>
      <c r="J88" s="24"/>
      <c r="K88" s="30"/>
      <c r="L88" s="24"/>
      <c r="M88" s="31"/>
      <c r="N88" s="32"/>
      <c r="O88" s="33"/>
      <c r="P88" s="31"/>
      <c r="Q88" s="34"/>
      <c r="S88" s="48"/>
      <c r="U88" s="48"/>
      <c r="W88" s="48"/>
      <c r="Y88" s="48"/>
      <c r="AA88" s="48"/>
      <c r="AC88" s="48"/>
      <c r="AE88" s="48"/>
      <c r="AG88" s="48"/>
      <c r="AI88" s="48"/>
      <c r="AK88" s="48"/>
      <c r="AM88" s="48"/>
      <c r="AO88" s="48"/>
      <c r="AQ88" s="48"/>
      <c r="AS88" s="48"/>
      <c r="AU88" s="48"/>
      <c r="AW88" s="48"/>
      <c r="AY88" s="48"/>
      <c r="BA88" s="48"/>
      <c r="BC88" s="48"/>
      <c r="BE88" s="48"/>
      <c r="BG88" s="48"/>
      <c r="BI88" s="48"/>
      <c r="BK88" s="48"/>
      <c r="BM88" s="48"/>
      <c r="BO88" s="48"/>
      <c r="BQ88" s="48"/>
      <c r="BS88" s="48"/>
      <c r="BU88" s="48"/>
      <c r="BW88" s="48"/>
      <c r="BY88" s="48"/>
      <c r="CA88" s="48"/>
      <c r="CC88" s="35"/>
      <c r="CD88" s="35"/>
    </row>
    <row r="89" spans="4:82" s="45" customFormat="1" ht="15" x14ac:dyDescent="0.2">
      <c r="D89" s="25"/>
      <c r="E89" s="50"/>
      <c r="F89" s="51"/>
      <c r="G89" s="28"/>
      <c r="H89" s="29"/>
      <c r="I89" s="29"/>
      <c r="J89" s="24"/>
      <c r="K89" s="30"/>
      <c r="L89" s="24"/>
      <c r="M89" s="31"/>
      <c r="N89" s="32"/>
      <c r="O89" s="33"/>
      <c r="P89" s="31"/>
      <c r="Q89" s="34"/>
      <c r="S89" s="48"/>
      <c r="U89" s="48"/>
      <c r="W89" s="48"/>
      <c r="Y89" s="48"/>
      <c r="AA89" s="48"/>
      <c r="AC89" s="48"/>
      <c r="AE89" s="48"/>
      <c r="AG89" s="48"/>
      <c r="AI89" s="48"/>
      <c r="AK89" s="48"/>
      <c r="AM89" s="48"/>
      <c r="AO89" s="48"/>
      <c r="AQ89" s="48"/>
      <c r="AS89" s="48"/>
      <c r="AU89" s="48"/>
      <c r="AW89" s="48"/>
      <c r="AY89" s="48"/>
      <c r="BA89" s="48"/>
      <c r="BC89" s="48"/>
      <c r="BE89" s="48"/>
      <c r="BG89" s="48"/>
      <c r="BI89" s="48"/>
      <c r="BK89" s="48"/>
      <c r="BM89" s="48"/>
      <c r="BO89" s="48"/>
      <c r="BQ89" s="48"/>
      <c r="BS89" s="48"/>
      <c r="BU89" s="48"/>
      <c r="BW89" s="48"/>
      <c r="BY89" s="48"/>
      <c r="CA89" s="48"/>
      <c r="CC89" s="35"/>
      <c r="CD89" s="35"/>
    </row>
    <row r="90" spans="4:82" s="45" customFormat="1" ht="15" x14ac:dyDescent="0.2">
      <c r="D90" s="25"/>
      <c r="E90" s="50"/>
      <c r="F90" s="51"/>
      <c r="G90" s="28"/>
      <c r="H90" s="29"/>
      <c r="I90" s="29"/>
      <c r="J90" s="24"/>
      <c r="K90" s="30"/>
      <c r="L90" s="24"/>
      <c r="M90" s="31"/>
      <c r="N90" s="32"/>
      <c r="O90" s="33"/>
      <c r="P90" s="31"/>
      <c r="Q90" s="34"/>
      <c r="S90" s="48"/>
      <c r="U90" s="48"/>
      <c r="W90" s="48"/>
      <c r="Y90" s="48"/>
      <c r="AA90" s="48"/>
      <c r="AC90" s="48"/>
      <c r="AE90" s="48"/>
      <c r="AG90" s="48"/>
      <c r="AI90" s="48"/>
      <c r="AK90" s="48"/>
      <c r="AM90" s="48"/>
      <c r="AO90" s="48"/>
      <c r="AQ90" s="48"/>
      <c r="AS90" s="48"/>
      <c r="AU90" s="48"/>
      <c r="AW90" s="48"/>
      <c r="AY90" s="48"/>
      <c r="BA90" s="48"/>
      <c r="BC90" s="48"/>
      <c r="BE90" s="48"/>
      <c r="BG90" s="48"/>
      <c r="BI90" s="48"/>
      <c r="BK90" s="48"/>
      <c r="BM90" s="48"/>
      <c r="BO90" s="48"/>
      <c r="BQ90" s="48"/>
      <c r="BS90" s="48"/>
      <c r="BU90" s="48"/>
      <c r="BW90" s="48"/>
      <c r="BY90" s="48"/>
      <c r="CA90" s="48"/>
      <c r="CC90" s="35"/>
      <c r="CD90" s="35"/>
    </row>
    <row r="91" spans="4:82" s="45" customFormat="1" ht="15" x14ac:dyDescent="0.2">
      <c r="D91" s="25"/>
      <c r="E91" s="50"/>
      <c r="F91" s="51"/>
      <c r="G91" s="28"/>
      <c r="H91" s="29"/>
      <c r="I91" s="29"/>
      <c r="J91" s="24"/>
      <c r="K91" s="30"/>
      <c r="L91" s="24"/>
      <c r="M91" s="31"/>
      <c r="N91" s="32"/>
      <c r="O91" s="33"/>
      <c r="P91" s="31"/>
      <c r="Q91" s="34"/>
      <c r="S91" s="48"/>
      <c r="U91" s="48"/>
      <c r="W91" s="48"/>
      <c r="Y91" s="48"/>
      <c r="AA91" s="48"/>
      <c r="AC91" s="48"/>
      <c r="AE91" s="48"/>
      <c r="AG91" s="48"/>
      <c r="AI91" s="48"/>
      <c r="AK91" s="48"/>
      <c r="AM91" s="48"/>
      <c r="AO91" s="48"/>
      <c r="AQ91" s="48"/>
      <c r="AS91" s="48"/>
      <c r="AU91" s="48"/>
      <c r="AW91" s="48"/>
      <c r="AY91" s="48"/>
      <c r="BA91" s="48"/>
      <c r="BC91" s="48"/>
      <c r="BE91" s="48"/>
      <c r="BG91" s="48"/>
      <c r="BI91" s="48"/>
      <c r="BK91" s="48"/>
      <c r="BM91" s="48"/>
      <c r="BO91" s="48"/>
      <c r="BQ91" s="48"/>
      <c r="BS91" s="48"/>
      <c r="BU91" s="48"/>
      <c r="BW91" s="48"/>
      <c r="BY91" s="48"/>
      <c r="CA91" s="48"/>
      <c r="CC91" s="35"/>
      <c r="CD91" s="35"/>
    </row>
    <row r="92" spans="4:82" s="45" customFormat="1" ht="15" x14ac:dyDescent="0.2">
      <c r="D92" s="25"/>
      <c r="E92" s="50"/>
      <c r="F92" s="51"/>
      <c r="G92" s="28"/>
      <c r="H92" s="29"/>
      <c r="I92" s="29"/>
      <c r="J92" s="24"/>
      <c r="K92" s="30"/>
      <c r="L92" s="24"/>
      <c r="M92" s="31"/>
      <c r="N92" s="32"/>
      <c r="O92" s="33"/>
      <c r="P92" s="31"/>
      <c r="Q92" s="34"/>
      <c r="S92" s="48"/>
      <c r="U92" s="48"/>
      <c r="W92" s="48"/>
      <c r="Y92" s="48"/>
      <c r="AA92" s="48"/>
      <c r="AC92" s="48"/>
      <c r="AE92" s="48"/>
      <c r="AG92" s="48"/>
      <c r="AI92" s="48"/>
      <c r="AK92" s="48"/>
      <c r="AM92" s="48"/>
      <c r="AO92" s="48"/>
      <c r="AQ92" s="48"/>
      <c r="AS92" s="48"/>
      <c r="AU92" s="48"/>
      <c r="AW92" s="48"/>
      <c r="AY92" s="48"/>
      <c r="BA92" s="48"/>
      <c r="BC92" s="48"/>
      <c r="BE92" s="48"/>
      <c r="BG92" s="48"/>
      <c r="BI92" s="48"/>
      <c r="BK92" s="48"/>
      <c r="BM92" s="48"/>
      <c r="BO92" s="48"/>
      <c r="BQ92" s="48"/>
      <c r="BS92" s="48"/>
      <c r="BU92" s="48"/>
      <c r="BW92" s="48"/>
      <c r="BY92" s="48"/>
      <c r="CA92" s="48"/>
      <c r="CC92" s="35"/>
      <c r="CD92" s="35"/>
    </row>
    <row r="93" spans="4:82" s="45" customFormat="1" ht="15" x14ac:dyDescent="0.2">
      <c r="D93" s="25"/>
      <c r="E93" s="50"/>
      <c r="F93" s="51"/>
      <c r="G93" s="28"/>
      <c r="H93" s="29"/>
      <c r="I93" s="29"/>
      <c r="J93" s="24"/>
      <c r="K93" s="30"/>
      <c r="L93" s="24"/>
      <c r="M93" s="31"/>
      <c r="N93" s="32"/>
      <c r="O93" s="33"/>
      <c r="P93" s="31"/>
      <c r="Q93" s="34"/>
      <c r="S93" s="48"/>
      <c r="U93" s="48"/>
      <c r="W93" s="48"/>
      <c r="Y93" s="48"/>
      <c r="AA93" s="48"/>
      <c r="AC93" s="48"/>
      <c r="AE93" s="48"/>
      <c r="AG93" s="48"/>
      <c r="AI93" s="48"/>
      <c r="AK93" s="48"/>
      <c r="AM93" s="48"/>
      <c r="AO93" s="48"/>
      <c r="AQ93" s="48"/>
      <c r="AS93" s="48"/>
      <c r="AU93" s="48"/>
      <c r="AW93" s="48"/>
      <c r="AY93" s="48"/>
      <c r="BA93" s="48"/>
      <c r="BC93" s="48"/>
      <c r="BE93" s="48"/>
      <c r="BG93" s="48"/>
      <c r="BI93" s="48"/>
      <c r="BK93" s="48"/>
      <c r="BM93" s="48"/>
      <c r="BO93" s="48"/>
      <c r="BQ93" s="48"/>
      <c r="BS93" s="48"/>
      <c r="BU93" s="48"/>
      <c r="BW93" s="48"/>
      <c r="BY93" s="48"/>
      <c r="CA93" s="48"/>
      <c r="CC93" s="35"/>
      <c r="CD93" s="35"/>
    </row>
    <row r="94" spans="4:82" s="45" customFormat="1" ht="15" x14ac:dyDescent="0.2">
      <c r="D94" s="25"/>
      <c r="E94" s="50"/>
      <c r="F94" s="51"/>
      <c r="G94" s="28"/>
      <c r="H94" s="29"/>
      <c r="I94" s="29"/>
      <c r="J94" s="24"/>
      <c r="K94" s="30"/>
      <c r="L94" s="24"/>
      <c r="M94" s="31"/>
      <c r="N94" s="32"/>
      <c r="O94" s="33"/>
      <c r="P94" s="31"/>
      <c r="Q94" s="34"/>
      <c r="S94" s="48"/>
      <c r="U94" s="48"/>
      <c r="W94" s="48"/>
      <c r="Y94" s="48"/>
      <c r="AA94" s="48"/>
      <c r="AC94" s="48"/>
      <c r="AE94" s="48"/>
      <c r="AG94" s="48"/>
      <c r="AI94" s="48"/>
      <c r="AK94" s="48"/>
      <c r="AM94" s="48"/>
      <c r="AO94" s="48"/>
      <c r="AQ94" s="48"/>
      <c r="AS94" s="48"/>
      <c r="AU94" s="48"/>
      <c r="AW94" s="48"/>
      <c r="AY94" s="48"/>
      <c r="BA94" s="48"/>
      <c r="BC94" s="48"/>
      <c r="BE94" s="48"/>
      <c r="BG94" s="48"/>
      <c r="BI94" s="48"/>
      <c r="BK94" s="48"/>
      <c r="BM94" s="48"/>
      <c r="BO94" s="48"/>
      <c r="BQ94" s="48"/>
      <c r="BS94" s="48"/>
      <c r="BU94" s="48"/>
      <c r="BW94" s="48"/>
      <c r="BY94" s="48"/>
      <c r="CA94" s="48"/>
      <c r="CC94" s="35"/>
      <c r="CD94" s="35"/>
    </row>
    <row r="95" spans="4:82" s="45" customFormat="1" ht="15" x14ac:dyDescent="0.2">
      <c r="D95" s="25"/>
      <c r="E95" s="50"/>
      <c r="F95" s="51"/>
      <c r="G95" s="28"/>
      <c r="H95" s="29"/>
      <c r="I95" s="29"/>
      <c r="J95" s="24"/>
      <c r="K95" s="30"/>
      <c r="L95" s="24"/>
      <c r="M95" s="31"/>
      <c r="N95" s="32"/>
      <c r="O95" s="33"/>
      <c r="P95" s="31"/>
      <c r="Q95" s="34"/>
      <c r="S95" s="48"/>
      <c r="U95" s="48"/>
      <c r="W95" s="48"/>
      <c r="Y95" s="48"/>
      <c r="AA95" s="48"/>
      <c r="AC95" s="48"/>
      <c r="AE95" s="48"/>
      <c r="AG95" s="48"/>
      <c r="AI95" s="48"/>
      <c r="AK95" s="48"/>
      <c r="AM95" s="48"/>
      <c r="AO95" s="48"/>
      <c r="AQ95" s="48"/>
      <c r="AS95" s="48"/>
      <c r="AU95" s="48"/>
      <c r="AW95" s="48"/>
      <c r="AY95" s="48"/>
      <c r="BA95" s="48"/>
      <c r="BC95" s="48"/>
      <c r="BE95" s="48"/>
      <c r="BG95" s="48"/>
      <c r="BI95" s="48"/>
      <c r="BK95" s="48"/>
      <c r="BM95" s="48"/>
      <c r="BO95" s="48"/>
      <c r="BQ95" s="48"/>
      <c r="BS95" s="48"/>
      <c r="BU95" s="48"/>
      <c r="BW95" s="48"/>
      <c r="BY95" s="48"/>
      <c r="CA95" s="48"/>
      <c r="CC95" s="35"/>
      <c r="CD95" s="35"/>
    </row>
    <row r="96" spans="4:82" s="45" customFormat="1" ht="15" x14ac:dyDescent="0.2">
      <c r="D96" s="25"/>
      <c r="E96" s="50"/>
      <c r="F96" s="51"/>
      <c r="G96" s="28"/>
      <c r="H96" s="29"/>
      <c r="I96" s="29"/>
      <c r="J96" s="24"/>
      <c r="K96" s="30"/>
      <c r="L96" s="24"/>
      <c r="M96" s="31"/>
      <c r="N96" s="32"/>
      <c r="O96" s="33"/>
      <c r="P96" s="31"/>
      <c r="Q96" s="34"/>
      <c r="S96" s="48"/>
      <c r="U96" s="48"/>
      <c r="W96" s="48"/>
      <c r="Y96" s="48"/>
      <c r="AA96" s="48"/>
      <c r="AC96" s="48"/>
      <c r="AE96" s="48"/>
      <c r="AG96" s="48"/>
      <c r="AI96" s="48"/>
      <c r="AK96" s="48"/>
      <c r="AM96" s="48"/>
      <c r="AO96" s="48"/>
      <c r="AQ96" s="48"/>
      <c r="AS96" s="48"/>
      <c r="AU96" s="48"/>
      <c r="AW96" s="48"/>
      <c r="AY96" s="48"/>
      <c r="BA96" s="48"/>
      <c r="BC96" s="48"/>
      <c r="BE96" s="48"/>
      <c r="BG96" s="48"/>
      <c r="BI96" s="48"/>
      <c r="BK96" s="48"/>
      <c r="BM96" s="48"/>
      <c r="BO96" s="48"/>
      <c r="BQ96" s="48"/>
      <c r="BS96" s="48"/>
      <c r="BU96" s="48"/>
      <c r="BW96" s="48"/>
      <c r="BY96" s="48"/>
      <c r="CA96" s="48"/>
      <c r="CC96" s="35"/>
      <c r="CD96" s="35"/>
    </row>
    <row r="97" spans="4:82" s="45" customFormat="1" ht="15" x14ac:dyDescent="0.2">
      <c r="D97" s="25"/>
      <c r="E97" s="50"/>
      <c r="F97" s="51"/>
      <c r="G97" s="28"/>
      <c r="H97" s="29"/>
      <c r="I97" s="29"/>
      <c r="J97" s="24"/>
      <c r="K97" s="30"/>
      <c r="L97" s="24"/>
      <c r="M97" s="31"/>
      <c r="N97" s="32"/>
      <c r="O97" s="33"/>
      <c r="P97" s="31"/>
      <c r="Q97" s="34"/>
      <c r="S97" s="48"/>
      <c r="U97" s="48"/>
      <c r="W97" s="48"/>
      <c r="Y97" s="48"/>
      <c r="AA97" s="48"/>
      <c r="AC97" s="48"/>
      <c r="AE97" s="48"/>
      <c r="AG97" s="48"/>
      <c r="AI97" s="48"/>
      <c r="AK97" s="48"/>
      <c r="AM97" s="48"/>
      <c r="AO97" s="48"/>
      <c r="AQ97" s="48"/>
      <c r="AS97" s="48"/>
      <c r="AU97" s="48"/>
      <c r="AW97" s="48"/>
      <c r="AY97" s="48"/>
      <c r="BA97" s="48"/>
      <c r="BC97" s="48"/>
      <c r="BE97" s="48"/>
      <c r="BG97" s="48"/>
      <c r="BI97" s="48"/>
      <c r="BK97" s="48"/>
      <c r="BM97" s="48"/>
      <c r="BO97" s="48"/>
      <c r="BQ97" s="48"/>
      <c r="BS97" s="48"/>
      <c r="BU97" s="48"/>
      <c r="BW97" s="48"/>
      <c r="BY97" s="48"/>
      <c r="CA97" s="48"/>
      <c r="CC97" s="35"/>
      <c r="CD97" s="35"/>
    </row>
    <row r="98" spans="4:82" s="45" customFormat="1" ht="15" x14ac:dyDescent="0.2">
      <c r="D98" s="25"/>
      <c r="E98" s="50"/>
      <c r="F98" s="51"/>
      <c r="G98" s="28"/>
      <c r="H98" s="29"/>
      <c r="I98" s="29"/>
      <c r="J98" s="24"/>
      <c r="K98" s="30"/>
      <c r="L98" s="24"/>
      <c r="M98" s="31"/>
      <c r="N98" s="32"/>
      <c r="O98" s="33"/>
      <c r="P98" s="31"/>
      <c r="Q98" s="34"/>
      <c r="S98" s="48"/>
      <c r="U98" s="48"/>
      <c r="W98" s="48"/>
      <c r="Y98" s="48"/>
      <c r="AA98" s="48"/>
      <c r="AC98" s="48"/>
      <c r="AE98" s="48"/>
      <c r="AG98" s="48"/>
      <c r="AI98" s="48"/>
      <c r="AK98" s="48"/>
      <c r="AM98" s="48"/>
      <c r="AO98" s="48"/>
      <c r="AQ98" s="48"/>
      <c r="AS98" s="48"/>
      <c r="AU98" s="48"/>
      <c r="AW98" s="48"/>
      <c r="AY98" s="48"/>
      <c r="BA98" s="48"/>
      <c r="BC98" s="48"/>
      <c r="BE98" s="48"/>
      <c r="BG98" s="48"/>
      <c r="BI98" s="48"/>
      <c r="BK98" s="48"/>
      <c r="BM98" s="48"/>
      <c r="BO98" s="48"/>
      <c r="BQ98" s="48"/>
      <c r="BS98" s="48"/>
      <c r="BU98" s="48"/>
      <c r="BW98" s="48"/>
      <c r="BY98" s="48"/>
      <c r="CA98" s="48"/>
      <c r="CC98" s="35"/>
      <c r="CD98" s="35"/>
    </row>
    <row r="99" spans="4:82" s="45" customFormat="1" ht="15" x14ac:dyDescent="0.2">
      <c r="D99" s="25"/>
      <c r="E99" s="50"/>
      <c r="F99" s="51"/>
      <c r="G99" s="28"/>
      <c r="H99" s="29"/>
      <c r="I99" s="29"/>
      <c r="J99" s="24"/>
      <c r="K99" s="30"/>
      <c r="L99" s="24"/>
      <c r="M99" s="31"/>
      <c r="N99" s="32"/>
      <c r="O99" s="33"/>
      <c r="P99" s="31"/>
      <c r="Q99" s="34"/>
      <c r="S99" s="48"/>
      <c r="U99" s="48"/>
      <c r="W99" s="48"/>
      <c r="Y99" s="48"/>
      <c r="AA99" s="48"/>
      <c r="AC99" s="48"/>
      <c r="AE99" s="48"/>
      <c r="AG99" s="48"/>
      <c r="AI99" s="48"/>
      <c r="AK99" s="48"/>
      <c r="AM99" s="48"/>
      <c r="AO99" s="48"/>
      <c r="AQ99" s="48"/>
      <c r="AS99" s="48"/>
      <c r="AU99" s="48"/>
      <c r="AW99" s="48"/>
      <c r="AY99" s="48"/>
      <c r="BA99" s="48"/>
      <c r="BC99" s="48"/>
      <c r="BE99" s="48"/>
      <c r="BG99" s="48"/>
      <c r="BI99" s="48"/>
      <c r="BK99" s="48"/>
      <c r="BM99" s="48"/>
      <c r="BO99" s="48"/>
      <c r="BQ99" s="48"/>
      <c r="BS99" s="48"/>
      <c r="BU99" s="48"/>
      <c r="BW99" s="48"/>
      <c r="BY99" s="48"/>
      <c r="CA99" s="48"/>
      <c r="CC99" s="35"/>
      <c r="CD99" s="35"/>
    </row>
    <row r="100" spans="4:82" s="45" customFormat="1" ht="15" x14ac:dyDescent="0.2">
      <c r="D100" s="25"/>
      <c r="E100" s="50"/>
      <c r="F100" s="51"/>
      <c r="G100" s="28"/>
      <c r="H100" s="29"/>
      <c r="I100" s="29"/>
      <c r="J100" s="24"/>
      <c r="K100" s="30"/>
      <c r="L100" s="24"/>
      <c r="M100" s="31"/>
      <c r="N100" s="32"/>
      <c r="O100" s="33"/>
      <c r="P100" s="31"/>
      <c r="Q100" s="34"/>
      <c r="S100" s="48"/>
      <c r="U100" s="48"/>
      <c r="W100" s="48"/>
      <c r="Y100" s="48"/>
      <c r="AA100" s="48"/>
      <c r="AC100" s="48"/>
      <c r="AE100" s="48"/>
      <c r="AG100" s="48"/>
      <c r="AI100" s="48"/>
      <c r="AK100" s="48"/>
      <c r="AM100" s="48"/>
      <c r="AO100" s="48"/>
      <c r="AQ100" s="48"/>
      <c r="AS100" s="48"/>
      <c r="AU100" s="48"/>
      <c r="AW100" s="48"/>
      <c r="AY100" s="48"/>
      <c r="BA100" s="48"/>
      <c r="BC100" s="48"/>
      <c r="BE100" s="48"/>
      <c r="BG100" s="48"/>
      <c r="BI100" s="48"/>
      <c r="BK100" s="48"/>
      <c r="BM100" s="48"/>
      <c r="BO100" s="48"/>
      <c r="BQ100" s="48"/>
      <c r="BS100" s="48"/>
      <c r="BU100" s="48"/>
      <c r="BW100" s="48"/>
      <c r="BY100" s="48"/>
      <c r="CA100" s="48"/>
      <c r="CC100" s="35"/>
      <c r="CD100" s="35"/>
    </row>
    <row r="101" spans="4:82" s="45" customFormat="1" ht="15" x14ac:dyDescent="0.2">
      <c r="D101" s="25"/>
      <c r="E101" s="50"/>
      <c r="F101" s="51"/>
      <c r="G101" s="28"/>
      <c r="H101" s="29"/>
      <c r="I101" s="29"/>
      <c r="J101" s="24"/>
      <c r="K101" s="30"/>
      <c r="L101" s="24"/>
      <c r="M101" s="31"/>
      <c r="N101" s="32"/>
      <c r="O101" s="33"/>
      <c r="P101" s="31"/>
      <c r="Q101" s="34"/>
      <c r="S101" s="48"/>
      <c r="U101" s="48"/>
      <c r="W101" s="48"/>
      <c r="Y101" s="48"/>
      <c r="AA101" s="48"/>
      <c r="AC101" s="48"/>
      <c r="AE101" s="48"/>
      <c r="AG101" s="48"/>
      <c r="AI101" s="48"/>
      <c r="AK101" s="48"/>
      <c r="AM101" s="48"/>
      <c r="AO101" s="48"/>
      <c r="AQ101" s="48"/>
      <c r="AS101" s="48"/>
      <c r="AU101" s="48"/>
      <c r="AW101" s="48"/>
      <c r="AY101" s="48"/>
      <c r="BA101" s="48"/>
      <c r="BC101" s="48"/>
      <c r="BE101" s="48"/>
      <c r="BG101" s="48"/>
      <c r="BI101" s="48"/>
      <c r="BK101" s="48"/>
      <c r="BM101" s="48"/>
      <c r="BO101" s="48"/>
      <c r="BQ101" s="48"/>
      <c r="BS101" s="48"/>
      <c r="BU101" s="48"/>
      <c r="BW101" s="48"/>
      <c r="BY101" s="48"/>
      <c r="CA101" s="48"/>
      <c r="CC101" s="35"/>
      <c r="CD101" s="35"/>
    </row>
    <row r="102" spans="4:82" s="45" customFormat="1" ht="15" x14ac:dyDescent="0.2">
      <c r="D102" s="25"/>
      <c r="E102" s="50"/>
      <c r="F102" s="51"/>
      <c r="G102" s="28"/>
      <c r="H102" s="29"/>
      <c r="I102" s="29"/>
      <c r="J102" s="24"/>
      <c r="K102" s="30"/>
      <c r="L102" s="24"/>
      <c r="M102" s="31"/>
      <c r="N102" s="32"/>
      <c r="O102" s="33"/>
      <c r="P102" s="31"/>
      <c r="Q102" s="34"/>
      <c r="S102" s="48"/>
      <c r="U102" s="48"/>
      <c r="W102" s="48"/>
      <c r="Y102" s="48"/>
      <c r="AA102" s="48"/>
      <c r="AC102" s="48"/>
      <c r="AE102" s="48"/>
      <c r="AG102" s="48"/>
      <c r="AI102" s="48"/>
      <c r="AK102" s="48"/>
      <c r="AM102" s="48"/>
      <c r="AO102" s="48"/>
      <c r="AQ102" s="48"/>
      <c r="AS102" s="48"/>
      <c r="AU102" s="48"/>
      <c r="AW102" s="48"/>
      <c r="AY102" s="48"/>
      <c r="BA102" s="48"/>
      <c r="BC102" s="48"/>
      <c r="BE102" s="48"/>
      <c r="BG102" s="48"/>
      <c r="BI102" s="48"/>
      <c r="BK102" s="48"/>
      <c r="BM102" s="48"/>
      <c r="BO102" s="48"/>
      <c r="BQ102" s="48"/>
      <c r="BS102" s="48"/>
      <c r="BU102" s="48"/>
      <c r="BW102" s="48"/>
      <c r="BY102" s="48"/>
      <c r="CA102" s="48"/>
      <c r="CC102" s="35"/>
      <c r="CD102" s="35"/>
    </row>
    <row r="103" spans="4:82" s="45" customFormat="1" ht="15" x14ac:dyDescent="0.2">
      <c r="D103" s="25"/>
      <c r="E103" s="50"/>
      <c r="F103" s="51"/>
      <c r="G103" s="28"/>
      <c r="H103" s="29"/>
      <c r="I103" s="29"/>
      <c r="J103" s="24"/>
      <c r="K103" s="30"/>
      <c r="L103" s="24"/>
      <c r="M103" s="31"/>
      <c r="N103" s="32"/>
      <c r="O103" s="33"/>
      <c r="P103" s="31"/>
      <c r="Q103" s="34"/>
      <c r="S103" s="48"/>
      <c r="U103" s="48"/>
      <c r="W103" s="48"/>
      <c r="Y103" s="48"/>
      <c r="AA103" s="48"/>
      <c r="AC103" s="48"/>
      <c r="AE103" s="48"/>
      <c r="AG103" s="48"/>
      <c r="AI103" s="48"/>
      <c r="AK103" s="48"/>
      <c r="AM103" s="48"/>
      <c r="AO103" s="48"/>
      <c r="AQ103" s="48"/>
      <c r="AS103" s="48"/>
      <c r="AU103" s="48"/>
      <c r="AW103" s="48"/>
      <c r="AY103" s="48"/>
      <c r="BA103" s="48"/>
      <c r="BC103" s="48"/>
      <c r="BE103" s="48"/>
      <c r="BG103" s="48"/>
      <c r="BI103" s="48"/>
      <c r="BK103" s="48"/>
      <c r="BM103" s="48"/>
      <c r="BO103" s="48"/>
      <c r="BQ103" s="48"/>
      <c r="BS103" s="48"/>
      <c r="BU103" s="48"/>
      <c r="BW103" s="48"/>
      <c r="BY103" s="48"/>
      <c r="CA103" s="48"/>
      <c r="CC103" s="35"/>
      <c r="CD103" s="35"/>
    </row>
    <row r="104" spans="4:82" s="45" customFormat="1" ht="15" x14ac:dyDescent="0.2">
      <c r="D104" s="25"/>
      <c r="E104" s="50"/>
      <c r="F104" s="51"/>
      <c r="G104" s="28"/>
      <c r="H104" s="29"/>
      <c r="I104" s="29"/>
      <c r="J104" s="24"/>
      <c r="K104" s="30"/>
      <c r="L104" s="24"/>
      <c r="M104" s="31"/>
      <c r="N104" s="32"/>
      <c r="O104" s="33"/>
      <c r="P104" s="31"/>
      <c r="Q104" s="34"/>
      <c r="S104" s="48"/>
      <c r="U104" s="48"/>
      <c r="W104" s="48"/>
      <c r="Y104" s="48"/>
      <c r="AA104" s="48"/>
      <c r="AC104" s="48"/>
      <c r="AE104" s="48"/>
      <c r="AG104" s="48"/>
      <c r="AI104" s="48"/>
      <c r="AK104" s="48"/>
      <c r="AM104" s="48"/>
      <c r="AO104" s="48"/>
      <c r="AQ104" s="48"/>
      <c r="AS104" s="48"/>
      <c r="AU104" s="48"/>
      <c r="AW104" s="48"/>
      <c r="AY104" s="48"/>
      <c r="BA104" s="48"/>
      <c r="BC104" s="48"/>
      <c r="BE104" s="48"/>
      <c r="BG104" s="48"/>
      <c r="BI104" s="48"/>
      <c r="BK104" s="48"/>
      <c r="BM104" s="48"/>
      <c r="BO104" s="48"/>
      <c r="BQ104" s="48"/>
      <c r="BS104" s="48"/>
      <c r="BU104" s="48"/>
      <c r="BW104" s="48"/>
      <c r="BY104" s="48"/>
      <c r="CA104" s="48"/>
      <c r="CC104" s="35"/>
      <c r="CD104" s="35"/>
    </row>
  </sheetData>
  <mergeCells count="128">
    <mergeCell ref="AP5:AQ5"/>
    <mergeCell ref="AR5:AS5"/>
    <mergeCell ref="BV5:BW5"/>
    <mergeCell ref="BL5:BM5"/>
    <mergeCell ref="BN5:BO5"/>
    <mergeCell ref="BZ5:CA5"/>
    <mergeCell ref="BX5:BY5"/>
    <mergeCell ref="BB5:BC5"/>
    <mergeCell ref="BD5:BE5"/>
    <mergeCell ref="BF5:BG5"/>
    <mergeCell ref="BH5:BI5"/>
    <mergeCell ref="BJ5:BK5"/>
    <mergeCell ref="BD6:BE6"/>
    <mergeCell ref="BF6:BG6"/>
    <mergeCell ref="BH6:BI6"/>
    <mergeCell ref="J6:J7"/>
    <mergeCell ref="K6:K7"/>
    <mergeCell ref="L6:L7"/>
    <mergeCell ref="M6:M7"/>
    <mergeCell ref="N6:N7"/>
    <mergeCell ref="O6:O7"/>
    <mergeCell ref="AP6:AQ6"/>
    <mergeCell ref="P6:P7"/>
    <mergeCell ref="Q6:Q7"/>
    <mergeCell ref="R6:S6"/>
    <mergeCell ref="T6:U6"/>
    <mergeCell ref="V6:W6"/>
    <mergeCell ref="X6:Y6"/>
    <mergeCell ref="AN6:AO6"/>
    <mergeCell ref="AL6:AM6"/>
    <mergeCell ref="F6:F7"/>
    <mergeCell ref="G6:G7"/>
    <mergeCell ref="H6:H7"/>
    <mergeCell ref="I6:I7"/>
    <mergeCell ref="BU1:CA1"/>
    <mergeCell ref="A3:B3"/>
    <mergeCell ref="C3:G3"/>
    <mergeCell ref="I3:K3"/>
    <mergeCell ref="N3:Q3"/>
    <mergeCell ref="BQ3:BT3"/>
    <mergeCell ref="BU3:CA3"/>
    <mergeCell ref="AT5:AU5"/>
    <mergeCell ref="AV5:AW5"/>
    <mergeCell ref="AX5:AY5"/>
    <mergeCell ref="AZ5:BA5"/>
    <mergeCell ref="AD5:AE5"/>
    <mergeCell ref="AF5:AG5"/>
    <mergeCell ref="AH5:AI5"/>
    <mergeCell ref="AJ5:AK5"/>
    <mergeCell ref="AL5:AM5"/>
    <mergeCell ref="AN5:AO5"/>
    <mergeCell ref="BP5:BQ5"/>
    <mergeCell ref="BR5:BS5"/>
    <mergeCell ref="BT5:BU5"/>
    <mergeCell ref="T5:U5"/>
    <mergeCell ref="V5:W5"/>
    <mergeCell ref="X5:Y5"/>
    <mergeCell ref="Z5:AA5"/>
    <mergeCell ref="AB5:AC5"/>
    <mergeCell ref="AD6:AE6"/>
    <mergeCell ref="AF6:AG6"/>
    <mergeCell ref="AH6:AI6"/>
    <mergeCell ref="AJ6:AK6"/>
    <mergeCell ref="D28:E28"/>
    <mergeCell ref="A30:B30"/>
    <mergeCell ref="D30:E30"/>
    <mergeCell ref="J30:L30"/>
    <mergeCell ref="A32:B32"/>
    <mergeCell ref="D32:E32"/>
    <mergeCell ref="AM32:AN32"/>
    <mergeCell ref="AP32:AR32"/>
    <mergeCell ref="A34:B34"/>
    <mergeCell ref="D34:E34"/>
    <mergeCell ref="AB33:AD33"/>
    <mergeCell ref="AE33:AF33"/>
    <mergeCell ref="AG33:AK33"/>
    <mergeCell ref="AM33:AN33"/>
    <mergeCell ref="AP33:AR33"/>
    <mergeCell ref="AB32:AD32"/>
    <mergeCell ref="AG32:AK32"/>
    <mergeCell ref="R5:S5"/>
    <mergeCell ref="BX6:BY6"/>
    <mergeCell ref="BZ6:CA6"/>
    <mergeCell ref="A25:B25"/>
    <mergeCell ref="D25:E25"/>
    <mergeCell ref="BJ6:BK6"/>
    <mergeCell ref="BL6:BM6"/>
    <mergeCell ref="BN6:BO6"/>
    <mergeCell ref="BP6:BQ6"/>
    <mergeCell ref="BR6:BS6"/>
    <mergeCell ref="BT6:BU6"/>
    <mergeCell ref="AX6:AY6"/>
    <mergeCell ref="AZ6:BA6"/>
    <mergeCell ref="BB6:BC6"/>
    <mergeCell ref="AT6:AU6"/>
    <mergeCell ref="AV6:AW6"/>
    <mergeCell ref="Z6:AA6"/>
    <mergeCell ref="AB6:AC6"/>
    <mergeCell ref="BV6:BW6"/>
    <mergeCell ref="AR6:AS6"/>
    <mergeCell ref="A6:A7"/>
    <mergeCell ref="B6:B7"/>
    <mergeCell ref="C6:C7"/>
    <mergeCell ref="D6:D7"/>
    <mergeCell ref="E6:E7"/>
    <mergeCell ref="A36:B36"/>
    <mergeCell ref="D36:E36"/>
    <mergeCell ref="S26:W27"/>
    <mergeCell ref="Y26:Z27"/>
    <mergeCell ref="AB26:AD27"/>
    <mergeCell ref="AG26:AK27"/>
    <mergeCell ref="AM26:AN27"/>
    <mergeCell ref="AP26:AR27"/>
    <mergeCell ref="S28:W28"/>
    <mergeCell ref="Y28:Z28"/>
    <mergeCell ref="AB28:AD28"/>
    <mergeCell ref="AG28:AK28"/>
    <mergeCell ref="AM28:AN28"/>
    <mergeCell ref="AP28:AR28"/>
    <mergeCell ref="S30:W30"/>
    <mergeCell ref="Y30:Z30"/>
    <mergeCell ref="AB30:AD30"/>
    <mergeCell ref="AG30:AK30"/>
    <mergeCell ref="AM30:AN30"/>
    <mergeCell ref="AP30:AR30"/>
    <mergeCell ref="S32:W32"/>
    <mergeCell ref="Y32:Z32"/>
    <mergeCell ref="A28:B28"/>
  </mergeCells>
  <conditionalFormatting sqref="K9:K22">
    <cfRule type="cellIs" dxfId="71" priority="18" operator="equal">
      <formula>0</formula>
    </cfRule>
  </conditionalFormatting>
  <conditionalFormatting sqref="K9:K12">
    <cfRule type="cellIs" dxfId="70" priority="17" operator="equal">
      <formula>0</formula>
    </cfRule>
  </conditionalFormatting>
  <conditionalFormatting sqref="K9:K22">
    <cfRule type="cellIs" dxfId="69" priority="16" operator="equal">
      <formula>0</formula>
    </cfRule>
  </conditionalFormatting>
  <conditionalFormatting sqref="K9:K12">
    <cfRule type="cellIs" dxfId="68" priority="15" operator="equal">
      <formula>0</formula>
    </cfRule>
  </conditionalFormatting>
  <conditionalFormatting sqref="K9:K22">
    <cfRule type="cellIs" dxfId="67" priority="14" operator="equal">
      <formula>0</formula>
    </cfRule>
  </conditionalFormatting>
  <conditionalFormatting sqref="K9:K12">
    <cfRule type="cellIs" dxfId="66" priority="13" operator="equal">
      <formula>0</formula>
    </cfRule>
  </conditionalFormatting>
  <conditionalFormatting sqref="K9:K22">
    <cfRule type="cellIs" dxfId="65" priority="12" operator="equal">
      <formula>0</formula>
    </cfRule>
  </conditionalFormatting>
  <conditionalFormatting sqref="K9:K12">
    <cfRule type="cellIs" dxfId="64" priority="11" operator="equal">
      <formula>0</formula>
    </cfRule>
  </conditionalFormatting>
  <conditionalFormatting sqref="K9:K22">
    <cfRule type="cellIs" dxfId="63" priority="10" operator="equal">
      <formula>0</formula>
    </cfRule>
  </conditionalFormatting>
  <conditionalFormatting sqref="K9:K12">
    <cfRule type="cellIs" dxfId="62" priority="9" operator="equal">
      <formula>0</formula>
    </cfRule>
  </conditionalFormatting>
  <conditionalFormatting sqref="K9:K22">
    <cfRule type="cellIs" dxfId="61" priority="8" operator="equal">
      <formula>0</formula>
    </cfRule>
  </conditionalFormatting>
  <conditionalFormatting sqref="K9:K12">
    <cfRule type="cellIs" dxfId="60" priority="7" operator="equal">
      <formula>0</formula>
    </cfRule>
  </conditionalFormatting>
  <conditionalFormatting sqref="K9:K22">
    <cfRule type="cellIs" dxfId="59" priority="6" operator="equal">
      <formula>0</formula>
    </cfRule>
  </conditionalFormatting>
  <conditionalFormatting sqref="K9:K12">
    <cfRule type="cellIs" dxfId="58" priority="5" operator="equal">
      <formula>0</formula>
    </cfRule>
  </conditionalFormatting>
  <conditionalFormatting sqref="K9:K22">
    <cfRule type="cellIs" dxfId="57" priority="4" operator="equal">
      <formula>0</formula>
    </cfRule>
  </conditionalFormatting>
  <conditionalFormatting sqref="K9:K12">
    <cfRule type="cellIs" dxfId="56" priority="3" operator="equal">
      <formula>0</formula>
    </cfRule>
  </conditionalFormatting>
  <conditionalFormatting sqref="K9:K22">
    <cfRule type="cellIs" dxfId="55" priority="2" operator="equal">
      <formula>0</formula>
    </cfRule>
  </conditionalFormatting>
  <conditionalFormatting sqref="K9:K12">
    <cfRule type="cellIs" dxfId="54" priority="1" operator="equal">
      <formula>0</formula>
    </cfRule>
  </conditionalFormatting>
  <pageMargins left="0.19685039370078741" right="0.19685039370078741" top="0.23622047244094491" bottom="0.23622047244094491" header="0.31496062992125984" footer="0.31496062992125984"/>
  <pageSetup paperSize="9" scale="47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131"/>
  <sheetViews>
    <sheetView showGridLines="0" workbookViewId="0">
      <pane xSplit="17" ySplit="7" topLeftCell="BR8" activePane="bottomRight" state="frozen"/>
      <selection sqref="A1:XFD1048576"/>
      <selection pane="topRight" sqref="A1:XFD1048576"/>
      <selection pane="bottomLeft" sqref="A1:XFD1048576"/>
      <selection pane="bottomRight" activeCell="CB3" sqref="CB3"/>
    </sheetView>
  </sheetViews>
  <sheetFormatPr defaultColWidth="9.125" defaultRowHeight="14.25" x14ac:dyDescent="0.2"/>
  <cols>
    <col min="1" max="1" width="3.25" style="24" customWidth="1"/>
    <col min="2" max="2" width="12.25" style="24" customWidth="1"/>
    <col min="3" max="3" width="17.625" style="24" customWidth="1"/>
    <col min="4" max="4" width="3.875" style="25" customWidth="1"/>
    <col min="5" max="5" width="6" style="26" customWidth="1"/>
    <col min="6" max="6" width="5.125" style="27" customWidth="1"/>
    <col min="7" max="7" width="5.875" style="28" customWidth="1"/>
    <col min="8" max="9" width="9" style="29" customWidth="1"/>
    <col min="10" max="10" width="4.25" style="24" customWidth="1"/>
    <col min="11" max="11" width="4.25" style="30" customWidth="1"/>
    <col min="12" max="12" width="4.25" style="24" customWidth="1"/>
    <col min="13" max="13" width="6.625" style="31" customWidth="1"/>
    <col min="14" max="14" width="6.625" style="32" customWidth="1"/>
    <col min="15" max="15" width="4.25" style="33" customWidth="1"/>
    <col min="16" max="16" width="7.375" style="31" customWidth="1"/>
    <col min="17" max="17" width="6.625" style="34" customWidth="1"/>
    <col min="18" max="18" width="2.75" style="24" customWidth="1"/>
    <col min="19" max="19" width="2.75" style="30" customWidth="1"/>
    <col min="20" max="20" width="2.75" style="24" customWidth="1"/>
    <col min="21" max="21" width="2.75" style="30" customWidth="1"/>
    <col min="22" max="22" width="2.75" style="24" customWidth="1"/>
    <col min="23" max="23" width="2.75" style="30" customWidth="1"/>
    <col min="24" max="24" width="2.75" style="24" customWidth="1"/>
    <col min="25" max="25" width="2.75" style="30" customWidth="1"/>
    <col min="26" max="26" width="2.75" style="24" customWidth="1"/>
    <col min="27" max="27" width="2.75" style="30" customWidth="1"/>
    <col min="28" max="28" width="2.75" style="24" customWidth="1"/>
    <col min="29" max="29" width="2.75" style="30" customWidth="1"/>
    <col min="30" max="30" width="2.75" style="24" customWidth="1"/>
    <col min="31" max="31" width="2.75" style="30" customWidth="1"/>
    <col min="32" max="32" width="2.75" style="24" customWidth="1"/>
    <col min="33" max="33" width="2.75" style="30" customWidth="1"/>
    <col min="34" max="34" width="2.75" style="24" customWidth="1"/>
    <col min="35" max="35" width="2.75" style="30" customWidth="1"/>
    <col min="36" max="36" width="2.75" style="24" customWidth="1"/>
    <col min="37" max="37" width="2.75" style="30" customWidth="1"/>
    <col min="38" max="38" width="2.75" style="24" customWidth="1"/>
    <col min="39" max="39" width="2.75" style="30" customWidth="1"/>
    <col min="40" max="40" width="2.75" style="24" customWidth="1"/>
    <col min="41" max="41" width="2.75" style="30" customWidth="1"/>
    <col min="42" max="42" width="2.75" style="24" customWidth="1"/>
    <col min="43" max="43" width="2.75" style="30" customWidth="1"/>
    <col min="44" max="44" width="2.75" style="24" customWidth="1"/>
    <col min="45" max="45" width="2.75" style="30" customWidth="1"/>
    <col min="46" max="46" width="2.75" style="24" customWidth="1"/>
    <col min="47" max="47" width="2.75" style="30" customWidth="1"/>
    <col min="48" max="48" width="2.75" style="24" customWidth="1"/>
    <col min="49" max="49" width="2.75" style="30" customWidth="1"/>
    <col min="50" max="50" width="2.75" style="24" customWidth="1"/>
    <col min="51" max="51" width="2.75" style="30" customWidth="1"/>
    <col min="52" max="52" width="2.75" style="24" customWidth="1"/>
    <col min="53" max="53" width="2.75" style="30" customWidth="1"/>
    <col min="54" max="54" width="2.75" style="24" customWidth="1"/>
    <col min="55" max="55" width="2.75" style="30" customWidth="1"/>
    <col min="56" max="56" width="2.75" style="24" customWidth="1"/>
    <col min="57" max="57" width="2.75" style="30" customWidth="1"/>
    <col min="58" max="58" width="2.75" style="24" customWidth="1"/>
    <col min="59" max="59" width="2.75" style="30" customWidth="1"/>
    <col min="60" max="60" width="2.75" style="24" customWidth="1"/>
    <col min="61" max="61" width="2.75" style="30" customWidth="1"/>
    <col min="62" max="62" width="2.75" style="24" customWidth="1"/>
    <col min="63" max="63" width="2.75" style="30" customWidth="1"/>
    <col min="64" max="64" width="2.75" style="24" customWidth="1"/>
    <col min="65" max="65" width="2.75" style="30" customWidth="1"/>
    <col min="66" max="66" width="2.75" style="24" customWidth="1"/>
    <col min="67" max="67" width="2.75" style="30" customWidth="1"/>
    <col min="68" max="68" width="2.75" style="24" customWidth="1"/>
    <col min="69" max="69" width="2.75" style="30" customWidth="1"/>
    <col min="70" max="70" width="2.75" style="24" customWidth="1"/>
    <col min="71" max="71" width="2.75" style="30" customWidth="1"/>
    <col min="72" max="72" width="2.75" style="24" customWidth="1"/>
    <col min="73" max="73" width="2.75" style="30" customWidth="1"/>
    <col min="74" max="74" width="2.75" style="24" customWidth="1"/>
    <col min="75" max="75" width="2.75" style="30" customWidth="1"/>
    <col min="76" max="76" width="2.75" style="24" customWidth="1"/>
    <col min="77" max="77" width="2.75" style="30" customWidth="1"/>
    <col min="78" max="78" width="2.75" style="24" customWidth="1"/>
    <col min="79" max="79" width="2.75" style="30" customWidth="1"/>
    <col min="80" max="80" width="9.125" style="24"/>
    <col min="81" max="81" width="11.75" style="35" bestFit="1" customWidth="1"/>
    <col min="82" max="82" width="9.25" style="35" bestFit="1" customWidth="1"/>
    <col min="83" max="16384" width="9.125" style="24"/>
  </cols>
  <sheetData>
    <row r="1" spans="1:82" ht="31.5" customHeight="1" x14ac:dyDescent="0.2">
      <c r="A1" s="54" t="s">
        <v>11</v>
      </c>
      <c r="BU1" s="674"/>
      <c r="BV1" s="674"/>
      <c r="BW1" s="674"/>
      <c r="BX1" s="674"/>
      <c r="BY1" s="674"/>
      <c r="BZ1" s="674"/>
      <c r="CA1" s="674"/>
    </row>
    <row r="2" spans="1:82" ht="6" customHeight="1" thickBot="1" x14ac:dyDescent="0.25">
      <c r="A2" s="36"/>
    </row>
    <row r="3" spans="1:82" s="37" customFormat="1" ht="27" customHeight="1" thickBot="1" x14ac:dyDescent="0.25">
      <c r="A3" s="675" t="s">
        <v>12</v>
      </c>
      <c r="B3" s="675"/>
      <c r="C3" s="676"/>
      <c r="D3" s="677"/>
      <c r="E3" s="677"/>
      <c r="F3" s="677"/>
      <c r="G3" s="678"/>
      <c r="H3" s="57" t="s">
        <v>53</v>
      </c>
      <c r="I3" s="679"/>
      <c r="J3" s="680"/>
      <c r="K3" s="681"/>
      <c r="L3" s="58" t="s">
        <v>38</v>
      </c>
      <c r="M3" s="59"/>
      <c r="N3" s="682"/>
      <c r="O3" s="683"/>
      <c r="P3" s="683"/>
      <c r="Q3" s="684"/>
      <c r="S3" s="38"/>
      <c r="U3" s="38"/>
      <c r="W3" s="38"/>
      <c r="Y3" s="38"/>
      <c r="AA3" s="38"/>
      <c r="AC3" s="38"/>
      <c r="AE3" s="38"/>
      <c r="AG3" s="38"/>
      <c r="AI3" s="38"/>
      <c r="AK3" s="38"/>
      <c r="AM3" s="38"/>
      <c r="AO3" s="38"/>
      <c r="AQ3" s="38"/>
      <c r="AS3" s="38"/>
      <c r="AU3" s="38"/>
      <c r="AW3" s="38"/>
      <c r="AY3" s="38"/>
      <c r="BA3" s="38"/>
      <c r="BC3" s="38"/>
      <c r="BE3" s="38"/>
      <c r="BG3" s="38"/>
      <c r="BI3" s="38"/>
      <c r="BK3" s="38"/>
      <c r="BM3" s="38"/>
      <c r="BO3" s="38"/>
      <c r="BQ3" s="685" t="s">
        <v>50</v>
      </c>
      <c r="BR3" s="685"/>
      <c r="BS3" s="685"/>
      <c r="BT3" s="686"/>
      <c r="BU3" s="687">
        <v>41306</v>
      </c>
      <c r="BV3" s="688"/>
      <c r="BW3" s="688"/>
      <c r="BX3" s="688"/>
      <c r="BY3" s="688"/>
      <c r="BZ3" s="688"/>
      <c r="CA3" s="689"/>
      <c r="CC3" s="60"/>
      <c r="CD3" s="60"/>
    </row>
    <row r="4" spans="1:82" s="37" customFormat="1" ht="6" customHeight="1" thickBot="1" x14ac:dyDescent="0.25">
      <c r="A4" s="39"/>
      <c r="B4" s="39"/>
      <c r="C4" s="40"/>
      <c r="D4" s="41"/>
      <c r="E4" s="42"/>
      <c r="F4" s="43"/>
      <c r="G4" s="28"/>
      <c r="H4" s="44"/>
      <c r="I4" s="44"/>
      <c r="J4" s="24"/>
      <c r="K4" s="30"/>
      <c r="L4" s="24"/>
      <c r="M4" s="31"/>
      <c r="N4" s="32"/>
      <c r="O4" s="33"/>
      <c r="P4" s="31"/>
      <c r="Q4" s="34"/>
      <c r="S4" s="38"/>
      <c r="U4" s="38"/>
      <c r="W4" s="38"/>
      <c r="Y4" s="38"/>
      <c r="AA4" s="38"/>
      <c r="AC4" s="38"/>
      <c r="AE4" s="38"/>
      <c r="AG4" s="38"/>
      <c r="AI4" s="38"/>
      <c r="AK4" s="38"/>
      <c r="AM4" s="38"/>
      <c r="AO4" s="38"/>
      <c r="AQ4" s="38"/>
      <c r="AS4" s="38"/>
      <c r="AU4" s="38"/>
      <c r="AW4" s="38"/>
      <c r="AY4" s="38"/>
      <c r="BA4" s="38"/>
      <c r="BC4" s="38"/>
      <c r="BE4" s="38"/>
      <c r="BG4" s="38"/>
      <c r="BI4" s="38"/>
      <c r="BK4" s="38"/>
      <c r="BM4" s="38"/>
      <c r="BO4" s="38"/>
      <c r="BQ4" s="38"/>
      <c r="BS4" s="38"/>
      <c r="BU4" s="38"/>
      <c r="BW4" s="38"/>
      <c r="BY4" s="38"/>
      <c r="CA4" s="38"/>
      <c r="CC4" s="35"/>
      <c r="CD4" s="35"/>
    </row>
    <row r="5" spans="1:82" ht="18.75" customHeight="1" thickBot="1" x14ac:dyDescent="0.25">
      <c r="R5" s="651" t="s">
        <v>24</v>
      </c>
      <c r="S5" s="645"/>
      <c r="T5" s="645" t="s">
        <v>25</v>
      </c>
      <c r="U5" s="645"/>
      <c r="V5" s="645" t="s">
        <v>26</v>
      </c>
      <c r="W5" s="645"/>
      <c r="X5" s="645" t="s">
        <v>27</v>
      </c>
      <c r="Y5" s="645"/>
      <c r="Z5" s="645" t="s">
        <v>28</v>
      </c>
      <c r="AA5" s="645"/>
      <c r="AB5" s="645" t="s">
        <v>29</v>
      </c>
      <c r="AC5" s="645"/>
      <c r="AD5" s="645" t="s">
        <v>30</v>
      </c>
      <c r="AE5" s="645"/>
      <c r="AF5" s="645" t="s">
        <v>24</v>
      </c>
      <c r="AG5" s="645"/>
      <c r="AH5" s="645" t="s">
        <v>25</v>
      </c>
      <c r="AI5" s="645"/>
      <c r="AJ5" s="645" t="s">
        <v>26</v>
      </c>
      <c r="AK5" s="645"/>
      <c r="AL5" s="645" t="s">
        <v>27</v>
      </c>
      <c r="AM5" s="645"/>
      <c r="AN5" s="645" t="s">
        <v>28</v>
      </c>
      <c r="AO5" s="645"/>
      <c r="AP5" s="645" t="s">
        <v>29</v>
      </c>
      <c r="AQ5" s="645"/>
      <c r="AR5" s="645" t="s">
        <v>30</v>
      </c>
      <c r="AS5" s="645"/>
      <c r="AT5" s="645" t="s">
        <v>24</v>
      </c>
      <c r="AU5" s="645"/>
      <c r="AV5" s="645" t="s">
        <v>25</v>
      </c>
      <c r="AW5" s="645"/>
      <c r="AX5" s="645" t="s">
        <v>26</v>
      </c>
      <c r="AY5" s="645"/>
      <c r="AZ5" s="645" t="s">
        <v>27</v>
      </c>
      <c r="BA5" s="645"/>
      <c r="BB5" s="645" t="s">
        <v>28</v>
      </c>
      <c r="BC5" s="645"/>
      <c r="BD5" s="645" t="s">
        <v>29</v>
      </c>
      <c r="BE5" s="645"/>
      <c r="BF5" s="645" t="s">
        <v>30</v>
      </c>
      <c r="BG5" s="645"/>
      <c r="BH5" s="645" t="s">
        <v>24</v>
      </c>
      <c r="BI5" s="645"/>
      <c r="BJ5" s="645" t="s">
        <v>25</v>
      </c>
      <c r="BK5" s="645"/>
      <c r="BL5" s="645" t="s">
        <v>26</v>
      </c>
      <c r="BM5" s="645"/>
      <c r="BN5" s="645" t="s">
        <v>27</v>
      </c>
      <c r="BO5" s="645"/>
      <c r="BP5" s="645" t="s">
        <v>28</v>
      </c>
      <c r="BQ5" s="645"/>
      <c r="BR5" s="645" t="s">
        <v>29</v>
      </c>
      <c r="BS5" s="645"/>
      <c r="BT5" s="645" t="s">
        <v>30</v>
      </c>
      <c r="BU5" s="645"/>
      <c r="BV5" s="645" t="s">
        <v>24</v>
      </c>
      <c r="BW5" s="645"/>
      <c r="BX5" s="645" t="s">
        <v>25</v>
      </c>
      <c r="BY5" s="645"/>
      <c r="BZ5" s="645" t="s">
        <v>26</v>
      </c>
      <c r="CA5" s="690"/>
    </row>
    <row r="6" spans="1:82" s="115" customFormat="1" ht="18.75" customHeight="1" x14ac:dyDescent="0.2">
      <c r="A6" s="652" t="s">
        <v>0</v>
      </c>
      <c r="B6" s="654" t="s">
        <v>34</v>
      </c>
      <c r="C6" s="654" t="s">
        <v>13</v>
      </c>
      <c r="D6" s="656" t="s">
        <v>14</v>
      </c>
      <c r="E6" s="658" t="s">
        <v>17</v>
      </c>
      <c r="F6" s="660" t="s">
        <v>70</v>
      </c>
      <c r="G6" s="658" t="s">
        <v>18</v>
      </c>
      <c r="H6" s="662" t="s">
        <v>15</v>
      </c>
      <c r="I6" s="662" t="s">
        <v>16</v>
      </c>
      <c r="J6" s="664" t="s">
        <v>40</v>
      </c>
      <c r="K6" s="666" t="s">
        <v>41</v>
      </c>
      <c r="L6" s="668" t="s">
        <v>19</v>
      </c>
      <c r="M6" s="646" t="s">
        <v>17</v>
      </c>
      <c r="N6" s="670" t="s">
        <v>72</v>
      </c>
      <c r="O6" s="672" t="s">
        <v>39</v>
      </c>
      <c r="P6" s="646" t="s">
        <v>17</v>
      </c>
      <c r="Q6" s="648" t="s">
        <v>71</v>
      </c>
      <c r="R6" s="650">
        <v>1</v>
      </c>
      <c r="S6" s="642"/>
      <c r="T6" s="642">
        <v>2</v>
      </c>
      <c r="U6" s="642"/>
      <c r="V6" s="642">
        <v>3</v>
      </c>
      <c r="W6" s="642"/>
      <c r="X6" s="642">
        <v>4</v>
      </c>
      <c r="Y6" s="642"/>
      <c r="Z6" s="642">
        <v>5</v>
      </c>
      <c r="AA6" s="642"/>
      <c r="AB6" s="642">
        <v>6</v>
      </c>
      <c r="AC6" s="642"/>
      <c r="AD6" s="642">
        <v>7</v>
      </c>
      <c r="AE6" s="642"/>
      <c r="AF6" s="642">
        <v>8</v>
      </c>
      <c r="AG6" s="642"/>
      <c r="AH6" s="642">
        <v>9</v>
      </c>
      <c r="AI6" s="642"/>
      <c r="AJ6" s="642">
        <v>10</v>
      </c>
      <c r="AK6" s="642"/>
      <c r="AL6" s="642">
        <v>11</v>
      </c>
      <c r="AM6" s="642"/>
      <c r="AN6" s="642">
        <v>12</v>
      </c>
      <c r="AO6" s="642"/>
      <c r="AP6" s="642">
        <v>13</v>
      </c>
      <c r="AQ6" s="642"/>
      <c r="AR6" s="642">
        <v>14</v>
      </c>
      <c r="AS6" s="642"/>
      <c r="AT6" s="642">
        <v>15</v>
      </c>
      <c r="AU6" s="642"/>
      <c r="AV6" s="642">
        <v>16</v>
      </c>
      <c r="AW6" s="642"/>
      <c r="AX6" s="642">
        <v>17</v>
      </c>
      <c r="AY6" s="642"/>
      <c r="AZ6" s="642">
        <v>18</v>
      </c>
      <c r="BA6" s="642"/>
      <c r="BB6" s="642">
        <v>19</v>
      </c>
      <c r="BC6" s="642"/>
      <c r="BD6" s="642">
        <v>20</v>
      </c>
      <c r="BE6" s="642"/>
      <c r="BF6" s="642">
        <v>21</v>
      </c>
      <c r="BG6" s="642"/>
      <c r="BH6" s="642">
        <v>22</v>
      </c>
      <c r="BI6" s="642"/>
      <c r="BJ6" s="642">
        <v>23</v>
      </c>
      <c r="BK6" s="642"/>
      <c r="BL6" s="642">
        <v>24</v>
      </c>
      <c r="BM6" s="642"/>
      <c r="BN6" s="642">
        <v>25</v>
      </c>
      <c r="BO6" s="642"/>
      <c r="BP6" s="642">
        <v>26</v>
      </c>
      <c r="BQ6" s="642"/>
      <c r="BR6" s="642">
        <v>27</v>
      </c>
      <c r="BS6" s="642"/>
      <c r="BT6" s="642">
        <v>28</v>
      </c>
      <c r="BU6" s="642"/>
      <c r="BV6" s="642">
        <v>29</v>
      </c>
      <c r="BW6" s="642"/>
      <c r="BX6" s="642">
        <v>30</v>
      </c>
      <c r="BY6" s="642"/>
      <c r="BZ6" s="642">
        <v>31</v>
      </c>
      <c r="CA6" s="643"/>
      <c r="CC6" s="116"/>
      <c r="CD6" s="116"/>
    </row>
    <row r="7" spans="1:82" s="115" customFormat="1" ht="30.75" customHeight="1" thickBot="1" x14ac:dyDescent="0.25">
      <c r="A7" s="653"/>
      <c r="B7" s="655"/>
      <c r="C7" s="655"/>
      <c r="D7" s="657"/>
      <c r="E7" s="659"/>
      <c r="F7" s="661"/>
      <c r="G7" s="659"/>
      <c r="H7" s="663"/>
      <c r="I7" s="663"/>
      <c r="J7" s="665"/>
      <c r="K7" s="667"/>
      <c r="L7" s="669"/>
      <c r="M7" s="647"/>
      <c r="N7" s="671"/>
      <c r="O7" s="673"/>
      <c r="P7" s="647"/>
      <c r="Q7" s="649"/>
      <c r="R7" s="117" t="s">
        <v>22</v>
      </c>
      <c r="S7" s="118" t="s">
        <v>23</v>
      </c>
      <c r="T7" s="119" t="s">
        <v>22</v>
      </c>
      <c r="U7" s="118" t="s">
        <v>23</v>
      </c>
      <c r="V7" s="119" t="s">
        <v>22</v>
      </c>
      <c r="W7" s="118" t="s">
        <v>23</v>
      </c>
      <c r="X7" s="119" t="s">
        <v>22</v>
      </c>
      <c r="Y7" s="118" t="s">
        <v>23</v>
      </c>
      <c r="Z7" s="119" t="s">
        <v>22</v>
      </c>
      <c r="AA7" s="118" t="s">
        <v>23</v>
      </c>
      <c r="AB7" s="119" t="s">
        <v>22</v>
      </c>
      <c r="AC7" s="118" t="s">
        <v>23</v>
      </c>
      <c r="AD7" s="119" t="s">
        <v>22</v>
      </c>
      <c r="AE7" s="118" t="s">
        <v>23</v>
      </c>
      <c r="AF7" s="119" t="s">
        <v>22</v>
      </c>
      <c r="AG7" s="118" t="s">
        <v>23</v>
      </c>
      <c r="AH7" s="119" t="s">
        <v>22</v>
      </c>
      <c r="AI7" s="118" t="s">
        <v>23</v>
      </c>
      <c r="AJ7" s="119" t="s">
        <v>22</v>
      </c>
      <c r="AK7" s="118" t="s">
        <v>23</v>
      </c>
      <c r="AL7" s="119" t="s">
        <v>22</v>
      </c>
      <c r="AM7" s="118" t="s">
        <v>23</v>
      </c>
      <c r="AN7" s="119" t="s">
        <v>22</v>
      </c>
      <c r="AO7" s="118" t="s">
        <v>23</v>
      </c>
      <c r="AP7" s="119" t="s">
        <v>22</v>
      </c>
      <c r="AQ7" s="118" t="s">
        <v>23</v>
      </c>
      <c r="AR7" s="119" t="s">
        <v>22</v>
      </c>
      <c r="AS7" s="118" t="s">
        <v>23</v>
      </c>
      <c r="AT7" s="119" t="s">
        <v>22</v>
      </c>
      <c r="AU7" s="118" t="s">
        <v>23</v>
      </c>
      <c r="AV7" s="119" t="s">
        <v>22</v>
      </c>
      <c r="AW7" s="118" t="s">
        <v>23</v>
      </c>
      <c r="AX7" s="119" t="s">
        <v>22</v>
      </c>
      <c r="AY7" s="118" t="s">
        <v>23</v>
      </c>
      <c r="AZ7" s="119" t="s">
        <v>22</v>
      </c>
      <c r="BA7" s="118" t="s">
        <v>23</v>
      </c>
      <c r="BB7" s="119" t="s">
        <v>22</v>
      </c>
      <c r="BC7" s="118" t="s">
        <v>23</v>
      </c>
      <c r="BD7" s="119" t="s">
        <v>22</v>
      </c>
      <c r="BE7" s="118" t="s">
        <v>23</v>
      </c>
      <c r="BF7" s="119" t="s">
        <v>22</v>
      </c>
      <c r="BG7" s="118" t="s">
        <v>23</v>
      </c>
      <c r="BH7" s="119" t="s">
        <v>22</v>
      </c>
      <c r="BI7" s="118" t="s">
        <v>23</v>
      </c>
      <c r="BJ7" s="119" t="s">
        <v>22</v>
      </c>
      <c r="BK7" s="118" t="s">
        <v>23</v>
      </c>
      <c r="BL7" s="119" t="s">
        <v>22</v>
      </c>
      <c r="BM7" s="118" t="s">
        <v>23</v>
      </c>
      <c r="BN7" s="119" t="s">
        <v>22</v>
      </c>
      <c r="BO7" s="118" t="s">
        <v>23</v>
      </c>
      <c r="BP7" s="119" t="s">
        <v>22</v>
      </c>
      <c r="BQ7" s="118" t="s">
        <v>23</v>
      </c>
      <c r="BR7" s="119" t="s">
        <v>22</v>
      </c>
      <c r="BS7" s="118" t="s">
        <v>23</v>
      </c>
      <c r="BT7" s="119" t="s">
        <v>22</v>
      </c>
      <c r="BU7" s="118" t="s">
        <v>23</v>
      </c>
      <c r="BV7" s="119" t="s">
        <v>22</v>
      </c>
      <c r="BW7" s="118" t="s">
        <v>23</v>
      </c>
      <c r="BX7" s="119" t="s">
        <v>22</v>
      </c>
      <c r="BY7" s="118" t="s">
        <v>23</v>
      </c>
      <c r="BZ7" s="119" t="s">
        <v>22</v>
      </c>
      <c r="CA7" s="120" t="s">
        <v>23</v>
      </c>
      <c r="CB7" s="115" t="s">
        <v>63</v>
      </c>
      <c r="CC7" s="116" t="s">
        <v>17</v>
      </c>
      <c r="CD7" s="116" t="s">
        <v>64</v>
      </c>
    </row>
    <row r="8" spans="1:82" s="74" customFormat="1" ht="6" customHeight="1" thickBot="1" x14ac:dyDescent="0.25">
      <c r="A8" s="61"/>
      <c r="B8" s="61"/>
      <c r="C8" s="61"/>
      <c r="D8" s="62"/>
      <c r="E8" s="63"/>
      <c r="F8" s="64"/>
      <c r="G8" s="63"/>
      <c r="H8" s="65"/>
      <c r="I8" s="65"/>
      <c r="J8" s="66"/>
      <c r="K8" s="67"/>
      <c r="L8" s="68"/>
      <c r="M8" s="69"/>
      <c r="N8" s="70"/>
      <c r="O8" s="71"/>
      <c r="P8" s="69"/>
      <c r="Q8" s="72"/>
      <c r="R8" s="61"/>
      <c r="S8" s="73"/>
      <c r="T8" s="61"/>
      <c r="U8" s="73"/>
      <c r="V8" s="61"/>
      <c r="W8" s="73"/>
      <c r="X8" s="61"/>
      <c r="Y8" s="73"/>
      <c r="Z8" s="61"/>
      <c r="AA8" s="73"/>
      <c r="AB8" s="61"/>
      <c r="AC8" s="73"/>
      <c r="AD8" s="61"/>
      <c r="AE8" s="73"/>
      <c r="AF8" s="61"/>
      <c r="AG8" s="73"/>
      <c r="AH8" s="61"/>
      <c r="AI8" s="73"/>
      <c r="AJ8" s="61"/>
      <c r="AK8" s="73"/>
      <c r="AL8" s="61"/>
      <c r="AM8" s="73"/>
      <c r="AN8" s="61"/>
      <c r="AO8" s="73"/>
      <c r="AP8" s="61"/>
      <c r="AQ8" s="73"/>
      <c r="AR8" s="61"/>
      <c r="AS8" s="73"/>
      <c r="AT8" s="61"/>
      <c r="AU8" s="73"/>
      <c r="AV8" s="61"/>
      <c r="AW8" s="73"/>
      <c r="AX8" s="61"/>
      <c r="AY8" s="73"/>
      <c r="AZ8" s="61"/>
      <c r="BA8" s="73"/>
      <c r="BB8" s="61"/>
      <c r="BC8" s="73"/>
      <c r="BD8" s="61"/>
      <c r="BE8" s="73"/>
      <c r="BF8" s="61"/>
      <c r="BG8" s="73"/>
      <c r="BH8" s="61"/>
      <c r="BI8" s="73"/>
      <c r="BJ8" s="61"/>
      <c r="BK8" s="73"/>
      <c r="BL8" s="61"/>
      <c r="BM8" s="73"/>
      <c r="BN8" s="61"/>
      <c r="BO8" s="73"/>
      <c r="BP8" s="61"/>
      <c r="BQ8" s="73"/>
      <c r="BR8" s="61"/>
      <c r="BS8" s="73"/>
      <c r="BT8" s="61"/>
      <c r="BU8" s="73"/>
      <c r="BV8" s="61"/>
      <c r="BW8" s="73"/>
      <c r="BX8" s="61"/>
      <c r="BY8" s="73"/>
      <c r="BZ8" s="61"/>
      <c r="CA8" s="73"/>
      <c r="CC8" s="75"/>
      <c r="CD8" s="75"/>
    </row>
    <row r="9" spans="1:82" s="47" customFormat="1" ht="33.75" customHeight="1" thickBot="1" x14ac:dyDescent="0.25">
      <c r="A9" s="76"/>
      <c r="B9" s="46"/>
      <c r="C9" s="155"/>
      <c r="D9" s="77"/>
      <c r="E9" s="78"/>
      <c r="F9" s="79" t="e">
        <f>E9/D9</f>
        <v>#DIV/0!</v>
      </c>
      <c r="G9" s="78" t="e">
        <f>(E9/D9)/2</f>
        <v>#DIV/0!</v>
      </c>
      <c r="H9" s="80"/>
      <c r="I9" s="80"/>
      <c r="J9" s="81"/>
      <c r="K9" s="82">
        <f>J9-L9-O9</f>
        <v>0</v>
      </c>
      <c r="L9" s="83">
        <f>S9+U9+W9+Y9+AA9+AC9+AE9+AG9+AI9+AK9+AM9+AO9+AQ9+AS9+AU9+AW9+AY9+BA9+BC9+BE9+BG9+BI9+BK9+BM9+BO9+BQ9+BS9+BU9+BW9+BY9+CA9</f>
        <v>0</v>
      </c>
      <c r="M9" s="84" t="e">
        <f>L9*F9</f>
        <v>#DIV/0!</v>
      </c>
      <c r="N9" s="85" t="e">
        <f>L9*G9</f>
        <v>#DIV/0!</v>
      </c>
      <c r="O9" s="83"/>
      <c r="P9" s="86" t="e">
        <f>O9*F9</f>
        <v>#DIV/0!</v>
      </c>
      <c r="Q9" s="87" t="e">
        <f>((O9*G9)/2)</f>
        <v>#DIV/0!</v>
      </c>
      <c r="R9" s="76"/>
      <c r="S9" s="88"/>
      <c r="T9" s="46"/>
      <c r="U9" s="88"/>
      <c r="V9" s="46"/>
      <c r="W9" s="88"/>
      <c r="X9" s="46"/>
      <c r="Y9" s="88"/>
      <c r="Z9" s="46"/>
      <c r="AA9" s="88"/>
      <c r="AB9" s="46"/>
      <c r="AC9" s="88"/>
      <c r="AD9" s="46"/>
      <c r="AE9" s="88"/>
      <c r="AF9" s="46"/>
      <c r="AG9" s="88"/>
      <c r="AH9" s="46"/>
      <c r="AI9" s="88"/>
      <c r="AJ9" s="46"/>
      <c r="AK9" s="88"/>
      <c r="AL9" s="46"/>
      <c r="AM9" s="88"/>
      <c r="AN9" s="46"/>
      <c r="AO9" s="88"/>
      <c r="AP9" s="46"/>
      <c r="AQ9" s="88"/>
      <c r="AR9" s="46"/>
      <c r="AS9" s="88"/>
      <c r="AT9" s="46"/>
      <c r="AU9" s="88"/>
      <c r="AV9" s="46"/>
      <c r="AW9" s="88"/>
      <c r="AX9" s="46"/>
      <c r="AY9" s="88"/>
      <c r="AZ9" s="46"/>
      <c r="BA9" s="88"/>
      <c r="BB9" s="46"/>
      <c r="BC9" s="88"/>
      <c r="BD9" s="46"/>
      <c r="BE9" s="88"/>
      <c r="BF9" s="46"/>
      <c r="BG9" s="88"/>
      <c r="BH9" s="46"/>
      <c r="BI9" s="88"/>
      <c r="BJ9" s="46"/>
      <c r="BK9" s="88"/>
      <c r="BL9" s="46"/>
      <c r="BM9" s="88"/>
      <c r="BN9" s="46"/>
      <c r="BO9" s="88"/>
      <c r="BP9" s="46"/>
      <c r="BQ9" s="88"/>
      <c r="BR9" s="46"/>
      <c r="BS9" s="88"/>
      <c r="BT9" s="46"/>
      <c r="BU9" s="88"/>
      <c r="BV9" s="46"/>
      <c r="BW9" s="88"/>
      <c r="BX9" s="46"/>
      <c r="BY9" s="88"/>
      <c r="BZ9" s="46"/>
      <c r="CA9" s="89"/>
      <c r="CB9" s="47">
        <f>K9</f>
        <v>0</v>
      </c>
      <c r="CC9" s="56">
        <f>CB9*(E9/50)</f>
        <v>0</v>
      </c>
      <c r="CD9" s="56" t="e">
        <f>CB9*G9</f>
        <v>#DIV/0!</v>
      </c>
    </row>
    <row r="10" spans="1:82" s="47" customFormat="1" ht="5.25" customHeight="1" thickBot="1" x14ac:dyDescent="0.25">
      <c r="C10" s="37"/>
      <c r="D10" s="90"/>
      <c r="E10" s="91"/>
      <c r="F10" s="92"/>
      <c r="G10" s="91"/>
      <c r="H10" s="93"/>
      <c r="I10" s="93"/>
      <c r="J10" s="52"/>
      <c r="K10" s="94"/>
      <c r="L10" s="95"/>
      <c r="M10" s="96"/>
      <c r="N10" s="97"/>
      <c r="O10" s="95"/>
      <c r="P10" s="96"/>
      <c r="Q10" s="98"/>
      <c r="S10" s="55"/>
      <c r="U10" s="55"/>
      <c r="W10" s="55"/>
      <c r="Y10" s="55"/>
      <c r="AA10" s="55"/>
      <c r="AC10" s="55"/>
      <c r="AE10" s="55"/>
      <c r="AG10" s="55"/>
      <c r="AI10" s="55"/>
      <c r="AK10" s="55"/>
      <c r="AM10" s="55"/>
      <c r="AO10" s="55"/>
      <c r="AQ10" s="55"/>
      <c r="AS10" s="55"/>
      <c r="AU10" s="55"/>
      <c r="AW10" s="55"/>
      <c r="AY10" s="55"/>
      <c r="BA10" s="55"/>
      <c r="BC10" s="55"/>
      <c r="BE10" s="55"/>
      <c r="BG10" s="55"/>
      <c r="BI10" s="55"/>
      <c r="BK10" s="55"/>
      <c r="BM10" s="55"/>
      <c r="BO10" s="55"/>
      <c r="BQ10" s="55"/>
      <c r="BS10" s="55"/>
      <c r="BU10" s="55"/>
      <c r="BW10" s="55"/>
      <c r="BY10" s="55"/>
      <c r="CA10" s="55"/>
      <c r="CC10" s="56"/>
      <c r="CD10" s="56"/>
    </row>
    <row r="11" spans="1:82" s="47" customFormat="1" ht="33.75" customHeight="1" thickBot="1" x14ac:dyDescent="0.25">
      <c r="A11" s="99"/>
      <c r="B11" s="49"/>
      <c r="C11" s="156"/>
      <c r="D11" s="100"/>
      <c r="E11" s="101"/>
      <c r="F11" s="102" t="e">
        <f>E11/D11</f>
        <v>#DIV/0!</v>
      </c>
      <c r="G11" s="101" t="e">
        <f>(E11/D11)/2</f>
        <v>#DIV/0!</v>
      </c>
      <c r="H11" s="103"/>
      <c r="I11" s="103"/>
      <c r="J11" s="104"/>
      <c r="K11" s="82">
        <f>J11-L11-O11</f>
        <v>0</v>
      </c>
      <c r="L11" s="83">
        <f>S11+U11+W11+Y11+AA11+AC11+AE11+AG11+AI11+AK11+AM11+AO11+AQ11+AS11+AU11+AW11+AY11+BA11+BC11+BE11+BG11+BI11+BK11+BM11+BO11+BQ11+BS11+BU11+BW11+BY11+CA11</f>
        <v>0</v>
      </c>
      <c r="M11" s="105" t="e">
        <f>L11*F11</f>
        <v>#DIV/0!</v>
      </c>
      <c r="N11" s="106" t="e">
        <f>L11*G11</f>
        <v>#DIV/0!</v>
      </c>
      <c r="O11" s="107"/>
      <c r="P11" s="105" t="e">
        <f>O11*F11</f>
        <v>#DIV/0!</v>
      </c>
      <c r="Q11" s="87" t="e">
        <f>((O11*G11)/2)</f>
        <v>#DIV/0!</v>
      </c>
      <c r="R11" s="99"/>
      <c r="S11" s="108"/>
      <c r="T11" s="49"/>
      <c r="U11" s="108"/>
      <c r="V11" s="49"/>
      <c r="W11" s="108"/>
      <c r="X11" s="49"/>
      <c r="Y11" s="108"/>
      <c r="Z11" s="49"/>
      <c r="AA11" s="108"/>
      <c r="AB11" s="49"/>
      <c r="AC11" s="108"/>
      <c r="AD11" s="49"/>
      <c r="AE11" s="108"/>
      <c r="AF11" s="49"/>
      <c r="AG11" s="108"/>
      <c r="AH11" s="49"/>
      <c r="AI11" s="108"/>
      <c r="AJ11" s="49"/>
      <c r="AK11" s="108"/>
      <c r="AL11" s="49"/>
      <c r="AM11" s="108"/>
      <c r="AN11" s="49"/>
      <c r="AO11" s="108"/>
      <c r="AP11" s="49"/>
      <c r="AQ11" s="108"/>
      <c r="AR11" s="49"/>
      <c r="AS11" s="108"/>
      <c r="AT11" s="49"/>
      <c r="AU11" s="108"/>
      <c r="AV11" s="49"/>
      <c r="AW11" s="108"/>
      <c r="AX11" s="49"/>
      <c r="AY11" s="108"/>
      <c r="AZ11" s="49"/>
      <c r="BA11" s="108"/>
      <c r="BB11" s="49"/>
      <c r="BC11" s="108"/>
      <c r="BD11" s="49"/>
      <c r="BE11" s="108"/>
      <c r="BF11" s="49"/>
      <c r="BG11" s="108"/>
      <c r="BH11" s="49"/>
      <c r="BI11" s="108"/>
      <c r="BJ11" s="49"/>
      <c r="BK11" s="108"/>
      <c r="BL11" s="49"/>
      <c r="BM11" s="108"/>
      <c r="BN11" s="49"/>
      <c r="BO11" s="108"/>
      <c r="BP11" s="49"/>
      <c r="BQ11" s="108"/>
      <c r="BR11" s="49"/>
      <c r="BS11" s="108"/>
      <c r="BT11" s="49"/>
      <c r="BU11" s="108"/>
      <c r="BV11" s="49"/>
      <c r="BW11" s="108"/>
      <c r="BX11" s="49"/>
      <c r="BY11" s="108"/>
      <c r="BZ11" s="49"/>
      <c r="CA11" s="109"/>
      <c r="CB11" s="47">
        <f>K11</f>
        <v>0</v>
      </c>
      <c r="CC11" s="56">
        <f>CB11*(E11/50)</f>
        <v>0</v>
      </c>
      <c r="CD11" s="56" t="e">
        <f>CB11*G11</f>
        <v>#DIV/0!</v>
      </c>
    </row>
    <row r="12" spans="1:82" s="47" customFormat="1" ht="5.25" customHeight="1" thickBot="1" x14ac:dyDescent="0.25">
      <c r="C12" s="37"/>
      <c r="D12" s="90"/>
      <c r="E12" s="91"/>
      <c r="F12" s="92"/>
      <c r="G12" s="91"/>
      <c r="H12" s="93"/>
      <c r="I12" s="93"/>
      <c r="J12" s="52"/>
      <c r="K12" s="94"/>
      <c r="L12" s="95"/>
      <c r="M12" s="96"/>
      <c r="N12" s="97"/>
      <c r="O12" s="95"/>
      <c r="P12" s="96"/>
      <c r="Q12" s="98"/>
      <c r="S12" s="55"/>
      <c r="U12" s="55"/>
      <c r="W12" s="55"/>
      <c r="Y12" s="55"/>
      <c r="AA12" s="55"/>
      <c r="AC12" s="55"/>
      <c r="AE12" s="55"/>
      <c r="AG12" s="55"/>
      <c r="AI12" s="55"/>
      <c r="AK12" s="55"/>
      <c r="AM12" s="55"/>
      <c r="AO12" s="55"/>
      <c r="AQ12" s="55"/>
      <c r="AS12" s="55"/>
      <c r="AU12" s="55"/>
      <c r="AW12" s="55"/>
      <c r="AY12" s="55"/>
      <c r="BA12" s="55"/>
      <c r="BC12" s="55"/>
      <c r="BE12" s="55"/>
      <c r="BG12" s="55"/>
      <c r="BI12" s="55"/>
      <c r="BK12" s="55"/>
      <c r="BM12" s="55"/>
      <c r="BO12" s="55"/>
      <c r="BQ12" s="55"/>
      <c r="BS12" s="55"/>
      <c r="BU12" s="55"/>
      <c r="BW12" s="55"/>
      <c r="BY12" s="55"/>
      <c r="CA12" s="55"/>
      <c r="CC12" s="56"/>
      <c r="CD12" s="56"/>
    </row>
    <row r="13" spans="1:82" s="47" customFormat="1" ht="33.75" customHeight="1" thickBot="1" x14ac:dyDescent="0.25">
      <c r="A13" s="99"/>
      <c r="B13" s="49"/>
      <c r="C13" s="156"/>
      <c r="D13" s="100"/>
      <c r="E13" s="101"/>
      <c r="F13" s="102" t="e">
        <f>E13/D13</f>
        <v>#DIV/0!</v>
      </c>
      <c r="G13" s="101" t="e">
        <f>(E13/D13)/2</f>
        <v>#DIV/0!</v>
      </c>
      <c r="H13" s="103"/>
      <c r="I13" s="103"/>
      <c r="J13" s="104"/>
      <c r="K13" s="82">
        <f>J13-L13-O13</f>
        <v>0</v>
      </c>
      <c r="L13" s="83">
        <f>S13+U13+W13+Y13+AA13+AC13+AE13+AG13+AI13+AK13+AM13+AO13+AQ13+AS13+AU13+AW13+AY13+BA13+BC13+BE13+BG13+BI13+BK13+BM13+BO13+BQ13+BS13+BU13+BW13+BY13+CA13</f>
        <v>0</v>
      </c>
      <c r="M13" s="105" t="e">
        <f>L13*F13</f>
        <v>#DIV/0!</v>
      </c>
      <c r="N13" s="106" t="e">
        <f>L13*G13</f>
        <v>#DIV/0!</v>
      </c>
      <c r="O13" s="107"/>
      <c r="P13" s="105" t="e">
        <f>O13*F13</f>
        <v>#DIV/0!</v>
      </c>
      <c r="Q13" s="87" t="e">
        <f>((O13*G13)/2)</f>
        <v>#DIV/0!</v>
      </c>
      <c r="R13" s="99"/>
      <c r="S13" s="108"/>
      <c r="T13" s="49"/>
      <c r="U13" s="108"/>
      <c r="V13" s="49"/>
      <c r="W13" s="108"/>
      <c r="X13" s="49"/>
      <c r="Y13" s="108"/>
      <c r="Z13" s="49"/>
      <c r="AA13" s="108"/>
      <c r="AB13" s="49"/>
      <c r="AC13" s="108"/>
      <c r="AD13" s="49"/>
      <c r="AE13" s="108"/>
      <c r="AF13" s="49"/>
      <c r="AG13" s="108"/>
      <c r="AH13" s="49"/>
      <c r="AI13" s="108"/>
      <c r="AJ13" s="49"/>
      <c r="AK13" s="108"/>
      <c r="AL13" s="49"/>
      <c r="AM13" s="108"/>
      <c r="AN13" s="49"/>
      <c r="AO13" s="108"/>
      <c r="AP13" s="49"/>
      <c r="AQ13" s="108"/>
      <c r="AR13" s="49"/>
      <c r="AS13" s="108"/>
      <c r="AT13" s="49"/>
      <c r="AU13" s="108"/>
      <c r="AV13" s="49"/>
      <c r="AW13" s="108"/>
      <c r="AX13" s="49"/>
      <c r="AY13" s="108"/>
      <c r="AZ13" s="49"/>
      <c r="BA13" s="108"/>
      <c r="BB13" s="49"/>
      <c r="BC13" s="108"/>
      <c r="BD13" s="49"/>
      <c r="BE13" s="108"/>
      <c r="BF13" s="49"/>
      <c r="BG13" s="108"/>
      <c r="BH13" s="49"/>
      <c r="BI13" s="108"/>
      <c r="BJ13" s="49"/>
      <c r="BK13" s="108"/>
      <c r="BL13" s="49"/>
      <c r="BM13" s="108"/>
      <c r="BN13" s="49"/>
      <c r="BO13" s="108"/>
      <c r="BP13" s="49"/>
      <c r="BQ13" s="108"/>
      <c r="BR13" s="49"/>
      <c r="BS13" s="108"/>
      <c r="BT13" s="49"/>
      <c r="BU13" s="108"/>
      <c r="BV13" s="49"/>
      <c r="BW13" s="108"/>
      <c r="BX13" s="49"/>
      <c r="BY13" s="108"/>
      <c r="BZ13" s="49"/>
      <c r="CA13" s="109"/>
      <c r="CB13" s="47">
        <f>K13</f>
        <v>0</v>
      </c>
      <c r="CC13" s="56">
        <f>CB13*(E13/50)</f>
        <v>0</v>
      </c>
      <c r="CD13" s="56" t="e">
        <f>CB13*G13</f>
        <v>#DIV/0!</v>
      </c>
    </row>
    <row r="14" spans="1:82" s="47" customFormat="1" ht="5.25" customHeight="1" thickBot="1" x14ac:dyDescent="0.25">
      <c r="C14" s="37"/>
      <c r="D14" s="90"/>
      <c r="E14" s="91"/>
      <c r="F14" s="92"/>
      <c r="G14" s="91"/>
      <c r="H14" s="93"/>
      <c r="I14" s="93"/>
      <c r="J14" s="52"/>
      <c r="K14" s="94"/>
      <c r="L14" s="95"/>
      <c r="M14" s="96"/>
      <c r="N14" s="97"/>
      <c r="O14" s="95"/>
      <c r="P14" s="96"/>
      <c r="Q14" s="98"/>
      <c r="S14" s="55"/>
      <c r="U14" s="55"/>
      <c r="W14" s="55"/>
      <c r="Y14" s="55"/>
      <c r="AA14" s="55"/>
      <c r="AC14" s="55"/>
      <c r="AE14" s="55"/>
      <c r="AG14" s="55"/>
      <c r="AI14" s="55"/>
      <c r="AK14" s="55"/>
      <c r="AM14" s="55"/>
      <c r="AO14" s="55"/>
      <c r="AQ14" s="55"/>
      <c r="AS14" s="55"/>
      <c r="AU14" s="55"/>
      <c r="AW14" s="55"/>
      <c r="AY14" s="55"/>
      <c r="BA14" s="55"/>
      <c r="BC14" s="55"/>
      <c r="BE14" s="55"/>
      <c r="BG14" s="55"/>
      <c r="BI14" s="55"/>
      <c r="BK14" s="55"/>
      <c r="BM14" s="55"/>
      <c r="BO14" s="55"/>
      <c r="BQ14" s="55"/>
      <c r="BS14" s="55"/>
      <c r="BU14" s="55"/>
      <c r="BW14" s="55"/>
      <c r="BY14" s="55"/>
      <c r="CA14" s="55"/>
      <c r="CC14" s="56"/>
      <c r="CD14" s="56"/>
    </row>
    <row r="15" spans="1:82" s="47" customFormat="1" ht="33.75" customHeight="1" thickBot="1" x14ac:dyDescent="0.25">
      <c r="A15" s="99"/>
      <c r="B15" s="49"/>
      <c r="C15" s="156"/>
      <c r="D15" s="100"/>
      <c r="E15" s="101"/>
      <c r="F15" s="102" t="e">
        <f>E15/D15</f>
        <v>#DIV/0!</v>
      </c>
      <c r="G15" s="101" t="e">
        <f>(E15/D15)/2</f>
        <v>#DIV/0!</v>
      </c>
      <c r="H15" s="103"/>
      <c r="I15" s="103"/>
      <c r="J15" s="104"/>
      <c r="K15" s="82">
        <f>J15-L15-O15</f>
        <v>0</v>
      </c>
      <c r="L15" s="83">
        <f>S15+U15+W15+Y15+AA15+AC15+AE15+AG15+AI15+AK15+AM15+AO15+AQ15+AS15+AU15+AW15+AY15+BA15+BC15+BE15+BG15+BI15+BK15+BM15+BO15+BQ15+BS15+BU15+BW15+BY15+CA15</f>
        <v>0</v>
      </c>
      <c r="M15" s="105" t="e">
        <f>L15*F15</f>
        <v>#DIV/0!</v>
      </c>
      <c r="N15" s="106" t="e">
        <f>L15*G15</f>
        <v>#DIV/0!</v>
      </c>
      <c r="O15" s="107"/>
      <c r="P15" s="105" t="e">
        <f>O15*F15</f>
        <v>#DIV/0!</v>
      </c>
      <c r="Q15" s="87" t="e">
        <f>((O15*G15)/2)</f>
        <v>#DIV/0!</v>
      </c>
      <c r="R15" s="99"/>
      <c r="S15" s="108"/>
      <c r="T15" s="49"/>
      <c r="U15" s="108"/>
      <c r="V15" s="49"/>
      <c r="W15" s="108"/>
      <c r="X15" s="49"/>
      <c r="Y15" s="108"/>
      <c r="Z15" s="49"/>
      <c r="AA15" s="108"/>
      <c r="AB15" s="49"/>
      <c r="AC15" s="108"/>
      <c r="AD15" s="49"/>
      <c r="AE15" s="108"/>
      <c r="AF15" s="49"/>
      <c r="AG15" s="108"/>
      <c r="AH15" s="49"/>
      <c r="AI15" s="108"/>
      <c r="AJ15" s="49"/>
      <c r="AK15" s="108"/>
      <c r="AL15" s="49"/>
      <c r="AM15" s="108"/>
      <c r="AN15" s="49"/>
      <c r="AO15" s="108"/>
      <c r="AP15" s="49"/>
      <c r="AQ15" s="108"/>
      <c r="AR15" s="49"/>
      <c r="AS15" s="108"/>
      <c r="AT15" s="49"/>
      <c r="AU15" s="108"/>
      <c r="AV15" s="49"/>
      <c r="AW15" s="108"/>
      <c r="AX15" s="49"/>
      <c r="AY15" s="108"/>
      <c r="AZ15" s="49"/>
      <c r="BA15" s="108"/>
      <c r="BB15" s="49"/>
      <c r="BC15" s="108"/>
      <c r="BD15" s="49"/>
      <c r="BE15" s="108"/>
      <c r="BF15" s="49"/>
      <c r="BG15" s="108"/>
      <c r="BH15" s="49"/>
      <c r="BI15" s="108"/>
      <c r="BJ15" s="49"/>
      <c r="BK15" s="108"/>
      <c r="BL15" s="49"/>
      <c r="BM15" s="108"/>
      <c r="BN15" s="49"/>
      <c r="BO15" s="108"/>
      <c r="BP15" s="49"/>
      <c r="BQ15" s="108"/>
      <c r="BR15" s="49"/>
      <c r="BS15" s="108"/>
      <c r="BT15" s="49"/>
      <c r="BU15" s="108"/>
      <c r="BV15" s="49"/>
      <c r="BW15" s="108"/>
      <c r="BX15" s="49"/>
      <c r="BY15" s="108"/>
      <c r="BZ15" s="49"/>
      <c r="CA15" s="109"/>
      <c r="CB15" s="47">
        <f>K15</f>
        <v>0</v>
      </c>
      <c r="CC15" s="56">
        <f>CB15*(E15/50)</f>
        <v>0</v>
      </c>
      <c r="CD15" s="56"/>
    </row>
    <row r="16" spans="1:82" s="47" customFormat="1" ht="5.25" customHeight="1" thickBot="1" x14ac:dyDescent="0.25">
      <c r="C16" s="37"/>
      <c r="D16" s="90"/>
      <c r="E16" s="91"/>
      <c r="F16" s="92"/>
      <c r="G16" s="91"/>
      <c r="H16" s="93"/>
      <c r="I16" s="93"/>
      <c r="J16" s="52"/>
      <c r="K16" s="94"/>
      <c r="L16" s="95"/>
      <c r="M16" s="96"/>
      <c r="N16" s="97"/>
      <c r="O16" s="95"/>
      <c r="P16" s="96"/>
      <c r="Q16" s="98"/>
      <c r="S16" s="55"/>
      <c r="U16" s="55"/>
      <c r="W16" s="55"/>
      <c r="Y16" s="55"/>
      <c r="AA16" s="55"/>
      <c r="AC16" s="55"/>
      <c r="AE16" s="55"/>
      <c r="AG16" s="55"/>
      <c r="AI16" s="55"/>
      <c r="AK16" s="55"/>
      <c r="AM16" s="55"/>
      <c r="AO16" s="55"/>
      <c r="AQ16" s="55"/>
      <c r="AS16" s="55"/>
      <c r="AU16" s="55"/>
      <c r="AW16" s="55"/>
      <c r="AY16" s="55"/>
      <c r="BA16" s="55"/>
      <c r="BC16" s="55"/>
      <c r="BE16" s="55"/>
      <c r="BG16" s="55"/>
      <c r="BI16" s="55"/>
      <c r="BK16" s="55"/>
      <c r="BM16" s="55"/>
      <c r="BO16" s="55"/>
      <c r="BQ16" s="55"/>
      <c r="BS16" s="55"/>
      <c r="BU16" s="55"/>
      <c r="BW16" s="55"/>
      <c r="BY16" s="55"/>
      <c r="CA16" s="55"/>
      <c r="CC16" s="56"/>
      <c r="CD16" s="56"/>
    </row>
    <row r="17" spans="1:82" s="47" customFormat="1" ht="33.75" customHeight="1" thickBot="1" x14ac:dyDescent="0.25">
      <c r="A17" s="99"/>
      <c r="B17" s="49"/>
      <c r="C17" s="156"/>
      <c r="D17" s="100"/>
      <c r="E17" s="101"/>
      <c r="F17" s="102"/>
      <c r="G17" s="101" t="e">
        <f>(E17/D17)/2</f>
        <v>#DIV/0!</v>
      </c>
      <c r="H17" s="103"/>
      <c r="I17" s="103"/>
      <c r="J17" s="104"/>
      <c r="K17" s="82">
        <f>J17-L17-O17</f>
        <v>0</v>
      </c>
      <c r="L17" s="83">
        <f>S17+U17+W17+Y17+AA17+AC17+AE17+AG17+AI17+AK17+AM17+AO17+AQ17+AS17+AU17+AW17+AY17+BA17+BC17+BE17+BG17+BI17+BK17+BM17+BO17+BQ17+BS17+BU17+BW17+BY17+CA17</f>
        <v>0</v>
      </c>
      <c r="M17" s="110"/>
      <c r="N17" s="111"/>
      <c r="O17" s="107"/>
      <c r="P17" s="110"/>
      <c r="Q17" s="87"/>
      <c r="R17" s="99"/>
      <c r="S17" s="108"/>
      <c r="T17" s="49"/>
      <c r="U17" s="108"/>
      <c r="V17" s="49"/>
      <c r="W17" s="108"/>
      <c r="X17" s="49"/>
      <c r="Y17" s="108"/>
      <c r="Z17" s="49"/>
      <c r="AA17" s="108"/>
      <c r="AB17" s="49"/>
      <c r="AC17" s="108"/>
      <c r="AD17" s="49"/>
      <c r="AE17" s="108"/>
      <c r="AF17" s="49"/>
      <c r="AG17" s="108"/>
      <c r="AH17" s="49"/>
      <c r="AI17" s="108"/>
      <c r="AJ17" s="49"/>
      <c r="AK17" s="108"/>
      <c r="AL17" s="49"/>
      <c r="AM17" s="108"/>
      <c r="AN17" s="49"/>
      <c r="AO17" s="108"/>
      <c r="AP17" s="49"/>
      <c r="AQ17" s="108"/>
      <c r="AR17" s="49"/>
      <c r="AS17" s="108"/>
      <c r="AT17" s="49"/>
      <c r="AU17" s="108"/>
      <c r="AV17" s="49"/>
      <c r="AW17" s="108"/>
      <c r="AX17" s="49"/>
      <c r="AY17" s="108"/>
      <c r="AZ17" s="49"/>
      <c r="BA17" s="108"/>
      <c r="BB17" s="49"/>
      <c r="BC17" s="108"/>
      <c r="BD17" s="49"/>
      <c r="BE17" s="108"/>
      <c r="BF17" s="49"/>
      <c r="BG17" s="108"/>
      <c r="BH17" s="49"/>
      <c r="BI17" s="108"/>
      <c r="BJ17" s="49"/>
      <c r="BK17" s="108"/>
      <c r="BL17" s="49"/>
      <c r="BM17" s="108"/>
      <c r="BN17" s="49"/>
      <c r="BO17" s="108"/>
      <c r="BP17" s="49"/>
      <c r="BQ17" s="108"/>
      <c r="BR17" s="49"/>
      <c r="BS17" s="108"/>
      <c r="BT17" s="49"/>
      <c r="BU17" s="108"/>
      <c r="BV17" s="49"/>
      <c r="BW17" s="108"/>
      <c r="BX17" s="49"/>
      <c r="BY17" s="108"/>
      <c r="BZ17" s="49"/>
      <c r="CA17" s="109"/>
      <c r="CB17" s="47">
        <f>K17</f>
        <v>0</v>
      </c>
      <c r="CC17" s="56">
        <f>CB17*(E17/50)</f>
        <v>0</v>
      </c>
      <c r="CD17" s="56"/>
    </row>
    <row r="18" spans="1:82" s="47" customFormat="1" ht="5.25" customHeight="1" thickBot="1" x14ac:dyDescent="0.25">
      <c r="C18" s="37"/>
      <c r="D18" s="90"/>
      <c r="E18" s="91"/>
      <c r="F18" s="92"/>
      <c r="G18" s="91"/>
      <c r="H18" s="93"/>
      <c r="I18" s="93"/>
      <c r="J18" s="52"/>
      <c r="K18" s="94"/>
      <c r="L18" s="95"/>
      <c r="M18" s="96"/>
      <c r="N18" s="97"/>
      <c r="O18" s="95"/>
      <c r="P18" s="96"/>
      <c r="Q18" s="98"/>
      <c r="S18" s="55"/>
      <c r="U18" s="55"/>
      <c r="W18" s="55"/>
      <c r="Y18" s="55"/>
      <c r="AA18" s="55"/>
      <c r="AC18" s="55"/>
      <c r="AE18" s="55"/>
      <c r="AG18" s="55"/>
      <c r="AI18" s="55"/>
      <c r="AK18" s="55"/>
      <c r="AM18" s="55"/>
      <c r="AO18" s="55"/>
      <c r="AQ18" s="55"/>
      <c r="AS18" s="55"/>
      <c r="AU18" s="55"/>
      <c r="AW18" s="55"/>
      <c r="AY18" s="55"/>
      <c r="BA18" s="55"/>
      <c r="BC18" s="55"/>
      <c r="BE18" s="55"/>
      <c r="BG18" s="55"/>
      <c r="BI18" s="55"/>
      <c r="BK18" s="55"/>
      <c r="BM18" s="55"/>
      <c r="BO18" s="55"/>
      <c r="BQ18" s="55"/>
      <c r="BS18" s="55"/>
      <c r="BU18" s="55"/>
      <c r="BW18" s="55"/>
      <c r="BY18" s="55"/>
      <c r="CA18" s="55"/>
      <c r="CC18" s="56"/>
      <c r="CD18" s="56"/>
    </row>
    <row r="19" spans="1:82" s="47" customFormat="1" ht="33.75" customHeight="1" thickBot="1" x14ac:dyDescent="0.25">
      <c r="A19" s="99"/>
      <c r="B19" s="49"/>
      <c r="C19" s="156"/>
      <c r="D19" s="100"/>
      <c r="E19" s="101"/>
      <c r="F19" s="102"/>
      <c r="G19" s="101" t="e">
        <f>(E19/D19)/2</f>
        <v>#DIV/0!</v>
      </c>
      <c r="H19" s="103"/>
      <c r="I19" s="103"/>
      <c r="J19" s="104"/>
      <c r="K19" s="82">
        <f>J19-L19-O19</f>
        <v>0</v>
      </c>
      <c r="L19" s="83">
        <f>S19+U19+W19+Y19+AA19+AC19+AE19+AG19+AI19+AK19+AM19+AO19+AQ19+AS19+AU19+AW19+AY19+BA19+BC19+BE19+BG19+BI19+BK19+BM19+BO19+BQ19+BS19+BU19+BW19+BY19+CA19</f>
        <v>0</v>
      </c>
      <c r="M19" s="110"/>
      <c r="N19" s="111"/>
      <c r="O19" s="107"/>
      <c r="P19" s="110"/>
      <c r="Q19" s="87"/>
      <c r="R19" s="99"/>
      <c r="S19" s="108"/>
      <c r="T19" s="49"/>
      <c r="U19" s="108"/>
      <c r="V19" s="49"/>
      <c r="W19" s="108"/>
      <c r="X19" s="49"/>
      <c r="Y19" s="108"/>
      <c r="Z19" s="49"/>
      <c r="AA19" s="108"/>
      <c r="AB19" s="49"/>
      <c r="AC19" s="108"/>
      <c r="AD19" s="49"/>
      <c r="AE19" s="108"/>
      <c r="AF19" s="49"/>
      <c r="AG19" s="108"/>
      <c r="AH19" s="49"/>
      <c r="AI19" s="108"/>
      <c r="AJ19" s="49"/>
      <c r="AK19" s="108"/>
      <c r="AL19" s="49"/>
      <c r="AM19" s="108"/>
      <c r="AN19" s="49"/>
      <c r="AO19" s="108"/>
      <c r="AP19" s="49"/>
      <c r="AQ19" s="108"/>
      <c r="AR19" s="49"/>
      <c r="AS19" s="108"/>
      <c r="AT19" s="49"/>
      <c r="AU19" s="108"/>
      <c r="AV19" s="49"/>
      <c r="AW19" s="108"/>
      <c r="AX19" s="49"/>
      <c r="AY19" s="108"/>
      <c r="AZ19" s="49"/>
      <c r="BA19" s="108"/>
      <c r="BB19" s="49"/>
      <c r="BC19" s="108"/>
      <c r="BD19" s="49"/>
      <c r="BE19" s="108"/>
      <c r="BF19" s="49"/>
      <c r="BG19" s="108"/>
      <c r="BH19" s="49"/>
      <c r="BI19" s="108"/>
      <c r="BJ19" s="49"/>
      <c r="BK19" s="108"/>
      <c r="BL19" s="49"/>
      <c r="BM19" s="108"/>
      <c r="BN19" s="49"/>
      <c r="BO19" s="108"/>
      <c r="BP19" s="49"/>
      <c r="BQ19" s="108"/>
      <c r="BR19" s="49"/>
      <c r="BS19" s="108"/>
      <c r="BT19" s="49"/>
      <c r="BU19" s="108"/>
      <c r="BV19" s="49"/>
      <c r="BW19" s="108"/>
      <c r="BX19" s="49"/>
      <c r="BY19" s="108"/>
      <c r="BZ19" s="49"/>
      <c r="CA19" s="109"/>
      <c r="CB19" s="47">
        <f>K19</f>
        <v>0</v>
      </c>
      <c r="CC19" s="56">
        <f>CB19*(E19/50)</f>
        <v>0</v>
      </c>
      <c r="CD19" s="56"/>
    </row>
    <row r="20" spans="1:82" s="47" customFormat="1" ht="5.25" customHeight="1" thickBot="1" x14ac:dyDescent="0.25">
      <c r="C20" s="37"/>
      <c r="D20" s="90"/>
      <c r="E20" s="91"/>
      <c r="F20" s="92"/>
      <c r="G20" s="91"/>
      <c r="H20" s="93"/>
      <c r="I20" s="93"/>
      <c r="J20" s="52"/>
      <c r="K20" s="94"/>
      <c r="L20" s="95"/>
      <c r="M20" s="96"/>
      <c r="N20" s="97"/>
      <c r="O20" s="95"/>
      <c r="P20" s="96"/>
      <c r="Q20" s="98"/>
      <c r="S20" s="55"/>
      <c r="U20" s="55"/>
      <c r="W20" s="55"/>
      <c r="Y20" s="55"/>
      <c r="AA20" s="55"/>
      <c r="AC20" s="55"/>
      <c r="AE20" s="55"/>
      <c r="AG20" s="55"/>
      <c r="AI20" s="55"/>
      <c r="AK20" s="55"/>
      <c r="AM20" s="55"/>
      <c r="AO20" s="55"/>
      <c r="AQ20" s="55"/>
      <c r="AS20" s="55"/>
      <c r="AU20" s="55"/>
      <c r="AW20" s="55"/>
      <c r="AY20" s="55"/>
      <c r="BA20" s="55"/>
      <c r="BC20" s="55"/>
      <c r="BE20" s="55"/>
      <c r="BG20" s="55"/>
      <c r="BI20" s="55"/>
      <c r="BK20" s="55"/>
      <c r="BM20" s="55"/>
      <c r="BO20" s="55"/>
      <c r="BQ20" s="55"/>
      <c r="BS20" s="55"/>
      <c r="BU20" s="55"/>
      <c r="BW20" s="55"/>
      <c r="BY20" s="55"/>
      <c r="CA20" s="55"/>
      <c r="CC20" s="56"/>
      <c r="CD20" s="56"/>
    </row>
    <row r="21" spans="1:82" s="47" customFormat="1" ht="33.75" customHeight="1" thickBot="1" x14ac:dyDescent="0.25">
      <c r="A21" s="99"/>
      <c r="B21" s="49"/>
      <c r="C21" s="156"/>
      <c r="D21" s="100"/>
      <c r="E21" s="101"/>
      <c r="F21" s="102"/>
      <c r="G21" s="101" t="e">
        <f>(E21/D21)/2</f>
        <v>#DIV/0!</v>
      </c>
      <c r="H21" s="103"/>
      <c r="I21" s="103"/>
      <c r="J21" s="104"/>
      <c r="K21" s="82">
        <f>J21-L21-O21</f>
        <v>0</v>
      </c>
      <c r="L21" s="83">
        <f>S21+U21+W21+Y21+AA21+AC21+AE21+AG21+AI21+AK21+AM21+AO21+AQ21+AS21+AU21+AW21+AY21+BA21+BC21+BE21+BG21+BI21+BK21+BM21+BO21+BQ21+BS21+BU21+BW21+BY21+CA21</f>
        <v>0</v>
      </c>
      <c r="M21" s="110"/>
      <c r="N21" s="111"/>
      <c r="O21" s="107"/>
      <c r="P21" s="110"/>
      <c r="Q21" s="87"/>
      <c r="R21" s="99"/>
      <c r="S21" s="108"/>
      <c r="T21" s="49"/>
      <c r="U21" s="108"/>
      <c r="V21" s="49"/>
      <c r="W21" s="108"/>
      <c r="X21" s="49"/>
      <c r="Y21" s="108"/>
      <c r="Z21" s="49"/>
      <c r="AA21" s="108"/>
      <c r="AB21" s="49"/>
      <c r="AC21" s="108"/>
      <c r="AD21" s="49"/>
      <c r="AE21" s="108"/>
      <c r="AF21" s="49"/>
      <c r="AG21" s="108"/>
      <c r="AH21" s="49"/>
      <c r="AI21" s="108"/>
      <c r="AJ21" s="49"/>
      <c r="AK21" s="108"/>
      <c r="AL21" s="49"/>
      <c r="AM21" s="108"/>
      <c r="AN21" s="49"/>
      <c r="AO21" s="108"/>
      <c r="AP21" s="49"/>
      <c r="AQ21" s="108"/>
      <c r="AR21" s="49"/>
      <c r="AS21" s="108"/>
      <c r="AT21" s="49"/>
      <c r="AU21" s="108"/>
      <c r="AV21" s="49"/>
      <c r="AW21" s="108"/>
      <c r="AX21" s="49"/>
      <c r="AY21" s="108"/>
      <c r="AZ21" s="49"/>
      <c r="BA21" s="108"/>
      <c r="BB21" s="49"/>
      <c r="BC21" s="108"/>
      <c r="BD21" s="49"/>
      <c r="BE21" s="108"/>
      <c r="BF21" s="49"/>
      <c r="BG21" s="108"/>
      <c r="BH21" s="49"/>
      <c r="BI21" s="108"/>
      <c r="BJ21" s="49"/>
      <c r="BK21" s="108"/>
      <c r="BL21" s="49"/>
      <c r="BM21" s="108"/>
      <c r="BN21" s="49"/>
      <c r="BO21" s="108"/>
      <c r="BP21" s="49"/>
      <c r="BQ21" s="108"/>
      <c r="BR21" s="49"/>
      <c r="BS21" s="108"/>
      <c r="BT21" s="49"/>
      <c r="BU21" s="108"/>
      <c r="BV21" s="49"/>
      <c r="BW21" s="108"/>
      <c r="BX21" s="49"/>
      <c r="BY21" s="108"/>
      <c r="BZ21" s="49"/>
      <c r="CA21" s="109"/>
      <c r="CB21" s="47">
        <f>K21</f>
        <v>0</v>
      </c>
      <c r="CC21" s="56">
        <f>CB21*(E21/50)</f>
        <v>0</v>
      </c>
      <c r="CD21" s="56"/>
    </row>
    <row r="22" spans="1:82" s="47" customFormat="1" ht="5.25" customHeight="1" thickBot="1" x14ac:dyDescent="0.25">
      <c r="C22" s="37"/>
      <c r="D22" s="90"/>
      <c r="E22" s="91"/>
      <c r="F22" s="92"/>
      <c r="G22" s="91"/>
      <c r="H22" s="93"/>
      <c r="I22" s="93"/>
      <c r="J22" s="52"/>
      <c r="K22" s="94"/>
      <c r="L22" s="95"/>
      <c r="M22" s="96"/>
      <c r="N22" s="97"/>
      <c r="O22" s="95"/>
      <c r="P22" s="96"/>
      <c r="Q22" s="98"/>
      <c r="S22" s="55"/>
      <c r="U22" s="55"/>
      <c r="W22" s="55"/>
      <c r="Y22" s="55"/>
      <c r="AA22" s="55"/>
      <c r="AC22" s="55"/>
      <c r="AE22" s="55"/>
      <c r="AG22" s="55"/>
      <c r="AI22" s="55"/>
      <c r="AK22" s="55"/>
      <c r="AM22" s="55"/>
      <c r="AO22" s="55"/>
      <c r="AQ22" s="55"/>
      <c r="AS22" s="55"/>
      <c r="AU22" s="55"/>
      <c r="AW22" s="55"/>
      <c r="AY22" s="55"/>
      <c r="BA22" s="55"/>
      <c r="BC22" s="55"/>
      <c r="BE22" s="55"/>
      <c r="BG22" s="55"/>
      <c r="BI22" s="55"/>
      <c r="BK22" s="55"/>
      <c r="BM22" s="55"/>
      <c r="BO22" s="55"/>
      <c r="BQ22" s="55"/>
      <c r="BS22" s="55"/>
      <c r="BU22" s="55"/>
      <c r="BW22" s="55"/>
      <c r="BY22" s="55"/>
      <c r="CA22" s="55"/>
      <c r="CC22" s="56"/>
      <c r="CD22" s="56"/>
    </row>
    <row r="23" spans="1:82" s="47" customFormat="1" ht="33.75" customHeight="1" thickBot="1" x14ac:dyDescent="0.25">
      <c r="A23" s="99"/>
      <c r="B23" s="49"/>
      <c r="C23" s="156"/>
      <c r="D23" s="100"/>
      <c r="E23" s="101"/>
      <c r="F23" s="102"/>
      <c r="G23" s="101" t="e">
        <f>(E23/D23)/2</f>
        <v>#DIV/0!</v>
      </c>
      <c r="H23" s="103"/>
      <c r="I23" s="103"/>
      <c r="J23" s="104"/>
      <c r="K23" s="82">
        <f>J23-L23-O23</f>
        <v>0</v>
      </c>
      <c r="L23" s="83">
        <f>S23+U23+W23+Y23+AA23+AC23+AE23+AG23+AI23+AK23+AM23+AO23+AQ23+AS23+AU23+AW23+AY23+BA23+BC23+BE23+BG23+BI23+BK23+BM23+BO23+BQ23+BS23+BU23+BW23+BY23+CA23</f>
        <v>0</v>
      </c>
      <c r="M23" s="110"/>
      <c r="N23" s="111"/>
      <c r="O23" s="107"/>
      <c r="P23" s="110"/>
      <c r="Q23" s="87"/>
      <c r="R23" s="99"/>
      <c r="S23" s="108"/>
      <c r="T23" s="49"/>
      <c r="U23" s="108"/>
      <c r="V23" s="49"/>
      <c r="W23" s="108"/>
      <c r="X23" s="49"/>
      <c r="Y23" s="108"/>
      <c r="Z23" s="49"/>
      <c r="AA23" s="108"/>
      <c r="AB23" s="49"/>
      <c r="AC23" s="108"/>
      <c r="AD23" s="49"/>
      <c r="AE23" s="108"/>
      <c r="AF23" s="49"/>
      <c r="AG23" s="108"/>
      <c r="AH23" s="49"/>
      <c r="AI23" s="108"/>
      <c r="AJ23" s="49"/>
      <c r="AK23" s="108"/>
      <c r="AL23" s="49"/>
      <c r="AM23" s="108"/>
      <c r="AN23" s="49"/>
      <c r="AO23" s="108"/>
      <c r="AP23" s="49"/>
      <c r="AQ23" s="108"/>
      <c r="AR23" s="49"/>
      <c r="AS23" s="108"/>
      <c r="AT23" s="49"/>
      <c r="AU23" s="108"/>
      <c r="AV23" s="49"/>
      <c r="AW23" s="108"/>
      <c r="AX23" s="49"/>
      <c r="AY23" s="108"/>
      <c r="AZ23" s="49"/>
      <c r="BA23" s="108"/>
      <c r="BB23" s="49"/>
      <c r="BC23" s="108"/>
      <c r="BD23" s="49"/>
      <c r="BE23" s="108"/>
      <c r="BF23" s="49"/>
      <c r="BG23" s="108"/>
      <c r="BH23" s="49"/>
      <c r="BI23" s="108"/>
      <c r="BJ23" s="49"/>
      <c r="BK23" s="108"/>
      <c r="BL23" s="49"/>
      <c r="BM23" s="108"/>
      <c r="BN23" s="49"/>
      <c r="BO23" s="108"/>
      <c r="BP23" s="49"/>
      <c r="BQ23" s="108"/>
      <c r="BR23" s="49"/>
      <c r="BS23" s="108"/>
      <c r="BT23" s="49"/>
      <c r="BU23" s="108"/>
      <c r="BV23" s="49"/>
      <c r="BW23" s="108"/>
      <c r="BX23" s="49"/>
      <c r="BY23" s="108"/>
      <c r="BZ23" s="49"/>
      <c r="CA23" s="109"/>
      <c r="CB23" s="47">
        <f>K23</f>
        <v>0</v>
      </c>
      <c r="CC23" s="56">
        <f>CB23*(E23/50)</f>
        <v>0</v>
      </c>
      <c r="CD23" s="56"/>
    </row>
    <row r="24" spans="1:82" s="47" customFormat="1" ht="5.25" customHeight="1" thickBot="1" x14ac:dyDescent="0.25">
      <c r="C24" s="37"/>
      <c r="D24" s="90"/>
      <c r="E24" s="91"/>
      <c r="F24" s="92"/>
      <c r="G24" s="91"/>
      <c r="H24" s="93"/>
      <c r="I24" s="93"/>
      <c r="J24" s="52"/>
      <c r="K24" s="94"/>
      <c r="L24" s="95"/>
      <c r="M24" s="96"/>
      <c r="N24" s="97"/>
      <c r="O24" s="95"/>
      <c r="P24" s="96"/>
      <c r="Q24" s="98"/>
      <c r="S24" s="55"/>
      <c r="U24" s="55"/>
      <c r="W24" s="55"/>
      <c r="Y24" s="55"/>
      <c r="AA24" s="55"/>
      <c r="AC24" s="55"/>
      <c r="AE24" s="55"/>
      <c r="AG24" s="55"/>
      <c r="AI24" s="55"/>
      <c r="AK24" s="55"/>
      <c r="AM24" s="55"/>
      <c r="AO24" s="55"/>
      <c r="AQ24" s="55"/>
      <c r="AS24" s="55"/>
      <c r="AU24" s="55"/>
      <c r="AW24" s="55"/>
      <c r="AY24" s="55"/>
      <c r="BA24" s="55"/>
      <c r="BC24" s="55"/>
      <c r="BE24" s="55"/>
      <c r="BG24" s="55"/>
      <c r="BI24" s="55"/>
      <c r="BK24" s="55"/>
      <c r="BM24" s="55"/>
      <c r="BO24" s="55"/>
      <c r="BQ24" s="55"/>
      <c r="BS24" s="55"/>
      <c r="BU24" s="55"/>
      <c r="BW24" s="55"/>
      <c r="BY24" s="55"/>
      <c r="CA24" s="55"/>
      <c r="CC24" s="56"/>
      <c r="CD24" s="56"/>
    </row>
    <row r="25" spans="1:82" s="47" customFormat="1" ht="33.75" customHeight="1" thickBot="1" x14ac:dyDescent="0.25">
      <c r="A25" s="99"/>
      <c r="B25" s="49"/>
      <c r="C25" s="156"/>
      <c r="D25" s="100"/>
      <c r="E25" s="101"/>
      <c r="F25" s="102"/>
      <c r="G25" s="101" t="e">
        <f>(E25/D25)/2</f>
        <v>#DIV/0!</v>
      </c>
      <c r="H25" s="103"/>
      <c r="I25" s="103"/>
      <c r="J25" s="104"/>
      <c r="K25" s="82">
        <f>J25-L25-O25</f>
        <v>0</v>
      </c>
      <c r="L25" s="83">
        <f>S25+U25+W25+Y25+AA25+AC25+AE25+AG25+AI25+AK25+AM25+AO25+AQ25+AS25+AU25+AW25+AY25+BA25+BC25+BE25+BG25+BI25+BK25+BM25+BO25+BQ25+BS25+BU25+BW25+BY25+CA25</f>
        <v>0</v>
      </c>
      <c r="M25" s="110"/>
      <c r="N25" s="111"/>
      <c r="O25" s="107"/>
      <c r="P25" s="110"/>
      <c r="Q25" s="87"/>
      <c r="R25" s="99"/>
      <c r="S25" s="108"/>
      <c r="T25" s="49"/>
      <c r="U25" s="108"/>
      <c r="V25" s="49"/>
      <c r="W25" s="108"/>
      <c r="X25" s="49"/>
      <c r="Y25" s="108"/>
      <c r="Z25" s="49"/>
      <c r="AA25" s="108"/>
      <c r="AB25" s="49"/>
      <c r="AC25" s="108"/>
      <c r="AD25" s="49"/>
      <c r="AE25" s="108"/>
      <c r="AF25" s="49"/>
      <c r="AG25" s="108"/>
      <c r="AH25" s="49"/>
      <c r="AI25" s="108"/>
      <c r="AJ25" s="49"/>
      <c r="AK25" s="108"/>
      <c r="AL25" s="49"/>
      <c r="AM25" s="108"/>
      <c r="AN25" s="49"/>
      <c r="AO25" s="108"/>
      <c r="AP25" s="49"/>
      <c r="AQ25" s="108"/>
      <c r="AR25" s="49"/>
      <c r="AS25" s="108"/>
      <c r="AT25" s="49"/>
      <c r="AU25" s="108"/>
      <c r="AV25" s="49"/>
      <c r="AW25" s="108"/>
      <c r="AX25" s="49"/>
      <c r="AY25" s="108"/>
      <c r="AZ25" s="49"/>
      <c r="BA25" s="108"/>
      <c r="BB25" s="49"/>
      <c r="BC25" s="108"/>
      <c r="BD25" s="49"/>
      <c r="BE25" s="108"/>
      <c r="BF25" s="49"/>
      <c r="BG25" s="108"/>
      <c r="BH25" s="49"/>
      <c r="BI25" s="108"/>
      <c r="BJ25" s="49"/>
      <c r="BK25" s="108"/>
      <c r="BL25" s="49"/>
      <c r="BM25" s="108"/>
      <c r="BN25" s="49"/>
      <c r="BO25" s="108"/>
      <c r="BP25" s="49"/>
      <c r="BQ25" s="108"/>
      <c r="BR25" s="49"/>
      <c r="BS25" s="108"/>
      <c r="BT25" s="49"/>
      <c r="BU25" s="108"/>
      <c r="BV25" s="49"/>
      <c r="BW25" s="108"/>
      <c r="BX25" s="49"/>
      <c r="BY25" s="108"/>
      <c r="BZ25" s="49"/>
      <c r="CA25" s="109"/>
      <c r="CB25" s="47">
        <f>K25</f>
        <v>0</v>
      </c>
      <c r="CC25" s="56">
        <f>CB25*(E25/50)</f>
        <v>0</v>
      </c>
      <c r="CD25" s="56"/>
    </row>
    <row r="26" spans="1:82" s="47" customFormat="1" ht="5.25" customHeight="1" thickBot="1" x14ac:dyDescent="0.25">
      <c r="C26" s="37"/>
      <c r="D26" s="90"/>
      <c r="E26" s="91"/>
      <c r="F26" s="92"/>
      <c r="G26" s="91"/>
      <c r="H26" s="93"/>
      <c r="I26" s="93"/>
      <c r="J26" s="52"/>
      <c r="K26" s="94"/>
      <c r="L26" s="95"/>
      <c r="M26" s="96"/>
      <c r="N26" s="97"/>
      <c r="O26" s="95"/>
      <c r="P26" s="96"/>
      <c r="Q26" s="98"/>
      <c r="S26" s="55"/>
      <c r="U26" s="55"/>
      <c r="W26" s="55"/>
      <c r="Y26" s="55"/>
      <c r="AA26" s="55"/>
      <c r="AC26" s="55"/>
      <c r="AE26" s="55"/>
      <c r="AG26" s="55"/>
      <c r="AI26" s="55"/>
      <c r="AK26" s="55"/>
      <c r="AM26" s="55"/>
      <c r="AO26" s="55"/>
      <c r="AQ26" s="55"/>
      <c r="AS26" s="55"/>
      <c r="AU26" s="55"/>
      <c r="AW26" s="55"/>
      <c r="AY26" s="55"/>
      <c r="BA26" s="55"/>
      <c r="BC26" s="55"/>
      <c r="BE26" s="55"/>
      <c r="BG26" s="55"/>
      <c r="BI26" s="55"/>
      <c r="BK26" s="55"/>
      <c r="BM26" s="55"/>
      <c r="BO26" s="55"/>
      <c r="BQ26" s="55"/>
      <c r="BS26" s="55"/>
      <c r="BU26" s="55"/>
      <c r="BW26" s="55"/>
      <c r="BY26" s="55"/>
      <c r="CA26" s="55"/>
      <c r="CC26" s="56"/>
      <c r="CD26" s="56"/>
    </row>
    <row r="27" spans="1:82" s="47" customFormat="1" ht="33.75" customHeight="1" thickBot="1" x14ac:dyDescent="0.25">
      <c r="A27" s="99"/>
      <c r="B27" s="49"/>
      <c r="C27" s="156"/>
      <c r="D27" s="100"/>
      <c r="E27" s="101"/>
      <c r="F27" s="102"/>
      <c r="G27" s="101" t="e">
        <f>(E27/D27)/2</f>
        <v>#DIV/0!</v>
      </c>
      <c r="H27" s="103"/>
      <c r="I27" s="103"/>
      <c r="J27" s="104"/>
      <c r="K27" s="82">
        <f>J27-L27-O27</f>
        <v>0</v>
      </c>
      <c r="L27" s="83">
        <f>S27+U27+W27+Y27+AA27+AC27+AE27+AG27+AI27+AK27+AM27+AO27+AQ27+AS27+AU27+AW27+AY27+BA27+BC27+BE27+BG27+BI27+BK27+BM27+BO27+BQ27+BS27+BU27+BW27+BY27+CA27</f>
        <v>0</v>
      </c>
      <c r="M27" s="110"/>
      <c r="N27" s="111"/>
      <c r="O27" s="107"/>
      <c r="P27" s="110"/>
      <c r="Q27" s="87"/>
      <c r="R27" s="99"/>
      <c r="S27" s="108"/>
      <c r="T27" s="49"/>
      <c r="U27" s="108"/>
      <c r="V27" s="49"/>
      <c r="W27" s="108"/>
      <c r="X27" s="49"/>
      <c r="Y27" s="108"/>
      <c r="Z27" s="49"/>
      <c r="AA27" s="108"/>
      <c r="AB27" s="49"/>
      <c r="AC27" s="108"/>
      <c r="AD27" s="49"/>
      <c r="AE27" s="108"/>
      <c r="AF27" s="49"/>
      <c r="AG27" s="108"/>
      <c r="AH27" s="49"/>
      <c r="AI27" s="108"/>
      <c r="AJ27" s="49"/>
      <c r="AK27" s="108"/>
      <c r="AL27" s="49"/>
      <c r="AM27" s="108"/>
      <c r="AN27" s="49"/>
      <c r="AO27" s="108"/>
      <c r="AP27" s="49"/>
      <c r="AQ27" s="108"/>
      <c r="AR27" s="49"/>
      <c r="AS27" s="108"/>
      <c r="AT27" s="49"/>
      <c r="AU27" s="108"/>
      <c r="AV27" s="49"/>
      <c r="AW27" s="108"/>
      <c r="AX27" s="49"/>
      <c r="AY27" s="108"/>
      <c r="AZ27" s="49"/>
      <c r="BA27" s="108"/>
      <c r="BB27" s="49"/>
      <c r="BC27" s="108"/>
      <c r="BD27" s="49"/>
      <c r="BE27" s="108"/>
      <c r="BF27" s="49"/>
      <c r="BG27" s="108"/>
      <c r="BH27" s="49"/>
      <c r="BI27" s="108"/>
      <c r="BJ27" s="49"/>
      <c r="BK27" s="108"/>
      <c r="BL27" s="49"/>
      <c r="BM27" s="108"/>
      <c r="BN27" s="49"/>
      <c r="BO27" s="108"/>
      <c r="BP27" s="49"/>
      <c r="BQ27" s="108"/>
      <c r="BR27" s="49"/>
      <c r="BS27" s="108"/>
      <c r="BT27" s="49"/>
      <c r="BU27" s="108"/>
      <c r="BV27" s="49"/>
      <c r="BW27" s="108"/>
      <c r="BX27" s="49"/>
      <c r="BY27" s="108"/>
      <c r="BZ27" s="49"/>
      <c r="CA27" s="109"/>
      <c r="CB27" s="47">
        <f>K27</f>
        <v>0</v>
      </c>
      <c r="CC27" s="56">
        <f>CB27*(E27/50)</f>
        <v>0</v>
      </c>
      <c r="CD27" s="56"/>
    </row>
    <row r="28" spans="1:82" s="47" customFormat="1" ht="5.25" customHeight="1" thickBot="1" x14ac:dyDescent="0.25">
      <c r="C28" s="37"/>
      <c r="D28" s="90"/>
      <c r="E28" s="91"/>
      <c r="F28" s="92"/>
      <c r="G28" s="91"/>
      <c r="H28" s="93"/>
      <c r="I28" s="93"/>
      <c r="J28" s="52"/>
      <c r="K28" s="94"/>
      <c r="L28" s="95"/>
      <c r="M28" s="96"/>
      <c r="N28" s="97"/>
      <c r="O28" s="95"/>
      <c r="P28" s="96"/>
      <c r="Q28" s="98"/>
      <c r="S28" s="55"/>
      <c r="U28" s="55"/>
      <c r="W28" s="55"/>
      <c r="Y28" s="55"/>
      <c r="AA28" s="55"/>
      <c r="AC28" s="55"/>
      <c r="AE28" s="55"/>
      <c r="AG28" s="55"/>
      <c r="AI28" s="55"/>
      <c r="AK28" s="55"/>
      <c r="AM28" s="55"/>
      <c r="AO28" s="55"/>
      <c r="AQ28" s="55"/>
      <c r="AS28" s="55"/>
      <c r="AU28" s="55"/>
      <c r="AW28" s="55"/>
      <c r="AY28" s="55"/>
      <c r="BA28" s="55"/>
      <c r="BC28" s="55"/>
      <c r="BE28" s="55"/>
      <c r="BG28" s="55"/>
      <c r="BI28" s="55"/>
      <c r="BK28" s="55"/>
      <c r="BM28" s="55"/>
      <c r="BO28" s="55"/>
      <c r="BQ28" s="55"/>
      <c r="BS28" s="55"/>
      <c r="BU28" s="55"/>
      <c r="BW28" s="55"/>
      <c r="BY28" s="55"/>
      <c r="CA28" s="55"/>
      <c r="CC28" s="56"/>
      <c r="CD28" s="56"/>
    </row>
    <row r="29" spans="1:82" s="47" customFormat="1" ht="33.75" customHeight="1" thickBot="1" x14ac:dyDescent="0.25">
      <c r="A29" s="99"/>
      <c r="B29" s="49"/>
      <c r="C29" s="156"/>
      <c r="D29" s="100"/>
      <c r="E29" s="101"/>
      <c r="F29" s="102"/>
      <c r="G29" s="101" t="e">
        <f>(E29/D29)/2</f>
        <v>#DIV/0!</v>
      </c>
      <c r="H29" s="103"/>
      <c r="I29" s="103"/>
      <c r="J29" s="104"/>
      <c r="K29" s="82">
        <f>J29-L29-O29</f>
        <v>0</v>
      </c>
      <c r="L29" s="83">
        <f>S29+U29+W29+Y29+AA29+AC29+AE29+AG29+AI29+AK29+AM29+AO29+AQ29+AS29+AU29+AW29+AY29+BA29+BC29+BE29+BG29+BI29+BK29+BM29+BO29+BQ29+BS29+BU29+BW29+BY29+CA29</f>
        <v>0</v>
      </c>
      <c r="M29" s="110"/>
      <c r="N29" s="111"/>
      <c r="O29" s="107"/>
      <c r="P29" s="110"/>
      <c r="Q29" s="87"/>
      <c r="R29" s="99"/>
      <c r="S29" s="108"/>
      <c r="T29" s="49"/>
      <c r="U29" s="108"/>
      <c r="V29" s="49"/>
      <c r="W29" s="108"/>
      <c r="X29" s="49"/>
      <c r="Y29" s="108"/>
      <c r="Z29" s="49"/>
      <c r="AA29" s="108"/>
      <c r="AB29" s="49"/>
      <c r="AC29" s="108"/>
      <c r="AD29" s="49"/>
      <c r="AE29" s="108"/>
      <c r="AF29" s="49"/>
      <c r="AG29" s="108"/>
      <c r="AH29" s="49"/>
      <c r="AI29" s="108"/>
      <c r="AJ29" s="49"/>
      <c r="AK29" s="108"/>
      <c r="AL29" s="49"/>
      <c r="AM29" s="108"/>
      <c r="AN29" s="49"/>
      <c r="AO29" s="108"/>
      <c r="AP29" s="49"/>
      <c r="AQ29" s="108"/>
      <c r="AR29" s="49"/>
      <c r="AS29" s="108"/>
      <c r="AT29" s="49"/>
      <c r="AU29" s="108"/>
      <c r="AV29" s="49"/>
      <c r="AW29" s="108"/>
      <c r="AX29" s="49"/>
      <c r="AY29" s="108"/>
      <c r="AZ29" s="49"/>
      <c r="BA29" s="108"/>
      <c r="BB29" s="49"/>
      <c r="BC29" s="108"/>
      <c r="BD29" s="49"/>
      <c r="BE29" s="108"/>
      <c r="BF29" s="49"/>
      <c r="BG29" s="108"/>
      <c r="BH29" s="49"/>
      <c r="BI29" s="108"/>
      <c r="BJ29" s="49"/>
      <c r="BK29" s="108"/>
      <c r="BL29" s="49"/>
      <c r="BM29" s="108"/>
      <c r="BN29" s="49"/>
      <c r="BO29" s="108"/>
      <c r="BP29" s="49"/>
      <c r="BQ29" s="108"/>
      <c r="BR29" s="49"/>
      <c r="BS29" s="108"/>
      <c r="BT29" s="49"/>
      <c r="BU29" s="108"/>
      <c r="BV29" s="49"/>
      <c r="BW29" s="108"/>
      <c r="BX29" s="49"/>
      <c r="BY29" s="108"/>
      <c r="BZ29" s="49"/>
      <c r="CA29" s="109"/>
      <c r="CB29" s="47">
        <f>K29</f>
        <v>0</v>
      </c>
      <c r="CC29" s="56">
        <f>CB29*(E29/50)</f>
        <v>0</v>
      </c>
      <c r="CD29" s="56"/>
    </row>
    <row r="30" spans="1:82" s="47" customFormat="1" ht="5.25" customHeight="1" thickBot="1" x14ac:dyDescent="0.25">
      <c r="C30" s="37"/>
      <c r="D30" s="90"/>
      <c r="E30" s="91"/>
      <c r="F30" s="92"/>
      <c r="G30" s="91"/>
      <c r="H30" s="93"/>
      <c r="I30" s="93"/>
      <c r="J30" s="52"/>
      <c r="K30" s="94"/>
      <c r="L30" s="95"/>
      <c r="M30" s="96"/>
      <c r="N30" s="97"/>
      <c r="O30" s="95"/>
      <c r="P30" s="96"/>
      <c r="Q30" s="98"/>
      <c r="S30" s="55"/>
      <c r="U30" s="55"/>
      <c r="W30" s="55"/>
      <c r="Y30" s="55"/>
      <c r="AA30" s="55"/>
      <c r="AC30" s="55"/>
      <c r="AE30" s="55"/>
      <c r="AG30" s="55"/>
      <c r="AI30" s="55"/>
      <c r="AK30" s="55"/>
      <c r="AM30" s="55"/>
      <c r="AO30" s="55"/>
      <c r="AQ30" s="55"/>
      <c r="AS30" s="55"/>
      <c r="AU30" s="55"/>
      <c r="AW30" s="55"/>
      <c r="AY30" s="55"/>
      <c r="BA30" s="55"/>
      <c r="BC30" s="55"/>
      <c r="BE30" s="55"/>
      <c r="BG30" s="55"/>
      <c r="BI30" s="55"/>
      <c r="BK30" s="55"/>
      <c r="BM30" s="55"/>
      <c r="BO30" s="55"/>
      <c r="BQ30" s="55"/>
      <c r="BS30" s="55"/>
      <c r="BU30" s="55"/>
      <c r="BW30" s="55"/>
      <c r="BY30" s="55"/>
      <c r="CA30" s="55"/>
      <c r="CC30" s="56"/>
      <c r="CD30" s="56"/>
    </row>
    <row r="31" spans="1:82" s="47" customFormat="1" ht="33.75" customHeight="1" thickBot="1" x14ac:dyDescent="0.25">
      <c r="A31" s="99"/>
      <c r="B31" s="49"/>
      <c r="C31" s="156"/>
      <c r="D31" s="100"/>
      <c r="E31" s="101"/>
      <c r="F31" s="102"/>
      <c r="G31" s="101" t="e">
        <f>(E31/D31)/2</f>
        <v>#DIV/0!</v>
      </c>
      <c r="H31" s="103"/>
      <c r="I31" s="103"/>
      <c r="J31" s="104"/>
      <c r="K31" s="82">
        <f>J31-L31-O31</f>
        <v>0</v>
      </c>
      <c r="L31" s="83">
        <f>S31+U31+W31+Y31+AA31+AC31+AE31+AG31+AI31+AK31+AM31+AO31+AQ31+AS31+AU31+AW31+AY31+BA31+BC31+BE31+BG31+BI31+BK31+BM31+BO31+BQ31+BS31+BU31+BW31+BY31+CA31</f>
        <v>0</v>
      </c>
      <c r="M31" s="110"/>
      <c r="N31" s="111"/>
      <c r="O31" s="107"/>
      <c r="P31" s="110"/>
      <c r="Q31" s="87"/>
      <c r="R31" s="99"/>
      <c r="S31" s="108"/>
      <c r="T31" s="49"/>
      <c r="U31" s="108"/>
      <c r="V31" s="49"/>
      <c r="W31" s="108"/>
      <c r="X31" s="49"/>
      <c r="Y31" s="108"/>
      <c r="Z31" s="49"/>
      <c r="AA31" s="108"/>
      <c r="AB31" s="49"/>
      <c r="AC31" s="108"/>
      <c r="AD31" s="49"/>
      <c r="AE31" s="108"/>
      <c r="AF31" s="49"/>
      <c r="AG31" s="108"/>
      <c r="AH31" s="49"/>
      <c r="AI31" s="108"/>
      <c r="AJ31" s="49"/>
      <c r="AK31" s="108"/>
      <c r="AL31" s="49"/>
      <c r="AM31" s="108"/>
      <c r="AN31" s="49"/>
      <c r="AO31" s="108"/>
      <c r="AP31" s="49"/>
      <c r="AQ31" s="108"/>
      <c r="AR31" s="49"/>
      <c r="AS31" s="108"/>
      <c r="AT31" s="49"/>
      <c r="AU31" s="108"/>
      <c r="AV31" s="49"/>
      <c r="AW31" s="108"/>
      <c r="AX31" s="49"/>
      <c r="AY31" s="108"/>
      <c r="AZ31" s="49"/>
      <c r="BA31" s="108"/>
      <c r="BB31" s="49"/>
      <c r="BC31" s="108"/>
      <c r="BD31" s="49"/>
      <c r="BE31" s="108"/>
      <c r="BF31" s="49"/>
      <c r="BG31" s="108"/>
      <c r="BH31" s="49"/>
      <c r="BI31" s="108"/>
      <c r="BJ31" s="49"/>
      <c r="BK31" s="108"/>
      <c r="BL31" s="49"/>
      <c r="BM31" s="108"/>
      <c r="BN31" s="49"/>
      <c r="BO31" s="108"/>
      <c r="BP31" s="49"/>
      <c r="BQ31" s="108"/>
      <c r="BR31" s="49"/>
      <c r="BS31" s="108"/>
      <c r="BT31" s="49"/>
      <c r="BU31" s="108"/>
      <c r="BV31" s="49"/>
      <c r="BW31" s="108"/>
      <c r="BX31" s="49"/>
      <c r="BY31" s="108"/>
      <c r="BZ31" s="49"/>
      <c r="CA31" s="109"/>
      <c r="CB31" s="47">
        <f>K31</f>
        <v>0</v>
      </c>
      <c r="CC31" s="56">
        <f>CB31*(E31/50)</f>
        <v>0</v>
      </c>
      <c r="CD31" s="56"/>
    </row>
    <row r="32" spans="1:82" s="47" customFormat="1" ht="5.25" customHeight="1" thickBot="1" x14ac:dyDescent="0.25">
      <c r="C32" s="37"/>
      <c r="D32" s="90"/>
      <c r="E32" s="91"/>
      <c r="F32" s="92"/>
      <c r="G32" s="91"/>
      <c r="H32" s="93"/>
      <c r="I32" s="93"/>
      <c r="J32" s="52"/>
      <c r="K32" s="94"/>
      <c r="L32" s="95"/>
      <c r="M32" s="96"/>
      <c r="N32" s="97"/>
      <c r="O32" s="95"/>
      <c r="P32" s="96"/>
      <c r="Q32" s="98"/>
      <c r="S32" s="55"/>
      <c r="U32" s="55"/>
      <c r="W32" s="55"/>
      <c r="Y32" s="55"/>
      <c r="AA32" s="55"/>
      <c r="AC32" s="55"/>
      <c r="AE32" s="55"/>
      <c r="AG32" s="55"/>
      <c r="AI32" s="55"/>
      <c r="AK32" s="55"/>
      <c r="AM32" s="55"/>
      <c r="AO32" s="55"/>
      <c r="AQ32" s="55"/>
      <c r="AS32" s="55"/>
      <c r="AU32" s="55"/>
      <c r="AW32" s="55"/>
      <c r="AY32" s="55"/>
      <c r="BA32" s="55"/>
      <c r="BC32" s="55"/>
      <c r="BE32" s="55"/>
      <c r="BG32" s="55"/>
      <c r="BI32" s="55"/>
      <c r="BK32" s="55"/>
      <c r="BM32" s="55"/>
      <c r="BO32" s="55"/>
      <c r="BQ32" s="55"/>
      <c r="BS32" s="55"/>
      <c r="BU32" s="55"/>
      <c r="BW32" s="55"/>
      <c r="BY32" s="55"/>
      <c r="CA32" s="55"/>
      <c r="CC32" s="56"/>
      <c r="CD32" s="56"/>
    </row>
    <row r="33" spans="1:82" s="47" customFormat="1" ht="33.75" customHeight="1" thickBot="1" x14ac:dyDescent="0.25">
      <c r="A33" s="99"/>
      <c r="B33" s="49"/>
      <c r="C33" s="156"/>
      <c r="D33" s="100"/>
      <c r="E33" s="101"/>
      <c r="F33" s="102"/>
      <c r="G33" s="101" t="e">
        <f>(E33/D33)/2</f>
        <v>#DIV/0!</v>
      </c>
      <c r="H33" s="103"/>
      <c r="I33" s="103"/>
      <c r="J33" s="104"/>
      <c r="K33" s="82">
        <f>J33-L33-O33</f>
        <v>0</v>
      </c>
      <c r="L33" s="83">
        <f>S33+U33+W33+Y33+AA33+AC33+AE33+AG33+AI33+AK33+AM33+AO33+AQ33+AS33+AU33+AW33+AY33+BA33+BC33+BE33+BG33+BI33+BK33+BM33+BO33+BQ33+BS33+BU33+BW33+BY33+CA33</f>
        <v>0</v>
      </c>
      <c r="M33" s="110"/>
      <c r="N33" s="111"/>
      <c r="O33" s="107"/>
      <c r="P33" s="110"/>
      <c r="Q33" s="87"/>
      <c r="R33" s="99"/>
      <c r="S33" s="108"/>
      <c r="T33" s="49"/>
      <c r="U33" s="108"/>
      <c r="V33" s="49"/>
      <c r="W33" s="108"/>
      <c r="X33" s="49"/>
      <c r="Y33" s="108"/>
      <c r="Z33" s="49"/>
      <c r="AA33" s="108"/>
      <c r="AB33" s="49"/>
      <c r="AC33" s="108"/>
      <c r="AD33" s="49"/>
      <c r="AE33" s="108"/>
      <c r="AF33" s="49"/>
      <c r="AG33" s="108"/>
      <c r="AH33" s="49"/>
      <c r="AI33" s="108"/>
      <c r="AJ33" s="49"/>
      <c r="AK33" s="108"/>
      <c r="AL33" s="49"/>
      <c r="AM33" s="108"/>
      <c r="AN33" s="49"/>
      <c r="AO33" s="108"/>
      <c r="AP33" s="49"/>
      <c r="AQ33" s="108"/>
      <c r="AR33" s="49"/>
      <c r="AS33" s="108"/>
      <c r="AT33" s="49"/>
      <c r="AU33" s="108"/>
      <c r="AV33" s="49"/>
      <c r="AW33" s="108"/>
      <c r="AX33" s="49"/>
      <c r="AY33" s="108"/>
      <c r="AZ33" s="49"/>
      <c r="BA33" s="108"/>
      <c r="BB33" s="49"/>
      <c r="BC33" s="108"/>
      <c r="BD33" s="49"/>
      <c r="BE33" s="108"/>
      <c r="BF33" s="49"/>
      <c r="BG33" s="108"/>
      <c r="BH33" s="49"/>
      <c r="BI33" s="108"/>
      <c r="BJ33" s="49"/>
      <c r="BK33" s="108"/>
      <c r="BL33" s="49"/>
      <c r="BM33" s="108"/>
      <c r="BN33" s="49"/>
      <c r="BO33" s="108"/>
      <c r="BP33" s="49"/>
      <c r="BQ33" s="108"/>
      <c r="BR33" s="49"/>
      <c r="BS33" s="108"/>
      <c r="BT33" s="49"/>
      <c r="BU33" s="108"/>
      <c r="BV33" s="49"/>
      <c r="BW33" s="108"/>
      <c r="BX33" s="49"/>
      <c r="BY33" s="108"/>
      <c r="BZ33" s="49"/>
      <c r="CA33" s="109"/>
      <c r="CB33" s="47">
        <f>K33</f>
        <v>0</v>
      </c>
      <c r="CC33" s="56">
        <f>CB33*(E33/50)</f>
        <v>0</v>
      </c>
      <c r="CD33" s="56"/>
    </row>
    <row r="34" spans="1:82" s="47" customFormat="1" ht="5.25" customHeight="1" thickBot="1" x14ac:dyDescent="0.25">
      <c r="C34" s="37"/>
      <c r="D34" s="90"/>
      <c r="E34" s="91"/>
      <c r="F34" s="92"/>
      <c r="G34" s="91"/>
      <c r="H34" s="93"/>
      <c r="I34" s="93"/>
      <c r="J34" s="52"/>
      <c r="K34" s="94"/>
      <c r="L34" s="95"/>
      <c r="M34" s="96"/>
      <c r="N34" s="97"/>
      <c r="O34" s="95"/>
      <c r="P34" s="96"/>
      <c r="Q34" s="98"/>
      <c r="S34" s="55"/>
      <c r="U34" s="55"/>
      <c r="W34" s="55"/>
      <c r="Y34" s="55"/>
      <c r="AA34" s="55"/>
      <c r="AC34" s="55"/>
      <c r="AE34" s="55"/>
      <c r="AG34" s="55"/>
      <c r="AI34" s="55"/>
      <c r="AK34" s="55"/>
      <c r="AM34" s="55"/>
      <c r="AO34" s="55"/>
      <c r="AQ34" s="55"/>
      <c r="AS34" s="55"/>
      <c r="AU34" s="55"/>
      <c r="AW34" s="55"/>
      <c r="AY34" s="55"/>
      <c r="BA34" s="55"/>
      <c r="BC34" s="55"/>
      <c r="BE34" s="55"/>
      <c r="BG34" s="55"/>
      <c r="BI34" s="55"/>
      <c r="BK34" s="55"/>
      <c r="BM34" s="55"/>
      <c r="BO34" s="55"/>
      <c r="BQ34" s="55"/>
      <c r="BS34" s="55"/>
      <c r="BU34" s="55"/>
      <c r="BW34" s="55"/>
      <c r="BY34" s="55"/>
      <c r="CA34" s="55"/>
      <c r="CC34" s="56"/>
      <c r="CD34" s="56"/>
    </row>
    <row r="35" spans="1:82" s="47" customFormat="1" ht="33.75" customHeight="1" thickBot="1" x14ac:dyDescent="0.25">
      <c r="A35" s="99"/>
      <c r="B35" s="49"/>
      <c r="C35" s="156"/>
      <c r="D35" s="100"/>
      <c r="E35" s="101"/>
      <c r="F35" s="102"/>
      <c r="G35" s="101" t="e">
        <f>(E35/D35)/2</f>
        <v>#DIV/0!</v>
      </c>
      <c r="H35" s="103"/>
      <c r="I35" s="103"/>
      <c r="J35" s="104"/>
      <c r="K35" s="82">
        <f>J35-L35-O35</f>
        <v>0</v>
      </c>
      <c r="L35" s="83">
        <f>S35+U35+W35+Y35+AA35+AC35+AE35+AG35+AI35+AK35+AM35+AO35+AQ35+AS35+AU35+AW35+AY35+BA35+BC35+BE35+BG35+BI35+BK35+BM35+BO35+BQ35+BS35+BU35+BW35+BY35+CA35</f>
        <v>0</v>
      </c>
      <c r="M35" s="110"/>
      <c r="N35" s="111"/>
      <c r="O35" s="107"/>
      <c r="P35" s="110"/>
      <c r="Q35" s="87"/>
      <c r="R35" s="99"/>
      <c r="S35" s="108"/>
      <c r="T35" s="49"/>
      <c r="U35" s="108"/>
      <c r="V35" s="49"/>
      <c r="W35" s="108"/>
      <c r="X35" s="49"/>
      <c r="Y35" s="108"/>
      <c r="Z35" s="49"/>
      <c r="AA35" s="108"/>
      <c r="AB35" s="49"/>
      <c r="AC35" s="108"/>
      <c r="AD35" s="49"/>
      <c r="AE35" s="108"/>
      <c r="AF35" s="49"/>
      <c r="AG35" s="108"/>
      <c r="AH35" s="49"/>
      <c r="AI35" s="108"/>
      <c r="AJ35" s="49"/>
      <c r="AK35" s="108"/>
      <c r="AL35" s="49"/>
      <c r="AM35" s="108"/>
      <c r="AN35" s="49"/>
      <c r="AO35" s="108"/>
      <c r="AP35" s="49"/>
      <c r="AQ35" s="108"/>
      <c r="AR35" s="49"/>
      <c r="AS35" s="108"/>
      <c r="AT35" s="49"/>
      <c r="AU35" s="108"/>
      <c r="AV35" s="49"/>
      <c r="AW35" s="108"/>
      <c r="AX35" s="49"/>
      <c r="AY35" s="108"/>
      <c r="AZ35" s="49"/>
      <c r="BA35" s="108"/>
      <c r="BB35" s="49"/>
      <c r="BC35" s="108"/>
      <c r="BD35" s="49"/>
      <c r="BE35" s="108"/>
      <c r="BF35" s="49"/>
      <c r="BG35" s="108"/>
      <c r="BH35" s="49"/>
      <c r="BI35" s="108"/>
      <c r="BJ35" s="49"/>
      <c r="BK35" s="108"/>
      <c r="BL35" s="49"/>
      <c r="BM35" s="108"/>
      <c r="BN35" s="49"/>
      <c r="BO35" s="108"/>
      <c r="BP35" s="49"/>
      <c r="BQ35" s="108"/>
      <c r="BR35" s="49"/>
      <c r="BS35" s="108"/>
      <c r="BT35" s="49"/>
      <c r="BU35" s="108"/>
      <c r="BV35" s="49"/>
      <c r="BW35" s="108"/>
      <c r="BX35" s="49"/>
      <c r="BY35" s="108"/>
      <c r="BZ35" s="49"/>
      <c r="CA35" s="109"/>
      <c r="CB35" s="47">
        <f>K35</f>
        <v>0</v>
      </c>
      <c r="CC35" s="56">
        <f>CB35*(E35/50)</f>
        <v>0</v>
      </c>
      <c r="CD35" s="56"/>
    </row>
    <row r="36" spans="1:82" s="47" customFormat="1" ht="5.25" customHeight="1" thickBot="1" x14ac:dyDescent="0.25">
      <c r="C36" s="37"/>
      <c r="D36" s="90"/>
      <c r="E36" s="91"/>
      <c r="F36" s="92"/>
      <c r="G36" s="91"/>
      <c r="H36" s="93"/>
      <c r="I36" s="93"/>
      <c r="J36" s="52"/>
      <c r="K36" s="94"/>
      <c r="L36" s="95"/>
      <c r="M36" s="96"/>
      <c r="N36" s="97"/>
      <c r="O36" s="95"/>
      <c r="P36" s="96"/>
      <c r="Q36" s="98"/>
      <c r="S36" s="55"/>
      <c r="U36" s="55"/>
      <c r="W36" s="55"/>
      <c r="Y36" s="55"/>
      <c r="AA36" s="55"/>
      <c r="AC36" s="55"/>
      <c r="AE36" s="55"/>
      <c r="AG36" s="55"/>
      <c r="AI36" s="55"/>
      <c r="AK36" s="55"/>
      <c r="AM36" s="55"/>
      <c r="AO36" s="55"/>
      <c r="AQ36" s="55"/>
      <c r="AS36" s="55"/>
      <c r="AU36" s="55"/>
      <c r="AW36" s="55"/>
      <c r="AY36" s="55"/>
      <c r="BA36" s="55"/>
      <c r="BC36" s="55"/>
      <c r="BE36" s="55"/>
      <c r="BG36" s="55"/>
      <c r="BI36" s="55"/>
      <c r="BK36" s="55"/>
      <c r="BM36" s="55"/>
      <c r="BO36" s="55"/>
      <c r="BQ36" s="55"/>
      <c r="BS36" s="55"/>
      <c r="BU36" s="55"/>
      <c r="BW36" s="55"/>
      <c r="BY36" s="55"/>
      <c r="CA36" s="55"/>
      <c r="CC36" s="56"/>
      <c r="CD36" s="56"/>
    </row>
    <row r="37" spans="1:82" s="47" customFormat="1" ht="33.75" customHeight="1" thickBot="1" x14ac:dyDescent="0.25">
      <c r="A37" s="99"/>
      <c r="B37" s="49"/>
      <c r="C37" s="156"/>
      <c r="D37" s="100"/>
      <c r="E37" s="101"/>
      <c r="F37" s="102"/>
      <c r="G37" s="101" t="e">
        <f>(E37/D37)/2</f>
        <v>#DIV/0!</v>
      </c>
      <c r="H37" s="103"/>
      <c r="I37" s="103"/>
      <c r="J37" s="104"/>
      <c r="K37" s="82">
        <f>J37-L37-O37</f>
        <v>0</v>
      </c>
      <c r="L37" s="83">
        <f>S37+U37+W37+Y37+AA37+AC37+AE37+AG37+AI37+AK37+AM37+AO37+AQ37+AS37+AU37+AW37+AY37+BA37+BC37+BE37+BG37+BI37+BK37+BM37+BO37+BQ37+BS37+BU37+BW37+BY37+CA37</f>
        <v>0</v>
      </c>
      <c r="M37" s="110"/>
      <c r="N37" s="111"/>
      <c r="O37" s="107"/>
      <c r="P37" s="110"/>
      <c r="Q37" s="87"/>
      <c r="R37" s="99"/>
      <c r="S37" s="108"/>
      <c r="T37" s="49"/>
      <c r="U37" s="108"/>
      <c r="V37" s="49"/>
      <c r="W37" s="108"/>
      <c r="X37" s="49"/>
      <c r="Y37" s="108"/>
      <c r="Z37" s="49"/>
      <c r="AA37" s="108"/>
      <c r="AB37" s="49"/>
      <c r="AC37" s="108"/>
      <c r="AD37" s="49"/>
      <c r="AE37" s="108"/>
      <c r="AF37" s="49"/>
      <c r="AG37" s="108"/>
      <c r="AH37" s="49"/>
      <c r="AI37" s="108"/>
      <c r="AJ37" s="49"/>
      <c r="AK37" s="108"/>
      <c r="AL37" s="49"/>
      <c r="AM37" s="108"/>
      <c r="AN37" s="49"/>
      <c r="AO37" s="108"/>
      <c r="AP37" s="49"/>
      <c r="AQ37" s="108"/>
      <c r="AR37" s="49"/>
      <c r="AS37" s="108"/>
      <c r="AT37" s="49"/>
      <c r="AU37" s="108"/>
      <c r="AV37" s="49"/>
      <c r="AW37" s="108"/>
      <c r="AX37" s="49"/>
      <c r="AY37" s="108"/>
      <c r="AZ37" s="49"/>
      <c r="BA37" s="108"/>
      <c r="BB37" s="49"/>
      <c r="BC37" s="108"/>
      <c r="BD37" s="49"/>
      <c r="BE37" s="108"/>
      <c r="BF37" s="49"/>
      <c r="BG37" s="108"/>
      <c r="BH37" s="49"/>
      <c r="BI37" s="108"/>
      <c r="BJ37" s="49"/>
      <c r="BK37" s="108"/>
      <c r="BL37" s="49"/>
      <c r="BM37" s="108"/>
      <c r="BN37" s="49"/>
      <c r="BO37" s="108"/>
      <c r="BP37" s="49"/>
      <c r="BQ37" s="108"/>
      <c r="BR37" s="49"/>
      <c r="BS37" s="108"/>
      <c r="BT37" s="49"/>
      <c r="BU37" s="108"/>
      <c r="BV37" s="49"/>
      <c r="BW37" s="108"/>
      <c r="BX37" s="49"/>
      <c r="BY37" s="108"/>
      <c r="BZ37" s="49"/>
      <c r="CA37" s="109"/>
      <c r="CB37" s="47">
        <f>K37</f>
        <v>0</v>
      </c>
      <c r="CC37" s="56">
        <f>CB37*(E37/50)</f>
        <v>0</v>
      </c>
      <c r="CD37" s="56"/>
    </row>
    <row r="38" spans="1:82" s="47" customFormat="1" ht="5.25" customHeight="1" thickBot="1" x14ac:dyDescent="0.25">
      <c r="C38" s="37"/>
      <c r="D38" s="90"/>
      <c r="E38" s="91"/>
      <c r="F38" s="92"/>
      <c r="G38" s="91"/>
      <c r="H38" s="93"/>
      <c r="I38" s="93"/>
      <c r="J38" s="52"/>
      <c r="K38" s="94"/>
      <c r="L38" s="95"/>
      <c r="M38" s="96"/>
      <c r="N38" s="97"/>
      <c r="O38" s="95"/>
      <c r="P38" s="96"/>
      <c r="Q38" s="98"/>
      <c r="S38" s="55"/>
      <c r="U38" s="55"/>
      <c r="W38" s="55"/>
      <c r="Y38" s="55"/>
      <c r="AA38" s="55"/>
      <c r="AC38" s="55"/>
      <c r="AE38" s="55"/>
      <c r="AG38" s="55"/>
      <c r="AI38" s="55"/>
      <c r="AK38" s="55"/>
      <c r="AM38" s="55"/>
      <c r="AO38" s="55"/>
      <c r="AQ38" s="55"/>
      <c r="AS38" s="55"/>
      <c r="AU38" s="55"/>
      <c r="AW38" s="55"/>
      <c r="AY38" s="55"/>
      <c r="BA38" s="55"/>
      <c r="BC38" s="55"/>
      <c r="BE38" s="55"/>
      <c r="BG38" s="55"/>
      <c r="BI38" s="55"/>
      <c r="BK38" s="55"/>
      <c r="BM38" s="55"/>
      <c r="BO38" s="55"/>
      <c r="BQ38" s="55"/>
      <c r="BS38" s="55"/>
      <c r="BU38" s="55"/>
      <c r="BW38" s="55"/>
      <c r="BY38" s="55"/>
      <c r="CA38" s="55"/>
      <c r="CC38" s="56"/>
      <c r="CD38" s="56"/>
    </row>
    <row r="39" spans="1:82" s="47" customFormat="1" ht="33.75" customHeight="1" thickBot="1" x14ac:dyDescent="0.25">
      <c r="A39" s="99"/>
      <c r="B39" s="49"/>
      <c r="C39" s="156"/>
      <c r="D39" s="100"/>
      <c r="E39" s="101"/>
      <c r="F39" s="102"/>
      <c r="G39" s="101" t="e">
        <f>(E39/D39)/2</f>
        <v>#DIV/0!</v>
      </c>
      <c r="H39" s="103"/>
      <c r="I39" s="103"/>
      <c r="J39" s="104"/>
      <c r="K39" s="82">
        <f>J39-L39-O39</f>
        <v>0</v>
      </c>
      <c r="L39" s="83">
        <f>S39+U39+W39+Y39+AA39+AC39+AE39+AG39+AI39+AK39+AM39+AO39+AQ39+AS39+AU39+AW39+AY39+BA39+BC39+BE39+BG39+BI39+BK39+BM39+BO39+BQ39+BS39+BU39+BW39+BY39+CA39</f>
        <v>0</v>
      </c>
      <c r="M39" s="110"/>
      <c r="N39" s="111"/>
      <c r="O39" s="107"/>
      <c r="P39" s="110"/>
      <c r="Q39" s="87"/>
      <c r="R39" s="99"/>
      <c r="S39" s="108"/>
      <c r="T39" s="49"/>
      <c r="U39" s="108"/>
      <c r="V39" s="49"/>
      <c r="W39" s="108"/>
      <c r="X39" s="49"/>
      <c r="Y39" s="108"/>
      <c r="Z39" s="49"/>
      <c r="AA39" s="108"/>
      <c r="AB39" s="49"/>
      <c r="AC39" s="108"/>
      <c r="AD39" s="49"/>
      <c r="AE39" s="108"/>
      <c r="AF39" s="49"/>
      <c r="AG39" s="108"/>
      <c r="AH39" s="49"/>
      <c r="AI39" s="108"/>
      <c r="AJ39" s="49"/>
      <c r="AK39" s="108"/>
      <c r="AL39" s="49"/>
      <c r="AM39" s="108"/>
      <c r="AN39" s="49"/>
      <c r="AO39" s="108"/>
      <c r="AP39" s="49"/>
      <c r="AQ39" s="108"/>
      <c r="AR39" s="49"/>
      <c r="AS39" s="108"/>
      <c r="AT39" s="49"/>
      <c r="AU39" s="108"/>
      <c r="AV39" s="49"/>
      <c r="AW39" s="108"/>
      <c r="AX39" s="49"/>
      <c r="AY39" s="108"/>
      <c r="AZ39" s="49"/>
      <c r="BA39" s="108"/>
      <c r="BB39" s="49"/>
      <c r="BC39" s="108"/>
      <c r="BD39" s="49"/>
      <c r="BE39" s="108"/>
      <c r="BF39" s="49"/>
      <c r="BG39" s="108"/>
      <c r="BH39" s="49"/>
      <c r="BI39" s="108"/>
      <c r="BJ39" s="49"/>
      <c r="BK39" s="108"/>
      <c r="BL39" s="49"/>
      <c r="BM39" s="108"/>
      <c r="BN39" s="49"/>
      <c r="BO39" s="108"/>
      <c r="BP39" s="49"/>
      <c r="BQ39" s="108"/>
      <c r="BR39" s="49"/>
      <c r="BS39" s="108"/>
      <c r="BT39" s="49"/>
      <c r="BU39" s="108"/>
      <c r="BV39" s="49"/>
      <c r="BW39" s="108"/>
      <c r="BX39" s="49"/>
      <c r="BY39" s="108"/>
      <c r="BZ39" s="49"/>
      <c r="CA39" s="109"/>
      <c r="CB39" s="47">
        <f>K39</f>
        <v>0</v>
      </c>
      <c r="CC39" s="56">
        <f>CB39*(E39/50)</f>
        <v>0</v>
      </c>
      <c r="CD39" s="56"/>
    </row>
    <row r="40" spans="1:82" s="47" customFormat="1" ht="5.25" customHeight="1" thickBot="1" x14ac:dyDescent="0.25">
      <c r="C40" s="37"/>
      <c r="D40" s="90"/>
      <c r="E40" s="91"/>
      <c r="F40" s="92"/>
      <c r="G40" s="91"/>
      <c r="H40" s="93"/>
      <c r="I40" s="93"/>
      <c r="J40" s="52"/>
      <c r="K40" s="94"/>
      <c r="L40" s="95"/>
      <c r="M40" s="96"/>
      <c r="N40" s="97"/>
      <c r="O40" s="95"/>
      <c r="P40" s="96"/>
      <c r="Q40" s="98"/>
      <c r="S40" s="55"/>
      <c r="U40" s="55"/>
      <c r="W40" s="55"/>
      <c r="Y40" s="55"/>
      <c r="AA40" s="55"/>
      <c r="AC40" s="55"/>
      <c r="AE40" s="55"/>
      <c r="AG40" s="55"/>
      <c r="AI40" s="55"/>
      <c r="AK40" s="55"/>
      <c r="AM40" s="55"/>
      <c r="AO40" s="55"/>
      <c r="AQ40" s="55"/>
      <c r="AS40" s="55"/>
      <c r="AU40" s="55"/>
      <c r="AW40" s="55"/>
      <c r="AY40" s="55"/>
      <c r="BA40" s="55"/>
      <c r="BC40" s="55"/>
      <c r="BE40" s="55"/>
      <c r="BG40" s="55"/>
      <c r="BI40" s="55"/>
      <c r="BK40" s="55"/>
      <c r="BM40" s="55"/>
      <c r="BO40" s="55"/>
      <c r="BQ40" s="55"/>
      <c r="BS40" s="55"/>
      <c r="BU40" s="55"/>
      <c r="BW40" s="55"/>
      <c r="BY40" s="55"/>
      <c r="CA40" s="55"/>
      <c r="CC40" s="56"/>
      <c r="CD40" s="56"/>
    </row>
    <row r="41" spans="1:82" s="47" customFormat="1" ht="33.75" customHeight="1" thickBot="1" x14ac:dyDescent="0.25">
      <c r="A41" s="99"/>
      <c r="B41" s="49"/>
      <c r="C41" s="156"/>
      <c r="D41" s="100"/>
      <c r="E41" s="101"/>
      <c r="F41" s="102"/>
      <c r="G41" s="101" t="e">
        <f>(E41/D41)/2</f>
        <v>#DIV/0!</v>
      </c>
      <c r="H41" s="103"/>
      <c r="I41" s="103"/>
      <c r="J41" s="104"/>
      <c r="K41" s="82">
        <f>J41-L41-O41</f>
        <v>0</v>
      </c>
      <c r="L41" s="83">
        <f>S41+U41+W41+Y41+AA41+AC41+AE41+AG41+AI41+AK41+AM41+AO41+AQ41+AS41+AU41+AW41+AY41+BA41+BC41+BE41+BG41+BI41+BK41+BM41+BO41+BQ41+BS41+BU41+BW41+BY41+CA41</f>
        <v>0</v>
      </c>
      <c r="M41" s="110"/>
      <c r="N41" s="111"/>
      <c r="O41" s="107"/>
      <c r="P41" s="110"/>
      <c r="Q41" s="87"/>
      <c r="R41" s="99"/>
      <c r="S41" s="108"/>
      <c r="T41" s="49"/>
      <c r="U41" s="108"/>
      <c r="V41" s="49"/>
      <c r="W41" s="108"/>
      <c r="X41" s="49"/>
      <c r="Y41" s="108"/>
      <c r="Z41" s="49"/>
      <c r="AA41" s="108"/>
      <c r="AB41" s="49"/>
      <c r="AC41" s="108"/>
      <c r="AD41" s="49"/>
      <c r="AE41" s="108"/>
      <c r="AF41" s="49"/>
      <c r="AG41" s="108"/>
      <c r="AH41" s="49"/>
      <c r="AI41" s="108"/>
      <c r="AJ41" s="49"/>
      <c r="AK41" s="108"/>
      <c r="AL41" s="49"/>
      <c r="AM41" s="108"/>
      <c r="AN41" s="49"/>
      <c r="AO41" s="108"/>
      <c r="AP41" s="49"/>
      <c r="AQ41" s="108"/>
      <c r="AR41" s="49"/>
      <c r="AS41" s="108"/>
      <c r="AT41" s="49"/>
      <c r="AU41" s="108"/>
      <c r="AV41" s="49"/>
      <c r="AW41" s="108"/>
      <c r="AX41" s="49"/>
      <c r="AY41" s="108"/>
      <c r="AZ41" s="49"/>
      <c r="BA41" s="108"/>
      <c r="BB41" s="49"/>
      <c r="BC41" s="108"/>
      <c r="BD41" s="49"/>
      <c r="BE41" s="108"/>
      <c r="BF41" s="49"/>
      <c r="BG41" s="108"/>
      <c r="BH41" s="49"/>
      <c r="BI41" s="108"/>
      <c r="BJ41" s="49"/>
      <c r="BK41" s="108"/>
      <c r="BL41" s="49"/>
      <c r="BM41" s="108"/>
      <c r="BN41" s="49"/>
      <c r="BO41" s="108"/>
      <c r="BP41" s="49"/>
      <c r="BQ41" s="108"/>
      <c r="BR41" s="49"/>
      <c r="BS41" s="108"/>
      <c r="BT41" s="49"/>
      <c r="BU41" s="108"/>
      <c r="BV41" s="49"/>
      <c r="BW41" s="108"/>
      <c r="BX41" s="49"/>
      <c r="BY41" s="108"/>
      <c r="BZ41" s="49"/>
      <c r="CA41" s="109"/>
      <c r="CB41" s="47">
        <f>K41</f>
        <v>0</v>
      </c>
      <c r="CC41" s="56">
        <f>CB41*(E41/50)</f>
        <v>0</v>
      </c>
      <c r="CD41" s="56"/>
    </row>
    <row r="42" spans="1:82" s="47" customFormat="1" ht="5.25" customHeight="1" thickBot="1" x14ac:dyDescent="0.25">
      <c r="C42" s="37"/>
      <c r="D42" s="90"/>
      <c r="E42" s="91"/>
      <c r="F42" s="92"/>
      <c r="G42" s="91"/>
      <c r="H42" s="93"/>
      <c r="I42" s="93"/>
      <c r="J42" s="52"/>
      <c r="K42" s="94"/>
      <c r="L42" s="95"/>
      <c r="M42" s="96"/>
      <c r="N42" s="97"/>
      <c r="O42" s="95"/>
      <c r="P42" s="96"/>
      <c r="Q42" s="98"/>
      <c r="S42" s="55"/>
      <c r="U42" s="55"/>
      <c r="W42" s="55"/>
      <c r="Y42" s="55"/>
      <c r="AA42" s="55"/>
      <c r="AC42" s="55"/>
      <c r="AE42" s="55"/>
      <c r="AG42" s="55"/>
      <c r="AI42" s="55"/>
      <c r="AK42" s="55"/>
      <c r="AM42" s="55"/>
      <c r="AO42" s="55"/>
      <c r="AQ42" s="55"/>
      <c r="AS42" s="55"/>
      <c r="AU42" s="55"/>
      <c r="AW42" s="55"/>
      <c r="AY42" s="55"/>
      <c r="BA42" s="55"/>
      <c r="BC42" s="55"/>
      <c r="BE42" s="55"/>
      <c r="BG42" s="55"/>
      <c r="BI42" s="55"/>
      <c r="BK42" s="55"/>
      <c r="BM42" s="55"/>
      <c r="BO42" s="55"/>
      <c r="BQ42" s="55"/>
      <c r="BS42" s="55"/>
      <c r="BU42" s="55"/>
      <c r="BW42" s="55"/>
      <c r="BY42" s="55"/>
      <c r="CA42" s="55"/>
      <c r="CC42" s="56"/>
      <c r="CD42" s="56"/>
    </row>
    <row r="43" spans="1:82" s="47" customFormat="1" ht="33.75" customHeight="1" thickBot="1" x14ac:dyDescent="0.25">
      <c r="A43" s="99"/>
      <c r="B43" s="49"/>
      <c r="C43" s="156"/>
      <c r="D43" s="100"/>
      <c r="E43" s="101"/>
      <c r="F43" s="102"/>
      <c r="G43" s="101" t="e">
        <f>(E43/D43)/2</f>
        <v>#DIV/0!</v>
      </c>
      <c r="H43" s="103"/>
      <c r="I43" s="103"/>
      <c r="J43" s="104"/>
      <c r="K43" s="82">
        <f>J43-L43-O43</f>
        <v>0</v>
      </c>
      <c r="L43" s="83">
        <f>S43+U43+W43+Y43+AA43+AC43+AE43+AG43+AI43+AK43+AM43+AO43+AQ43+AS43+AU43+AW43+AY43+BA43+BC43+BE43+BG43+BI43+BK43+BM43+BO43+BQ43+BS43+BU43+BW43+BY43+CA43</f>
        <v>0</v>
      </c>
      <c r="M43" s="110"/>
      <c r="N43" s="111"/>
      <c r="O43" s="107"/>
      <c r="P43" s="110"/>
      <c r="Q43" s="87"/>
      <c r="R43" s="99"/>
      <c r="S43" s="108"/>
      <c r="T43" s="49"/>
      <c r="U43" s="108"/>
      <c r="V43" s="49"/>
      <c r="W43" s="108"/>
      <c r="X43" s="49"/>
      <c r="Y43" s="108"/>
      <c r="Z43" s="49"/>
      <c r="AA43" s="108"/>
      <c r="AB43" s="49"/>
      <c r="AC43" s="108"/>
      <c r="AD43" s="49"/>
      <c r="AE43" s="108"/>
      <c r="AF43" s="49"/>
      <c r="AG43" s="108"/>
      <c r="AH43" s="49"/>
      <c r="AI43" s="108"/>
      <c r="AJ43" s="49"/>
      <c r="AK43" s="108"/>
      <c r="AL43" s="49"/>
      <c r="AM43" s="108"/>
      <c r="AN43" s="49"/>
      <c r="AO43" s="108"/>
      <c r="AP43" s="49"/>
      <c r="AQ43" s="108"/>
      <c r="AR43" s="49"/>
      <c r="AS43" s="108"/>
      <c r="AT43" s="49"/>
      <c r="AU43" s="108"/>
      <c r="AV43" s="49"/>
      <c r="AW43" s="108"/>
      <c r="AX43" s="49"/>
      <c r="AY43" s="108"/>
      <c r="AZ43" s="49"/>
      <c r="BA43" s="108"/>
      <c r="BB43" s="49"/>
      <c r="BC43" s="108"/>
      <c r="BD43" s="49"/>
      <c r="BE43" s="108"/>
      <c r="BF43" s="49"/>
      <c r="BG43" s="108"/>
      <c r="BH43" s="49"/>
      <c r="BI43" s="108"/>
      <c r="BJ43" s="49"/>
      <c r="BK43" s="108"/>
      <c r="BL43" s="49"/>
      <c r="BM43" s="108"/>
      <c r="BN43" s="49"/>
      <c r="BO43" s="108"/>
      <c r="BP43" s="49"/>
      <c r="BQ43" s="108"/>
      <c r="BR43" s="49"/>
      <c r="BS43" s="108"/>
      <c r="BT43" s="49"/>
      <c r="BU43" s="108"/>
      <c r="BV43" s="49"/>
      <c r="BW43" s="108"/>
      <c r="BX43" s="49"/>
      <c r="BY43" s="108"/>
      <c r="BZ43" s="49"/>
      <c r="CA43" s="109"/>
      <c r="CB43" s="47">
        <f>K43</f>
        <v>0</v>
      </c>
      <c r="CC43" s="56">
        <f>CB43*(E43/50)</f>
        <v>0</v>
      </c>
      <c r="CD43" s="56"/>
    </row>
    <row r="44" spans="1:82" s="47" customFormat="1" ht="5.25" customHeight="1" thickBot="1" x14ac:dyDescent="0.25">
      <c r="C44" s="37"/>
      <c r="D44" s="90"/>
      <c r="E44" s="91"/>
      <c r="F44" s="92"/>
      <c r="G44" s="91"/>
      <c r="H44" s="93"/>
      <c r="I44" s="93"/>
      <c r="J44" s="52"/>
      <c r="K44" s="94"/>
      <c r="L44" s="95"/>
      <c r="M44" s="96"/>
      <c r="N44" s="97"/>
      <c r="O44" s="95"/>
      <c r="P44" s="96"/>
      <c r="Q44" s="98"/>
      <c r="S44" s="55"/>
      <c r="U44" s="55"/>
      <c r="W44" s="55"/>
      <c r="Y44" s="55"/>
      <c r="AA44" s="55"/>
      <c r="AC44" s="55"/>
      <c r="AE44" s="55"/>
      <c r="AG44" s="55"/>
      <c r="AI44" s="55"/>
      <c r="AK44" s="55"/>
      <c r="AM44" s="55"/>
      <c r="AO44" s="55"/>
      <c r="AQ44" s="55"/>
      <c r="AS44" s="55"/>
      <c r="AU44" s="55"/>
      <c r="AW44" s="55"/>
      <c r="AY44" s="55"/>
      <c r="BA44" s="55"/>
      <c r="BC44" s="55"/>
      <c r="BE44" s="55"/>
      <c r="BG44" s="55"/>
      <c r="BI44" s="55"/>
      <c r="BK44" s="55"/>
      <c r="BM44" s="55"/>
      <c r="BO44" s="55"/>
      <c r="BQ44" s="55"/>
      <c r="BS44" s="55"/>
      <c r="BU44" s="55"/>
      <c r="BW44" s="55"/>
      <c r="BY44" s="55"/>
      <c r="CA44" s="55"/>
      <c r="CC44" s="56"/>
      <c r="CD44" s="56"/>
    </row>
    <row r="45" spans="1:82" s="47" customFormat="1" ht="33.75" customHeight="1" thickBot="1" x14ac:dyDescent="0.25">
      <c r="A45" s="99"/>
      <c r="B45" s="49"/>
      <c r="C45" s="156"/>
      <c r="D45" s="100"/>
      <c r="E45" s="101"/>
      <c r="F45" s="102"/>
      <c r="G45" s="101" t="e">
        <f>(E45/D45)/2</f>
        <v>#DIV/0!</v>
      </c>
      <c r="H45" s="103"/>
      <c r="I45" s="103"/>
      <c r="J45" s="104"/>
      <c r="K45" s="82">
        <f>J45-L45-O45</f>
        <v>0</v>
      </c>
      <c r="L45" s="83">
        <f>S45+U45+W45+Y45+AA45+AC45+AE45+AG45+AI45+AK45+AM45+AO45+AQ45+AS45+AU45+AW45+AY45+BA45+BC45+BE45+BG45+BI45+BK45+BM45+BO45+BQ45+BS45+BU45+BW45+BY45+CA45</f>
        <v>0</v>
      </c>
      <c r="M45" s="110"/>
      <c r="N45" s="111"/>
      <c r="O45" s="107"/>
      <c r="P45" s="110"/>
      <c r="Q45" s="87"/>
      <c r="R45" s="99"/>
      <c r="S45" s="108"/>
      <c r="T45" s="49"/>
      <c r="U45" s="108"/>
      <c r="V45" s="49"/>
      <c r="W45" s="108"/>
      <c r="X45" s="49"/>
      <c r="Y45" s="108"/>
      <c r="Z45" s="49"/>
      <c r="AA45" s="108"/>
      <c r="AB45" s="49"/>
      <c r="AC45" s="108"/>
      <c r="AD45" s="49"/>
      <c r="AE45" s="108"/>
      <c r="AF45" s="49"/>
      <c r="AG45" s="108"/>
      <c r="AH45" s="49"/>
      <c r="AI45" s="108"/>
      <c r="AJ45" s="49"/>
      <c r="AK45" s="108"/>
      <c r="AL45" s="49"/>
      <c r="AM45" s="108"/>
      <c r="AN45" s="49"/>
      <c r="AO45" s="108"/>
      <c r="AP45" s="49"/>
      <c r="AQ45" s="108"/>
      <c r="AR45" s="49"/>
      <c r="AS45" s="108"/>
      <c r="AT45" s="49"/>
      <c r="AU45" s="108"/>
      <c r="AV45" s="49"/>
      <c r="AW45" s="108"/>
      <c r="AX45" s="49"/>
      <c r="AY45" s="108"/>
      <c r="AZ45" s="49"/>
      <c r="BA45" s="108"/>
      <c r="BB45" s="49"/>
      <c r="BC45" s="108"/>
      <c r="BD45" s="49"/>
      <c r="BE45" s="108"/>
      <c r="BF45" s="49"/>
      <c r="BG45" s="108"/>
      <c r="BH45" s="49"/>
      <c r="BI45" s="108"/>
      <c r="BJ45" s="49"/>
      <c r="BK45" s="108"/>
      <c r="BL45" s="49"/>
      <c r="BM45" s="108"/>
      <c r="BN45" s="49"/>
      <c r="BO45" s="108"/>
      <c r="BP45" s="49"/>
      <c r="BQ45" s="108"/>
      <c r="BR45" s="49"/>
      <c r="BS45" s="108"/>
      <c r="BT45" s="49"/>
      <c r="BU45" s="108"/>
      <c r="BV45" s="49"/>
      <c r="BW45" s="108"/>
      <c r="BX45" s="49"/>
      <c r="BY45" s="108"/>
      <c r="BZ45" s="49"/>
      <c r="CA45" s="109"/>
      <c r="CB45" s="47">
        <f>K45</f>
        <v>0</v>
      </c>
      <c r="CC45" s="56">
        <f>CB45*(E45/50)</f>
        <v>0</v>
      </c>
      <c r="CD45" s="56"/>
    </row>
    <row r="46" spans="1:82" s="47" customFormat="1" ht="5.25" customHeight="1" thickBot="1" x14ac:dyDescent="0.25">
      <c r="C46" s="37"/>
      <c r="D46" s="90"/>
      <c r="E46" s="91"/>
      <c r="F46" s="92"/>
      <c r="G46" s="91"/>
      <c r="H46" s="93"/>
      <c r="I46" s="93"/>
      <c r="J46" s="52"/>
      <c r="K46" s="94"/>
      <c r="L46" s="95"/>
      <c r="M46" s="96"/>
      <c r="N46" s="97"/>
      <c r="O46" s="95"/>
      <c r="P46" s="96"/>
      <c r="Q46" s="98"/>
      <c r="S46" s="55"/>
      <c r="U46" s="55"/>
      <c r="W46" s="55"/>
      <c r="Y46" s="55"/>
      <c r="AA46" s="55"/>
      <c r="AC46" s="55"/>
      <c r="AE46" s="55"/>
      <c r="AG46" s="55"/>
      <c r="AI46" s="55"/>
      <c r="AK46" s="55"/>
      <c r="AM46" s="55"/>
      <c r="AO46" s="55"/>
      <c r="AQ46" s="55"/>
      <c r="AS46" s="55"/>
      <c r="AU46" s="55"/>
      <c r="AW46" s="55"/>
      <c r="AY46" s="55"/>
      <c r="BA46" s="55"/>
      <c r="BC46" s="55"/>
      <c r="BE46" s="55"/>
      <c r="BG46" s="55"/>
      <c r="BI46" s="55"/>
      <c r="BK46" s="55"/>
      <c r="BM46" s="55"/>
      <c r="BO46" s="55"/>
      <c r="BQ46" s="55"/>
      <c r="BS46" s="55"/>
      <c r="BU46" s="55"/>
      <c r="BW46" s="55"/>
      <c r="BY46" s="55"/>
      <c r="CA46" s="55"/>
      <c r="CC46" s="56"/>
      <c r="CD46" s="56"/>
    </row>
    <row r="47" spans="1:82" s="47" customFormat="1" ht="33.75" customHeight="1" thickBot="1" x14ac:dyDescent="0.25">
      <c r="A47" s="99"/>
      <c r="B47" s="49"/>
      <c r="C47" s="156"/>
      <c r="D47" s="100"/>
      <c r="E47" s="101"/>
      <c r="F47" s="102"/>
      <c r="G47" s="101" t="e">
        <f>(E47/D47)/2</f>
        <v>#DIV/0!</v>
      </c>
      <c r="H47" s="103"/>
      <c r="I47" s="103"/>
      <c r="J47" s="104"/>
      <c r="K47" s="82">
        <f>J47-L47-O47</f>
        <v>0</v>
      </c>
      <c r="L47" s="83">
        <f>S47+U47+W47+Y47+AA47+AC47+AE47+AG47+AI47+AK47+AM47+AO47+AQ47+AS47+AU47+AW47+AY47+BA47+BC47+BE47+BG47+BI47+BK47+BM47+BO47+BQ47+BS47+BU47+BW47+BY47+CA47</f>
        <v>0</v>
      </c>
      <c r="M47" s="110"/>
      <c r="N47" s="111"/>
      <c r="O47" s="107"/>
      <c r="P47" s="110"/>
      <c r="Q47" s="87"/>
      <c r="R47" s="99"/>
      <c r="S47" s="108"/>
      <c r="T47" s="49"/>
      <c r="U47" s="108"/>
      <c r="V47" s="49"/>
      <c r="W47" s="108"/>
      <c r="X47" s="49"/>
      <c r="Y47" s="108"/>
      <c r="Z47" s="49"/>
      <c r="AA47" s="108"/>
      <c r="AB47" s="49"/>
      <c r="AC47" s="108"/>
      <c r="AD47" s="49"/>
      <c r="AE47" s="108"/>
      <c r="AF47" s="49"/>
      <c r="AG47" s="108"/>
      <c r="AH47" s="49"/>
      <c r="AI47" s="108"/>
      <c r="AJ47" s="49"/>
      <c r="AK47" s="108"/>
      <c r="AL47" s="49"/>
      <c r="AM47" s="108"/>
      <c r="AN47" s="49"/>
      <c r="AO47" s="108"/>
      <c r="AP47" s="49"/>
      <c r="AQ47" s="108"/>
      <c r="AR47" s="49"/>
      <c r="AS47" s="108"/>
      <c r="AT47" s="49"/>
      <c r="AU47" s="108"/>
      <c r="AV47" s="49"/>
      <c r="AW47" s="108"/>
      <c r="AX47" s="49"/>
      <c r="AY47" s="108"/>
      <c r="AZ47" s="49"/>
      <c r="BA47" s="108"/>
      <c r="BB47" s="49"/>
      <c r="BC47" s="108"/>
      <c r="BD47" s="49"/>
      <c r="BE47" s="108"/>
      <c r="BF47" s="49"/>
      <c r="BG47" s="108"/>
      <c r="BH47" s="49"/>
      <c r="BI47" s="108"/>
      <c r="BJ47" s="49"/>
      <c r="BK47" s="108"/>
      <c r="BL47" s="49"/>
      <c r="BM47" s="108"/>
      <c r="BN47" s="49"/>
      <c r="BO47" s="108"/>
      <c r="BP47" s="49"/>
      <c r="BQ47" s="108"/>
      <c r="BR47" s="49"/>
      <c r="BS47" s="108"/>
      <c r="BT47" s="49"/>
      <c r="BU47" s="108"/>
      <c r="BV47" s="49"/>
      <c r="BW47" s="108"/>
      <c r="BX47" s="49"/>
      <c r="BY47" s="108"/>
      <c r="BZ47" s="49"/>
      <c r="CA47" s="109"/>
      <c r="CB47" s="47">
        <f>K47</f>
        <v>0</v>
      </c>
      <c r="CC47" s="56">
        <f>CB47*(E47/50)</f>
        <v>0</v>
      </c>
      <c r="CD47" s="56"/>
    </row>
    <row r="48" spans="1:82" s="47" customFormat="1" ht="5.25" customHeight="1" x14ac:dyDescent="0.2">
      <c r="D48" s="90"/>
      <c r="E48" s="91"/>
      <c r="F48" s="92"/>
      <c r="G48" s="91"/>
      <c r="H48" s="93"/>
      <c r="I48" s="93"/>
      <c r="K48" s="55"/>
      <c r="M48" s="96"/>
      <c r="N48" s="97"/>
      <c r="O48" s="52"/>
      <c r="P48" s="96"/>
      <c r="Q48" s="98"/>
      <c r="S48" s="55"/>
      <c r="U48" s="55"/>
      <c r="W48" s="55"/>
      <c r="Y48" s="55"/>
      <c r="AA48" s="55"/>
      <c r="AC48" s="55"/>
      <c r="AE48" s="55"/>
      <c r="AG48" s="55"/>
      <c r="AI48" s="55"/>
      <c r="AK48" s="55"/>
      <c r="AM48" s="55"/>
      <c r="AO48" s="55"/>
      <c r="AQ48" s="55"/>
      <c r="AS48" s="55"/>
      <c r="AU48" s="55"/>
      <c r="AW48" s="55"/>
      <c r="AY48" s="55"/>
      <c r="BA48" s="55"/>
      <c r="BC48" s="55"/>
      <c r="BE48" s="55"/>
      <c r="BG48" s="55"/>
      <c r="BI48" s="55"/>
      <c r="BK48" s="55"/>
      <c r="BM48" s="55"/>
      <c r="BO48" s="55"/>
      <c r="BQ48" s="55"/>
      <c r="BS48" s="55"/>
      <c r="BU48" s="55"/>
      <c r="BW48" s="55"/>
      <c r="BY48" s="55"/>
      <c r="CA48" s="55"/>
      <c r="CC48" s="56"/>
      <c r="CD48" s="56"/>
    </row>
    <row r="49" spans="1:82" s="37" customFormat="1" ht="22.5" customHeight="1" thickBot="1" x14ac:dyDescent="0.25">
      <c r="D49" s="121"/>
      <c r="E49" s="42"/>
      <c r="F49" s="43"/>
      <c r="G49" s="42"/>
      <c r="H49" s="122"/>
      <c r="I49" s="122"/>
      <c r="J49" s="123">
        <f>SUM(J8:J48)</f>
        <v>0</v>
      </c>
      <c r="K49" s="124">
        <f t="shared" ref="K49:O49" si="0">SUM(K8:K48)</f>
        <v>0</v>
      </c>
      <c r="L49" s="123">
        <f t="shared" si="0"/>
        <v>0</v>
      </c>
      <c r="M49" s="125" t="e">
        <f>SUM(M8:M47)</f>
        <v>#DIV/0!</v>
      </c>
      <c r="N49" s="113" t="e">
        <f t="shared" si="0"/>
        <v>#DIV/0!</v>
      </c>
      <c r="O49" s="123">
        <f t="shared" si="0"/>
        <v>0</v>
      </c>
      <c r="P49" s="125" t="e">
        <f>SUM(P8:P47)</f>
        <v>#DIV/0!</v>
      </c>
      <c r="Q49" s="126" t="e">
        <f>SUM(Q8:Q48)</f>
        <v>#DIV/0!</v>
      </c>
      <c r="S49" s="38">
        <f>SUM(S8:S48)</f>
        <v>0</v>
      </c>
      <c r="U49" s="38">
        <f t="shared" ref="U49" si="1">SUM(U8:U48)</f>
        <v>0</v>
      </c>
      <c r="W49" s="38">
        <f t="shared" ref="W49" si="2">SUM(W8:W48)</f>
        <v>0</v>
      </c>
      <c r="Y49" s="38">
        <f t="shared" ref="Y49" si="3">SUM(Y8:Y48)</f>
        <v>0</v>
      </c>
      <c r="AA49" s="38">
        <f t="shared" ref="AA49" si="4">SUM(AA8:AA48)</f>
        <v>0</v>
      </c>
      <c r="AC49" s="38">
        <f t="shared" ref="AC49" si="5">SUM(AC8:AC48)</f>
        <v>0</v>
      </c>
      <c r="AE49" s="38">
        <f t="shared" ref="AE49" si="6">SUM(AE8:AE48)</f>
        <v>0</v>
      </c>
      <c r="AG49" s="38">
        <f t="shared" ref="AG49" si="7">SUM(AG8:AG48)</f>
        <v>0</v>
      </c>
      <c r="AI49" s="38">
        <f t="shared" ref="AI49" si="8">SUM(AI8:AI48)</f>
        <v>0</v>
      </c>
      <c r="AK49" s="38">
        <f t="shared" ref="AK49" si="9">SUM(AK8:AK48)</f>
        <v>0</v>
      </c>
      <c r="AM49" s="38">
        <f t="shared" ref="AM49" si="10">SUM(AM8:AM48)</f>
        <v>0</v>
      </c>
      <c r="AO49" s="38">
        <f t="shared" ref="AO49" si="11">SUM(AO8:AO48)</f>
        <v>0</v>
      </c>
      <c r="AQ49" s="38">
        <f t="shared" ref="AQ49" si="12">SUM(AQ8:AQ48)</f>
        <v>0</v>
      </c>
      <c r="AS49" s="38">
        <f t="shared" ref="AS49" si="13">SUM(AS8:AS48)</f>
        <v>0</v>
      </c>
      <c r="AU49" s="38">
        <f t="shared" ref="AU49" si="14">SUM(AU8:AU48)</f>
        <v>0</v>
      </c>
      <c r="AW49" s="38">
        <f t="shared" ref="AW49" si="15">SUM(AW8:AW48)</f>
        <v>0</v>
      </c>
      <c r="AY49" s="38">
        <f t="shared" ref="AY49" si="16">SUM(AY8:AY48)</f>
        <v>0</v>
      </c>
      <c r="BA49" s="38">
        <f t="shared" ref="BA49" si="17">SUM(BA8:BA48)</f>
        <v>0</v>
      </c>
      <c r="BC49" s="38">
        <f t="shared" ref="BC49" si="18">SUM(BC8:BC48)</f>
        <v>0</v>
      </c>
      <c r="BE49" s="38">
        <f t="shared" ref="BE49" si="19">SUM(BE8:BE48)</f>
        <v>0</v>
      </c>
      <c r="BG49" s="38">
        <f t="shared" ref="BG49" si="20">SUM(BG8:BG48)</f>
        <v>0</v>
      </c>
      <c r="BI49" s="38">
        <f t="shared" ref="BI49" si="21">SUM(BI8:BI48)</f>
        <v>0</v>
      </c>
      <c r="BK49" s="38">
        <f t="shared" ref="BK49" si="22">SUM(BK8:BK48)</f>
        <v>0</v>
      </c>
      <c r="BM49" s="38">
        <f t="shared" ref="BM49" si="23">SUM(BM8:BM48)</f>
        <v>0</v>
      </c>
      <c r="BO49" s="38">
        <f t="shared" ref="BO49" si="24">SUM(BO8:BO48)</f>
        <v>0</v>
      </c>
      <c r="BQ49" s="38">
        <f t="shared" ref="BQ49" si="25">SUM(BQ8:BQ48)</f>
        <v>0</v>
      </c>
      <c r="BS49" s="38">
        <f t="shared" ref="BS49" si="26">SUM(BS8:BS48)</f>
        <v>0</v>
      </c>
      <c r="BU49" s="38">
        <f t="shared" ref="BU49" si="27">SUM(BU8:BU48)</f>
        <v>0</v>
      </c>
      <c r="BW49" s="38">
        <f t="shared" ref="BW49" si="28">SUM(BW8:BW48)</f>
        <v>0</v>
      </c>
      <c r="BY49" s="38">
        <f t="shared" ref="BY49" si="29">SUM(BY8:BY48)</f>
        <v>0</v>
      </c>
      <c r="CA49" s="38">
        <f t="shared" ref="CA49" si="30">SUM(CA8:CA48)</f>
        <v>0</v>
      </c>
      <c r="CB49" s="127">
        <f>SUM(CB8:CB48)</f>
        <v>0</v>
      </c>
      <c r="CC49" s="128">
        <f t="shared" ref="CC49:CD49" si="31">SUM(CC8:CC48)</f>
        <v>0</v>
      </c>
      <c r="CD49" s="128" t="e">
        <f t="shared" si="31"/>
        <v>#DIV/0!</v>
      </c>
    </row>
    <row r="50" spans="1:82" s="37" customFormat="1" ht="6" customHeight="1" thickTop="1" thickBot="1" x14ac:dyDescent="0.25">
      <c r="D50" s="121"/>
      <c r="E50" s="42"/>
      <c r="F50" s="43"/>
      <c r="G50" s="42"/>
      <c r="H50" s="122"/>
      <c r="I50" s="122"/>
      <c r="K50" s="38"/>
      <c r="M50" s="129"/>
      <c r="N50" s="130"/>
      <c r="O50" s="115"/>
      <c r="P50" s="129"/>
      <c r="Q50" s="131"/>
      <c r="S50" s="38"/>
      <c r="U50" s="38"/>
      <c r="W50" s="38"/>
      <c r="Y50" s="38"/>
      <c r="AA50" s="38"/>
      <c r="AC50" s="38"/>
      <c r="AE50" s="38"/>
      <c r="AG50" s="38"/>
      <c r="AI50" s="38"/>
      <c r="AK50" s="38"/>
      <c r="AM50" s="38"/>
      <c r="AO50" s="38"/>
      <c r="AQ50" s="38"/>
      <c r="AS50" s="38"/>
      <c r="AU50" s="38"/>
      <c r="AW50" s="38"/>
      <c r="AY50" s="38"/>
      <c r="BA50" s="38"/>
      <c r="BC50" s="38"/>
      <c r="BE50" s="38"/>
      <c r="BG50" s="38"/>
      <c r="BI50" s="38"/>
      <c r="BK50" s="38"/>
      <c r="BM50" s="38"/>
      <c r="BO50" s="38"/>
      <c r="BQ50" s="38"/>
      <c r="BS50" s="38"/>
      <c r="BU50" s="38"/>
      <c r="BW50" s="38"/>
      <c r="BY50" s="38"/>
      <c r="CA50" s="38"/>
      <c r="CC50" s="60"/>
      <c r="CD50" s="60"/>
    </row>
    <row r="51" spans="1:82" s="37" customFormat="1" ht="25.5" customHeight="1" thickBot="1" x14ac:dyDescent="0.25">
      <c r="A51" s="634" t="s">
        <v>43</v>
      </c>
      <c r="B51" s="634"/>
      <c r="C51" s="150">
        <f>(A9+A11+A13+A15+A17+A19+A21+A23+A25+A27+A29+A31+A33+A35+A37+A39+A41+A43+A45+A47)-C54</f>
        <v>0</v>
      </c>
      <c r="D51" s="635" t="s">
        <v>45</v>
      </c>
      <c r="E51" s="636"/>
      <c r="F51" s="132"/>
      <c r="G51" s="42"/>
      <c r="H51" s="122"/>
      <c r="I51" s="122"/>
      <c r="K51" s="38"/>
      <c r="M51" s="129"/>
      <c r="N51" s="130"/>
      <c r="O51" s="115"/>
      <c r="P51" s="129"/>
      <c r="Q51" s="133" t="s">
        <v>49</v>
      </c>
      <c r="R51" s="134" t="s">
        <v>57</v>
      </c>
      <c r="S51" s="135"/>
      <c r="T51" s="136"/>
      <c r="U51" s="135"/>
      <c r="V51" s="136"/>
      <c r="W51" s="135"/>
      <c r="X51" s="136"/>
      <c r="Y51" s="135"/>
      <c r="Z51" s="136"/>
      <c r="AA51" s="135"/>
      <c r="AB51" s="136"/>
      <c r="AC51" s="135"/>
      <c r="AD51" s="136"/>
      <c r="AE51" s="135"/>
      <c r="AF51" s="136"/>
      <c r="AG51" s="135"/>
      <c r="AH51" s="136"/>
      <c r="AI51" s="135"/>
      <c r="AJ51" s="136"/>
      <c r="AK51" s="135"/>
      <c r="AL51" s="136"/>
      <c r="AM51" s="135"/>
      <c r="AN51" s="136"/>
      <c r="AO51" s="135"/>
      <c r="AP51" s="136"/>
      <c r="AQ51" s="135"/>
      <c r="AR51" s="136"/>
      <c r="AS51" s="135"/>
      <c r="AT51" s="136"/>
      <c r="AU51" s="135"/>
      <c r="AV51" s="136"/>
      <c r="AW51" s="135"/>
      <c r="AX51" s="136"/>
      <c r="AY51" s="135"/>
      <c r="AZ51" s="136"/>
      <c r="BA51" s="135"/>
      <c r="BB51" s="136"/>
      <c r="BC51" s="135"/>
      <c r="BD51" s="136"/>
      <c r="BE51" s="135"/>
      <c r="BF51" s="136"/>
      <c r="BG51" s="135"/>
      <c r="BH51" s="136"/>
      <c r="BI51" s="135"/>
      <c r="BJ51" s="136"/>
      <c r="BK51" s="135"/>
      <c r="BL51" s="136"/>
      <c r="BM51" s="135"/>
      <c r="BN51" s="136"/>
      <c r="BO51" s="135"/>
      <c r="BP51" s="136"/>
      <c r="BQ51" s="135"/>
      <c r="BR51" s="136"/>
      <c r="BS51" s="135"/>
      <c r="BT51" s="136"/>
      <c r="BU51" s="135"/>
      <c r="BV51" s="136"/>
      <c r="BW51" s="135"/>
      <c r="BX51" s="136"/>
      <c r="BY51" s="135"/>
      <c r="BZ51" s="136"/>
      <c r="CA51" s="137"/>
      <c r="CC51" s="60"/>
      <c r="CD51" s="60"/>
    </row>
    <row r="52" spans="1:82" s="37" customFormat="1" ht="8.25" customHeight="1" x14ac:dyDescent="0.2">
      <c r="C52" s="151"/>
      <c r="D52" s="121"/>
      <c r="E52" s="42"/>
      <c r="F52" s="43"/>
      <c r="G52" s="42"/>
      <c r="H52" s="122"/>
      <c r="I52" s="122"/>
      <c r="K52" s="38"/>
      <c r="M52" s="129"/>
      <c r="N52" s="130"/>
      <c r="O52" s="115"/>
      <c r="P52" s="129"/>
      <c r="Q52" s="131"/>
      <c r="R52" s="138"/>
      <c r="S52" s="644" t="s">
        <v>59</v>
      </c>
      <c r="T52" s="644"/>
      <c r="U52" s="644"/>
      <c r="V52" s="644"/>
      <c r="W52" s="644"/>
      <c r="X52" s="139"/>
      <c r="Y52" s="644" t="s">
        <v>60</v>
      </c>
      <c r="Z52" s="644"/>
      <c r="AA52" s="140"/>
      <c r="AB52" s="644" t="s">
        <v>17</v>
      </c>
      <c r="AC52" s="644"/>
      <c r="AD52" s="644"/>
      <c r="AE52" s="140"/>
      <c r="AF52" s="139"/>
      <c r="AG52" s="644" t="s">
        <v>59</v>
      </c>
      <c r="AH52" s="644"/>
      <c r="AI52" s="644"/>
      <c r="AJ52" s="644"/>
      <c r="AK52" s="644"/>
      <c r="AL52" s="139"/>
      <c r="AM52" s="644" t="s">
        <v>60</v>
      </c>
      <c r="AN52" s="644"/>
      <c r="AO52" s="140"/>
      <c r="AP52" s="644" t="s">
        <v>17</v>
      </c>
      <c r="AQ52" s="644"/>
      <c r="AR52" s="644"/>
      <c r="AS52" s="140"/>
      <c r="AT52" s="139"/>
      <c r="AU52" s="140"/>
      <c r="AV52" s="139"/>
      <c r="AW52" s="140"/>
      <c r="AX52" s="139"/>
      <c r="AY52" s="140"/>
      <c r="AZ52" s="139"/>
      <c r="BA52" s="140"/>
      <c r="BB52" s="139"/>
      <c r="BC52" s="140"/>
      <c r="BD52" s="139"/>
      <c r="BE52" s="140"/>
      <c r="BF52" s="139"/>
      <c r="BG52" s="140"/>
      <c r="BH52" s="139"/>
      <c r="BI52" s="140"/>
      <c r="BJ52" s="139"/>
      <c r="BK52" s="140"/>
      <c r="BL52" s="139"/>
      <c r="BM52" s="140"/>
      <c r="BN52" s="139"/>
      <c r="BO52" s="140"/>
      <c r="BP52" s="139"/>
      <c r="BQ52" s="140"/>
      <c r="BR52" s="139"/>
      <c r="BS52" s="140"/>
      <c r="BT52" s="139"/>
      <c r="BU52" s="140"/>
      <c r="BV52" s="139"/>
      <c r="BW52" s="140"/>
      <c r="BX52" s="139"/>
      <c r="BY52" s="140"/>
      <c r="BZ52" s="139"/>
      <c r="CA52" s="141"/>
      <c r="CC52" s="60"/>
      <c r="CD52" s="60"/>
    </row>
    <row r="53" spans="1:82" s="37" customFormat="1" ht="8.25" customHeight="1" thickBot="1" x14ac:dyDescent="0.25">
      <c r="C53" s="151"/>
      <c r="D53" s="121"/>
      <c r="E53" s="42"/>
      <c r="F53" s="43"/>
      <c r="G53" s="42"/>
      <c r="H53" s="122"/>
      <c r="I53" s="122"/>
      <c r="K53" s="38"/>
      <c r="M53" s="129"/>
      <c r="N53" s="130"/>
      <c r="O53" s="115"/>
      <c r="P53" s="129"/>
      <c r="Q53" s="131"/>
      <c r="R53" s="138"/>
      <c r="S53" s="644"/>
      <c r="T53" s="644"/>
      <c r="U53" s="644"/>
      <c r="V53" s="644"/>
      <c r="W53" s="644"/>
      <c r="X53" s="139"/>
      <c r="Y53" s="644"/>
      <c r="Z53" s="644"/>
      <c r="AA53" s="140"/>
      <c r="AB53" s="644"/>
      <c r="AC53" s="644"/>
      <c r="AD53" s="644"/>
      <c r="AE53" s="140"/>
      <c r="AF53" s="139"/>
      <c r="AG53" s="644"/>
      <c r="AH53" s="644"/>
      <c r="AI53" s="644"/>
      <c r="AJ53" s="644"/>
      <c r="AK53" s="644"/>
      <c r="AL53" s="139"/>
      <c r="AM53" s="644"/>
      <c r="AN53" s="644"/>
      <c r="AO53" s="140"/>
      <c r="AP53" s="644"/>
      <c r="AQ53" s="644"/>
      <c r="AR53" s="644"/>
      <c r="AS53" s="140"/>
      <c r="AT53" s="139"/>
      <c r="AU53" s="140"/>
      <c r="AV53" s="139"/>
      <c r="AW53" s="140"/>
      <c r="AX53" s="139"/>
      <c r="AY53" s="140"/>
      <c r="AZ53" s="139"/>
      <c r="BA53" s="140"/>
      <c r="BB53" s="139"/>
      <c r="BC53" s="140"/>
      <c r="BD53" s="139"/>
      <c r="BE53" s="140"/>
      <c r="BF53" s="139"/>
      <c r="BG53" s="140"/>
      <c r="BH53" s="139"/>
      <c r="BI53" s="140"/>
      <c r="BJ53" s="139"/>
      <c r="BK53" s="140"/>
      <c r="BL53" s="139"/>
      <c r="BM53" s="140"/>
      <c r="BN53" s="139"/>
      <c r="BO53" s="140"/>
      <c r="BP53" s="139"/>
      <c r="BQ53" s="140"/>
      <c r="BR53" s="139"/>
      <c r="BS53" s="140"/>
      <c r="BT53" s="139"/>
      <c r="BU53" s="140"/>
      <c r="BV53" s="139"/>
      <c r="BW53" s="140"/>
      <c r="BX53" s="139"/>
      <c r="BY53" s="140"/>
      <c r="BZ53" s="139"/>
      <c r="CA53" s="141"/>
      <c r="CC53" s="60"/>
      <c r="CD53" s="60"/>
    </row>
    <row r="54" spans="1:82" s="37" customFormat="1" ht="25.5" customHeight="1" thickBot="1" x14ac:dyDescent="0.25">
      <c r="A54" s="634" t="s">
        <v>44</v>
      </c>
      <c r="B54" s="634"/>
      <c r="C54" s="152">
        <v>0</v>
      </c>
      <c r="D54" s="635" t="s">
        <v>45</v>
      </c>
      <c r="E54" s="636"/>
      <c r="F54" s="132"/>
      <c r="G54" s="42"/>
      <c r="H54" s="122"/>
      <c r="I54" s="122"/>
      <c r="K54" s="38"/>
      <c r="M54" s="129"/>
      <c r="N54" s="130"/>
      <c r="O54" s="115"/>
      <c r="P54" s="129"/>
      <c r="Q54" s="131"/>
      <c r="R54" s="138">
        <v>1</v>
      </c>
      <c r="S54" s="631"/>
      <c r="T54" s="631"/>
      <c r="U54" s="631"/>
      <c r="V54" s="631"/>
      <c r="W54" s="631"/>
      <c r="X54" s="139"/>
      <c r="Y54" s="632"/>
      <c r="Z54" s="632"/>
      <c r="AA54" s="140"/>
      <c r="AB54" s="633"/>
      <c r="AC54" s="633"/>
      <c r="AD54" s="633"/>
      <c r="AE54" s="140"/>
      <c r="AF54" s="139">
        <v>4</v>
      </c>
      <c r="AG54" s="631"/>
      <c r="AH54" s="631"/>
      <c r="AI54" s="631"/>
      <c r="AJ54" s="631"/>
      <c r="AK54" s="631"/>
      <c r="AL54" s="139"/>
      <c r="AM54" s="632"/>
      <c r="AN54" s="632"/>
      <c r="AO54" s="140"/>
      <c r="AP54" s="633"/>
      <c r="AQ54" s="633"/>
      <c r="AR54" s="633"/>
      <c r="AS54" s="140"/>
      <c r="AT54" s="139"/>
      <c r="AU54" s="140"/>
      <c r="AV54" s="139"/>
      <c r="AW54" s="140"/>
      <c r="AX54" s="139"/>
      <c r="AY54" s="140"/>
      <c r="AZ54" s="139"/>
      <c r="BA54" s="140"/>
      <c r="BB54" s="139"/>
      <c r="BC54" s="140"/>
      <c r="BD54" s="139"/>
      <c r="BE54" s="140"/>
      <c r="BF54" s="139"/>
      <c r="BG54" s="140"/>
      <c r="BH54" s="139"/>
      <c r="BI54" s="140"/>
      <c r="BJ54" s="139"/>
      <c r="BK54" s="140"/>
      <c r="BL54" s="139"/>
      <c r="BM54" s="140"/>
      <c r="BN54" s="139"/>
      <c r="BO54" s="140"/>
      <c r="BP54" s="139"/>
      <c r="BQ54" s="140"/>
      <c r="BR54" s="139"/>
      <c r="BS54" s="140"/>
      <c r="BT54" s="139"/>
      <c r="BU54" s="140"/>
      <c r="BV54" s="139"/>
      <c r="BW54" s="140"/>
      <c r="BX54" s="139"/>
      <c r="BY54" s="140"/>
      <c r="BZ54" s="139"/>
      <c r="CA54" s="141"/>
      <c r="CC54" s="60"/>
      <c r="CD54" s="60"/>
    </row>
    <row r="55" spans="1:82" s="37" customFormat="1" ht="9.75" customHeight="1" thickBot="1" x14ac:dyDescent="0.25">
      <c r="C55" s="151"/>
      <c r="D55" s="121"/>
      <c r="E55" s="42"/>
      <c r="F55" s="43"/>
      <c r="G55" s="42"/>
      <c r="H55" s="122"/>
      <c r="I55" s="122"/>
      <c r="K55" s="38"/>
      <c r="M55" s="129"/>
      <c r="N55" s="130"/>
      <c r="O55" s="115"/>
      <c r="P55" s="129"/>
      <c r="Q55" s="131"/>
      <c r="R55" s="138"/>
      <c r="S55" s="140"/>
      <c r="T55" s="139"/>
      <c r="U55" s="140"/>
      <c r="V55" s="139"/>
      <c r="W55" s="140"/>
      <c r="X55" s="139"/>
      <c r="Y55" s="142"/>
      <c r="Z55" s="142"/>
      <c r="AA55" s="140"/>
      <c r="AB55" s="143"/>
      <c r="AC55" s="144"/>
      <c r="AD55" s="143"/>
      <c r="AE55" s="140"/>
      <c r="AF55" s="139"/>
      <c r="AG55" s="140"/>
      <c r="AH55" s="139"/>
      <c r="AI55" s="140"/>
      <c r="AJ55" s="139"/>
      <c r="AK55" s="140"/>
      <c r="AL55" s="139"/>
      <c r="AM55" s="142"/>
      <c r="AN55" s="142"/>
      <c r="AO55" s="140"/>
      <c r="AP55" s="143"/>
      <c r="AQ55" s="144"/>
      <c r="AR55" s="143"/>
      <c r="AS55" s="140"/>
      <c r="AT55" s="139"/>
      <c r="AU55" s="140"/>
      <c r="AV55" s="139"/>
      <c r="AW55" s="140"/>
      <c r="AX55" s="139"/>
      <c r="AY55" s="140"/>
      <c r="AZ55" s="139"/>
      <c r="BA55" s="140"/>
      <c r="BB55" s="139"/>
      <c r="BC55" s="140"/>
      <c r="BD55" s="139"/>
      <c r="BE55" s="140"/>
      <c r="BF55" s="139"/>
      <c r="BG55" s="140"/>
      <c r="BH55" s="139"/>
      <c r="BI55" s="140"/>
      <c r="BJ55" s="139"/>
      <c r="BK55" s="140"/>
      <c r="BL55" s="139"/>
      <c r="BM55" s="140"/>
      <c r="BN55" s="139"/>
      <c r="BO55" s="140"/>
      <c r="BP55" s="139"/>
      <c r="BQ55" s="140"/>
      <c r="BR55" s="139"/>
      <c r="BS55" s="140"/>
      <c r="BT55" s="139"/>
      <c r="BU55" s="140"/>
      <c r="BV55" s="139"/>
      <c r="BW55" s="140"/>
      <c r="BX55" s="139"/>
      <c r="BY55" s="140"/>
      <c r="BZ55" s="139"/>
      <c r="CA55" s="141"/>
      <c r="CC55" s="60"/>
      <c r="CD55" s="60"/>
    </row>
    <row r="56" spans="1:82" s="37" customFormat="1" ht="25.5" customHeight="1" thickBot="1" x14ac:dyDescent="0.25">
      <c r="A56" s="634" t="s">
        <v>46</v>
      </c>
      <c r="B56" s="634"/>
      <c r="C56" s="150">
        <f>L49+O49</f>
        <v>0</v>
      </c>
      <c r="D56" s="638" t="s">
        <v>47</v>
      </c>
      <c r="E56" s="637"/>
      <c r="F56" s="43"/>
      <c r="G56" s="42" t="s">
        <v>16</v>
      </c>
      <c r="H56" s="154">
        <f>O49</f>
        <v>0</v>
      </c>
      <c r="I56" s="145" t="s">
        <v>47</v>
      </c>
      <c r="J56" s="639" t="e">
        <f>Q49</f>
        <v>#DIV/0!</v>
      </c>
      <c r="K56" s="640"/>
      <c r="L56" s="641"/>
      <c r="M56" s="129" t="s">
        <v>48</v>
      </c>
      <c r="N56" s="130"/>
      <c r="O56" s="115"/>
      <c r="P56" s="129"/>
      <c r="Q56" s="131"/>
      <c r="R56" s="138">
        <v>2</v>
      </c>
      <c r="S56" s="631"/>
      <c r="T56" s="631"/>
      <c r="U56" s="631"/>
      <c r="V56" s="631"/>
      <c r="W56" s="631"/>
      <c r="X56" s="139"/>
      <c r="Y56" s="632"/>
      <c r="Z56" s="632"/>
      <c r="AA56" s="140"/>
      <c r="AB56" s="633"/>
      <c r="AC56" s="633"/>
      <c r="AD56" s="633"/>
      <c r="AE56" s="140"/>
      <c r="AF56" s="139">
        <v>5</v>
      </c>
      <c r="AG56" s="631"/>
      <c r="AH56" s="631"/>
      <c r="AI56" s="631"/>
      <c r="AJ56" s="631"/>
      <c r="AK56" s="631"/>
      <c r="AL56" s="139"/>
      <c r="AM56" s="632"/>
      <c r="AN56" s="632"/>
      <c r="AO56" s="140"/>
      <c r="AP56" s="633"/>
      <c r="AQ56" s="633"/>
      <c r="AR56" s="633"/>
      <c r="AS56" s="140"/>
      <c r="AT56" s="139"/>
      <c r="AU56" s="140"/>
      <c r="AV56" s="139"/>
      <c r="AW56" s="140"/>
      <c r="AX56" s="139"/>
      <c r="AY56" s="140"/>
      <c r="AZ56" s="139"/>
      <c r="BA56" s="140"/>
      <c r="BB56" s="139"/>
      <c r="BC56" s="140"/>
      <c r="BD56" s="139"/>
      <c r="BE56" s="140"/>
      <c r="BF56" s="139"/>
      <c r="BG56" s="140"/>
      <c r="BH56" s="139"/>
      <c r="BI56" s="140"/>
      <c r="BJ56" s="139"/>
      <c r="BK56" s="140"/>
      <c r="BL56" s="139"/>
      <c r="BM56" s="140"/>
      <c r="BN56" s="139"/>
      <c r="BO56" s="140"/>
      <c r="BP56" s="139"/>
      <c r="BQ56" s="140"/>
      <c r="BR56" s="139"/>
      <c r="BS56" s="140"/>
      <c r="BT56" s="139"/>
      <c r="BU56" s="140"/>
      <c r="BV56" s="139"/>
      <c r="BW56" s="140"/>
      <c r="BX56" s="139"/>
      <c r="BY56" s="140"/>
      <c r="BZ56" s="139"/>
      <c r="CA56" s="141"/>
      <c r="CC56" s="60"/>
      <c r="CD56" s="60"/>
    </row>
    <row r="57" spans="1:82" s="37" customFormat="1" ht="9.75" customHeight="1" thickBot="1" x14ac:dyDescent="0.25">
      <c r="C57" s="151"/>
      <c r="D57" s="121"/>
      <c r="E57" s="42"/>
      <c r="F57" s="43"/>
      <c r="G57" s="42"/>
      <c r="H57" s="122"/>
      <c r="I57" s="122"/>
      <c r="K57" s="38"/>
      <c r="M57" s="129"/>
      <c r="N57" s="130"/>
      <c r="O57" s="115"/>
      <c r="P57" s="129"/>
      <c r="Q57" s="131"/>
      <c r="R57" s="138"/>
      <c r="S57" s="140"/>
      <c r="T57" s="139"/>
      <c r="U57" s="140"/>
      <c r="V57" s="139"/>
      <c r="W57" s="140"/>
      <c r="X57" s="139"/>
      <c r="Y57" s="142"/>
      <c r="Z57" s="142"/>
      <c r="AA57" s="140"/>
      <c r="AB57" s="143"/>
      <c r="AC57" s="144"/>
      <c r="AD57" s="143"/>
      <c r="AE57" s="140"/>
      <c r="AF57" s="139"/>
      <c r="AG57" s="140"/>
      <c r="AH57" s="139"/>
      <c r="AI57" s="140"/>
      <c r="AJ57" s="139"/>
      <c r="AK57" s="140"/>
      <c r="AL57" s="139"/>
      <c r="AM57" s="142"/>
      <c r="AN57" s="142"/>
      <c r="AO57" s="140"/>
      <c r="AP57" s="143"/>
      <c r="AQ57" s="144"/>
      <c r="AR57" s="143"/>
      <c r="AS57" s="140"/>
      <c r="AT57" s="139"/>
      <c r="AU57" s="140"/>
      <c r="AV57" s="139"/>
      <c r="AW57" s="140"/>
      <c r="AX57" s="139"/>
      <c r="AY57" s="140"/>
      <c r="AZ57" s="139"/>
      <c r="BA57" s="140"/>
      <c r="BB57" s="139"/>
      <c r="BC57" s="140"/>
      <c r="BD57" s="139"/>
      <c r="BE57" s="140"/>
      <c r="BF57" s="139"/>
      <c r="BG57" s="140"/>
      <c r="BH57" s="139"/>
      <c r="BI57" s="140"/>
      <c r="BJ57" s="139"/>
      <c r="BK57" s="140"/>
      <c r="BL57" s="139"/>
      <c r="BM57" s="140"/>
      <c r="BN57" s="139"/>
      <c r="BO57" s="140"/>
      <c r="BP57" s="139"/>
      <c r="BQ57" s="140"/>
      <c r="BR57" s="139"/>
      <c r="BS57" s="140"/>
      <c r="BT57" s="139"/>
      <c r="BU57" s="140"/>
      <c r="BV57" s="139"/>
      <c r="BW57" s="140"/>
      <c r="BX57" s="139"/>
      <c r="BY57" s="140"/>
      <c r="BZ57" s="139"/>
      <c r="CA57" s="141"/>
      <c r="CC57" s="60"/>
      <c r="CD57" s="60"/>
    </row>
    <row r="58" spans="1:82" s="37" customFormat="1" ht="25.5" customHeight="1" thickBot="1" x14ac:dyDescent="0.25">
      <c r="A58" s="634" t="s">
        <v>46</v>
      </c>
      <c r="B58" s="634"/>
      <c r="C58" s="153" t="e">
        <f>N49+Q49</f>
        <v>#DIV/0!</v>
      </c>
      <c r="D58" s="637" t="s">
        <v>48</v>
      </c>
      <c r="E58" s="637"/>
      <c r="F58" s="43"/>
      <c r="G58" s="42"/>
      <c r="H58" s="122"/>
      <c r="I58" s="122"/>
      <c r="K58" s="38"/>
      <c r="M58" s="129"/>
      <c r="N58" s="130"/>
      <c r="O58" s="115"/>
      <c r="P58" s="129"/>
      <c r="Q58" s="131"/>
      <c r="R58" s="138">
        <v>3</v>
      </c>
      <c r="S58" s="631"/>
      <c r="T58" s="631"/>
      <c r="U58" s="631"/>
      <c r="V58" s="631"/>
      <c r="W58" s="631"/>
      <c r="X58" s="139"/>
      <c r="Y58" s="632"/>
      <c r="Z58" s="632"/>
      <c r="AA58" s="140"/>
      <c r="AB58" s="633"/>
      <c r="AC58" s="633"/>
      <c r="AD58" s="633"/>
      <c r="AE58" s="140"/>
      <c r="AF58" s="139">
        <v>6</v>
      </c>
      <c r="AG58" s="631"/>
      <c r="AH58" s="631"/>
      <c r="AI58" s="631"/>
      <c r="AJ58" s="631"/>
      <c r="AK58" s="631"/>
      <c r="AL58" s="139"/>
      <c r="AM58" s="632"/>
      <c r="AN58" s="632"/>
      <c r="AO58" s="140"/>
      <c r="AP58" s="633"/>
      <c r="AQ58" s="633"/>
      <c r="AR58" s="633"/>
      <c r="AS58" s="140"/>
      <c r="AT58" s="139"/>
      <c r="AU58" s="140"/>
      <c r="AV58" s="139"/>
      <c r="AW58" s="140"/>
      <c r="AX58" s="139"/>
      <c r="AY58" s="140"/>
      <c r="AZ58" s="139"/>
      <c r="BA58" s="140"/>
      <c r="BB58" s="139"/>
      <c r="BC58" s="140"/>
      <c r="BD58" s="139"/>
      <c r="BE58" s="140"/>
      <c r="BF58" s="139"/>
      <c r="BG58" s="140"/>
      <c r="BH58" s="139"/>
      <c r="BI58" s="140"/>
      <c r="BJ58" s="139"/>
      <c r="BK58" s="140"/>
      <c r="BL58" s="139"/>
      <c r="BM58" s="140"/>
      <c r="BN58" s="139"/>
      <c r="BO58" s="140"/>
      <c r="BP58" s="139"/>
      <c r="BQ58" s="140"/>
      <c r="BR58" s="139"/>
      <c r="BS58" s="140"/>
      <c r="BT58" s="139"/>
      <c r="BU58" s="140"/>
      <c r="BV58" s="139"/>
      <c r="BW58" s="140"/>
      <c r="BX58" s="139"/>
      <c r="BY58" s="140"/>
      <c r="BZ58" s="139"/>
      <c r="CA58" s="141"/>
      <c r="CC58" s="60"/>
      <c r="CD58" s="60"/>
    </row>
    <row r="59" spans="1:82" s="37" customFormat="1" ht="6" customHeight="1" x14ac:dyDescent="0.2">
      <c r="C59" s="53"/>
      <c r="D59" s="42"/>
      <c r="E59" s="42"/>
      <c r="F59" s="43"/>
      <c r="G59" s="42"/>
      <c r="H59" s="122"/>
      <c r="I59" s="122"/>
      <c r="K59" s="38"/>
      <c r="M59" s="129"/>
      <c r="N59" s="130"/>
      <c r="O59" s="115"/>
      <c r="P59" s="129"/>
      <c r="Q59" s="131"/>
      <c r="R59" s="138"/>
      <c r="S59" s="140"/>
      <c r="T59" s="140"/>
      <c r="U59" s="140"/>
      <c r="V59" s="140"/>
      <c r="W59" s="140"/>
      <c r="X59" s="139"/>
      <c r="Y59" s="140"/>
      <c r="Z59" s="140"/>
      <c r="AA59" s="140"/>
      <c r="AB59" s="139"/>
      <c r="AC59" s="139"/>
      <c r="AD59" s="139"/>
      <c r="AE59" s="140"/>
      <c r="AF59" s="139"/>
      <c r="AG59" s="140"/>
      <c r="AH59" s="140"/>
      <c r="AI59" s="140"/>
      <c r="AJ59" s="140"/>
      <c r="AK59" s="140"/>
      <c r="AL59" s="139"/>
      <c r="AM59" s="140"/>
      <c r="AN59" s="140"/>
      <c r="AO59" s="140"/>
      <c r="AP59" s="139"/>
      <c r="AQ59" s="139"/>
      <c r="AR59" s="139"/>
      <c r="AS59" s="140"/>
      <c r="AT59" s="139"/>
      <c r="AU59" s="140"/>
      <c r="AV59" s="139"/>
      <c r="AW59" s="140"/>
      <c r="AX59" s="139"/>
      <c r="AY59" s="140"/>
      <c r="AZ59" s="139"/>
      <c r="BA59" s="140"/>
      <c r="BB59" s="139"/>
      <c r="BC59" s="140"/>
      <c r="BD59" s="139"/>
      <c r="BE59" s="140"/>
      <c r="BF59" s="139"/>
      <c r="BG59" s="140"/>
      <c r="BH59" s="139"/>
      <c r="BI59" s="140"/>
      <c r="BJ59" s="139"/>
      <c r="BK59" s="140"/>
      <c r="BL59" s="139"/>
      <c r="BM59" s="140"/>
      <c r="BN59" s="139"/>
      <c r="BO59" s="140"/>
      <c r="BP59" s="139"/>
      <c r="BQ59" s="140"/>
      <c r="BR59" s="139"/>
      <c r="BS59" s="140"/>
      <c r="BT59" s="139"/>
      <c r="BU59" s="140"/>
      <c r="BV59" s="139"/>
      <c r="BW59" s="140"/>
      <c r="BX59" s="139"/>
      <c r="BY59" s="140"/>
      <c r="BZ59" s="139"/>
      <c r="CA59" s="141"/>
      <c r="CC59" s="60"/>
      <c r="CD59" s="60"/>
    </row>
    <row r="60" spans="1:82" s="37" customFormat="1" ht="24.75" customHeight="1" thickBot="1" x14ac:dyDescent="0.25">
      <c r="D60" s="121"/>
      <c r="E60" s="42"/>
      <c r="F60" s="43"/>
      <c r="G60" s="42"/>
      <c r="H60" s="122"/>
      <c r="I60" s="122"/>
      <c r="K60" s="38"/>
      <c r="M60" s="129"/>
      <c r="N60" s="130"/>
      <c r="O60" s="115"/>
      <c r="P60" s="129"/>
      <c r="Q60" s="131"/>
      <c r="R60" s="146"/>
      <c r="S60" s="147"/>
      <c r="T60" s="148"/>
      <c r="U60" s="147"/>
      <c r="V60" s="148"/>
      <c r="W60" s="147"/>
      <c r="X60" s="148"/>
      <c r="Y60" s="147"/>
      <c r="Z60" s="148"/>
      <c r="AA60" s="147" t="s">
        <v>47</v>
      </c>
      <c r="AB60" s="627">
        <f>Y54+Y56+Y58+AM54+AM56+AM58</f>
        <v>0</v>
      </c>
      <c r="AC60" s="627"/>
      <c r="AD60" s="627"/>
      <c r="AE60" s="628" t="s">
        <v>17</v>
      </c>
      <c r="AF60" s="628"/>
      <c r="AG60" s="629">
        <f>AB54+AB56+AB58+AP54+AP56+AP58</f>
        <v>0</v>
      </c>
      <c r="AH60" s="629"/>
      <c r="AI60" s="629"/>
      <c r="AJ60" s="629"/>
      <c r="AK60" s="629"/>
      <c r="AL60" s="148"/>
      <c r="AM60" s="628"/>
      <c r="AN60" s="628"/>
      <c r="AO60" s="147"/>
      <c r="AP60" s="630"/>
      <c r="AQ60" s="630"/>
      <c r="AR60" s="630"/>
      <c r="AS60" s="147"/>
      <c r="AT60" s="148"/>
      <c r="AU60" s="147"/>
      <c r="AV60" s="148"/>
      <c r="AW60" s="147"/>
      <c r="AX60" s="148"/>
      <c r="AY60" s="147"/>
      <c r="AZ60" s="148"/>
      <c r="BA60" s="147"/>
      <c r="BB60" s="148"/>
      <c r="BC60" s="147"/>
      <c r="BD60" s="148"/>
      <c r="BE60" s="147"/>
      <c r="BF60" s="148"/>
      <c r="BG60" s="147"/>
      <c r="BH60" s="148"/>
      <c r="BI60" s="147"/>
      <c r="BJ60" s="148"/>
      <c r="BK60" s="147"/>
      <c r="BL60" s="148"/>
      <c r="BM60" s="147"/>
      <c r="BN60" s="148"/>
      <c r="BO60" s="147"/>
      <c r="BP60" s="148"/>
      <c r="BQ60" s="147"/>
      <c r="BR60" s="148"/>
      <c r="BS60" s="147"/>
      <c r="BT60" s="148"/>
      <c r="BU60" s="147"/>
      <c r="BV60" s="148"/>
      <c r="BW60" s="147"/>
      <c r="BX60" s="148"/>
      <c r="BY60" s="147"/>
      <c r="BZ60" s="148"/>
      <c r="CA60" s="149"/>
      <c r="CC60" s="60"/>
      <c r="CD60" s="60"/>
    </row>
    <row r="61" spans="1:82" s="45" customFormat="1" ht="15" x14ac:dyDescent="0.2">
      <c r="D61" s="25"/>
      <c r="E61" s="50"/>
      <c r="F61" s="51"/>
      <c r="G61" s="28"/>
      <c r="H61" s="29"/>
      <c r="I61" s="29"/>
      <c r="J61" s="24"/>
      <c r="K61" s="30"/>
      <c r="L61" s="24"/>
      <c r="M61" s="31"/>
      <c r="N61" s="32"/>
      <c r="O61" s="33"/>
      <c r="P61" s="31"/>
      <c r="Q61" s="34"/>
      <c r="S61" s="48"/>
      <c r="U61" s="48"/>
      <c r="W61" s="48"/>
      <c r="Y61" s="48"/>
      <c r="AA61" s="48"/>
      <c r="AC61" s="48"/>
      <c r="AE61" s="48"/>
      <c r="AG61" s="48"/>
      <c r="AI61" s="48"/>
      <c r="AK61" s="48"/>
      <c r="AM61" s="48"/>
      <c r="AO61" s="48"/>
      <c r="AQ61" s="48"/>
      <c r="AS61" s="48"/>
      <c r="AU61" s="48"/>
      <c r="AW61" s="48"/>
      <c r="AY61" s="48"/>
      <c r="BA61" s="48"/>
      <c r="BC61" s="48"/>
      <c r="BE61" s="48"/>
      <c r="BG61" s="48"/>
      <c r="BI61" s="48"/>
      <c r="BK61" s="48"/>
      <c r="BM61" s="48"/>
      <c r="BO61" s="48"/>
      <c r="BQ61" s="48"/>
      <c r="BS61" s="48"/>
      <c r="BU61" s="48"/>
      <c r="BW61" s="48"/>
      <c r="BY61" s="48"/>
      <c r="CA61" s="48"/>
      <c r="CC61" s="35"/>
      <c r="CD61" s="35"/>
    </row>
    <row r="62" spans="1:82" s="45" customFormat="1" ht="15" x14ac:dyDescent="0.2">
      <c r="D62" s="25"/>
      <c r="E62" s="50"/>
      <c r="F62" s="51"/>
      <c r="G62" s="28"/>
      <c r="H62" s="29"/>
      <c r="I62" s="29"/>
      <c r="J62" s="24"/>
      <c r="K62" s="30"/>
      <c r="L62" s="24"/>
      <c r="M62" s="31"/>
      <c r="N62" s="32"/>
      <c r="O62" s="33"/>
      <c r="P62" s="31"/>
      <c r="Q62" s="34"/>
      <c r="S62" s="48"/>
      <c r="U62" s="48"/>
      <c r="W62" s="48"/>
      <c r="Y62" s="48"/>
      <c r="AA62" s="48"/>
      <c r="AC62" s="48"/>
      <c r="AE62" s="48"/>
      <c r="AG62" s="48"/>
      <c r="AI62" s="48"/>
      <c r="AK62" s="48"/>
      <c r="AM62" s="48"/>
      <c r="AO62" s="48"/>
      <c r="AQ62" s="48"/>
      <c r="AS62" s="48"/>
      <c r="AU62" s="48"/>
      <c r="AW62" s="48"/>
      <c r="AY62" s="48"/>
      <c r="BA62" s="48"/>
      <c r="BC62" s="48"/>
      <c r="BE62" s="48"/>
      <c r="BG62" s="48"/>
      <c r="BI62" s="48"/>
      <c r="BK62" s="48"/>
      <c r="BM62" s="48"/>
      <c r="BO62" s="48"/>
      <c r="BQ62" s="48"/>
      <c r="BS62" s="48"/>
      <c r="BU62" s="48"/>
      <c r="BW62" s="48"/>
      <c r="BY62" s="48"/>
      <c r="CA62" s="48"/>
      <c r="CC62" s="35"/>
      <c r="CD62" s="35"/>
    </row>
    <row r="63" spans="1:82" s="45" customFormat="1" ht="15" x14ac:dyDescent="0.2">
      <c r="D63" s="25"/>
      <c r="E63" s="50"/>
      <c r="F63" s="51"/>
      <c r="G63" s="28"/>
      <c r="H63" s="29"/>
      <c r="I63" s="29"/>
      <c r="J63" s="24"/>
      <c r="K63" s="30"/>
      <c r="L63" s="24"/>
      <c r="M63" s="31"/>
      <c r="N63" s="32"/>
      <c r="O63" s="33"/>
      <c r="P63" s="31"/>
      <c r="Q63" s="34"/>
      <c r="S63" s="48"/>
      <c r="U63" s="48"/>
      <c r="W63" s="48"/>
      <c r="Y63" s="48"/>
      <c r="AA63" s="48"/>
      <c r="AC63" s="48"/>
      <c r="AE63" s="48"/>
      <c r="AG63" s="48"/>
      <c r="AI63" s="48"/>
      <c r="AK63" s="48"/>
      <c r="AM63" s="48"/>
      <c r="AO63" s="48"/>
      <c r="AQ63" s="48"/>
      <c r="AS63" s="48"/>
      <c r="AU63" s="48"/>
      <c r="AW63" s="48"/>
      <c r="AY63" s="48"/>
      <c r="BA63" s="48"/>
      <c r="BC63" s="48"/>
      <c r="BE63" s="48"/>
      <c r="BG63" s="48"/>
      <c r="BI63" s="48"/>
      <c r="BK63" s="48"/>
      <c r="BM63" s="48"/>
      <c r="BO63" s="48"/>
      <c r="BQ63" s="48"/>
      <c r="BS63" s="48"/>
      <c r="BU63" s="48"/>
      <c r="BW63" s="48"/>
      <c r="BY63" s="48"/>
      <c r="CA63" s="48"/>
      <c r="CC63" s="35"/>
      <c r="CD63" s="35"/>
    </row>
    <row r="64" spans="1:82" s="45" customFormat="1" ht="15" x14ac:dyDescent="0.2">
      <c r="D64" s="25"/>
      <c r="E64" s="50"/>
      <c r="F64" s="51"/>
      <c r="G64" s="28"/>
      <c r="H64" s="29"/>
      <c r="I64" s="29"/>
      <c r="J64" s="24"/>
      <c r="K64" s="30"/>
      <c r="L64" s="24"/>
      <c r="M64" s="31"/>
      <c r="N64" s="32"/>
      <c r="O64" s="33"/>
      <c r="P64" s="31"/>
      <c r="Q64" s="34"/>
      <c r="S64" s="48"/>
      <c r="U64" s="48"/>
      <c r="W64" s="48"/>
      <c r="Y64" s="48"/>
      <c r="AA64" s="48"/>
      <c r="AC64" s="48"/>
      <c r="AE64" s="48"/>
      <c r="AG64" s="48"/>
      <c r="AI64" s="48"/>
      <c r="AK64" s="48"/>
      <c r="AM64" s="48"/>
      <c r="AO64" s="48"/>
      <c r="AQ64" s="48"/>
      <c r="AS64" s="48"/>
      <c r="AU64" s="48"/>
      <c r="AW64" s="48"/>
      <c r="AY64" s="48"/>
      <c r="BA64" s="48"/>
      <c r="BC64" s="48"/>
      <c r="BE64" s="48"/>
      <c r="BG64" s="48"/>
      <c r="BI64" s="48"/>
      <c r="BK64" s="48"/>
      <c r="BM64" s="48"/>
      <c r="BO64" s="48"/>
      <c r="BQ64" s="48"/>
      <c r="BS64" s="48"/>
      <c r="BU64" s="48"/>
      <c r="BW64" s="48"/>
      <c r="BY64" s="48"/>
      <c r="CA64" s="48"/>
      <c r="CC64" s="35"/>
      <c r="CD64" s="35"/>
    </row>
    <row r="65" spans="4:82" s="45" customFormat="1" ht="15" x14ac:dyDescent="0.2">
      <c r="D65" s="25"/>
      <c r="E65" s="50"/>
      <c r="F65" s="51"/>
      <c r="G65" s="28"/>
      <c r="H65" s="29"/>
      <c r="I65" s="29"/>
      <c r="J65" s="24"/>
      <c r="K65" s="30"/>
      <c r="L65" s="24"/>
      <c r="M65" s="31"/>
      <c r="N65" s="32"/>
      <c r="O65" s="33"/>
      <c r="P65" s="31"/>
      <c r="Q65" s="34"/>
      <c r="S65" s="48"/>
      <c r="U65" s="48"/>
      <c r="W65" s="48"/>
      <c r="Y65" s="48"/>
      <c r="AA65" s="48"/>
      <c r="AC65" s="48"/>
      <c r="AE65" s="48"/>
      <c r="AG65" s="48"/>
      <c r="AI65" s="48"/>
      <c r="AK65" s="48"/>
      <c r="AM65" s="48"/>
      <c r="AO65" s="48"/>
      <c r="AQ65" s="48"/>
      <c r="AS65" s="48"/>
      <c r="AU65" s="48"/>
      <c r="AW65" s="48"/>
      <c r="AY65" s="48"/>
      <c r="BA65" s="48"/>
      <c r="BC65" s="48"/>
      <c r="BE65" s="48"/>
      <c r="BG65" s="48"/>
      <c r="BI65" s="48"/>
      <c r="BK65" s="48"/>
      <c r="BM65" s="48"/>
      <c r="BO65" s="48"/>
      <c r="BQ65" s="48"/>
      <c r="BS65" s="48"/>
      <c r="BU65" s="48"/>
      <c r="BW65" s="48"/>
      <c r="BY65" s="48"/>
      <c r="CA65" s="48"/>
      <c r="CC65" s="35"/>
      <c r="CD65" s="35"/>
    </row>
    <row r="66" spans="4:82" s="45" customFormat="1" ht="15" x14ac:dyDescent="0.2">
      <c r="D66" s="25"/>
      <c r="E66" s="50"/>
      <c r="F66" s="51"/>
      <c r="G66" s="28"/>
      <c r="H66" s="29"/>
      <c r="I66" s="29"/>
      <c r="J66" s="24"/>
      <c r="K66" s="30"/>
      <c r="L66" s="24"/>
      <c r="M66" s="31"/>
      <c r="N66" s="32"/>
      <c r="O66" s="33"/>
      <c r="P66" s="31"/>
      <c r="Q66" s="34"/>
      <c r="S66" s="48"/>
      <c r="U66" s="48"/>
      <c r="W66" s="48"/>
      <c r="Y66" s="48"/>
      <c r="AA66" s="48"/>
      <c r="AC66" s="48"/>
      <c r="AE66" s="48"/>
      <c r="AG66" s="48"/>
      <c r="AI66" s="48"/>
      <c r="AK66" s="48"/>
      <c r="AM66" s="48"/>
      <c r="AO66" s="48"/>
      <c r="AQ66" s="48"/>
      <c r="AS66" s="48"/>
      <c r="AU66" s="48"/>
      <c r="AW66" s="48"/>
      <c r="AY66" s="48"/>
      <c r="BA66" s="48"/>
      <c r="BC66" s="48"/>
      <c r="BE66" s="48"/>
      <c r="BG66" s="48"/>
      <c r="BI66" s="48"/>
      <c r="BK66" s="48"/>
      <c r="BM66" s="48"/>
      <c r="BO66" s="48"/>
      <c r="BQ66" s="48"/>
      <c r="BS66" s="48"/>
      <c r="BU66" s="48"/>
      <c r="BW66" s="48"/>
      <c r="BY66" s="48"/>
      <c r="CA66" s="48"/>
      <c r="CC66" s="35"/>
      <c r="CD66" s="35"/>
    </row>
    <row r="67" spans="4:82" s="45" customFormat="1" ht="15" x14ac:dyDescent="0.2">
      <c r="D67" s="25"/>
      <c r="E67" s="50"/>
      <c r="F67" s="51"/>
      <c r="G67" s="28"/>
      <c r="H67" s="29"/>
      <c r="I67" s="29"/>
      <c r="J67" s="24"/>
      <c r="K67" s="30"/>
      <c r="L67" s="24"/>
      <c r="M67" s="31"/>
      <c r="N67" s="32"/>
      <c r="O67" s="33"/>
      <c r="P67" s="31"/>
      <c r="Q67" s="34"/>
      <c r="S67" s="48"/>
      <c r="U67" s="48"/>
      <c r="W67" s="48"/>
      <c r="Y67" s="48"/>
      <c r="AA67" s="48"/>
      <c r="AC67" s="48"/>
      <c r="AE67" s="48"/>
      <c r="AG67" s="48"/>
      <c r="AI67" s="48"/>
      <c r="AK67" s="48"/>
      <c r="AM67" s="48"/>
      <c r="AO67" s="48"/>
      <c r="AQ67" s="48"/>
      <c r="AS67" s="48"/>
      <c r="AU67" s="48"/>
      <c r="AW67" s="48"/>
      <c r="AY67" s="48"/>
      <c r="BA67" s="48"/>
      <c r="BC67" s="48"/>
      <c r="BE67" s="48"/>
      <c r="BG67" s="48"/>
      <c r="BI67" s="48"/>
      <c r="BK67" s="48"/>
      <c r="BM67" s="48"/>
      <c r="BO67" s="48"/>
      <c r="BQ67" s="48"/>
      <c r="BS67" s="48"/>
      <c r="BU67" s="48"/>
      <c r="BW67" s="48"/>
      <c r="BY67" s="48"/>
      <c r="CA67" s="48"/>
      <c r="CC67" s="35"/>
      <c r="CD67" s="35"/>
    </row>
    <row r="68" spans="4:82" s="45" customFormat="1" ht="15" x14ac:dyDescent="0.2">
      <c r="D68" s="25"/>
      <c r="E68" s="50"/>
      <c r="F68" s="51"/>
      <c r="G68" s="28"/>
      <c r="H68" s="29"/>
      <c r="I68" s="29"/>
      <c r="J68" s="24"/>
      <c r="K68" s="30"/>
      <c r="L68" s="24"/>
      <c r="M68" s="31"/>
      <c r="N68" s="32"/>
      <c r="O68" s="33"/>
      <c r="P68" s="31"/>
      <c r="Q68" s="34"/>
      <c r="S68" s="48"/>
      <c r="U68" s="48"/>
      <c r="W68" s="48"/>
      <c r="Y68" s="48"/>
      <c r="AA68" s="48"/>
      <c r="AC68" s="48"/>
      <c r="AE68" s="48"/>
      <c r="AG68" s="48"/>
      <c r="AI68" s="48"/>
      <c r="AK68" s="48"/>
      <c r="AM68" s="48"/>
      <c r="AO68" s="48"/>
      <c r="AQ68" s="48"/>
      <c r="AS68" s="48"/>
      <c r="AU68" s="48"/>
      <c r="AW68" s="48"/>
      <c r="AY68" s="48"/>
      <c r="BA68" s="48"/>
      <c r="BC68" s="48"/>
      <c r="BE68" s="48"/>
      <c r="BG68" s="48"/>
      <c r="BI68" s="48"/>
      <c r="BK68" s="48"/>
      <c r="BM68" s="48"/>
      <c r="BO68" s="48"/>
      <c r="BQ68" s="48"/>
      <c r="BS68" s="48"/>
      <c r="BU68" s="48"/>
      <c r="BW68" s="48"/>
      <c r="BY68" s="48"/>
      <c r="CA68" s="48"/>
      <c r="CC68" s="35"/>
      <c r="CD68" s="35"/>
    </row>
    <row r="69" spans="4:82" s="45" customFormat="1" ht="15" x14ac:dyDescent="0.2">
      <c r="D69" s="25"/>
      <c r="E69" s="50"/>
      <c r="F69" s="51"/>
      <c r="G69" s="28"/>
      <c r="H69" s="29"/>
      <c r="I69" s="29"/>
      <c r="J69" s="24"/>
      <c r="K69" s="30"/>
      <c r="L69" s="24"/>
      <c r="M69" s="31"/>
      <c r="N69" s="32"/>
      <c r="O69" s="33"/>
      <c r="P69" s="31"/>
      <c r="Q69" s="34"/>
      <c r="S69" s="48"/>
      <c r="U69" s="48"/>
      <c r="W69" s="48"/>
      <c r="Y69" s="48"/>
      <c r="AA69" s="48"/>
      <c r="AC69" s="48"/>
      <c r="AE69" s="48"/>
      <c r="AG69" s="48"/>
      <c r="AI69" s="48"/>
      <c r="AK69" s="48"/>
      <c r="AM69" s="48"/>
      <c r="AO69" s="48"/>
      <c r="AQ69" s="48"/>
      <c r="AS69" s="48"/>
      <c r="AU69" s="48"/>
      <c r="AW69" s="48"/>
      <c r="AY69" s="48"/>
      <c r="BA69" s="48"/>
      <c r="BC69" s="48"/>
      <c r="BE69" s="48"/>
      <c r="BG69" s="48"/>
      <c r="BI69" s="48"/>
      <c r="BK69" s="48"/>
      <c r="BM69" s="48"/>
      <c r="BO69" s="48"/>
      <c r="BQ69" s="48"/>
      <c r="BS69" s="48"/>
      <c r="BU69" s="48"/>
      <c r="BW69" s="48"/>
      <c r="BY69" s="48"/>
      <c r="CA69" s="48"/>
      <c r="CC69" s="35"/>
      <c r="CD69" s="35"/>
    </row>
    <row r="70" spans="4:82" s="45" customFormat="1" ht="15" x14ac:dyDescent="0.2">
      <c r="D70" s="25"/>
      <c r="E70" s="50"/>
      <c r="F70" s="51"/>
      <c r="G70" s="28"/>
      <c r="H70" s="29"/>
      <c r="I70" s="29"/>
      <c r="J70" s="24"/>
      <c r="K70" s="30"/>
      <c r="L70" s="24"/>
      <c r="M70" s="31"/>
      <c r="N70" s="32"/>
      <c r="O70" s="33"/>
      <c r="P70" s="31"/>
      <c r="Q70" s="34"/>
      <c r="S70" s="48"/>
      <c r="U70" s="48"/>
      <c r="W70" s="48"/>
      <c r="Y70" s="48"/>
      <c r="AA70" s="48"/>
      <c r="AC70" s="48"/>
      <c r="AE70" s="48"/>
      <c r="AG70" s="48"/>
      <c r="AI70" s="48"/>
      <c r="AK70" s="48"/>
      <c r="AM70" s="48"/>
      <c r="AO70" s="48"/>
      <c r="AQ70" s="48"/>
      <c r="AS70" s="48"/>
      <c r="AU70" s="48"/>
      <c r="AW70" s="48"/>
      <c r="AY70" s="48"/>
      <c r="BA70" s="48"/>
      <c r="BC70" s="48"/>
      <c r="BE70" s="48"/>
      <c r="BG70" s="48"/>
      <c r="BI70" s="48"/>
      <c r="BK70" s="48"/>
      <c r="BM70" s="48"/>
      <c r="BO70" s="48"/>
      <c r="BQ70" s="48"/>
      <c r="BS70" s="48"/>
      <c r="BU70" s="48"/>
      <c r="BW70" s="48"/>
      <c r="BY70" s="48"/>
      <c r="CA70" s="48"/>
      <c r="CC70" s="35"/>
      <c r="CD70" s="35"/>
    </row>
    <row r="71" spans="4:82" s="45" customFormat="1" ht="15" x14ac:dyDescent="0.2">
      <c r="D71" s="25"/>
      <c r="E71" s="50"/>
      <c r="F71" s="51"/>
      <c r="G71" s="28"/>
      <c r="H71" s="29"/>
      <c r="I71" s="29"/>
      <c r="J71" s="24"/>
      <c r="K71" s="30"/>
      <c r="L71" s="24"/>
      <c r="M71" s="31"/>
      <c r="N71" s="32"/>
      <c r="O71" s="33"/>
      <c r="P71" s="31"/>
      <c r="Q71" s="34"/>
      <c r="S71" s="48"/>
      <c r="U71" s="48"/>
      <c r="W71" s="48"/>
      <c r="Y71" s="48"/>
      <c r="AA71" s="48"/>
      <c r="AC71" s="48"/>
      <c r="AE71" s="48"/>
      <c r="AG71" s="48"/>
      <c r="AI71" s="48"/>
      <c r="AK71" s="48"/>
      <c r="AM71" s="48"/>
      <c r="AO71" s="48"/>
      <c r="AQ71" s="48"/>
      <c r="AS71" s="48"/>
      <c r="AU71" s="48"/>
      <c r="AW71" s="48"/>
      <c r="AY71" s="48"/>
      <c r="BA71" s="48"/>
      <c r="BC71" s="48"/>
      <c r="BE71" s="48"/>
      <c r="BG71" s="48"/>
      <c r="BI71" s="48"/>
      <c r="BK71" s="48"/>
      <c r="BM71" s="48"/>
      <c r="BO71" s="48"/>
      <c r="BQ71" s="48"/>
      <c r="BS71" s="48"/>
      <c r="BU71" s="48"/>
      <c r="BW71" s="48"/>
      <c r="BY71" s="48"/>
      <c r="CA71" s="48"/>
      <c r="CC71" s="35"/>
      <c r="CD71" s="35"/>
    </row>
    <row r="72" spans="4:82" s="45" customFormat="1" ht="15" x14ac:dyDescent="0.2">
      <c r="D72" s="25"/>
      <c r="E72" s="50"/>
      <c r="F72" s="51"/>
      <c r="G72" s="28"/>
      <c r="H72" s="29"/>
      <c r="I72" s="29"/>
      <c r="J72" s="24"/>
      <c r="K72" s="30"/>
      <c r="L72" s="24"/>
      <c r="M72" s="31"/>
      <c r="N72" s="32"/>
      <c r="O72" s="33"/>
      <c r="P72" s="31"/>
      <c r="Q72" s="34"/>
      <c r="S72" s="48"/>
      <c r="U72" s="48"/>
      <c r="W72" s="48"/>
      <c r="Y72" s="48"/>
      <c r="AA72" s="48"/>
      <c r="AC72" s="48"/>
      <c r="AE72" s="48"/>
      <c r="AG72" s="48"/>
      <c r="AI72" s="48"/>
      <c r="AK72" s="48"/>
      <c r="AM72" s="48"/>
      <c r="AO72" s="48"/>
      <c r="AQ72" s="48"/>
      <c r="AS72" s="48"/>
      <c r="AU72" s="48"/>
      <c r="AW72" s="48"/>
      <c r="AY72" s="48"/>
      <c r="BA72" s="48"/>
      <c r="BC72" s="48"/>
      <c r="BE72" s="48"/>
      <c r="BG72" s="48"/>
      <c r="BI72" s="48"/>
      <c r="BK72" s="48"/>
      <c r="BM72" s="48"/>
      <c r="BO72" s="48"/>
      <c r="BQ72" s="48"/>
      <c r="BS72" s="48"/>
      <c r="BU72" s="48"/>
      <c r="BW72" s="48"/>
      <c r="BY72" s="48"/>
      <c r="CA72" s="48"/>
      <c r="CC72" s="35"/>
      <c r="CD72" s="35"/>
    </row>
    <row r="73" spans="4:82" s="45" customFormat="1" ht="15" x14ac:dyDescent="0.2">
      <c r="D73" s="25"/>
      <c r="E73" s="50"/>
      <c r="F73" s="51"/>
      <c r="G73" s="28"/>
      <c r="H73" s="29"/>
      <c r="I73" s="29"/>
      <c r="J73" s="24"/>
      <c r="K73" s="30"/>
      <c r="L73" s="24"/>
      <c r="M73" s="31"/>
      <c r="N73" s="32"/>
      <c r="O73" s="33"/>
      <c r="P73" s="31"/>
      <c r="Q73" s="34"/>
      <c r="S73" s="48"/>
      <c r="U73" s="48"/>
      <c r="W73" s="48"/>
      <c r="Y73" s="48"/>
      <c r="AA73" s="48"/>
      <c r="AC73" s="48"/>
      <c r="AE73" s="48"/>
      <c r="AG73" s="48"/>
      <c r="AI73" s="48"/>
      <c r="AK73" s="48"/>
      <c r="AM73" s="48"/>
      <c r="AO73" s="48"/>
      <c r="AQ73" s="48"/>
      <c r="AS73" s="48"/>
      <c r="AU73" s="48"/>
      <c r="AW73" s="48"/>
      <c r="AY73" s="48"/>
      <c r="BA73" s="48"/>
      <c r="BC73" s="48"/>
      <c r="BE73" s="48"/>
      <c r="BG73" s="48"/>
      <c r="BI73" s="48"/>
      <c r="BK73" s="48"/>
      <c r="BM73" s="48"/>
      <c r="BO73" s="48"/>
      <c r="BQ73" s="48"/>
      <c r="BS73" s="48"/>
      <c r="BU73" s="48"/>
      <c r="BW73" s="48"/>
      <c r="BY73" s="48"/>
      <c r="CA73" s="48"/>
      <c r="CC73" s="35"/>
      <c r="CD73" s="35"/>
    </row>
    <row r="74" spans="4:82" s="45" customFormat="1" ht="15" x14ac:dyDescent="0.2">
      <c r="D74" s="25"/>
      <c r="E74" s="50"/>
      <c r="F74" s="51"/>
      <c r="G74" s="28"/>
      <c r="H74" s="29"/>
      <c r="I74" s="29"/>
      <c r="J74" s="24"/>
      <c r="K74" s="30"/>
      <c r="L74" s="24"/>
      <c r="M74" s="31"/>
      <c r="N74" s="32"/>
      <c r="O74" s="33"/>
      <c r="P74" s="31"/>
      <c r="Q74" s="34"/>
      <c r="S74" s="48"/>
      <c r="U74" s="48"/>
      <c r="W74" s="48"/>
      <c r="Y74" s="48"/>
      <c r="AA74" s="48"/>
      <c r="AC74" s="48"/>
      <c r="AE74" s="48"/>
      <c r="AG74" s="48"/>
      <c r="AI74" s="48"/>
      <c r="AK74" s="48"/>
      <c r="AM74" s="48"/>
      <c r="AO74" s="48"/>
      <c r="AQ74" s="48"/>
      <c r="AS74" s="48"/>
      <c r="AU74" s="48"/>
      <c r="AW74" s="48"/>
      <c r="AY74" s="48"/>
      <c r="BA74" s="48"/>
      <c r="BC74" s="48"/>
      <c r="BE74" s="48"/>
      <c r="BG74" s="48"/>
      <c r="BI74" s="48"/>
      <c r="BK74" s="48"/>
      <c r="BM74" s="48"/>
      <c r="BO74" s="48"/>
      <c r="BQ74" s="48"/>
      <c r="BS74" s="48"/>
      <c r="BU74" s="48"/>
      <c r="BW74" s="48"/>
      <c r="BY74" s="48"/>
      <c r="CA74" s="48"/>
      <c r="CC74" s="35"/>
      <c r="CD74" s="35"/>
    </row>
    <row r="75" spans="4:82" s="45" customFormat="1" ht="15" x14ac:dyDescent="0.2">
      <c r="D75" s="25"/>
      <c r="E75" s="50"/>
      <c r="F75" s="51"/>
      <c r="G75" s="28"/>
      <c r="H75" s="29"/>
      <c r="I75" s="29"/>
      <c r="J75" s="24"/>
      <c r="K75" s="30"/>
      <c r="L75" s="24"/>
      <c r="M75" s="31"/>
      <c r="N75" s="32"/>
      <c r="O75" s="33"/>
      <c r="P75" s="31"/>
      <c r="Q75" s="34"/>
      <c r="S75" s="48"/>
      <c r="U75" s="48"/>
      <c r="W75" s="48"/>
      <c r="Y75" s="48"/>
      <c r="AA75" s="48"/>
      <c r="AC75" s="48"/>
      <c r="AE75" s="48"/>
      <c r="AG75" s="48"/>
      <c r="AI75" s="48"/>
      <c r="AK75" s="48"/>
      <c r="AM75" s="48"/>
      <c r="AO75" s="48"/>
      <c r="AQ75" s="48"/>
      <c r="AS75" s="48"/>
      <c r="AU75" s="48"/>
      <c r="AW75" s="48"/>
      <c r="AY75" s="48"/>
      <c r="BA75" s="48"/>
      <c r="BC75" s="48"/>
      <c r="BE75" s="48"/>
      <c r="BG75" s="48"/>
      <c r="BI75" s="48"/>
      <c r="BK75" s="48"/>
      <c r="BM75" s="48"/>
      <c r="BO75" s="48"/>
      <c r="BQ75" s="48"/>
      <c r="BS75" s="48"/>
      <c r="BU75" s="48"/>
      <c r="BW75" s="48"/>
      <c r="BY75" s="48"/>
      <c r="CA75" s="48"/>
      <c r="CC75" s="35"/>
      <c r="CD75" s="35"/>
    </row>
    <row r="76" spans="4:82" s="45" customFormat="1" ht="15" x14ac:dyDescent="0.2">
      <c r="D76" s="25"/>
      <c r="E76" s="50"/>
      <c r="F76" s="51"/>
      <c r="G76" s="28"/>
      <c r="H76" s="29"/>
      <c r="I76" s="29"/>
      <c r="J76" s="24"/>
      <c r="K76" s="30"/>
      <c r="L76" s="24"/>
      <c r="M76" s="31"/>
      <c r="N76" s="32"/>
      <c r="O76" s="33"/>
      <c r="P76" s="31"/>
      <c r="Q76" s="34"/>
      <c r="S76" s="48"/>
      <c r="U76" s="48"/>
      <c r="W76" s="48"/>
      <c r="Y76" s="48"/>
      <c r="AA76" s="48"/>
      <c r="AC76" s="48"/>
      <c r="AE76" s="48"/>
      <c r="AG76" s="48"/>
      <c r="AI76" s="48"/>
      <c r="AK76" s="48"/>
      <c r="AM76" s="48"/>
      <c r="AO76" s="48"/>
      <c r="AQ76" s="48"/>
      <c r="AS76" s="48"/>
      <c r="AU76" s="48"/>
      <c r="AW76" s="48"/>
      <c r="AY76" s="48"/>
      <c r="BA76" s="48"/>
      <c r="BC76" s="48"/>
      <c r="BE76" s="48"/>
      <c r="BG76" s="48"/>
      <c r="BI76" s="48"/>
      <c r="BK76" s="48"/>
      <c r="BM76" s="48"/>
      <c r="BO76" s="48"/>
      <c r="BQ76" s="48"/>
      <c r="BS76" s="48"/>
      <c r="BU76" s="48"/>
      <c r="BW76" s="48"/>
      <c r="BY76" s="48"/>
      <c r="CA76" s="48"/>
      <c r="CC76" s="35"/>
      <c r="CD76" s="35"/>
    </row>
    <row r="77" spans="4:82" s="45" customFormat="1" ht="15" x14ac:dyDescent="0.2">
      <c r="D77" s="25"/>
      <c r="E77" s="50"/>
      <c r="F77" s="51"/>
      <c r="G77" s="28"/>
      <c r="H77" s="29"/>
      <c r="I77" s="29"/>
      <c r="J77" s="24"/>
      <c r="K77" s="30"/>
      <c r="L77" s="24"/>
      <c r="M77" s="31"/>
      <c r="N77" s="32"/>
      <c r="O77" s="33"/>
      <c r="P77" s="31"/>
      <c r="Q77" s="34"/>
      <c r="S77" s="48"/>
      <c r="U77" s="48"/>
      <c r="W77" s="48"/>
      <c r="Y77" s="48"/>
      <c r="AA77" s="48"/>
      <c r="AC77" s="48"/>
      <c r="AE77" s="48"/>
      <c r="AG77" s="48"/>
      <c r="AI77" s="48"/>
      <c r="AK77" s="48"/>
      <c r="AM77" s="48"/>
      <c r="AO77" s="48"/>
      <c r="AQ77" s="48"/>
      <c r="AS77" s="48"/>
      <c r="AU77" s="48"/>
      <c r="AW77" s="48"/>
      <c r="AY77" s="48"/>
      <c r="BA77" s="48"/>
      <c r="BC77" s="48"/>
      <c r="BE77" s="48"/>
      <c r="BG77" s="48"/>
      <c r="BI77" s="48"/>
      <c r="BK77" s="48"/>
      <c r="BM77" s="48"/>
      <c r="BO77" s="48"/>
      <c r="BQ77" s="48"/>
      <c r="BS77" s="48"/>
      <c r="BU77" s="48"/>
      <c r="BW77" s="48"/>
      <c r="BY77" s="48"/>
      <c r="CA77" s="48"/>
      <c r="CC77" s="35"/>
      <c r="CD77" s="35"/>
    </row>
    <row r="78" spans="4:82" s="45" customFormat="1" ht="15" x14ac:dyDescent="0.2">
      <c r="D78" s="25"/>
      <c r="E78" s="50"/>
      <c r="F78" s="51"/>
      <c r="G78" s="28"/>
      <c r="H78" s="29"/>
      <c r="I78" s="29"/>
      <c r="J78" s="24"/>
      <c r="K78" s="30"/>
      <c r="L78" s="24"/>
      <c r="M78" s="31"/>
      <c r="N78" s="32"/>
      <c r="O78" s="33"/>
      <c r="P78" s="31"/>
      <c r="Q78" s="34"/>
      <c r="S78" s="48"/>
      <c r="U78" s="48"/>
      <c r="W78" s="48"/>
      <c r="Y78" s="48"/>
      <c r="AA78" s="48"/>
      <c r="AC78" s="48"/>
      <c r="AE78" s="48"/>
      <c r="AG78" s="48"/>
      <c r="AI78" s="48"/>
      <c r="AK78" s="48"/>
      <c r="AM78" s="48"/>
      <c r="AO78" s="48"/>
      <c r="AQ78" s="48"/>
      <c r="AS78" s="48"/>
      <c r="AU78" s="48"/>
      <c r="AW78" s="48"/>
      <c r="AY78" s="48"/>
      <c r="BA78" s="48"/>
      <c r="BC78" s="48"/>
      <c r="BE78" s="48"/>
      <c r="BG78" s="48"/>
      <c r="BI78" s="48"/>
      <c r="BK78" s="48"/>
      <c r="BM78" s="48"/>
      <c r="BO78" s="48"/>
      <c r="BQ78" s="48"/>
      <c r="BS78" s="48"/>
      <c r="BU78" s="48"/>
      <c r="BW78" s="48"/>
      <c r="BY78" s="48"/>
      <c r="CA78" s="48"/>
      <c r="CC78" s="35"/>
      <c r="CD78" s="35"/>
    </row>
    <row r="79" spans="4:82" s="45" customFormat="1" ht="15" x14ac:dyDescent="0.2">
      <c r="D79" s="25"/>
      <c r="E79" s="50"/>
      <c r="F79" s="51"/>
      <c r="G79" s="28"/>
      <c r="H79" s="29"/>
      <c r="I79" s="29"/>
      <c r="J79" s="24"/>
      <c r="K79" s="30"/>
      <c r="L79" s="24"/>
      <c r="M79" s="31"/>
      <c r="N79" s="32"/>
      <c r="O79" s="33"/>
      <c r="P79" s="31"/>
      <c r="Q79" s="34"/>
      <c r="S79" s="48"/>
      <c r="U79" s="48"/>
      <c r="W79" s="48"/>
      <c r="Y79" s="48"/>
      <c r="AA79" s="48"/>
      <c r="AC79" s="48"/>
      <c r="AE79" s="48"/>
      <c r="AG79" s="48"/>
      <c r="AI79" s="48"/>
      <c r="AK79" s="48"/>
      <c r="AM79" s="48"/>
      <c r="AO79" s="48"/>
      <c r="AQ79" s="48"/>
      <c r="AS79" s="48"/>
      <c r="AU79" s="48"/>
      <c r="AW79" s="48"/>
      <c r="AY79" s="48"/>
      <c r="BA79" s="48"/>
      <c r="BC79" s="48"/>
      <c r="BE79" s="48"/>
      <c r="BG79" s="48"/>
      <c r="BI79" s="48"/>
      <c r="BK79" s="48"/>
      <c r="BM79" s="48"/>
      <c r="BO79" s="48"/>
      <c r="BQ79" s="48"/>
      <c r="BS79" s="48"/>
      <c r="BU79" s="48"/>
      <c r="BW79" s="48"/>
      <c r="BY79" s="48"/>
      <c r="CA79" s="48"/>
      <c r="CC79" s="35"/>
      <c r="CD79" s="35"/>
    </row>
    <row r="80" spans="4:82" s="45" customFormat="1" ht="15" x14ac:dyDescent="0.2">
      <c r="D80" s="25"/>
      <c r="E80" s="50"/>
      <c r="F80" s="51"/>
      <c r="G80" s="28"/>
      <c r="H80" s="29"/>
      <c r="I80" s="29"/>
      <c r="J80" s="24"/>
      <c r="K80" s="30"/>
      <c r="L80" s="24"/>
      <c r="M80" s="31"/>
      <c r="N80" s="32"/>
      <c r="O80" s="33"/>
      <c r="P80" s="31"/>
      <c r="Q80" s="34"/>
      <c r="S80" s="48"/>
      <c r="U80" s="48"/>
      <c r="W80" s="48"/>
      <c r="Y80" s="48"/>
      <c r="AA80" s="48"/>
      <c r="AC80" s="48"/>
      <c r="AE80" s="48"/>
      <c r="AG80" s="48"/>
      <c r="AI80" s="48"/>
      <c r="AK80" s="48"/>
      <c r="AM80" s="48"/>
      <c r="AO80" s="48"/>
      <c r="AQ80" s="48"/>
      <c r="AS80" s="48"/>
      <c r="AU80" s="48"/>
      <c r="AW80" s="48"/>
      <c r="AY80" s="48"/>
      <c r="BA80" s="48"/>
      <c r="BC80" s="48"/>
      <c r="BE80" s="48"/>
      <c r="BG80" s="48"/>
      <c r="BI80" s="48"/>
      <c r="BK80" s="48"/>
      <c r="BM80" s="48"/>
      <c r="BO80" s="48"/>
      <c r="BQ80" s="48"/>
      <c r="BS80" s="48"/>
      <c r="BU80" s="48"/>
      <c r="BW80" s="48"/>
      <c r="BY80" s="48"/>
      <c r="CA80" s="48"/>
      <c r="CC80" s="35"/>
      <c r="CD80" s="35"/>
    </row>
    <row r="81" spans="4:82" s="45" customFormat="1" ht="15" x14ac:dyDescent="0.2">
      <c r="D81" s="25"/>
      <c r="E81" s="50"/>
      <c r="F81" s="51"/>
      <c r="G81" s="28"/>
      <c r="H81" s="29"/>
      <c r="I81" s="29"/>
      <c r="J81" s="24"/>
      <c r="K81" s="30"/>
      <c r="L81" s="24"/>
      <c r="M81" s="31"/>
      <c r="N81" s="32"/>
      <c r="O81" s="33"/>
      <c r="P81" s="31"/>
      <c r="Q81" s="34"/>
      <c r="S81" s="48"/>
      <c r="U81" s="48"/>
      <c r="W81" s="48"/>
      <c r="Y81" s="48"/>
      <c r="AA81" s="48"/>
      <c r="AC81" s="48"/>
      <c r="AE81" s="48"/>
      <c r="AG81" s="48"/>
      <c r="AI81" s="48"/>
      <c r="AK81" s="48"/>
      <c r="AM81" s="48"/>
      <c r="AO81" s="48"/>
      <c r="AQ81" s="48"/>
      <c r="AS81" s="48"/>
      <c r="AU81" s="48"/>
      <c r="AW81" s="48"/>
      <c r="AY81" s="48"/>
      <c r="BA81" s="48"/>
      <c r="BC81" s="48"/>
      <c r="BE81" s="48"/>
      <c r="BG81" s="48"/>
      <c r="BI81" s="48"/>
      <c r="BK81" s="48"/>
      <c r="BM81" s="48"/>
      <c r="BO81" s="48"/>
      <c r="BQ81" s="48"/>
      <c r="BS81" s="48"/>
      <c r="BU81" s="48"/>
      <c r="BW81" s="48"/>
      <c r="BY81" s="48"/>
      <c r="CA81" s="48"/>
      <c r="CC81" s="35"/>
      <c r="CD81" s="35"/>
    </row>
    <row r="82" spans="4:82" s="45" customFormat="1" ht="15" x14ac:dyDescent="0.2">
      <c r="D82" s="25"/>
      <c r="E82" s="50"/>
      <c r="F82" s="51"/>
      <c r="G82" s="28"/>
      <c r="H82" s="29"/>
      <c r="I82" s="29"/>
      <c r="J82" s="24"/>
      <c r="K82" s="30"/>
      <c r="L82" s="24"/>
      <c r="M82" s="31"/>
      <c r="N82" s="32"/>
      <c r="O82" s="33"/>
      <c r="P82" s="31"/>
      <c r="Q82" s="34"/>
      <c r="S82" s="48"/>
      <c r="U82" s="48"/>
      <c r="W82" s="48"/>
      <c r="Y82" s="48"/>
      <c r="AA82" s="48"/>
      <c r="AC82" s="48"/>
      <c r="AE82" s="48"/>
      <c r="AG82" s="48"/>
      <c r="AI82" s="48"/>
      <c r="AK82" s="48"/>
      <c r="AM82" s="48"/>
      <c r="AO82" s="48"/>
      <c r="AQ82" s="48"/>
      <c r="AS82" s="48"/>
      <c r="AU82" s="48"/>
      <c r="AW82" s="48"/>
      <c r="AY82" s="48"/>
      <c r="BA82" s="48"/>
      <c r="BC82" s="48"/>
      <c r="BE82" s="48"/>
      <c r="BG82" s="48"/>
      <c r="BI82" s="48"/>
      <c r="BK82" s="48"/>
      <c r="BM82" s="48"/>
      <c r="BO82" s="48"/>
      <c r="BQ82" s="48"/>
      <c r="BS82" s="48"/>
      <c r="BU82" s="48"/>
      <c r="BW82" s="48"/>
      <c r="BY82" s="48"/>
      <c r="CA82" s="48"/>
      <c r="CC82" s="35"/>
      <c r="CD82" s="35"/>
    </row>
    <row r="83" spans="4:82" s="45" customFormat="1" ht="15" x14ac:dyDescent="0.2">
      <c r="D83" s="25"/>
      <c r="E83" s="50"/>
      <c r="F83" s="51"/>
      <c r="G83" s="28"/>
      <c r="H83" s="29"/>
      <c r="I83" s="29"/>
      <c r="J83" s="24"/>
      <c r="K83" s="30"/>
      <c r="L83" s="24"/>
      <c r="M83" s="31"/>
      <c r="N83" s="32"/>
      <c r="O83" s="33"/>
      <c r="P83" s="31"/>
      <c r="Q83" s="34"/>
      <c r="S83" s="48"/>
      <c r="U83" s="48"/>
      <c r="W83" s="48"/>
      <c r="Y83" s="48"/>
      <c r="AA83" s="48"/>
      <c r="AC83" s="48"/>
      <c r="AE83" s="48"/>
      <c r="AG83" s="48"/>
      <c r="AI83" s="48"/>
      <c r="AK83" s="48"/>
      <c r="AM83" s="48"/>
      <c r="AO83" s="48"/>
      <c r="AQ83" s="48"/>
      <c r="AS83" s="48"/>
      <c r="AU83" s="48"/>
      <c r="AW83" s="48"/>
      <c r="AY83" s="48"/>
      <c r="BA83" s="48"/>
      <c r="BC83" s="48"/>
      <c r="BE83" s="48"/>
      <c r="BG83" s="48"/>
      <c r="BI83" s="48"/>
      <c r="BK83" s="48"/>
      <c r="BM83" s="48"/>
      <c r="BO83" s="48"/>
      <c r="BQ83" s="48"/>
      <c r="BS83" s="48"/>
      <c r="BU83" s="48"/>
      <c r="BW83" s="48"/>
      <c r="BY83" s="48"/>
      <c r="CA83" s="48"/>
      <c r="CC83" s="35"/>
      <c r="CD83" s="35"/>
    </row>
    <row r="84" spans="4:82" s="45" customFormat="1" ht="15" x14ac:dyDescent="0.2">
      <c r="D84" s="25"/>
      <c r="E84" s="50"/>
      <c r="F84" s="51"/>
      <c r="G84" s="28"/>
      <c r="H84" s="29"/>
      <c r="I84" s="29"/>
      <c r="J84" s="24"/>
      <c r="K84" s="30"/>
      <c r="L84" s="24"/>
      <c r="M84" s="31"/>
      <c r="N84" s="32"/>
      <c r="O84" s="33"/>
      <c r="P84" s="31"/>
      <c r="Q84" s="34"/>
      <c r="S84" s="48"/>
      <c r="U84" s="48"/>
      <c r="W84" s="48"/>
      <c r="Y84" s="48"/>
      <c r="AA84" s="48"/>
      <c r="AC84" s="48"/>
      <c r="AE84" s="48"/>
      <c r="AG84" s="48"/>
      <c r="AI84" s="48"/>
      <c r="AK84" s="48"/>
      <c r="AM84" s="48"/>
      <c r="AO84" s="48"/>
      <c r="AQ84" s="48"/>
      <c r="AS84" s="48"/>
      <c r="AU84" s="48"/>
      <c r="AW84" s="48"/>
      <c r="AY84" s="48"/>
      <c r="BA84" s="48"/>
      <c r="BC84" s="48"/>
      <c r="BE84" s="48"/>
      <c r="BG84" s="48"/>
      <c r="BI84" s="48"/>
      <c r="BK84" s="48"/>
      <c r="BM84" s="48"/>
      <c r="BO84" s="48"/>
      <c r="BQ84" s="48"/>
      <c r="BS84" s="48"/>
      <c r="BU84" s="48"/>
      <c r="BW84" s="48"/>
      <c r="BY84" s="48"/>
      <c r="CA84" s="48"/>
      <c r="CC84" s="35"/>
      <c r="CD84" s="35"/>
    </row>
    <row r="85" spans="4:82" s="45" customFormat="1" ht="15" x14ac:dyDescent="0.2">
      <c r="D85" s="25"/>
      <c r="E85" s="50"/>
      <c r="F85" s="51"/>
      <c r="G85" s="28"/>
      <c r="H85" s="29"/>
      <c r="I85" s="29"/>
      <c r="J85" s="24"/>
      <c r="K85" s="30"/>
      <c r="L85" s="24"/>
      <c r="M85" s="31"/>
      <c r="N85" s="32"/>
      <c r="O85" s="33"/>
      <c r="P85" s="31"/>
      <c r="Q85" s="34"/>
      <c r="S85" s="48"/>
      <c r="U85" s="48"/>
      <c r="W85" s="48"/>
      <c r="Y85" s="48"/>
      <c r="AA85" s="48"/>
      <c r="AC85" s="48"/>
      <c r="AE85" s="48"/>
      <c r="AG85" s="48"/>
      <c r="AI85" s="48"/>
      <c r="AK85" s="48"/>
      <c r="AM85" s="48"/>
      <c r="AO85" s="48"/>
      <c r="AQ85" s="48"/>
      <c r="AS85" s="48"/>
      <c r="AU85" s="48"/>
      <c r="AW85" s="48"/>
      <c r="AY85" s="48"/>
      <c r="BA85" s="48"/>
      <c r="BC85" s="48"/>
      <c r="BE85" s="48"/>
      <c r="BG85" s="48"/>
      <c r="BI85" s="48"/>
      <c r="BK85" s="48"/>
      <c r="BM85" s="48"/>
      <c r="BO85" s="48"/>
      <c r="BQ85" s="48"/>
      <c r="BS85" s="48"/>
      <c r="BU85" s="48"/>
      <c r="BW85" s="48"/>
      <c r="BY85" s="48"/>
      <c r="CA85" s="48"/>
      <c r="CC85" s="35"/>
      <c r="CD85" s="35"/>
    </row>
    <row r="86" spans="4:82" s="45" customFormat="1" ht="15" x14ac:dyDescent="0.2">
      <c r="D86" s="25"/>
      <c r="E86" s="50"/>
      <c r="F86" s="51"/>
      <c r="G86" s="28"/>
      <c r="H86" s="29"/>
      <c r="I86" s="29"/>
      <c r="J86" s="24"/>
      <c r="K86" s="30"/>
      <c r="L86" s="24"/>
      <c r="M86" s="31"/>
      <c r="N86" s="32"/>
      <c r="O86" s="33"/>
      <c r="P86" s="31"/>
      <c r="Q86" s="34"/>
      <c r="S86" s="48"/>
      <c r="U86" s="48"/>
      <c r="W86" s="48"/>
      <c r="Y86" s="48"/>
      <c r="AA86" s="48"/>
      <c r="AC86" s="48"/>
      <c r="AE86" s="48"/>
      <c r="AG86" s="48"/>
      <c r="AI86" s="48"/>
      <c r="AK86" s="48"/>
      <c r="AM86" s="48"/>
      <c r="AO86" s="48"/>
      <c r="AQ86" s="48"/>
      <c r="AS86" s="48"/>
      <c r="AU86" s="48"/>
      <c r="AW86" s="48"/>
      <c r="AY86" s="48"/>
      <c r="BA86" s="48"/>
      <c r="BC86" s="48"/>
      <c r="BE86" s="48"/>
      <c r="BG86" s="48"/>
      <c r="BI86" s="48"/>
      <c r="BK86" s="48"/>
      <c r="BM86" s="48"/>
      <c r="BO86" s="48"/>
      <c r="BQ86" s="48"/>
      <c r="BS86" s="48"/>
      <c r="BU86" s="48"/>
      <c r="BW86" s="48"/>
      <c r="BY86" s="48"/>
      <c r="CA86" s="48"/>
      <c r="CC86" s="35"/>
      <c r="CD86" s="35"/>
    </row>
    <row r="87" spans="4:82" s="45" customFormat="1" ht="15" x14ac:dyDescent="0.2">
      <c r="D87" s="25"/>
      <c r="E87" s="50"/>
      <c r="F87" s="51"/>
      <c r="G87" s="28"/>
      <c r="H87" s="29"/>
      <c r="I87" s="29"/>
      <c r="J87" s="24"/>
      <c r="K87" s="30"/>
      <c r="L87" s="24"/>
      <c r="M87" s="31"/>
      <c r="N87" s="32"/>
      <c r="O87" s="33"/>
      <c r="P87" s="31"/>
      <c r="Q87" s="34"/>
      <c r="S87" s="48"/>
      <c r="U87" s="48"/>
      <c r="W87" s="48"/>
      <c r="Y87" s="48"/>
      <c r="AA87" s="48"/>
      <c r="AC87" s="48"/>
      <c r="AE87" s="48"/>
      <c r="AG87" s="48"/>
      <c r="AI87" s="48"/>
      <c r="AK87" s="48"/>
      <c r="AM87" s="48"/>
      <c r="AO87" s="48"/>
      <c r="AQ87" s="48"/>
      <c r="AS87" s="48"/>
      <c r="AU87" s="48"/>
      <c r="AW87" s="48"/>
      <c r="AY87" s="48"/>
      <c r="BA87" s="48"/>
      <c r="BC87" s="48"/>
      <c r="BE87" s="48"/>
      <c r="BG87" s="48"/>
      <c r="BI87" s="48"/>
      <c r="BK87" s="48"/>
      <c r="BM87" s="48"/>
      <c r="BO87" s="48"/>
      <c r="BQ87" s="48"/>
      <c r="BS87" s="48"/>
      <c r="BU87" s="48"/>
      <c r="BW87" s="48"/>
      <c r="BY87" s="48"/>
      <c r="CA87" s="48"/>
      <c r="CC87" s="35"/>
      <c r="CD87" s="35"/>
    </row>
    <row r="88" spans="4:82" s="45" customFormat="1" ht="15" x14ac:dyDescent="0.2">
      <c r="D88" s="25"/>
      <c r="E88" s="50"/>
      <c r="F88" s="51"/>
      <c r="G88" s="28"/>
      <c r="H88" s="29"/>
      <c r="I88" s="29"/>
      <c r="J88" s="24"/>
      <c r="K88" s="30"/>
      <c r="L88" s="24"/>
      <c r="M88" s="31"/>
      <c r="N88" s="32"/>
      <c r="O88" s="33"/>
      <c r="P88" s="31"/>
      <c r="Q88" s="34"/>
      <c r="S88" s="48"/>
      <c r="U88" s="48"/>
      <c r="W88" s="48"/>
      <c r="Y88" s="48"/>
      <c r="AA88" s="48"/>
      <c r="AC88" s="48"/>
      <c r="AE88" s="48"/>
      <c r="AG88" s="48"/>
      <c r="AI88" s="48"/>
      <c r="AK88" s="48"/>
      <c r="AM88" s="48"/>
      <c r="AO88" s="48"/>
      <c r="AQ88" s="48"/>
      <c r="AS88" s="48"/>
      <c r="AU88" s="48"/>
      <c r="AW88" s="48"/>
      <c r="AY88" s="48"/>
      <c r="BA88" s="48"/>
      <c r="BC88" s="48"/>
      <c r="BE88" s="48"/>
      <c r="BG88" s="48"/>
      <c r="BI88" s="48"/>
      <c r="BK88" s="48"/>
      <c r="BM88" s="48"/>
      <c r="BO88" s="48"/>
      <c r="BQ88" s="48"/>
      <c r="BS88" s="48"/>
      <c r="BU88" s="48"/>
      <c r="BW88" s="48"/>
      <c r="BY88" s="48"/>
      <c r="CA88" s="48"/>
      <c r="CC88" s="35"/>
      <c r="CD88" s="35"/>
    </row>
    <row r="89" spans="4:82" s="45" customFormat="1" ht="15" x14ac:dyDescent="0.2">
      <c r="D89" s="25"/>
      <c r="E89" s="50"/>
      <c r="F89" s="51"/>
      <c r="G89" s="28"/>
      <c r="H89" s="29"/>
      <c r="I89" s="29"/>
      <c r="J89" s="24"/>
      <c r="K89" s="30"/>
      <c r="L89" s="24"/>
      <c r="M89" s="31"/>
      <c r="N89" s="32"/>
      <c r="O89" s="33"/>
      <c r="P89" s="31"/>
      <c r="Q89" s="34"/>
      <c r="S89" s="48"/>
      <c r="U89" s="48"/>
      <c r="W89" s="48"/>
      <c r="Y89" s="48"/>
      <c r="AA89" s="48"/>
      <c r="AC89" s="48"/>
      <c r="AE89" s="48"/>
      <c r="AG89" s="48"/>
      <c r="AI89" s="48"/>
      <c r="AK89" s="48"/>
      <c r="AM89" s="48"/>
      <c r="AO89" s="48"/>
      <c r="AQ89" s="48"/>
      <c r="AS89" s="48"/>
      <c r="AU89" s="48"/>
      <c r="AW89" s="48"/>
      <c r="AY89" s="48"/>
      <c r="BA89" s="48"/>
      <c r="BC89" s="48"/>
      <c r="BE89" s="48"/>
      <c r="BG89" s="48"/>
      <c r="BI89" s="48"/>
      <c r="BK89" s="48"/>
      <c r="BM89" s="48"/>
      <c r="BO89" s="48"/>
      <c r="BQ89" s="48"/>
      <c r="BS89" s="48"/>
      <c r="BU89" s="48"/>
      <c r="BW89" s="48"/>
      <c r="BY89" s="48"/>
      <c r="CA89" s="48"/>
      <c r="CC89" s="35"/>
      <c r="CD89" s="35"/>
    </row>
    <row r="90" spans="4:82" s="45" customFormat="1" ht="15" x14ac:dyDescent="0.2">
      <c r="D90" s="25"/>
      <c r="E90" s="50"/>
      <c r="F90" s="51"/>
      <c r="G90" s="28"/>
      <c r="H90" s="29"/>
      <c r="I90" s="29"/>
      <c r="J90" s="24"/>
      <c r="K90" s="30"/>
      <c r="L90" s="24"/>
      <c r="M90" s="31"/>
      <c r="N90" s="32"/>
      <c r="O90" s="33"/>
      <c r="P90" s="31"/>
      <c r="Q90" s="34"/>
      <c r="S90" s="48"/>
      <c r="U90" s="48"/>
      <c r="W90" s="48"/>
      <c r="Y90" s="48"/>
      <c r="AA90" s="48"/>
      <c r="AC90" s="48"/>
      <c r="AE90" s="48"/>
      <c r="AG90" s="48"/>
      <c r="AI90" s="48"/>
      <c r="AK90" s="48"/>
      <c r="AM90" s="48"/>
      <c r="AO90" s="48"/>
      <c r="AQ90" s="48"/>
      <c r="AS90" s="48"/>
      <c r="AU90" s="48"/>
      <c r="AW90" s="48"/>
      <c r="AY90" s="48"/>
      <c r="BA90" s="48"/>
      <c r="BC90" s="48"/>
      <c r="BE90" s="48"/>
      <c r="BG90" s="48"/>
      <c r="BI90" s="48"/>
      <c r="BK90" s="48"/>
      <c r="BM90" s="48"/>
      <c r="BO90" s="48"/>
      <c r="BQ90" s="48"/>
      <c r="BS90" s="48"/>
      <c r="BU90" s="48"/>
      <c r="BW90" s="48"/>
      <c r="BY90" s="48"/>
      <c r="CA90" s="48"/>
      <c r="CC90" s="35"/>
      <c r="CD90" s="35"/>
    </row>
    <row r="91" spans="4:82" s="45" customFormat="1" ht="15" x14ac:dyDescent="0.2">
      <c r="D91" s="25"/>
      <c r="E91" s="50"/>
      <c r="F91" s="51"/>
      <c r="G91" s="28"/>
      <c r="H91" s="29"/>
      <c r="I91" s="29"/>
      <c r="J91" s="24"/>
      <c r="K91" s="30"/>
      <c r="L91" s="24"/>
      <c r="M91" s="31"/>
      <c r="N91" s="32"/>
      <c r="O91" s="33"/>
      <c r="P91" s="31"/>
      <c r="Q91" s="34"/>
      <c r="S91" s="48"/>
      <c r="U91" s="48"/>
      <c r="W91" s="48"/>
      <c r="Y91" s="48"/>
      <c r="AA91" s="48"/>
      <c r="AC91" s="48"/>
      <c r="AE91" s="48"/>
      <c r="AG91" s="48"/>
      <c r="AI91" s="48"/>
      <c r="AK91" s="48"/>
      <c r="AM91" s="48"/>
      <c r="AO91" s="48"/>
      <c r="AQ91" s="48"/>
      <c r="AS91" s="48"/>
      <c r="AU91" s="48"/>
      <c r="AW91" s="48"/>
      <c r="AY91" s="48"/>
      <c r="BA91" s="48"/>
      <c r="BC91" s="48"/>
      <c r="BE91" s="48"/>
      <c r="BG91" s="48"/>
      <c r="BI91" s="48"/>
      <c r="BK91" s="48"/>
      <c r="BM91" s="48"/>
      <c r="BO91" s="48"/>
      <c r="BQ91" s="48"/>
      <c r="BS91" s="48"/>
      <c r="BU91" s="48"/>
      <c r="BW91" s="48"/>
      <c r="BY91" s="48"/>
      <c r="CA91" s="48"/>
      <c r="CC91" s="35"/>
      <c r="CD91" s="35"/>
    </row>
    <row r="92" spans="4:82" s="45" customFormat="1" ht="15" x14ac:dyDescent="0.2">
      <c r="D92" s="25"/>
      <c r="E92" s="50"/>
      <c r="F92" s="51"/>
      <c r="G92" s="28"/>
      <c r="H92" s="29"/>
      <c r="I92" s="29"/>
      <c r="J92" s="24"/>
      <c r="K92" s="30"/>
      <c r="L92" s="24"/>
      <c r="M92" s="31"/>
      <c r="N92" s="32"/>
      <c r="O92" s="33"/>
      <c r="P92" s="31"/>
      <c r="Q92" s="34"/>
      <c r="S92" s="48"/>
      <c r="U92" s="48"/>
      <c r="W92" s="48"/>
      <c r="Y92" s="48"/>
      <c r="AA92" s="48"/>
      <c r="AC92" s="48"/>
      <c r="AE92" s="48"/>
      <c r="AG92" s="48"/>
      <c r="AI92" s="48"/>
      <c r="AK92" s="48"/>
      <c r="AM92" s="48"/>
      <c r="AO92" s="48"/>
      <c r="AQ92" s="48"/>
      <c r="AS92" s="48"/>
      <c r="AU92" s="48"/>
      <c r="AW92" s="48"/>
      <c r="AY92" s="48"/>
      <c r="BA92" s="48"/>
      <c r="BC92" s="48"/>
      <c r="BE92" s="48"/>
      <c r="BG92" s="48"/>
      <c r="BI92" s="48"/>
      <c r="BK92" s="48"/>
      <c r="BM92" s="48"/>
      <c r="BO92" s="48"/>
      <c r="BQ92" s="48"/>
      <c r="BS92" s="48"/>
      <c r="BU92" s="48"/>
      <c r="BW92" s="48"/>
      <c r="BY92" s="48"/>
      <c r="CA92" s="48"/>
      <c r="CC92" s="35"/>
      <c r="CD92" s="35"/>
    </row>
    <row r="93" spans="4:82" s="45" customFormat="1" ht="15" x14ac:dyDescent="0.2">
      <c r="D93" s="25"/>
      <c r="E93" s="50"/>
      <c r="F93" s="51"/>
      <c r="G93" s="28"/>
      <c r="H93" s="29"/>
      <c r="I93" s="29"/>
      <c r="J93" s="24"/>
      <c r="K93" s="30"/>
      <c r="L93" s="24"/>
      <c r="M93" s="31"/>
      <c r="N93" s="32"/>
      <c r="O93" s="33"/>
      <c r="P93" s="31"/>
      <c r="Q93" s="34"/>
      <c r="S93" s="48"/>
      <c r="U93" s="48"/>
      <c r="W93" s="48"/>
      <c r="Y93" s="48"/>
      <c r="AA93" s="48"/>
      <c r="AC93" s="48"/>
      <c r="AE93" s="48"/>
      <c r="AG93" s="48"/>
      <c r="AI93" s="48"/>
      <c r="AK93" s="48"/>
      <c r="AM93" s="48"/>
      <c r="AO93" s="48"/>
      <c r="AQ93" s="48"/>
      <c r="AS93" s="48"/>
      <c r="AU93" s="48"/>
      <c r="AW93" s="48"/>
      <c r="AY93" s="48"/>
      <c r="BA93" s="48"/>
      <c r="BC93" s="48"/>
      <c r="BE93" s="48"/>
      <c r="BG93" s="48"/>
      <c r="BI93" s="48"/>
      <c r="BK93" s="48"/>
      <c r="BM93" s="48"/>
      <c r="BO93" s="48"/>
      <c r="BQ93" s="48"/>
      <c r="BS93" s="48"/>
      <c r="BU93" s="48"/>
      <c r="BW93" s="48"/>
      <c r="BY93" s="48"/>
      <c r="CA93" s="48"/>
      <c r="CC93" s="35"/>
      <c r="CD93" s="35"/>
    </row>
    <row r="94" spans="4:82" s="45" customFormat="1" ht="15" x14ac:dyDescent="0.2">
      <c r="D94" s="25"/>
      <c r="E94" s="50"/>
      <c r="F94" s="51"/>
      <c r="G94" s="28"/>
      <c r="H94" s="29"/>
      <c r="I94" s="29"/>
      <c r="J94" s="24"/>
      <c r="K94" s="30"/>
      <c r="L94" s="24"/>
      <c r="M94" s="31"/>
      <c r="N94" s="32"/>
      <c r="O94" s="33"/>
      <c r="P94" s="31"/>
      <c r="Q94" s="34"/>
      <c r="S94" s="48"/>
      <c r="U94" s="48"/>
      <c r="W94" s="48"/>
      <c r="Y94" s="48"/>
      <c r="AA94" s="48"/>
      <c r="AC94" s="48"/>
      <c r="AE94" s="48"/>
      <c r="AG94" s="48"/>
      <c r="AI94" s="48"/>
      <c r="AK94" s="48"/>
      <c r="AM94" s="48"/>
      <c r="AO94" s="48"/>
      <c r="AQ94" s="48"/>
      <c r="AS94" s="48"/>
      <c r="AU94" s="48"/>
      <c r="AW94" s="48"/>
      <c r="AY94" s="48"/>
      <c r="BA94" s="48"/>
      <c r="BC94" s="48"/>
      <c r="BE94" s="48"/>
      <c r="BG94" s="48"/>
      <c r="BI94" s="48"/>
      <c r="BK94" s="48"/>
      <c r="BM94" s="48"/>
      <c r="BO94" s="48"/>
      <c r="BQ94" s="48"/>
      <c r="BS94" s="48"/>
      <c r="BU94" s="48"/>
      <c r="BW94" s="48"/>
      <c r="BY94" s="48"/>
      <c r="CA94" s="48"/>
      <c r="CC94" s="35"/>
      <c r="CD94" s="35"/>
    </row>
    <row r="95" spans="4:82" s="45" customFormat="1" ht="15" x14ac:dyDescent="0.2">
      <c r="D95" s="25"/>
      <c r="E95" s="50"/>
      <c r="F95" s="51"/>
      <c r="G95" s="28"/>
      <c r="H95" s="29"/>
      <c r="I95" s="29"/>
      <c r="J95" s="24"/>
      <c r="K95" s="30"/>
      <c r="L95" s="24"/>
      <c r="M95" s="31"/>
      <c r="N95" s="32"/>
      <c r="O95" s="33"/>
      <c r="P95" s="31"/>
      <c r="Q95" s="34"/>
      <c r="S95" s="48"/>
      <c r="U95" s="48"/>
      <c r="W95" s="48"/>
      <c r="Y95" s="48"/>
      <c r="AA95" s="48"/>
      <c r="AC95" s="48"/>
      <c r="AE95" s="48"/>
      <c r="AG95" s="48"/>
      <c r="AI95" s="48"/>
      <c r="AK95" s="48"/>
      <c r="AM95" s="48"/>
      <c r="AO95" s="48"/>
      <c r="AQ95" s="48"/>
      <c r="AS95" s="48"/>
      <c r="AU95" s="48"/>
      <c r="AW95" s="48"/>
      <c r="AY95" s="48"/>
      <c r="BA95" s="48"/>
      <c r="BC95" s="48"/>
      <c r="BE95" s="48"/>
      <c r="BG95" s="48"/>
      <c r="BI95" s="48"/>
      <c r="BK95" s="48"/>
      <c r="BM95" s="48"/>
      <c r="BO95" s="48"/>
      <c r="BQ95" s="48"/>
      <c r="BS95" s="48"/>
      <c r="BU95" s="48"/>
      <c r="BW95" s="48"/>
      <c r="BY95" s="48"/>
      <c r="CA95" s="48"/>
      <c r="CC95" s="35"/>
      <c r="CD95" s="35"/>
    </row>
    <row r="96" spans="4:82" s="45" customFormat="1" ht="15" x14ac:dyDescent="0.2">
      <c r="D96" s="25"/>
      <c r="E96" s="50"/>
      <c r="F96" s="51"/>
      <c r="G96" s="28"/>
      <c r="H96" s="29"/>
      <c r="I96" s="29"/>
      <c r="J96" s="24"/>
      <c r="K96" s="30"/>
      <c r="L96" s="24"/>
      <c r="M96" s="31"/>
      <c r="N96" s="32"/>
      <c r="O96" s="33"/>
      <c r="P96" s="31"/>
      <c r="Q96" s="34"/>
      <c r="S96" s="48"/>
      <c r="U96" s="48"/>
      <c r="W96" s="48"/>
      <c r="Y96" s="48"/>
      <c r="AA96" s="48"/>
      <c r="AC96" s="48"/>
      <c r="AE96" s="48"/>
      <c r="AG96" s="48"/>
      <c r="AI96" s="48"/>
      <c r="AK96" s="48"/>
      <c r="AM96" s="48"/>
      <c r="AO96" s="48"/>
      <c r="AQ96" s="48"/>
      <c r="AS96" s="48"/>
      <c r="AU96" s="48"/>
      <c r="AW96" s="48"/>
      <c r="AY96" s="48"/>
      <c r="BA96" s="48"/>
      <c r="BC96" s="48"/>
      <c r="BE96" s="48"/>
      <c r="BG96" s="48"/>
      <c r="BI96" s="48"/>
      <c r="BK96" s="48"/>
      <c r="BM96" s="48"/>
      <c r="BO96" s="48"/>
      <c r="BQ96" s="48"/>
      <c r="BS96" s="48"/>
      <c r="BU96" s="48"/>
      <c r="BW96" s="48"/>
      <c r="BY96" s="48"/>
      <c r="CA96" s="48"/>
      <c r="CC96" s="35"/>
      <c r="CD96" s="35"/>
    </row>
    <row r="97" spans="4:82" s="45" customFormat="1" ht="15" x14ac:dyDescent="0.2">
      <c r="D97" s="25"/>
      <c r="E97" s="50"/>
      <c r="F97" s="51"/>
      <c r="G97" s="28"/>
      <c r="H97" s="29"/>
      <c r="I97" s="29"/>
      <c r="J97" s="24"/>
      <c r="K97" s="30"/>
      <c r="L97" s="24"/>
      <c r="M97" s="31"/>
      <c r="N97" s="32"/>
      <c r="O97" s="33"/>
      <c r="P97" s="31"/>
      <c r="Q97" s="34"/>
      <c r="S97" s="48"/>
      <c r="U97" s="48"/>
      <c r="W97" s="48"/>
      <c r="Y97" s="48"/>
      <c r="AA97" s="48"/>
      <c r="AC97" s="48"/>
      <c r="AE97" s="48"/>
      <c r="AG97" s="48"/>
      <c r="AI97" s="48"/>
      <c r="AK97" s="48"/>
      <c r="AM97" s="48"/>
      <c r="AO97" s="48"/>
      <c r="AQ97" s="48"/>
      <c r="AS97" s="48"/>
      <c r="AU97" s="48"/>
      <c r="AW97" s="48"/>
      <c r="AY97" s="48"/>
      <c r="BA97" s="48"/>
      <c r="BC97" s="48"/>
      <c r="BE97" s="48"/>
      <c r="BG97" s="48"/>
      <c r="BI97" s="48"/>
      <c r="BK97" s="48"/>
      <c r="BM97" s="48"/>
      <c r="BO97" s="48"/>
      <c r="BQ97" s="48"/>
      <c r="BS97" s="48"/>
      <c r="BU97" s="48"/>
      <c r="BW97" s="48"/>
      <c r="BY97" s="48"/>
      <c r="CA97" s="48"/>
      <c r="CC97" s="35"/>
      <c r="CD97" s="35"/>
    </row>
    <row r="98" spans="4:82" s="45" customFormat="1" ht="15" x14ac:dyDescent="0.2">
      <c r="D98" s="25"/>
      <c r="E98" s="50"/>
      <c r="F98" s="51"/>
      <c r="G98" s="28"/>
      <c r="H98" s="29"/>
      <c r="I98" s="29"/>
      <c r="J98" s="24"/>
      <c r="K98" s="30"/>
      <c r="L98" s="24"/>
      <c r="M98" s="31"/>
      <c r="N98" s="32"/>
      <c r="O98" s="33"/>
      <c r="P98" s="31"/>
      <c r="Q98" s="34"/>
      <c r="S98" s="48"/>
      <c r="U98" s="48"/>
      <c r="W98" s="48"/>
      <c r="Y98" s="48"/>
      <c r="AA98" s="48"/>
      <c r="AC98" s="48"/>
      <c r="AE98" s="48"/>
      <c r="AG98" s="48"/>
      <c r="AI98" s="48"/>
      <c r="AK98" s="48"/>
      <c r="AM98" s="48"/>
      <c r="AO98" s="48"/>
      <c r="AQ98" s="48"/>
      <c r="AS98" s="48"/>
      <c r="AU98" s="48"/>
      <c r="AW98" s="48"/>
      <c r="AY98" s="48"/>
      <c r="BA98" s="48"/>
      <c r="BC98" s="48"/>
      <c r="BE98" s="48"/>
      <c r="BG98" s="48"/>
      <c r="BI98" s="48"/>
      <c r="BK98" s="48"/>
      <c r="BM98" s="48"/>
      <c r="BO98" s="48"/>
      <c r="BQ98" s="48"/>
      <c r="BS98" s="48"/>
      <c r="BU98" s="48"/>
      <c r="BW98" s="48"/>
      <c r="BY98" s="48"/>
      <c r="CA98" s="48"/>
      <c r="CC98" s="35"/>
      <c r="CD98" s="35"/>
    </row>
    <row r="99" spans="4:82" s="45" customFormat="1" ht="15" x14ac:dyDescent="0.2">
      <c r="D99" s="25"/>
      <c r="E99" s="50"/>
      <c r="F99" s="51"/>
      <c r="G99" s="28"/>
      <c r="H99" s="29"/>
      <c r="I99" s="29"/>
      <c r="J99" s="24"/>
      <c r="K99" s="30"/>
      <c r="L99" s="24"/>
      <c r="M99" s="31"/>
      <c r="N99" s="32"/>
      <c r="O99" s="33"/>
      <c r="P99" s="31"/>
      <c r="Q99" s="34"/>
      <c r="S99" s="48"/>
      <c r="U99" s="48"/>
      <c r="W99" s="48"/>
      <c r="Y99" s="48"/>
      <c r="AA99" s="48"/>
      <c r="AC99" s="48"/>
      <c r="AE99" s="48"/>
      <c r="AG99" s="48"/>
      <c r="AI99" s="48"/>
      <c r="AK99" s="48"/>
      <c r="AM99" s="48"/>
      <c r="AO99" s="48"/>
      <c r="AQ99" s="48"/>
      <c r="AS99" s="48"/>
      <c r="AU99" s="48"/>
      <c r="AW99" s="48"/>
      <c r="AY99" s="48"/>
      <c r="BA99" s="48"/>
      <c r="BC99" s="48"/>
      <c r="BE99" s="48"/>
      <c r="BG99" s="48"/>
      <c r="BI99" s="48"/>
      <c r="BK99" s="48"/>
      <c r="BM99" s="48"/>
      <c r="BO99" s="48"/>
      <c r="BQ99" s="48"/>
      <c r="BS99" s="48"/>
      <c r="BU99" s="48"/>
      <c r="BW99" s="48"/>
      <c r="BY99" s="48"/>
      <c r="CA99" s="48"/>
      <c r="CC99" s="35"/>
      <c r="CD99" s="35"/>
    </row>
    <row r="100" spans="4:82" s="45" customFormat="1" ht="15" x14ac:dyDescent="0.2">
      <c r="D100" s="25"/>
      <c r="E100" s="50"/>
      <c r="F100" s="51"/>
      <c r="G100" s="28"/>
      <c r="H100" s="29"/>
      <c r="I100" s="29"/>
      <c r="J100" s="24"/>
      <c r="K100" s="30"/>
      <c r="L100" s="24"/>
      <c r="M100" s="31"/>
      <c r="N100" s="32"/>
      <c r="O100" s="33"/>
      <c r="P100" s="31"/>
      <c r="Q100" s="34"/>
      <c r="S100" s="48"/>
      <c r="U100" s="48"/>
      <c r="W100" s="48"/>
      <c r="Y100" s="48"/>
      <c r="AA100" s="48"/>
      <c r="AC100" s="48"/>
      <c r="AE100" s="48"/>
      <c r="AG100" s="48"/>
      <c r="AI100" s="48"/>
      <c r="AK100" s="48"/>
      <c r="AM100" s="48"/>
      <c r="AO100" s="48"/>
      <c r="AQ100" s="48"/>
      <c r="AS100" s="48"/>
      <c r="AU100" s="48"/>
      <c r="AW100" s="48"/>
      <c r="AY100" s="48"/>
      <c r="BA100" s="48"/>
      <c r="BC100" s="48"/>
      <c r="BE100" s="48"/>
      <c r="BG100" s="48"/>
      <c r="BI100" s="48"/>
      <c r="BK100" s="48"/>
      <c r="BM100" s="48"/>
      <c r="BO100" s="48"/>
      <c r="BQ100" s="48"/>
      <c r="BS100" s="48"/>
      <c r="BU100" s="48"/>
      <c r="BW100" s="48"/>
      <c r="BY100" s="48"/>
      <c r="CA100" s="48"/>
      <c r="CC100" s="35"/>
      <c r="CD100" s="35"/>
    </row>
    <row r="101" spans="4:82" s="45" customFormat="1" ht="15" x14ac:dyDescent="0.2">
      <c r="D101" s="25"/>
      <c r="E101" s="50"/>
      <c r="F101" s="51"/>
      <c r="G101" s="28"/>
      <c r="H101" s="29"/>
      <c r="I101" s="29"/>
      <c r="J101" s="24"/>
      <c r="K101" s="30"/>
      <c r="L101" s="24"/>
      <c r="M101" s="31"/>
      <c r="N101" s="32"/>
      <c r="O101" s="33"/>
      <c r="P101" s="31"/>
      <c r="Q101" s="34"/>
      <c r="S101" s="48"/>
      <c r="U101" s="48"/>
      <c r="W101" s="48"/>
      <c r="Y101" s="48"/>
      <c r="AA101" s="48"/>
      <c r="AC101" s="48"/>
      <c r="AE101" s="48"/>
      <c r="AG101" s="48"/>
      <c r="AI101" s="48"/>
      <c r="AK101" s="48"/>
      <c r="AM101" s="48"/>
      <c r="AO101" s="48"/>
      <c r="AQ101" s="48"/>
      <c r="AS101" s="48"/>
      <c r="AU101" s="48"/>
      <c r="AW101" s="48"/>
      <c r="AY101" s="48"/>
      <c r="BA101" s="48"/>
      <c r="BC101" s="48"/>
      <c r="BE101" s="48"/>
      <c r="BG101" s="48"/>
      <c r="BI101" s="48"/>
      <c r="BK101" s="48"/>
      <c r="BM101" s="48"/>
      <c r="BO101" s="48"/>
      <c r="BQ101" s="48"/>
      <c r="BS101" s="48"/>
      <c r="BU101" s="48"/>
      <c r="BW101" s="48"/>
      <c r="BY101" s="48"/>
      <c r="CA101" s="48"/>
      <c r="CC101" s="35"/>
      <c r="CD101" s="35"/>
    </row>
    <row r="102" spans="4:82" s="45" customFormat="1" ht="15" x14ac:dyDescent="0.2">
      <c r="D102" s="25"/>
      <c r="E102" s="50"/>
      <c r="F102" s="51"/>
      <c r="G102" s="28"/>
      <c r="H102" s="29"/>
      <c r="I102" s="29"/>
      <c r="J102" s="24"/>
      <c r="K102" s="30"/>
      <c r="L102" s="24"/>
      <c r="M102" s="31"/>
      <c r="N102" s="32"/>
      <c r="O102" s="33"/>
      <c r="P102" s="31"/>
      <c r="Q102" s="34"/>
      <c r="S102" s="48"/>
      <c r="U102" s="48"/>
      <c r="W102" s="48"/>
      <c r="Y102" s="48"/>
      <c r="AA102" s="48"/>
      <c r="AC102" s="48"/>
      <c r="AE102" s="48"/>
      <c r="AG102" s="48"/>
      <c r="AI102" s="48"/>
      <c r="AK102" s="48"/>
      <c r="AM102" s="48"/>
      <c r="AO102" s="48"/>
      <c r="AQ102" s="48"/>
      <c r="AS102" s="48"/>
      <c r="AU102" s="48"/>
      <c r="AW102" s="48"/>
      <c r="AY102" s="48"/>
      <c r="BA102" s="48"/>
      <c r="BC102" s="48"/>
      <c r="BE102" s="48"/>
      <c r="BG102" s="48"/>
      <c r="BI102" s="48"/>
      <c r="BK102" s="48"/>
      <c r="BM102" s="48"/>
      <c r="BO102" s="48"/>
      <c r="BQ102" s="48"/>
      <c r="BS102" s="48"/>
      <c r="BU102" s="48"/>
      <c r="BW102" s="48"/>
      <c r="BY102" s="48"/>
      <c r="CA102" s="48"/>
      <c r="CC102" s="35"/>
      <c r="CD102" s="35"/>
    </row>
    <row r="103" spans="4:82" s="45" customFormat="1" ht="15" x14ac:dyDescent="0.2">
      <c r="D103" s="25"/>
      <c r="E103" s="50"/>
      <c r="F103" s="51"/>
      <c r="G103" s="28"/>
      <c r="H103" s="29"/>
      <c r="I103" s="29"/>
      <c r="J103" s="24"/>
      <c r="K103" s="30"/>
      <c r="L103" s="24"/>
      <c r="M103" s="31"/>
      <c r="N103" s="32"/>
      <c r="O103" s="33"/>
      <c r="P103" s="31"/>
      <c r="Q103" s="34"/>
      <c r="S103" s="48"/>
      <c r="U103" s="48"/>
      <c r="W103" s="48"/>
      <c r="Y103" s="48"/>
      <c r="AA103" s="48"/>
      <c r="AC103" s="48"/>
      <c r="AE103" s="48"/>
      <c r="AG103" s="48"/>
      <c r="AI103" s="48"/>
      <c r="AK103" s="48"/>
      <c r="AM103" s="48"/>
      <c r="AO103" s="48"/>
      <c r="AQ103" s="48"/>
      <c r="AS103" s="48"/>
      <c r="AU103" s="48"/>
      <c r="AW103" s="48"/>
      <c r="AY103" s="48"/>
      <c r="BA103" s="48"/>
      <c r="BC103" s="48"/>
      <c r="BE103" s="48"/>
      <c r="BG103" s="48"/>
      <c r="BI103" s="48"/>
      <c r="BK103" s="48"/>
      <c r="BM103" s="48"/>
      <c r="BO103" s="48"/>
      <c r="BQ103" s="48"/>
      <c r="BS103" s="48"/>
      <c r="BU103" s="48"/>
      <c r="BW103" s="48"/>
      <c r="BY103" s="48"/>
      <c r="CA103" s="48"/>
      <c r="CC103" s="35"/>
      <c r="CD103" s="35"/>
    </row>
    <row r="104" spans="4:82" s="45" customFormat="1" ht="15" x14ac:dyDescent="0.2">
      <c r="D104" s="25"/>
      <c r="E104" s="50"/>
      <c r="F104" s="51"/>
      <c r="G104" s="28"/>
      <c r="H104" s="29"/>
      <c r="I104" s="29"/>
      <c r="J104" s="24"/>
      <c r="K104" s="30"/>
      <c r="L104" s="24"/>
      <c r="M104" s="31"/>
      <c r="N104" s="32"/>
      <c r="O104" s="33"/>
      <c r="P104" s="31"/>
      <c r="Q104" s="34"/>
      <c r="S104" s="48"/>
      <c r="U104" s="48"/>
      <c r="W104" s="48"/>
      <c r="Y104" s="48"/>
      <c r="AA104" s="48"/>
      <c r="AC104" s="48"/>
      <c r="AE104" s="48"/>
      <c r="AG104" s="48"/>
      <c r="AI104" s="48"/>
      <c r="AK104" s="48"/>
      <c r="AM104" s="48"/>
      <c r="AO104" s="48"/>
      <c r="AQ104" s="48"/>
      <c r="AS104" s="48"/>
      <c r="AU104" s="48"/>
      <c r="AW104" s="48"/>
      <c r="AY104" s="48"/>
      <c r="BA104" s="48"/>
      <c r="BC104" s="48"/>
      <c r="BE104" s="48"/>
      <c r="BG104" s="48"/>
      <c r="BI104" s="48"/>
      <c r="BK104" s="48"/>
      <c r="BM104" s="48"/>
      <c r="BO104" s="48"/>
      <c r="BQ104" s="48"/>
      <c r="BS104" s="48"/>
      <c r="BU104" s="48"/>
      <c r="BW104" s="48"/>
      <c r="BY104" s="48"/>
      <c r="CA104" s="48"/>
      <c r="CC104" s="35"/>
      <c r="CD104" s="35"/>
    </row>
    <row r="105" spans="4:82" s="45" customFormat="1" ht="15" x14ac:dyDescent="0.2">
      <c r="D105" s="25"/>
      <c r="E105" s="50"/>
      <c r="F105" s="51"/>
      <c r="G105" s="28"/>
      <c r="H105" s="29"/>
      <c r="I105" s="29"/>
      <c r="J105" s="24"/>
      <c r="K105" s="30"/>
      <c r="L105" s="24"/>
      <c r="M105" s="31"/>
      <c r="N105" s="32"/>
      <c r="O105" s="33"/>
      <c r="P105" s="31"/>
      <c r="Q105" s="34"/>
      <c r="S105" s="48"/>
      <c r="U105" s="48"/>
      <c r="W105" s="48"/>
      <c r="Y105" s="48"/>
      <c r="AA105" s="48"/>
      <c r="AC105" s="48"/>
      <c r="AE105" s="48"/>
      <c r="AG105" s="48"/>
      <c r="AI105" s="48"/>
      <c r="AK105" s="48"/>
      <c r="AM105" s="48"/>
      <c r="AO105" s="48"/>
      <c r="AQ105" s="48"/>
      <c r="AS105" s="48"/>
      <c r="AU105" s="48"/>
      <c r="AW105" s="48"/>
      <c r="AY105" s="48"/>
      <c r="BA105" s="48"/>
      <c r="BC105" s="48"/>
      <c r="BE105" s="48"/>
      <c r="BG105" s="48"/>
      <c r="BI105" s="48"/>
      <c r="BK105" s="48"/>
      <c r="BM105" s="48"/>
      <c r="BO105" s="48"/>
      <c r="BQ105" s="48"/>
      <c r="BS105" s="48"/>
      <c r="BU105" s="48"/>
      <c r="BW105" s="48"/>
      <c r="BY105" s="48"/>
      <c r="CA105" s="48"/>
      <c r="CC105" s="35"/>
      <c r="CD105" s="35"/>
    </row>
    <row r="106" spans="4:82" s="45" customFormat="1" ht="15" x14ac:dyDescent="0.2">
      <c r="D106" s="25"/>
      <c r="E106" s="50"/>
      <c r="F106" s="51"/>
      <c r="G106" s="28"/>
      <c r="H106" s="29"/>
      <c r="I106" s="29"/>
      <c r="J106" s="24"/>
      <c r="K106" s="30"/>
      <c r="L106" s="24"/>
      <c r="M106" s="31"/>
      <c r="N106" s="32"/>
      <c r="O106" s="33"/>
      <c r="P106" s="31"/>
      <c r="Q106" s="34"/>
      <c r="S106" s="48"/>
      <c r="U106" s="48"/>
      <c r="W106" s="48"/>
      <c r="Y106" s="48"/>
      <c r="AA106" s="48"/>
      <c r="AC106" s="48"/>
      <c r="AE106" s="48"/>
      <c r="AG106" s="48"/>
      <c r="AI106" s="48"/>
      <c r="AK106" s="48"/>
      <c r="AM106" s="48"/>
      <c r="AO106" s="48"/>
      <c r="AQ106" s="48"/>
      <c r="AS106" s="48"/>
      <c r="AU106" s="48"/>
      <c r="AW106" s="48"/>
      <c r="AY106" s="48"/>
      <c r="BA106" s="48"/>
      <c r="BC106" s="48"/>
      <c r="BE106" s="48"/>
      <c r="BG106" s="48"/>
      <c r="BI106" s="48"/>
      <c r="BK106" s="48"/>
      <c r="BM106" s="48"/>
      <c r="BO106" s="48"/>
      <c r="BQ106" s="48"/>
      <c r="BS106" s="48"/>
      <c r="BU106" s="48"/>
      <c r="BW106" s="48"/>
      <c r="BY106" s="48"/>
      <c r="CA106" s="48"/>
      <c r="CC106" s="35"/>
      <c r="CD106" s="35"/>
    </row>
    <row r="107" spans="4:82" s="45" customFormat="1" ht="15" x14ac:dyDescent="0.2">
      <c r="D107" s="25"/>
      <c r="E107" s="50"/>
      <c r="F107" s="51"/>
      <c r="G107" s="28"/>
      <c r="H107" s="29"/>
      <c r="I107" s="29"/>
      <c r="J107" s="24"/>
      <c r="K107" s="30"/>
      <c r="L107" s="24"/>
      <c r="M107" s="31"/>
      <c r="N107" s="32"/>
      <c r="O107" s="33"/>
      <c r="P107" s="31"/>
      <c r="Q107" s="34"/>
      <c r="S107" s="48"/>
      <c r="U107" s="48"/>
      <c r="W107" s="48"/>
      <c r="Y107" s="48"/>
      <c r="AA107" s="48"/>
      <c r="AC107" s="48"/>
      <c r="AE107" s="48"/>
      <c r="AG107" s="48"/>
      <c r="AI107" s="48"/>
      <c r="AK107" s="48"/>
      <c r="AM107" s="48"/>
      <c r="AO107" s="48"/>
      <c r="AQ107" s="48"/>
      <c r="AS107" s="48"/>
      <c r="AU107" s="48"/>
      <c r="AW107" s="48"/>
      <c r="AY107" s="48"/>
      <c r="BA107" s="48"/>
      <c r="BC107" s="48"/>
      <c r="BE107" s="48"/>
      <c r="BG107" s="48"/>
      <c r="BI107" s="48"/>
      <c r="BK107" s="48"/>
      <c r="BM107" s="48"/>
      <c r="BO107" s="48"/>
      <c r="BQ107" s="48"/>
      <c r="BS107" s="48"/>
      <c r="BU107" s="48"/>
      <c r="BW107" s="48"/>
      <c r="BY107" s="48"/>
      <c r="CA107" s="48"/>
      <c r="CC107" s="35"/>
      <c r="CD107" s="35"/>
    </row>
    <row r="108" spans="4:82" s="45" customFormat="1" ht="15" x14ac:dyDescent="0.2">
      <c r="D108" s="25"/>
      <c r="E108" s="50"/>
      <c r="F108" s="51"/>
      <c r="G108" s="28"/>
      <c r="H108" s="29"/>
      <c r="I108" s="29"/>
      <c r="J108" s="24"/>
      <c r="K108" s="30"/>
      <c r="L108" s="24"/>
      <c r="M108" s="31"/>
      <c r="N108" s="32"/>
      <c r="O108" s="33"/>
      <c r="P108" s="31"/>
      <c r="Q108" s="34"/>
      <c r="S108" s="48"/>
      <c r="U108" s="48"/>
      <c r="W108" s="48"/>
      <c r="Y108" s="48"/>
      <c r="AA108" s="48"/>
      <c r="AC108" s="48"/>
      <c r="AE108" s="48"/>
      <c r="AG108" s="48"/>
      <c r="AI108" s="48"/>
      <c r="AK108" s="48"/>
      <c r="AM108" s="48"/>
      <c r="AO108" s="48"/>
      <c r="AQ108" s="48"/>
      <c r="AS108" s="48"/>
      <c r="AU108" s="48"/>
      <c r="AW108" s="48"/>
      <c r="AY108" s="48"/>
      <c r="BA108" s="48"/>
      <c r="BC108" s="48"/>
      <c r="BE108" s="48"/>
      <c r="BG108" s="48"/>
      <c r="BI108" s="48"/>
      <c r="BK108" s="48"/>
      <c r="BM108" s="48"/>
      <c r="BO108" s="48"/>
      <c r="BQ108" s="48"/>
      <c r="BS108" s="48"/>
      <c r="BU108" s="48"/>
      <c r="BW108" s="48"/>
      <c r="BY108" s="48"/>
      <c r="CA108" s="48"/>
      <c r="CC108" s="35"/>
      <c r="CD108" s="35"/>
    </row>
    <row r="109" spans="4:82" s="45" customFormat="1" ht="15" x14ac:dyDescent="0.2">
      <c r="D109" s="25"/>
      <c r="E109" s="50"/>
      <c r="F109" s="51"/>
      <c r="G109" s="28"/>
      <c r="H109" s="29"/>
      <c r="I109" s="29"/>
      <c r="J109" s="24"/>
      <c r="K109" s="30"/>
      <c r="L109" s="24"/>
      <c r="M109" s="31"/>
      <c r="N109" s="32"/>
      <c r="O109" s="33"/>
      <c r="P109" s="31"/>
      <c r="Q109" s="34"/>
      <c r="S109" s="48"/>
      <c r="U109" s="48"/>
      <c r="W109" s="48"/>
      <c r="Y109" s="48"/>
      <c r="AA109" s="48"/>
      <c r="AC109" s="48"/>
      <c r="AE109" s="48"/>
      <c r="AG109" s="48"/>
      <c r="AI109" s="48"/>
      <c r="AK109" s="48"/>
      <c r="AM109" s="48"/>
      <c r="AO109" s="48"/>
      <c r="AQ109" s="48"/>
      <c r="AS109" s="48"/>
      <c r="AU109" s="48"/>
      <c r="AW109" s="48"/>
      <c r="AY109" s="48"/>
      <c r="BA109" s="48"/>
      <c r="BC109" s="48"/>
      <c r="BE109" s="48"/>
      <c r="BG109" s="48"/>
      <c r="BI109" s="48"/>
      <c r="BK109" s="48"/>
      <c r="BM109" s="48"/>
      <c r="BO109" s="48"/>
      <c r="BQ109" s="48"/>
      <c r="BS109" s="48"/>
      <c r="BU109" s="48"/>
      <c r="BW109" s="48"/>
      <c r="BY109" s="48"/>
      <c r="CA109" s="48"/>
      <c r="CC109" s="35"/>
      <c r="CD109" s="35"/>
    </row>
    <row r="110" spans="4:82" s="45" customFormat="1" ht="15" x14ac:dyDescent="0.2">
      <c r="D110" s="25"/>
      <c r="E110" s="50"/>
      <c r="F110" s="51"/>
      <c r="G110" s="28"/>
      <c r="H110" s="29"/>
      <c r="I110" s="29"/>
      <c r="J110" s="24"/>
      <c r="K110" s="30"/>
      <c r="L110" s="24"/>
      <c r="M110" s="31"/>
      <c r="N110" s="32"/>
      <c r="O110" s="33"/>
      <c r="P110" s="31"/>
      <c r="Q110" s="34"/>
      <c r="S110" s="48"/>
      <c r="U110" s="48"/>
      <c r="W110" s="48"/>
      <c r="Y110" s="48"/>
      <c r="AA110" s="48"/>
      <c r="AC110" s="48"/>
      <c r="AE110" s="48"/>
      <c r="AG110" s="48"/>
      <c r="AI110" s="48"/>
      <c r="AK110" s="48"/>
      <c r="AM110" s="48"/>
      <c r="AO110" s="48"/>
      <c r="AQ110" s="48"/>
      <c r="AS110" s="48"/>
      <c r="AU110" s="48"/>
      <c r="AW110" s="48"/>
      <c r="AY110" s="48"/>
      <c r="BA110" s="48"/>
      <c r="BC110" s="48"/>
      <c r="BE110" s="48"/>
      <c r="BG110" s="48"/>
      <c r="BI110" s="48"/>
      <c r="BK110" s="48"/>
      <c r="BM110" s="48"/>
      <c r="BO110" s="48"/>
      <c r="BQ110" s="48"/>
      <c r="BS110" s="48"/>
      <c r="BU110" s="48"/>
      <c r="BW110" s="48"/>
      <c r="BY110" s="48"/>
      <c r="CA110" s="48"/>
      <c r="CC110" s="35"/>
      <c r="CD110" s="35"/>
    </row>
    <row r="111" spans="4:82" s="45" customFormat="1" ht="15" x14ac:dyDescent="0.2">
      <c r="D111" s="25"/>
      <c r="E111" s="50"/>
      <c r="F111" s="51"/>
      <c r="G111" s="28"/>
      <c r="H111" s="29"/>
      <c r="I111" s="29"/>
      <c r="J111" s="24"/>
      <c r="K111" s="30"/>
      <c r="L111" s="24"/>
      <c r="M111" s="31"/>
      <c r="N111" s="32"/>
      <c r="O111" s="33"/>
      <c r="P111" s="31"/>
      <c r="Q111" s="34"/>
      <c r="S111" s="48"/>
      <c r="U111" s="48"/>
      <c r="W111" s="48"/>
      <c r="Y111" s="48"/>
      <c r="AA111" s="48"/>
      <c r="AC111" s="48"/>
      <c r="AE111" s="48"/>
      <c r="AG111" s="48"/>
      <c r="AI111" s="48"/>
      <c r="AK111" s="48"/>
      <c r="AM111" s="48"/>
      <c r="AO111" s="48"/>
      <c r="AQ111" s="48"/>
      <c r="AS111" s="48"/>
      <c r="AU111" s="48"/>
      <c r="AW111" s="48"/>
      <c r="AY111" s="48"/>
      <c r="BA111" s="48"/>
      <c r="BC111" s="48"/>
      <c r="BE111" s="48"/>
      <c r="BG111" s="48"/>
      <c r="BI111" s="48"/>
      <c r="BK111" s="48"/>
      <c r="BM111" s="48"/>
      <c r="BO111" s="48"/>
      <c r="BQ111" s="48"/>
      <c r="BS111" s="48"/>
      <c r="BU111" s="48"/>
      <c r="BW111" s="48"/>
      <c r="BY111" s="48"/>
      <c r="CA111" s="48"/>
      <c r="CC111" s="35"/>
      <c r="CD111" s="35"/>
    </row>
    <row r="112" spans="4:82" s="45" customFormat="1" ht="15" x14ac:dyDescent="0.2">
      <c r="D112" s="25"/>
      <c r="E112" s="50"/>
      <c r="F112" s="51"/>
      <c r="G112" s="28"/>
      <c r="H112" s="29"/>
      <c r="I112" s="29"/>
      <c r="J112" s="24"/>
      <c r="K112" s="30"/>
      <c r="L112" s="24"/>
      <c r="M112" s="31"/>
      <c r="N112" s="32"/>
      <c r="O112" s="33"/>
      <c r="P112" s="31"/>
      <c r="Q112" s="34"/>
      <c r="S112" s="48"/>
      <c r="U112" s="48"/>
      <c r="W112" s="48"/>
      <c r="Y112" s="48"/>
      <c r="AA112" s="48"/>
      <c r="AC112" s="48"/>
      <c r="AE112" s="48"/>
      <c r="AG112" s="48"/>
      <c r="AI112" s="48"/>
      <c r="AK112" s="48"/>
      <c r="AM112" s="48"/>
      <c r="AO112" s="48"/>
      <c r="AQ112" s="48"/>
      <c r="AS112" s="48"/>
      <c r="AU112" s="48"/>
      <c r="AW112" s="48"/>
      <c r="AY112" s="48"/>
      <c r="BA112" s="48"/>
      <c r="BC112" s="48"/>
      <c r="BE112" s="48"/>
      <c r="BG112" s="48"/>
      <c r="BI112" s="48"/>
      <c r="BK112" s="48"/>
      <c r="BM112" s="48"/>
      <c r="BO112" s="48"/>
      <c r="BQ112" s="48"/>
      <c r="BS112" s="48"/>
      <c r="BU112" s="48"/>
      <c r="BW112" s="48"/>
      <c r="BY112" s="48"/>
      <c r="CA112" s="48"/>
      <c r="CC112" s="35"/>
      <c r="CD112" s="35"/>
    </row>
    <row r="113" spans="4:82" s="45" customFormat="1" ht="15" x14ac:dyDescent="0.2">
      <c r="D113" s="25"/>
      <c r="E113" s="50"/>
      <c r="F113" s="51"/>
      <c r="G113" s="28"/>
      <c r="H113" s="29"/>
      <c r="I113" s="29"/>
      <c r="J113" s="24"/>
      <c r="K113" s="30"/>
      <c r="L113" s="24"/>
      <c r="M113" s="31"/>
      <c r="N113" s="32"/>
      <c r="O113" s="33"/>
      <c r="P113" s="31"/>
      <c r="Q113" s="34"/>
      <c r="S113" s="48"/>
      <c r="U113" s="48"/>
      <c r="W113" s="48"/>
      <c r="Y113" s="48"/>
      <c r="AA113" s="48"/>
      <c r="AC113" s="48"/>
      <c r="AE113" s="48"/>
      <c r="AG113" s="48"/>
      <c r="AI113" s="48"/>
      <c r="AK113" s="48"/>
      <c r="AM113" s="48"/>
      <c r="AO113" s="48"/>
      <c r="AQ113" s="48"/>
      <c r="AS113" s="48"/>
      <c r="AU113" s="48"/>
      <c r="AW113" s="48"/>
      <c r="AY113" s="48"/>
      <c r="BA113" s="48"/>
      <c r="BC113" s="48"/>
      <c r="BE113" s="48"/>
      <c r="BG113" s="48"/>
      <c r="BI113" s="48"/>
      <c r="BK113" s="48"/>
      <c r="BM113" s="48"/>
      <c r="BO113" s="48"/>
      <c r="BQ113" s="48"/>
      <c r="BS113" s="48"/>
      <c r="BU113" s="48"/>
      <c r="BW113" s="48"/>
      <c r="BY113" s="48"/>
      <c r="CA113" s="48"/>
      <c r="CC113" s="35"/>
      <c r="CD113" s="35"/>
    </row>
    <row r="114" spans="4:82" s="45" customFormat="1" ht="15" x14ac:dyDescent="0.2">
      <c r="D114" s="25"/>
      <c r="E114" s="50"/>
      <c r="F114" s="51"/>
      <c r="G114" s="28"/>
      <c r="H114" s="29"/>
      <c r="I114" s="29"/>
      <c r="J114" s="24"/>
      <c r="K114" s="30"/>
      <c r="L114" s="24"/>
      <c r="M114" s="31"/>
      <c r="N114" s="32"/>
      <c r="O114" s="33"/>
      <c r="P114" s="31"/>
      <c r="Q114" s="34"/>
      <c r="S114" s="48"/>
      <c r="U114" s="48"/>
      <c r="W114" s="48"/>
      <c r="Y114" s="48"/>
      <c r="AA114" s="48"/>
      <c r="AC114" s="48"/>
      <c r="AE114" s="48"/>
      <c r="AG114" s="48"/>
      <c r="AI114" s="48"/>
      <c r="AK114" s="48"/>
      <c r="AM114" s="48"/>
      <c r="AO114" s="48"/>
      <c r="AQ114" s="48"/>
      <c r="AS114" s="48"/>
      <c r="AU114" s="48"/>
      <c r="AW114" s="48"/>
      <c r="AY114" s="48"/>
      <c r="BA114" s="48"/>
      <c r="BC114" s="48"/>
      <c r="BE114" s="48"/>
      <c r="BG114" s="48"/>
      <c r="BI114" s="48"/>
      <c r="BK114" s="48"/>
      <c r="BM114" s="48"/>
      <c r="BO114" s="48"/>
      <c r="BQ114" s="48"/>
      <c r="BS114" s="48"/>
      <c r="BU114" s="48"/>
      <c r="BW114" s="48"/>
      <c r="BY114" s="48"/>
      <c r="CA114" s="48"/>
      <c r="CC114" s="35"/>
      <c r="CD114" s="35"/>
    </row>
    <row r="115" spans="4:82" s="45" customFormat="1" ht="15" x14ac:dyDescent="0.2">
      <c r="D115" s="25"/>
      <c r="E115" s="50"/>
      <c r="F115" s="51"/>
      <c r="G115" s="28"/>
      <c r="H115" s="29"/>
      <c r="I115" s="29"/>
      <c r="J115" s="24"/>
      <c r="K115" s="30"/>
      <c r="L115" s="24"/>
      <c r="M115" s="31"/>
      <c r="N115" s="32"/>
      <c r="O115" s="33"/>
      <c r="P115" s="31"/>
      <c r="Q115" s="34"/>
      <c r="S115" s="48"/>
      <c r="U115" s="48"/>
      <c r="W115" s="48"/>
      <c r="Y115" s="48"/>
      <c r="AA115" s="48"/>
      <c r="AC115" s="48"/>
      <c r="AE115" s="48"/>
      <c r="AG115" s="48"/>
      <c r="AI115" s="48"/>
      <c r="AK115" s="48"/>
      <c r="AM115" s="48"/>
      <c r="AO115" s="48"/>
      <c r="AQ115" s="48"/>
      <c r="AS115" s="48"/>
      <c r="AU115" s="48"/>
      <c r="AW115" s="48"/>
      <c r="AY115" s="48"/>
      <c r="BA115" s="48"/>
      <c r="BC115" s="48"/>
      <c r="BE115" s="48"/>
      <c r="BG115" s="48"/>
      <c r="BI115" s="48"/>
      <c r="BK115" s="48"/>
      <c r="BM115" s="48"/>
      <c r="BO115" s="48"/>
      <c r="BQ115" s="48"/>
      <c r="BS115" s="48"/>
      <c r="BU115" s="48"/>
      <c r="BW115" s="48"/>
      <c r="BY115" s="48"/>
      <c r="CA115" s="48"/>
      <c r="CC115" s="35"/>
      <c r="CD115" s="35"/>
    </row>
    <row r="116" spans="4:82" s="45" customFormat="1" ht="15" x14ac:dyDescent="0.2">
      <c r="D116" s="25"/>
      <c r="E116" s="50"/>
      <c r="F116" s="51"/>
      <c r="G116" s="28"/>
      <c r="H116" s="29"/>
      <c r="I116" s="29"/>
      <c r="J116" s="24"/>
      <c r="K116" s="30"/>
      <c r="L116" s="24"/>
      <c r="M116" s="31"/>
      <c r="N116" s="32"/>
      <c r="O116" s="33"/>
      <c r="P116" s="31"/>
      <c r="Q116" s="34"/>
      <c r="S116" s="48"/>
      <c r="U116" s="48"/>
      <c r="W116" s="48"/>
      <c r="Y116" s="48"/>
      <c r="AA116" s="48"/>
      <c r="AC116" s="48"/>
      <c r="AE116" s="48"/>
      <c r="AG116" s="48"/>
      <c r="AI116" s="48"/>
      <c r="AK116" s="48"/>
      <c r="AM116" s="48"/>
      <c r="AO116" s="48"/>
      <c r="AQ116" s="48"/>
      <c r="AS116" s="48"/>
      <c r="AU116" s="48"/>
      <c r="AW116" s="48"/>
      <c r="AY116" s="48"/>
      <c r="BA116" s="48"/>
      <c r="BC116" s="48"/>
      <c r="BE116" s="48"/>
      <c r="BG116" s="48"/>
      <c r="BI116" s="48"/>
      <c r="BK116" s="48"/>
      <c r="BM116" s="48"/>
      <c r="BO116" s="48"/>
      <c r="BQ116" s="48"/>
      <c r="BS116" s="48"/>
      <c r="BU116" s="48"/>
      <c r="BW116" s="48"/>
      <c r="BY116" s="48"/>
      <c r="CA116" s="48"/>
      <c r="CC116" s="35"/>
      <c r="CD116" s="35"/>
    </row>
    <row r="117" spans="4:82" s="45" customFormat="1" ht="15" x14ac:dyDescent="0.2">
      <c r="D117" s="25"/>
      <c r="E117" s="50"/>
      <c r="F117" s="51"/>
      <c r="G117" s="28"/>
      <c r="H117" s="29"/>
      <c r="I117" s="29"/>
      <c r="J117" s="24"/>
      <c r="K117" s="30"/>
      <c r="L117" s="24"/>
      <c r="M117" s="31"/>
      <c r="N117" s="32"/>
      <c r="O117" s="33"/>
      <c r="P117" s="31"/>
      <c r="Q117" s="34"/>
      <c r="S117" s="48"/>
      <c r="U117" s="48"/>
      <c r="W117" s="48"/>
      <c r="Y117" s="48"/>
      <c r="AA117" s="48"/>
      <c r="AC117" s="48"/>
      <c r="AE117" s="48"/>
      <c r="AG117" s="48"/>
      <c r="AI117" s="48"/>
      <c r="AK117" s="48"/>
      <c r="AM117" s="48"/>
      <c r="AO117" s="48"/>
      <c r="AQ117" s="48"/>
      <c r="AS117" s="48"/>
      <c r="AU117" s="48"/>
      <c r="AW117" s="48"/>
      <c r="AY117" s="48"/>
      <c r="BA117" s="48"/>
      <c r="BC117" s="48"/>
      <c r="BE117" s="48"/>
      <c r="BG117" s="48"/>
      <c r="BI117" s="48"/>
      <c r="BK117" s="48"/>
      <c r="BM117" s="48"/>
      <c r="BO117" s="48"/>
      <c r="BQ117" s="48"/>
      <c r="BS117" s="48"/>
      <c r="BU117" s="48"/>
      <c r="BW117" s="48"/>
      <c r="BY117" s="48"/>
      <c r="CA117" s="48"/>
      <c r="CC117" s="35"/>
      <c r="CD117" s="35"/>
    </row>
    <row r="118" spans="4:82" s="45" customFormat="1" ht="15" x14ac:dyDescent="0.2">
      <c r="D118" s="25"/>
      <c r="E118" s="50"/>
      <c r="F118" s="51"/>
      <c r="G118" s="28"/>
      <c r="H118" s="29"/>
      <c r="I118" s="29"/>
      <c r="J118" s="24"/>
      <c r="K118" s="30"/>
      <c r="L118" s="24"/>
      <c r="M118" s="31"/>
      <c r="N118" s="32"/>
      <c r="O118" s="33"/>
      <c r="P118" s="31"/>
      <c r="Q118" s="34"/>
      <c r="S118" s="48"/>
      <c r="U118" s="48"/>
      <c r="W118" s="48"/>
      <c r="Y118" s="48"/>
      <c r="AA118" s="48"/>
      <c r="AC118" s="48"/>
      <c r="AE118" s="48"/>
      <c r="AG118" s="48"/>
      <c r="AI118" s="48"/>
      <c r="AK118" s="48"/>
      <c r="AM118" s="48"/>
      <c r="AO118" s="48"/>
      <c r="AQ118" s="48"/>
      <c r="AS118" s="48"/>
      <c r="AU118" s="48"/>
      <c r="AW118" s="48"/>
      <c r="AY118" s="48"/>
      <c r="BA118" s="48"/>
      <c r="BC118" s="48"/>
      <c r="BE118" s="48"/>
      <c r="BG118" s="48"/>
      <c r="BI118" s="48"/>
      <c r="BK118" s="48"/>
      <c r="BM118" s="48"/>
      <c r="BO118" s="48"/>
      <c r="BQ118" s="48"/>
      <c r="BS118" s="48"/>
      <c r="BU118" s="48"/>
      <c r="BW118" s="48"/>
      <c r="BY118" s="48"/>
      <c r="CA118" s="48"/>
      <c r="CC118" s="35"/>
      <c r="CD118" s="35"/>
    </row>
    <row r="119" spans="4:82" s="45" customFormat="1" ht="15" x14ac:dyDescent="0.2">
      <c r="D119" s="25"/>
      <c r="E119" s="50"/>
      <c r="F119" s="51"/>
      <c r="G119" s="28"/>
      <c r="H119" s="29"/>
      <c r="I119" s="29"/>
      <c r="J119" s="24"/>
      <c r="K119" s="30"/>
      <c r="L119" s="24"/>
      <c r="M119" s="31"/>
      <c r="N119" s="32"/>
      <c r="O119" s="33"/>
      <c r="P119" s="31"/>
      <c r="Q119" s="34"/>
      <c r="S119" s="48"/>
      <c r="U119" s="48"/>
      <c r="W119" s="48"/>
      <c r="Y119" s="48"/>
      <c r="AA119" s="48"/>
      <c r="AC119" s="48"/>
      <c r="AE119" s="48"/>
      <c r="AG119" s="48"/>
      <c r="AI119" s="48"/>
      <c r="AK119" s="48"/>
      <c r="AM119" s="48"/>
      <c r="AO119" s="48"/>
      <c r="AQ119" s="48"/>
      <c r="AS119" s="48"/>
      <c r="AU119" s="48"/>
      <c r="AW119" s="48"/>
      <c r="AY119" s="48"/>
      <c r="BA119" s="48"/>
      <c r="BC119" s="48"/>
      <c r="BE119" s="48"/>
      <c r="BG119" s="48"/>
      <c r="BI119" s="48"/>
      <c r="BK119" s="48"/>
      <c r="BM119" s="48"/>
      <c r="BO119" s="48"/>
      <c r="BQ119" s="48"/>
      <c r="BS119" s="48"/>
      <c r="BU119" s="48"/>
      <c r="BW119" s="48"/>
      <c r="BY119" s="48"/>
      <c r="CA119" s="48"/>
      <c r="CC119" s="35"/>
      <c r="CD119" s="35"/>
    </row>
    <row r="120" spans="4:82" s="45" customFormat="1" ht="15" x14ac:dyDescent="0.2">
      <c r="D120" s="25"/>
      <c r="E120" s="50"/>
      <c r="F120" s="51"/>
      <c r="G120" s="28"/>
      <c r="H120" s="29"/>
      <c r="I120" s="29"/>
      <c r="J120" s="24"/>
      <c r="K120" s="30"/>
      <c r="L120" s="24"/>
      <c r="M120" s="31"/>
      <c r="N120" s="32"/>
      <c r="O120" s="33"/>
      <c r="P120" s="31"/>
      <c r="Q120" s="34"/>
      <c r="S120" s="48"/>
      <c r="U120" s="48"/>
      <c r="W120" s="48"/>
      <c r="Y120" s="48"/>
      <c r="AA120" s="48"/>
      <c r="AC120" s="48"/>
      <c r="AE120" s="48"/>
      <c r="AG120" s="48"/>
      <c r="AI120" s="48"/>
      <c r="AK120" s="48"/>
      <c r="AM120" s="48"/>
      <c r="AO120" s="48"/>
      <c r="AQ120" s="48"/>
      <c r="AS120" s="48"/>
      <c r="AU120" s="48"/>
      <c r="AW120" s="48"/>
      <c r="AY120" s="48"/>
      <c r="BA120" s="48"/>
      <c r="BC120" s="48"/>
      <c r="BE120" s="48"/>
      <c r="BG120" s="48"/>
      <c r="BI120" s="48"/>
      <c r="BK120" s="48"/>
      <c r="BM120" s="48"/>
      <c r="BO120" s="48"/>
      <c r="BQ120" s="48"/>
      <c r="BS120" s="48"/>
      <c r="BU120" s="48"/>
      <c r="BW120" s="48"/>
      <c r="BY120" s="48"/>
      <c r="CA120" s="48"/>
      <c r="CC120" s="35"/>
      <c r="CD120" s="35"/>
    </row>
    <row r="121" spans="4:82" s="45" customFormat="1" ht="15" x14ac:dyDescent="0.2">
      <c r="D121" s="25"/>
      <c r="E121" s="50"/>
      <c r="F121" s="51"/>
      <c r="G121" s="28"/>
      <c r="H121" s="29"/>
      <c r="I121" s="29"/>
      <c r="J121" s="24"/>
      <c r="K121" s="30"/>
      <c r="L121" s="24"/>
      <c r="M121" s="31"/>
      <c r="N121" s="32"/>
      <c r="O121" s="33"/>
      <c r="P121" s="31"/>
      <c r="Q121" s="34"/>
      <c r="S121" s="48"/>
      <c r="U121" s="48"/>
      <c r="W121" s="48"/>
      <c r="Y121" s="48"/>
      <c r="AA121" s="48"/>
      <c r="AC121" s="48"/>
      <c r="AE121" s="48"/>
      <c r="AG121" s="48"/>
      <c r="AI121" s="48"/>
      <c r="AK121" s="48"/>
      <c r="AM121" s="48"/>
      <c r="AO121" s="48"/>
      <c r="AQ121" s="48"/>
      <c r="AS121" s="48"/>
      <c r="AU121" s="48"/>
      <c r="AW121" s="48"/>
      <c r="AY121" s="48"/>
      <c r="BA121" s="48"/>
      <c r="BC121" s="48"/>
      <c r="BE121" s="48"/>
      <c r="BG121" s="48"/>
      <c r="BI121" s="48"/>
      <c r="BK121" s="48"/>
      <c r="BM121" s="48"/>
      <c r="BO121" s="48"/>
      <c r="BQ121" s="48"/>
      <c r="BS121" s="48"/>
      <c r="BU121" s="48"/>
      <c r="BW121" s="48"/>
      <c r="BY121" s="48"/>
      <c r="CA121" s="48"/>
      <c r="CC121" s="35"/>
      <c r="CD121" s="35"/>
    </row>
    <row r="122" spans="4:82" s="45" customFormat="1" ht="15" x14ac:dyDescent="0.2">
      <c r="D122" s="25"/>
      <c r="E122" s="50"/>
      <c r="F122" s="51"/>
      <c r="G122" s="28"/>
      <c r="H122" s="29"/>
      <c r="I122" s="29"/>
      <c r="J122" s="24"/>
      <c r="K122" s="30"/>
      <c r="L122" s="24"/>
      <c r="M122" s="31"/>
      <c r="N122" s="32"/>
      <c r="O122" s="33"/>
      <c r="P122" s="31"/>
      <c r="Q122" s="34"/>
      <c r="S122" s="48"/>
      <c r="U122" s="48"/>
      <c r="W122" s="48"/>
      <c r="Y122" s="48"/>
      <c r="AA122" s="48"/>
      <c r="AC122" s="48"/>
      <c r="AE122" s="48"/>
      <c r="AG122" s="48"/>
      <c r="AI122" s="48"/>
      <c r="AK122" s="48"/>
      <c r="AM122" s="48"/>
      <c r="AO122" s="48"/>
      <c r="AQ122" s="48"/>
      <c r="AS122" s="48"/>
      <c r="AU122" s="48"/>
      <c r="AW122" s="48"/>
      <c r="AY122" s="48"/>
      <c r="BA122" s="48"/>
      <c r="BC122" s="48"/>
      <c r="BE122" s="48"/>
      <c r="BG122" s="48"/>
      <c r="BI122" s="48"/>
      <c r="BK122" s="48"/>
      <c r="BM122" s="48"/>
      <c r="BO122" s="48"/>
      <c r="BQ122" s="48"/>
      <c r="BS122" s="48"/>
      <c r="BU122" s="48"/>
      <c r="BW122" s="48"/>
      <c r="BY122" s="48"/>
      <c r="CA122" s="48"/>
      <c r="CC122" s="35"/>
      <c r="CD122" s="35"/>
    </row>
    <row r="123" spans="4:82" s="45" customFormat="1" ht="15" x14ac:dyDescent="0.2">
      <c r="D123" s="25"/>
      <c r="E123" s="50"/>
      <c r="F123" s="51"/>
      <c r="G123" s="28"/>
      <c r="H123" s="29"/>
      <c r="I123" s="29"/>
      <c r="J123" s="24"/>
      <c r="K123" s="30"/>
      <c r="L123" s="24"/>
      <c r="M123" s="31"/>
      <c r="N123" s="32"/>
      <c r="O123" s="33"/>
      <c r="P123" s="31"/>
      <c r="Q123" s="34"/>
      <c r="S123" s="48"/>
      <c r="U123" s="48"/>
      <c r="W123" s="48"/>
      <c r="Y123" s="48"/>
      <c r="AA123" s="48"/>
      <c r="AC123" s="48"/>
      <c r="AE123" s="48"/>
      <c r="AG123" s="48"/>
      <c r="AI123" s="48"/>
      <c r="AK123" s="48"/>
      <c r="AM123" s="48"/>
      <c r="AO123" s="48"/>
      <c r="AQ123" s="48"/>
      <c r="AS123" s="48"/>
      <c r="AU123" s="48"/>
      <c r="AW123" s="48"/>
      <c r="AY123" s="48"/>
      <c r="BA123" s="48"/>
      <c r="BC123" s="48"/>
      <c r="BE123" s="48"/>
      <c r="BG123" s="48"/>
      <c r="BI123" s="48"/>
      <c r="BK123" s="48"/>
      <c r="BM123" s="48"/>
      <c r="BO123" s="48"/>
      <c r="BQ123" s="48"/>
      <c r="BS123" s="48"/>
      <c r="BU123" s="48"/>
      <c r="BW123" s="48"/>
      <c r="BY123" s="48"/>
      <c r="CA123" s="48"/>
      <c r="CC123" s="35"/>
      <c r="CD123" s="35"/>
    </row>
    <row r="124" spans="4:82" s="45" customFormat="1" ht="15" x14ac:dyDescent="0.2">
      <c r="D124" s="25"/>
      <c r="E124" s="50"/>
      <c r="F124" s="51"/>
      <c r="G124" s="28"/>
      <c r="H124" s="29"/>
      <c r="I124" s="29"/>
      <c r="J124" s="24"/>
      <c r="K124" s="30"/>
      <c r="L124" s="24"/>
      <c r="M124" s="31"/>
      <c r="N124" s="32"/>
      <c r="O124" s="33"/>
      <c r="P124" s="31"/>
      <c r="Q124" s="34"/>
      <c r="S124" s="48"/>
      <c r="U124" s="48"/>
      <c r="W124" s="48"/>
      <c r="Y124" s="48"/>
      <c r="AA124" s="48"/>
      <c r="AC124" s="48"/>
      <c r="AE124" s="48"/>
      <c r="AG124" s="48"/>
      <c r="AI124" s="48"/>
      <c r="AK124" s="48"/>
      <c r="AM124" s="48"/>
      <c r="AO124" s="48"/>
      <c r="AQ124" s="48"/>
      <c r="AS124" s="48"/>
      <c r="AU124" s="48"/>
      <c r="AW124" s="48"/>
      <c r="AY124" s="48"/>
      <c r="BA124" s="48"/>
      <c r="BC124" s="48"/>
      <c r="BE124" s="48"/>
      <c r="BG124" s="48"/>
      <c r="BI124" s="48"/>
      <c r="BK124" s="48"/>
      <c r="BM124" s="48"/>
      <c r="BO124" s="48"/>
      <c r="BQ124" s="48"/>
      <c r="BS124" s="48"/>
      <c r="BU124" s="48"/>
      <c r="BW124" s="48"/>
      <c r="BY124" s="48"/>
      <c r="CA124" s="48"/>
      <c r="CC124" s="35"/>
      <c r="CD124" s="35"/>
    </row>
    <row r="125" spans="4:82" s="45" customFormat="1" ht="15" x14ac:dyDescent="0.2">
      <c r="D125" s="25"/>
      <c r="E125" s="50"/>
      <c r="F125" s="51"/>
      <c r="G125" s="28"/>
      <c r="H125" s="29"/>
      <c r="I125" s="29"/>
      <c r="J125" s="24"/>
      <c r="K125" s="30"/>
      <c r="L125" s="24"/>
      <c r="M125" s="31"/>
      <c r="N125" s="32"/>
      <c r="O125" s="33"/>
      <c r="P125" s="31"/>
      <c r="Q125" s="34"/>
      <c r="S125" s="48"/>
      <c r="U125" s="48"/>
      <c r="W125" s="48"/>
      <c r="Y125" s="48"/>
      <c r="AA125" s="48"/>
      <c r="AC125" s="48"/>
      <c r="AE125" s="48"/>
      <c r="AG125" s="48"/>
      <c r="AI125" s="48"/>
      <c r="AK125" s="48"/>
      <c r="AM125" s="48"/>
      <c r="AO125" s="48"/>
      <c r="AQ125" s="48"/>
      <c r="AS125" s="48"/>
      <c r="AU125" s="48"/>
      <c r="AW125" s="48"/>
      <c r="AY125" s="48"/>
      <c r="BA125" s="48"/>
      <c r="BC125" s="48"/>
      <c r="BE125" s="48"/>
      <c r="BG125" s="48"/>
      <c r="BI125" s="48"/>
      <c r="BK125" s="48"/>
      <c r="BM125" s="48"/>
      <c r="BO125" s="48"/>
      <c r="BQ125" s="48"/>
      <c r="BS125" s="48"/>
      <c r="BU125" s="48"/>
      <c r="BW125" s="48"/>
      <c r="BY125" s="48"/>
      <c r="CA125" s="48"/>
      <c r="CC125" s="35"/>
      <c r="CD125" s="35"/>
    </row>
    <row r="126" spans="4:82" s="45" customFormat="1" ht="15" x14ac:dyDescent="0.2">
      <c r="D126" s="25"/>
      <c r="E126" s="50"/>
      <c r="F126" s="51"/>
      <c r="G126" s="28"/>
      <c r="H126" s="29"/>
      <c r="I126" s="29"/>
      <c r="J126" s="24"/>
      <c r="K126" s="30"/>
      <c r="L126" s="24"/>
      <c r="M126" s="31"/>
      <c r="N126" s="32"/>
      <c r="O126" s="33"/>
      <c r="P126" s="31"/>
      <c r="Q126" s="34"/>
      <c r="S126" s="48"/>
      <c r="U126" s="48"/>
      <c r="W126" s="48"/>
      <c r="Y126" s="48"/>
      <c r="AA126" s="48"/>
      <c r="AC126" s="48"/>
      <c r="AE126" s="48"/>
      <c r="AG126" s="48"/>
      <c r="AI126" s="48"/>
      <c r="AK126" s="48"/>
      <c r="AM126" s="48"/>
      <c r="AO126" s="48"/>
      <c r="AQ126" s="48"/>
      <c r="AS126" s="48"/>
      <c r="AU126" s="48"/>
      <c r="AW126" s="48"/>
      <c r="AY126" s="48"/>
      <c r="BA126" s="48"/>
      <c r="BC126" s="48"/>
      <c r="BE126" s="48"/>
      <c r="BG126" s="48"/>
      <c r="BI126" s="48"/>
      <c r="BK126" s="48"/>
      <c r="BM126" s="48"/>
      <c r="BO126" s="48"/>
      <c r="BQ126" s="48"/>
      <c r="BS126" s="48"/>
      <c r="BU126" s="48"/>
      <c r="BW126" s="48"/>
      <c r="BY126" s="48"/>
      <c r="CA126" s="48"/>
      <c r="CC126" s="35"/>
      <c r="CD126" s="35"/>
    </row>
    <row r="127" spans="4:82" s="45" customFormat="1" ht="15" x14ac:dyDescent="0.2">
      <c r="D127" s="25"/>
      <c r="E127" s="50"/>
      <c r="F127" s="51"/>
      <c r="G127" s="28"/>
      <c r="H127" s="29"/>
      <c r="I127" s="29"/>
      <c r="J127" s="24"/>
      <c r="K127" s="30"/>
      <c r="L127" s="24"/>
      <c r="M127" s="31"/>
      <c r="N127" s="32"/>
      <c r="O127" s="33"/>
      <c r="P127" s="31"/>
      <c r="Q127" s="34"/>
      <c r="S127" s="48"/>
      <c r="U127" s="48"/>
      <c r="W127" s="48"/>
      <c r="Y127" s="48"/>
      <c r="AA127" s="48"/>
      <c r="AC127" s="48"/>
      <c r="AE127" s="48"/>
      <c r="AG127" s="48"/>
      <c r="AI127" s="48"/>
      <c r="AK127" s="48"/>
      <c r="AM127" s="48"/>
      <c r="AO127" s="48"/>
      <c r="AQ127" s="48"/>
      <c r="AS127" s="48"/>
      <c r="AU127" s="48"/>
      <c r="AW127" s="48"/>
      <c r="AY127" s="48"/>
      <c r="BA127" s="48"/>
      <c r="BC127" s="48"/>
      <c r="BE127" s="48"/>
      <c r="BG127" s="48"/>
      <c r="BI127" s="48"/>
      <c r="BK127" s="48"/>
      <c r="BM127" s="48"/>
      <c r="BO127" s="48"/>
      <c r="BQ127" s="48"/>
      <c r="BS127" s="48"/>
      <c r="BU127" s="48"/>
      <c r="BW127" s="48"/>
      <c r="BY127" s="48"/>
      <c r="CA127" s="48"/>
      <c r="CC127" s="35"/>
      <c r="CD127" s="35"/>
    </row>
    <row r="128" spans="4:82" s="45" customFormat="1" ht="15" x14ac:dyDescent="0.2">
      <c r="D128" s="25"/>
      <c r="E128" s="50"/>
      <c r="F128" s="51"/>
      <c r="G128" s="28"/>
      <c r="H128" s="29"/>
      <c r="I128" s="29"/>
      <c r="J128" s="24"/>
      <c r="K128" s="30"/>
      <c r="L128" s="24"/>
      <c r="M128" s="31"/>
      <c r="N128" s="32"/>
      <c r="O128" s="33"/>
      <c r="P128" s="31"/>
      <c r="Q128" s="34"/>
      <c r="S128" s="48"/>
      <c r="U128" s="48"/>
      <c r="W128" s="48"/>
      <c r="Y128" s="48"/>
      <c r="AA128" s="48"/>
      <c r="AC128" s="48"/>
      <c r="AE128" s="48"/>
      <c r="AG128" s="48"/>
      <c r="AI128" s="48"/>
      <c r="AK128" s="48"/>
      <c r="AM128" s="48"/>
      <c r="AO128" s="48"/>
      <c r="AQ128" s="48"/>
      <c r="AS128" s="48"/>
      <c r="AU128" s="48"/>
      <c r="AW128" s="48"/>
      <c r="AY128" s="48"/>
      <c r="BA128" s="48"/>
      <c r="BC128" s="48"/>
      <c r="BE128" s="48"/>
      <c r="BG128" s="48"/>
      <c r="BI128" s="48"/>
      <c r="BK128" s="48"/>
      <c r="BM128" s="48"/>
      <c r="BO128" s="48"/>
      <c r="BQ128" s="48"/>
      <c r="BS128" s="48"/>
      <c r="BU128" s="48"/>
      <c r="BW128" s="48"/>
      <c r="BY128" s="48"/>
      <c r="CA128" s="48"/>
      <c r="CC128" s="35"/>
      <c r="CD128" s="35"/>
    </row>
    <row r="129" spans="4:82" s="45" customFormat="1" ht="15" x14ac:dyDescent="0.2">
      <c r="D129" s="25"/>
      <c r="E129" s="50"/>
      <c r="F129" s="51"/>
      <c r="G129" s="28"/>
      <c r="H129" s="29"/>
      <c r="I129" s="29"/>
      <c r="J129" s="24"/>
      <c r="K129" s="30"/>
      <c r="L129" s="24"/>
      <c r="M129" s="31"/>
      <c r="N129" s="32"/>
      <c r="O129" s="33"/>
      <c r="P129" s="31"/>
      <c r="Q129" s="34"/>
      <c r="S129" s="48"/>
      <c r="U129" s="48"/>
      <c r="W129" s="48"/>
      <c r="Y129" s="48"/>
      <c r="AA129" s="48"/>
      <c r="AC129" s="48"/>
      <c r="AE129" s="48"/>
      <c r="AG129" s="48"/>
      <c r="AI129" s="48"/>
      <c r="AK129" s="48"/>
      <c r="AM129" s="48"/>
      <c r="AO129" s="48"/>
      <c r="AQ129" s="48"/>
      <c r="AS129" s="48"/>
      <c r="AU129" s="48"/>
      <c r="AW129" s="48"/>
      <c r="AY129" s="48"/>
      <c r="BA129" s="48"/>
      <c r="BC129" s="48"/>
      <c r="BE129" s="48"/>
      <c r="BG129" s="48"/>
      <c r="BI129" s="48"/>
      <c r="BK129" s="48"/>
      <c r="BM129" s="48"/>
      <c r="BO129" s="48"/>
      <c r="BQ129" s="48"/>
      <c r="BS129" s="48"/>
      <c r="BU129" s="48"/>
      <c r="BW129" s="48"/>
      <c r="BY129" s="48"/>
      <c r="CA129" s="48"/>
      <c r="CC129" s="35"/>
      <c r="CD129" s="35"/>
    </row>
    <row r="130" spans="4:82" s="45" customFormat="1" ht="15" x14ac:dyDescent="0.2">
      <c r="D130" s="25"/>
      <c r="E130" s="50"/>
      <c r="F130" s="51"/>
      <c r="G130" s="28"/>
      <c r="H130" s="29"/>
      <c r="I130" s="29"/>
      <c r="J130" s="24"/>
      <c r="K130" s="30"/>
      <c r="L130" s="24"/>
      <c r="M130" s="31"/>
      <c r="N130" s="32"/>
      <c r="O130" s="33"/>
      <c r="P130" s="31"/>
      <c r="Q130" s="34"/>
      <c r="S130" s="48"/>
      <c r="U130" s="48"/>
      <c r="W130" s="48"/>
      <c r="Y130" s="48"/>
      <c r="AA130" s="48"/>
      <c r="AC130" s="48"/>
      <c r="AE130" s="48"/>
      <c r="AG130" s="48"/>
      <c r="AI130" s="48"/>
      <c r="AK130" s="48"/>
      <c r="AM130" s="48"/>
      <c r="AO130" s="48"/>
      <c r="AQ130" s="48"/>
      <c r="AS130" s="48"/>
      <c r="AU130" s="48"/>
      <c r="AW130" s="48"/>
      <c r="AY130" s="48"/>
      <c r="BA130" s="48"/>
      <c r="BC130" s="48"/>
      <c r="BE130" s="48"/>
      <c r="BG130" s="48"/>
      <c r="BI130" s="48"/>
      <c r="BK130" s="48"/>
      <c r="BM130" s="48"/>
      <c r="BO130" s="48"/>
      <c r="BQ130" s="48"/>
      <c r="BS130" s="48"/>
      <c r="BU130" s="48"/>
      <c r="BW130" s="48"/>
      <c r="BY130" s="48"/>
      <c r="CA130" s="48"/>
      <c r="CC130" s="35"/>
      <c r="CD130" s="35"/>
    </row>
    <row r="131" spans="4:82" s="45" customFormat="1" ht="15" x14ac:dyDescent="0.2">
      <c r="D131" s="25"/>
      <c r="E131" s="50"/>
      <c r="F131" s="51"/>
      <c r="G131" s="28"/>
      <c r="H131" s="29"/>
      <c r="I131" s="29"/>
      <c r="J131" s="24"/>
      <c r="K131" s="30"/>
      <c r="L131" s="24"/>
      <c r="M131" s="31"/>
      <c r="N131" s="32"/>
      <c r="O131" s="33"/>
      <c r="P131" s="31"/>
      <c r="Q131" s="34"/>
      <c r="S131" s="48"/>
      <c r="U131" s="48"/>
      <c r="W131" s="48"/>
      <c r="Y131" s="48"/>
      <c r="AA131" s="48"/>
      <c r="AC131" s="48"/>
      <c r="AE131" s="48"/>
      <c r="AG131" s="48"/>
      <c r="AI131" s="48"/>
      <c r="AK131" s="48"/>
      <c r="AM131" s="48"/>
      <c r="AO131" s="48"/>
      <c r="AQ131" s="48"/>
      <c r="AS131" s="48"/>
      <c r="AU131" s="48"/>
      <c r="AW131" s="48"/>
      <c r="AY131" s="48"/>
      <c r="BA131" s="48"/>
      <c r="BC131" s="48"/>
      <c r="BE131" s="48"/>
      <c r="BG131" s="48"/>
      <c r="BI131" s="48"/>
      <c r="BK131" s="48"/>
      <c r="BM131" s="48"/>
      <c r="BO131" s="48"/>
      <c r="BQ131" s="48"/>
      <c r="BS131" s="48"/>
      <c r="BU131" s="48"/>
      <c r="BW131" s="48"/>
      <c r="BY131" s="48"/>
      <c r="CA131" s="48"/>
      <c r="CC131" s="35"/>
      <c r="CD131" s="35"/>
    </row>
  </sheetData>
  <mergeCells count="124">
    <mergeCell ref="BU1:CA1"/>
    <mergeCell ref="A3:B3"/>
    <mergeCell ref="C3:G3"/>
    <mergeCell ref="I3:K3"/>
    <mergeCell ref="N3:Q3"/>
    <mergeCell ref="BQ3:BT3"/>
    <mergeCell ref="BU3:CA3"/>
    <mergeCell ref="AT5:AU5"/>
    <mergeCell ref="AV5:AW5"/>
    <mergeCell ref="AX5:AY5"/>
    <mergeCell ref="AZ5:BA5"/>
    <mergeCell ref="AD5:AE5"/>
    <mergeCell ref="AF5:AG5"/>
    <mergeCell ref="AH5:AI5"/>
    <mergeCell ref="AJ5:AK5"/>
    <mergeCell ref="AL5:AM5"/>
    <mergeCell ref="AN5:AO5"/>
    <mergeCell ref="BZ5:CA5"/>
    <mergeCell ref="BX5:BY5"/>
    <mergeCell ref="BB5:BC5"/>
    <mergeCell ref="BD5:BE5"/>
    <mergeCell ref="BF5:BG5"/>
    <mergeCell ref="BH5:BI5"/>
    <mergeCell ref="BJ5:BK5"/>
    <mergeCell ref="Z5:AA5"/>
    <mergeCell ref="AB5:AC5"/>
    <mergeCell ref="J6:J7"/>
    <mergeCell ref="K6:K7"/>
    <mergeCell ref="L6:L7"/>
    <mergeCell ref="M6:M7"/>
    <mergeCell ref="N6:N7"/>
    <mergeCell ref="O6:O7"/>
    <mergeCell ref="AP6:AQ6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BN5:BO5"/>
    <mergeCell ref="BV6:BW6"/>
    <mergeCell ref="AP5:AQ5"/>
    <mergeCell ref="AR5:AS5"/>
    <mergeCell ref="P6:P7"/>
    <mergeCell ref="Q6:Q7"/>
    <mergeCell ref="R6:S6"/>
    <mergeCell ref="T6:U6"/>
    <mergeCell ref="V6:W6"/>
    <mergeCell ref="X6:Y6"/>
    <mergeCell ref="BP5:BQ5"/>
    <mergeCell ref="BR5:BS5"/>
    <mergeCell ref="BT5:BU5"/>
    <mergeCell ref="BV5:BW5"/>
    <mergeCell ref="BD6:BE6"/>
    <mergeCell ref="BF6:BG6"/>
    <mergeCell ref="BH6:BI6"/>
    <mergeCell ref="AL6:AM6"/>
    <mergeCell ref="AN6:AO6"/>
    <mergeCell ref="BL5:BM5"/>
    <mergeCell ref="R5:S5"/>
    <mergeCell ref="T5:U5"/>
    <mergeCell ref="V5:W5"/>
    <mergeCell ref="X5:Y5"/>
    <mergeCell ref="AP52:AR53"/>
    <mergeCell ref="AT6:AU6"/>
    <mergeCell ref="AV6:AW6"/>
    <mergeCell ref="Z6:AA6"/>
    <mergeCell ref="AB6:AC6"/>
    <mergeCell ref="AD6:AE6"/>
    <mergeCell ref="AF6:AG6"/>
    <mergeCell ref="AH6:AI6"/>
    <mergeCell ref="AJ6:AK6"/>
    <mergeCell ref="AR6:AS6"/>
    <mergeCell ref="D56:E56"/>
    <mergeCell ref="J56:L56"/>
    <mergeCell ref="S56:W56"/>
    <mergeCell ref="Y56:Z56"/>
    <mergeCell ref="AB56:AD56"/>
    <mergeCell ref="AP58:AR58"/>
    <mergeCell ref="BX6:BY6"/>
    <mergeCell ref="BZ6:CA6"/>
    <mergeCell ref="A51:B51"/>
    <mergeCell ref="D51:E51"/>
    <mergeCell ref="S52:W53"/>
    <mergeCell ref="Y52:Z53"/>
    <mergeCell ref="AB52:AD53"/>
    <mergeCell ref="AG52:AK53"/>
    <mergeCell ref="AM52:AN53"/>
    <mergeCell ref="BJ6:BK6"/>
    <mergeCell ref="BL6:BM6"/>
    <mergeCell ref="BN6:BO6"/>
    <mergeCell ref="BP6:BQ6"/>
    <mergeCell ref="BR6:BS6"/>
    <mergeCell ref="BT6:BU6"/>
    <mergeCell ref="AX6:AY6"/>
    <mergeCell ref="AZ6:BA6"/>
    <mergeCell ref="BB6:BC6"/>
    <mergeCell ref="AB60:AD60"/>
    <mergeCell ref="AE60:AF60"/>
    <mergeCell ref="AG60:AK60"/>
    <mergeCell ref="AM60:AN60"/>
    <mergeCell ref="AP60:AR60"/>
    <mergeCell ref="AG56:AK56"/>
    <mergeCell ref="AM56:AN56"/>
    <mergeCell ref="AP56:AR56"/>
    <mergeCell ref="A54:B54"/>
    <mergeCell ref="D54:E54"/>
    <mergeCell ref="S54:W54"/>
    <mergeCell ref="Y54:Z54"/>
    <mergeCell ref="AB54:AD54"/>
    <mergeCell ref="AG54:AK54"/>
    <mergeCell ref="AM54:AN54"/>
    <mergeCell ref="AP54:AR54"/>
    <mergeCell ref="A58:B58"/>
    <mergeCell ref="D58:E58"/>
    <mergeCell ref="S58:W58"/>
    <mergeCell ref="Y58:Z58"/>
    <mergeCell ref="AB58:AD58"/>
    <mergeCell ref="AG58:AK58"/>
    <mergeCell ref="AM58:AN58"/>
    <mergeCell ref="A56:B56"/>
  </mergeCells>
  <conditionalFormatting sqref="K9 K11 K13 K15 K17 K19 K21 K23 K25 K27 K29 K31 K33 K35 K37 K39 K41 K43 K45 K47">
    <cfRule type="cellIs" dxfId="53" priority="18" operator="equal">
      <formula>0</formula>
    </cfRule>
  </conditionalFormatting>
  <conditionalFormatting sqref="K9 K11 K13 K15">
    <cfRule type="cellIs" dxfId="52" priority="17" operator="equal">
      <formula>0</formula>
    </cfRule>
  </conditionalFormatting>
  <conditionalFormatting sqref="K9 K11 K13 K15 K17 K19 K21 K23 K25 K27 K29 K31 K33 K35 K37 K39 K41 K43 K45 K47">
    <cfRule type="cellIs" dxfId="51" priority="16" operator="equal">
      <formula>0</formula>
    </cfRule>
  </conditionalFormatting>
  <conditionalFormatting sqref="K9 K11 K13 K15">
    <cfRule type="cellIs" dxfId="50" priority="15" operator="equal">
      <formula>0</formula>
    </cfRule>
  </conditionalFormatting>
  <conditionalFormatting sqref="K9 K11 K13 K15 K17 K19 K21 K23 K25 K27 K29 K31 K33 K35 K37 K39 K41 K43 K45 K47">
    <cfRule type="cellIs" dxfId="49" priority="14" operator="equal">
      <formula>0</formula>
    </cfRule>
  </conditionalFormatting>
  <conditionalFormatting sqref="K9 K11 K13 K15">
    <cfRule type="cellIs" dxfId="48" priority="13" operator="equal">
      <formula>0</formula>
    </cfRule>
  </conditionalFormatting>
  <conditionalFormatting sqref="K9 K11 K13 K15 K17 K19 K21 K23 K25 K27 K29 K31 K33 K35 K37 K39 K41 K43 K45 K47">
    <cfRule type="cellIs" dxfId="47" priority="12" operator="equal">
      <formula>0</formula>
    </cfRule>
  </conditionalFormatting>
  <conditionalFormatting sqref="K9 K11 K13 K15">
    <cfRule type="cellIs" dxfId="46" priority="11" operator="equal">
      <formula>0</formula>
    </cfRule>
  </conditionalFormatting>
  <conditionalFormatting sqref="K9 K11 K13 K15 K17 K19 K21 K23 K25 K27 K29 K31 K33 K35 K37 K39 K41 K43 K45 K47">
    <cfRule type="cellIs" dxfId="45" priority="10" operator="equal">
      <formula>0</formula>
    </cfRule>
  </conditionalFormatting>
  <conditionalFormatting sqref="K9 K11 K13 K15">
    <cfRule type="cellIs" dxfId="44" priority="9" operator="equal">
      <formula>0</formula>
    </cfRule>
  </conditionalFormatting>
  <conditionalFormatting sqref="K9 K11 K13 K15 K17 K19 K21 K23 K25 K27 K29 K31 K33 K35 K37 K39 K41 K43 K45 K47">
    <cfRule type="cellIs" dxfId="43" priority="8" operator="equal">
      <formula>0</formula>
    </cfRule>
  </conditionalFormatting>
  <conditionalFormatting sqref="K9 K11 K13 K15">
    <cfRule type="cellIs" dxfId="42" priority="7" operator="equal">
      <formula>0</formula>
    </cfRule>
  </conditionalFormatting>
  <conditionalFormatting sqref="K9 K11 K13 K15 K17 K19 K21 K23 K25 K27 K29 K31 K33 K35 K37 K39 K41 K43 K45 K47">
    <cfRule type="cellIs" dxfId="41" priority="6" operator="equal">
      <formula>0</formula>
    </cfRule>
  </conditionalFormatting>
  <conditionalFormatting sqref="K9 K11 K13 K15">
    <cfRule type="cellIs" dxfId="40" priority="5" operator="equal">
      <formula>0</formula>
    </cfRule>
  </conditionalFormatting>
  <conditionalFormatting sqref="K9 K11 K13 K15 K17 K19 K21 K23 K25 K27 K29 K31 K33 K35 K37 K39 K41 K43 K45 K47">
    <cfRule type="cellIs" dxfId="39" priority="4" operator="equal">
      <formula>0</formula>
    </cfRule>
  </conditionalFormatting>
  <conditionalFormatting sqref="K9 K11 K13 K15">
    <cfRule type="cellIs" dxfId="38" priority="3" operator="equal">
      <formula>0</formula>
    </cfRule>
  </conditionalFormatting>
  <conditionalFormatting sqref="K9 K11 K13 K15 K17 K19 K21 K23 K25 K27 K29 K31 K33 K35 K37 K39 K41 K43 K45 K47">
    <cfRule type="cellIs" dxfId="37" priority="2" operator="equal">
      <formula>0</formula>
    </cfRule>
  </conditionalFormatting>
  <conditionalFormatting sqref="K9 K11 K13 K15">
    <cfRule type="cellIs" dxfId="36" priority="1" operator="equal">
      <formula>0</formula>
    </cfRule>
  </conditionalFormatting>
  <pageMargins left="0.19685039370078741" right="0.19685039370078741" top="0.23622047244094491" bottom="0.23622047244094491" header="0.31496062992125984" footer="0.31496062992125984"/>
  <pageSetup paperSize="9" scale="47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131"/>
  <sheetViews>
    <sheetView showGridLines="0" workbookViewId="0">
      <pane xSplit="17" ySplit="7" topLeftCell="BT44" activePane="bottomRight" state="frozen"/>
      <selection sqref="A1:XFD1048576"/>
      <selection pane="topRight" sqref="A1:XFD1048576"/>
      <selection pane="bottomLeft" sqref="A1:XFD1048576"/>
      <selection pane="bottomRight" activeCell="CB4" sqref="CB4"/>
    </sheetView>
  </sheetViews>
  <sheetFormatPr defaultColWidth="9.125" defaultRowHeight="14.25" x14ac:dyDescent="0.2"/>
  <cols>
    <col min="1" max="1" width="3.25" style="24" customWidth="1"/>
    <col min="2" max="2" width="12.25" style="24" customWidth="1"/>
    <col min="3" max="3" width="17.625" style="24" customWidth="1"/>
    <col min="4" max="4" width="3.875" style="25" customWidth="1"/>
    <col min="5" max="5" width="6" style="26" customWidth="1"/>
    <col min="6" max="6" width="5.125" style="27" customWidth="1"/>
    <col min="7" max="7" width="5.875" style="28" customWidth="1"/>
    <col min="8" max="9" width="9" style="29" customWidth="1"/>
    <col min="10" max="10" width="4.25" style="24" customWidth="1"/>
    <col min="11" max="11" width="4.25" style="30" customWidth="1"/>
    <col min="12" max="12" width="4.25" style="24" customWidth="1"/>
    <col min="13" max="13" width="6.625" style="31" customWidth="1"/>
    <col min="14" max="14" width="6.625" style="32" customWidth="1"/>
    <col min="15" max="15" width="4.25" style="33" customWidth="1"/>
    <col min="16" max="16" width="7.375" style="31" customWidth="1"/>
    <col min="17" max="17" width="6.625" style="34" customWidth="1"/>
    <col min="18" max="18" width="2.75" style="24" customWidth="1"/>
    <col min="19" max="19" width="2.75" style="30" customWidth="1"/>
    <col min="20" max="20" width="2.75" style="24" customWidth="1"/>
    <col min="21" max="21" width="2.75" style="30" customWidth="1"/>
    <col min="22" max="22" width="2.75" style="24" customWidth="1"/>
    <col min="23" max="23" width="2.75" style="30" customWidth="1"/>
    <col min="24" max="24" width="2.75" style="24" customWidth="1"/>
    <col min="25" max="25" width="2.75" style="30" customWidth="1"/>
    <col min="26" max="26" width="2.75" style="24" customWidth="1"/>
    <col min="27" max="27" width="2.75" style="30" customWidth="1"/>
    <col min="28" max="28" width="2.75" style="24" customWidth="1"/>
    <col min="29" max="29" width="2.75" style="30" customWidth="1"/>
    <col min="30" max="30" width="2.75" style="24" customWidth="1"/>
    <col min="31" max="31" width="2.75" style="30" customWidth="1"/>
    <col min="32" max="32" width="2.75" style="24" customWidth="1"/>
    <col min="33" max="33" width="2.75" style="30" customWidth="1"/>
    <col min="34" max="34" width="2.75" style="24" customWidth="1"/>
    <col min="35" max="35" width="2.75" style="30" customWidth="1"/>
    <col min="36" max="36" width="2.75" style="24" customWidth="1"/>
    <col min="37" max="37" width="2.75" style="30" customWidth="1"/>
    <col min="38" max="38" width="2.75" style="24" customWidth="1"/>
    <col min="39" max="39" width="2.75" style="30" customWidth="1"/>
    <col min="40" max="40" width="2.75" style="24" customWidth="1"/>
    <col min="41" max="41" width="2.75" style="30" customWidth="1"/>
    <col min="42" max="42" width="2.75" style="24" customWidth="1"/>
    <col min="43" max="43" width="2.75" style="30" customWidth="1"/>
    <col min="44" max="44" width="2.75" style="24" customWidth="1"/>
    <col min="45" max="45" width="2.75" style="30" customWidth="1"/>
    <col min="46" max="46" width="2.75" style="24" customWidth="1"/>
    <col min="47" max="47" width="2.75" style="30" customWidth="1"/>
    <col min="48" max="48" width="2.75" style="24" customWidth="1"/>
    <col min="49" max="49" width="2.75" style="30" customWidth="1"/>
    <col min="50" max="50" width="2.75" style="24" customWidth="1"/>
    <col min="51" max="51" width="2.75" style="30" customWidth="1"/>
    <col min="52" max="52" width="2.75" style="24" customWidth="1"/>
    <col min="53" max="53" width="2.75" style="30" customWidth="1"/>
    <col min="54" max="54" width="2.75" style="24" customWidth="1"/>
    <col min="55" max="55" width="2.75" style="30" customWidth="1"/>
    <col min="56" max="56" width="2.75" style="24" customWidth="1"/>
    <col min="57" max="57" width="2.75" style="30" customWidth="1"/>
    <col min="58" max="58" width="2.75" style="24" customWidth="1"/>
    <col min="59" max="59" width="2.75" style="30" customWidth="1"/>
    <col min="60" max="60" width="2.75" style="24" customWidth="1"/>
    <col min="61" max="61" width="2.75" style="30" customWidth="1"/>
    <col min="62" max="62" width="2.75" style="24" customWidth="1"/>
    <col min="63" max="63" width="2.75" style="30" customWidth="1"/>
    <col min="64" max="64" width="2.75" style="24" customWidth="1"/>
    <col min="65" max="65" width="2.75" style="30" customWidth="1"/>
    <col min="66" max="66" width="2.75" style="24" customWidth="1"/>
    <col min="67" max="67" width="2.75" style="30" customWidth="1"/>
    <col min="68" max="68" width="2.75" style="24" customWidth="1"/>
    <col min="69" max="69" width="2.75" style="30" customWidth="1"/>
    <col min="70" max="70" width="2.75" style="24" customWidth="1"/>
    <col min="71" max="71" width="2.75" style="30" customWidth="1"/>
    <col min="72" max="72" width="2.75" style="24" customWidth="1"/>
    <col min="73" max="73" width="2.75" style="30" customWidth="1"/>
    <col min="74" max="74" width="2.75" style="24" customWidth="1"/>
    <col min="75" max="75" width="2.75" style="30" customWidth="1"/>
    <col min="76" max="76" width="2.75" style="24" customWidth="1"/>
    <col min="77" max="77" width="2.75" style="30" customWidth="1"/>
    <col min="78" max="78" width="2.75" style="24" customWidth="1"/>
    <col min="79" max="79" width="2.75" style="30" customWidth="1"/>
    <col min="80" max="80" width="9.125" style="24"/>
    <col min="81" max="81" width="11.75" style="35" bestFit="1" customWidth="1"/>
    <col min="82" max="82" width="9.25" style="35" bestFit="1" customWidth="1"/>
    <col min="83" max="16384" width="9.125" style="24"/>
  </cols>
  <sheetData>
    <row r="1" spans="1:82" ht="31.5" customHeight="1" x14ac:dyDescent="0.2">
      <c r="A1" s="54" t="s">
        <v>11</v>
      </c>
      <c r="BU1" s="674"/>
      <c r="BV1" s="674"/>
      <c r="BW1" s="674"/>
      <c r="BX1" s="674"/>
      <c r="BY1" s="674"/>
      <c r="BZ1" s="674"/>
      <c r="CA1" s="674"/>
    </row>
    <row r="2" spans="1:82" ht="6" customHeight="1" thickBot="1" x14ac:dyDescent="0.25">
      <c r="A2" s="36"/>
    </row>
    <row r="3" spans="1:82" s="37" customFormat="1" ht="27" customHeight="1" thickBot="1" x14ac:dyDescent="0.25">
      <c r="A3" s="675" t="s">
        <v>12</v>
      </c>
      <c r="B3" s="675"/>
      <c r="C3" s="676"/>
      <c r="D3" s="677"/>
      <c r="E3" s="677"/>
      <c r="F3" s="677"/>
      <c r="G3" s="678"/>
      <c r="H3" s="57" t="s">
        <v>53</v>
      </c>
      <c r="I3" s="679"/>
      <c r="J3" s="680"/>
      <c r="K3" s="681"/>
      <c r="L3" s="58" t="s">
        <v>38</v>
      </c>
      <c r="M3" s="59"/>
      <c r="N3" s="682"/>
      <c r="O3" s="683"/>
      <c r="P3" s="683"/>
      <c r="Q3" s="684"/>
      <c r="S3" s="38"/>
      <c r="U3" s="38"/>
      <c r="W3" s="38"/>
      <c r="Y3" s="38"/>
      <c r="AA3" s="38"/>
      <c r="AC3" s="38"/>
      <c r="AE3" s="38"/>
      <c r="AG3" s="38"/>
      <c r="AI3" s="38"/>
      <c r="AK3" s="38"/>
      <c r="AM3" s="38"/>
      <c r="AO3" s="38"/>
      <c r="AQ3" s="38"/>
      <c r="AS3" s="38"/>
      <c r="AU3" s="38"/>
      <c r="AW3" s="38"/>
      <c r="AY3" s="38"/>
      <c r="BA3" s="38"/>
      <c r="BC3" s="38"/>
      <c r="BE3" s="38"/>
      <c r="BG3" s="38"/>
      <c r="BI3" s="38"/>
      <c r="BK3" s="38"/>
      <c r="BM3" s="38"/>
      <c r="BO3" s="38"/>
      <c r="BQ3" s="685" t="s">
        <v>50</v>
      </c>
      <c r="BR3" s="685"/>
      <c r="BS3" s="685"/>
      <c r="BT3" s="686"/>
      <c r="BU3" s="687">
        <v>41306</v>
      </c>
      <c r="BV3" s="688"/>
      <c r="BW3" s="688"/>
      <c r="BX3" s="688"/>
      <c r="BY3" s="688"/>
      <c r="BZ3" s="688"/>
      <c r="CA3" s="689"/>
      <c r="CC3" s="60"/>
      <c r="CD3" s="60"/>
    </row>
    <row r="4" spans="1:82" s="37" customFormat="1" ht="6" customHeight="1" thickBot="1" x14ac:dyDescent="0.25">
      <c r="A4" s="39"/>
      <c r="B4" s="39"/>
      <c r="C4" s="40"/>
      <c r="D4" s="41"/>
      <c r="E4" s="42"/>
      <c r="F4" s="43"/>
      <c r="G4" s="28"/>
      <c r="H4" s="44"/>
      <c r="I4" s="44"/>
      <c r="J4" s="24"/>
      <c r="K4" s="30"/>
      <c r="L4" s="24"/>
      <c r="M4" s="31"/>
      <c r="N4" s="32"/>
      <c r="O4" s="33"/>
      <c r="P4" s="31"/>
      <c r="Q4" s="34"/>
      <c r="S4" s="38"/>
      <c r="U4" s="38"/>
      <c r="W4" s="38"/>
      <c r="Y4" s="38"/>
      <c r="AA4" s="38"/>
      <c r="AC4" s="38"/>
      <c r="AE4" s="38"/>
      <c r="AG4" s="38"/>
      <c r="AI4" s="38"/>
      <c r="AK4" s="38"/>
      <c r="AM4" s="38"/>
      <c r="AO4" s="38"/>
      <c r="AQ4" s="38"/>
      <c r="AS4" s="38"/>
      <c r="AU4" s="38"/>
      <c r="AW4" s="38"/>
      <c r="AY4" s="38"/>
      <c r="BA4" s="38"/>
      <c r="BC4" s="38"/>
      <c r="BE4" s="38"/>
      <c r="BG4" s="38"/>
      <c r="BI4" s="38"/>
      <c r="BK4" s="38"/>
      <c r="BM4" s="38"/>
      <c r="BO4" s="38"/>
      <c r="BQ4" s="38"/>
      <c r="BS4" s="38"/>
      <c r="BU4" s="38"/>
      <c r="BW4" s="38"/>
      <c r="BY4" s="38"/>
      <c r="CA4" s="38"/>
      <c r="CC4" s="35"/>
      <c r="CD4" s="35"/>
    </row>
    <row r="5" spans="1:82" ht="18.75" customHeight="1" thickBot="1" x14ac:dyDescent="0.25">
      <c r="R5" s="651" t="s">
        <v>24</v>
      </c>
      <c r="S5" s="645"/>
      <c r="T5" s="645" t="s">
        <v>25</v>
      </c>
      <c r="U5" s="645"/>
      <c r="V5" s="645" t="s">
        <v>26</v>
      </c>
      <c r="W5" s="645"/>
      <c r="X5" s="645" t="s">
        <v>27</v>
      </c>
      <c r="Y5" s="645"/>
      <c r="Z5" s="645" t="s">
        <v>28</v>
      </c>
      <c r="AA5" s="645"/>
      <c r="AB5" s="645" t="s">
        <v>29</v>
      </c>
      <c r="AC5" s="645"/>
      <c r="AD5" s="645" t="s">
        <v>30</v>
      </c>
      <c r="AE5" s="645"/>
      <c r="AF5" s="645" t="s">
        <v>24</v>
      </c>
      <c r="AG5" s="645"/>
      <c r="AH5" s="645" t="s">
        <v>25</v>
      </c>
      <c r="AI5" s="645"/>
      <c r="AJ5" s="645" t="s">
        <v>26</v>
      </c>
      <c r="AK5" s="645"/>
      <c r="AL5" s="645" t="s">
        <v>27</v>
      </c>
      <c r="AM5" s="645"/>
      <c r="AN5" s="645" t="s">
        <v>28</v>
      </c>
      <c r="AO5" s="645"/>
      <c r="AP5" s="645" t="s">
        <v>29</v>
      </c>
      <c r="AQ5" s="645"/>
      <c r="AR5" s="645" t="s">
        <v>30</v>
      </c>
      <c r="AS5" s="645"/>
      <c r="AT5" s="645" t="s">
        <v>24</v>
      </c>
      <c r="AU5" s="645"/>
      <c r="AV5" s="645" t="s">
        <v>25</v>
      </c>
      <c r="AW5" s="645"/>
      <c r="AX5" s="645" t="s">
        <v>26</v>
      </c>
      <c r="AY5" s="645"/>
      <c r="AZ5" s="645" t="s">
        <v>27</v>
      </c>
      <c r="BA5" s="645"/>
      <c r="BB5" s="645" t="s">
        <v>28</v>
      </c>
      <c r="BC5" s="645"/>
      <c r="BD5" s="645" t="s">
        <v>29</v>
      </c>
      <c r="BE5" s="645"/>
      <c r="BF5" s="645" t="s">
        <v>30</v>
      </c>
      <c r="BG5" s="645"/>
      <c r="BH5" s="645" t="s">
        <v>24</v>
      </c>
      <c r="BI5" s="645"/>
      <c r="BJ5" s="645" t="s">
        <v>25</v>
      </c>
      <c r="BK5" s="645"/>
      <c r="BL5" s="645" t="s">
        <v>26</v>
      </c>
      <c r="BM5" s="645"/>
      <c r="BN5" s="645" t="s">
        <v>27</v>
      </c>
      <c r="BO5" s="645"/>
      <c r="BP5" s="645" t="s">
        <v>28</v>
      </c>
      <c r="BQ5" s="645"/>
      <c r="BR5" s="645" t="s">
        <v>29</v>
      </c>
      <c r="BS5" s="645"/>
      <c r="BT5" s="645" t="s">
        <v>30</v>
      </c>
      <c r="BU5" s="645"/>
      <c r="BV5" s="645" t="s">
        <v>24</v>
      </c>
      <c r="BW5" s="645"/>
      <c r="BX5" s="645" t="s">
        <v>25</v>
      </c>
      <c r="BY5" s="645"/>
      <c r="BZ5" s="645" t="s">
        <v>26</v>
      </c>
      <c r="CA5" s="690"/>
    </row>
    <row r="6" spans="1:82" s="115" customFormat="1" ht="18.75" customHeight="1" x14ac:dyDescent="0.2">
      <c r="A6" s="652" t="s">
        <v>0</v>
      </c>
      <c r="B6" s="654" t="s">
        <v>34</v>
      </c>
      <c r="C6" s="654" t="s">
        <v>13</v>
      </c>
      <c r="D6" s="656" t="s">
        <v>14</v>
      </c>
      <c r="E6" s="658" t="s">
        <v>17</v>
      </c>
      <c r="F6" s="660" t="s">
        <v>70</v>
      </c>
      <c r="G6" s="658" t="s">
        <v>18</v>
      </c>
      <c r="H6" s="662" t="s">
        <v>15</v>
      </c>
      <c r="I6" s="662" t="s">
        <v>16</v>
      </c>
      <c r="J6" s="664" t="s">
        <v>40</v>
      </c>
      <c r="K6" s="666" t="s">
        <v>41</v>
      </c>
      <c r="L6" s="668" t="s">
        <v>19</v>
      </c>
      <c r="M6" s="646" t="s">
        <v>17</v>
      </c>
      <c r="N6" s="670" t="s">
        <v>72</v>
      </c>
      <c r="O6" s="672" t="s">
        <v>39</v>
      </c>
      <c r="P6" s="646" t="s">
        <v>17</v>
      </c>
      <c r="Q6" s="648" t="s">
        <v>71</v>
      </c>
      <c r="R6" s="650">
        <v>1</v>
      </c>
      <c r="S6" s="642"/>
      <c r="T6" s="642">
        <v>2</v>
      </c>
      <c r="U6" s="642"/>
      <c r="V6" s="642">
        <v>3</v>
      </c>
      <c r="W6" s="642"/>
      <c r="X6" s="642">
        <v>4</v>
      </c>
      <c r="Y6" s="642"/>
      <c r="Z6" s="642">
        <v>5</v>
      </c>
      <c r="AA6" s="642"/>
      <c r="AB6" s="642">
        <v>6</v>
      </c>
      <c r="AC6" s="642"/>
      <c r="AD6" s="642">
        <v>7</v>
      </c>
      <c r="AE6" s="642"/>
      <c r="AF6" s="642">
        <v>8</v>
      </c>
      <c r="AG6" s="642"/>
      <c r="AH6" s="642">
        <v>9</v>
      </c>
      <c r="AI6" s="642"/>
      <c r="AJ6" s="642">
        <v>10</v>
      </c>
      <c r="AK6" s="642"/>
      <c r="AL6" s="642">
        <v>11</v>
      </c>
      <c r="AM6" s="642"/>
      <c r="AN6" s="642">
        <v>12</v>
      </c>
      <c r="AO6" s="642"/>
      <c r="AP6" s="642">
        <v>13</v>
      </c>
      <c r="AQ6" s="642"/>
      <c r="AR6" s="642">
        <v>14</v>
      </c>
      <c r="AS6" s="642"/>
      <c r="AT6" s="642">
        <v>15</v>
      </c>
      <c r="AU6" s="642"/>
      <c r="AV6" s="642">
        <v>16</v>
      </c>
      <c r="AW6" s="642"/>
      <c r="AX6" s="642">
        <v>17</v>
      </c>
      <c r="AY6" s="642"/>
      <c r="AZ6" s="642">
        <v>18</v>
      </c>
      <c r="BA6" s="642"/>
      <c r="BB6" s="642">
        <v>19</v>
      </c>
      <c r="BC6" s="642"/>
      <c r="BD6" s="642">
        <v>20</v>
      </c>
      <c r="BE6" s="642"/>
      <c r="BF6" s="642">
        <v>21</v>
      </c>
      <c r="BG6" s="642"/>
      <c r="BH6" s="642">
        <v>22</v>
      </c>
      <c r="BI6" s="642"/>
      <c r="BJ6" s="642">
        <v>23</v>
      </c>
      <c r="BK6" s="642"/>
      <c r="BL6" s="642">
        <v>24</v>
      </c>
      <c r="BM6" s="642"/>
      <c r="BN6" s="642">
        <v>25</v>
      </c>
      <c r="BO6" s="642"/>
      <c r="BP6" s="642">
        <v>26</v>
      </c>
      <c r="BQ6" s="642"/>
      <c r="BR6" s="642">
        <v>27</v>
      </c>
      <c r="BS6" s="642"/>
      <c r="BT6" s="642">
        <v>28</v>
      </c>
      <c r="BU6" s="642"/>
      <c r="BV6" s="642">
        <v>29</v>
      </c>
      <c r="BW6" s="642"/>
      <c r="BX6" s="642">
        <v>30</v>
      </c>
      <c r="BY6" s="642"/>
      <c r="BZ6" s="642">
        <v>31</v>
      </c>
      <c r="CA6" s="643"/>
      <c r="CC6" s="116"/>
      <c r="CD6" s="116"/>
    </row>
    <row r="7" spans="1:82" s="115" customFormat="1" ht="30.75" customHeight="1" thickBot="1" x14ac:dyDescent="0.25">
      <c r="A7" s="653"/>
      <c r="B7" s="655"/>
      <c r="C7" s="655"/>
      <c r="D7" s="657"/>
      <c r="E7" s="659"/>
      <c r="F7" s="661"/>
      <c r="G7" s="659"/>
      <c r="H7" s="663"/>
      <c r="I7" s="663"/>
      <c r="J7" s="665"/>
      <c r="K7" s="667"/>
      <c r="L7" s="669"/>
      <c r="M7" s="647"/>
      <c r="N7" s="671"/>
      <c r="O7" s="673"/>
      <c r="P7" s="647"/>
      <c r="Q7" s="649"/>
      <c r="R7" s="117" t="s">
        <v>22</v>
      </c>
      <c r="S7" s="118" t="s">
        <v>23</v>
      </c>
      <c r="T7" s="119" t="s">
        <v>22</v>
      </c>
      <c r="U7" s="118" t="s">
        <v>23</v>
      </c>
      <c r="V7" s="119" t="s">
        <v>22</v>
      </c>
      <c r="W7" s="118" t="s">
        <v>23</v>
      </c>
      <c r="X7" s="119" t="s">
        <v>22</v>
      </c>
      <c r="Y7" s="118" t="s">
        <v>23</v>
      </c>
      <c r="Z7" s="119" t="s">
        <v>22</v>
      </c>
      <c r="AA7" s="118" t="s">
        <v>23</v>
      </c>
      <c r="AB7" s="119" t="s">
        <v>22</v>
      </c>
      <c r="AC7" s="118" t="s">
        <v>23</v>
      </c>
      <c r="AD7" s="119" t="s">
        <v>22</v>
      </c>
      <c r="AE7" s="118" t="s">
        <v>23</v>
      </c>
      <c r="AF7" s="119" t="s">
        <v>22</v>
      </c>
      <c r="AG7" s="118" t="s">
        <v>23</v>
      </c>
      <c r="AH7" s="119" t="s">
        <v>22</v>
      </c>
      <c r="AI7" s="118" t="s">
        <v>23</v>
      </c>
      <c r="AJ7" s="119" t="s">
        <v>22</v>
      </c>
      <c r="AK7" s="118" t="s">
        <v>23</v>
      </c>
      <c r="AL7" s="119" t="s">
        <v>22</v>
      </c>
      <c r="AM7" s="118" t="s">
        <v>23</v>
      </c>
      <c r="AN7" s="119" t="s">
        <v>22</v>
      </c>
      <c r="AO7" s="118" t="s">
        <v>23</v>
      </c>
      <c r="AP7" s="119" t="s">
        <v>22</v>
      </c>
      <c r="AQ7" s="118" t="s">
        <v>23</v>
      </c>
      <c r="AR7" s="119" t="s">
        <v>22</v>
      </c>
      <c r="AS7" s="118" t="s">
        <v>23</v>
      </c>
      <c r="AT7" s="119" t="s">
        <v>22</v>
      </c>
      <c r="AU7" s="118" t="s">
        <v>23</v>
      </c>
      <c r="AV7" s="119" t="s">
        <v>22</v>
      </c>
      <c r="AW7" s="118" t="s">
        <v>23</v>
      </c>
      <c r="AX7" s="119" t="s">
        <v>22</v>
      </c>
      <c r="AY7" s="118" t="s">
        <v>23</v>
      </c>
      <c r="AZ7" s="119" t="s">
        <v>22</v>
      </c>
      <c r="BA7" s="118" t="s">
        <v>23</v>
      </c>
      <c r="BB7" s="119" t="s">
        <v>22</v>
      </c>
      <c r="BC7" s="118" t="s">
        <v>23</v>
      </c>
      <c r="BD7" s="119" t="s">
        <v>22</v>
      </c>
      <c r="BE7" s="118" t="s">
        <v>23</v>
      </c>
      <c r="BF7" s="119" t="s">
        <v>22</v>
      </c>
      <c r="BG7" s="118" t="s">
        <v>23</v>
      </c>
      <c r="BH7" s="119" t="s">
        <v>22</v>
      </c>
      <c r="BI7" s="118" t="s">
        <v>23</v>
      </c>
      <c r="BJ7" s="119" t="s">
        <v>22</v>
      </c>
      <c r="BK7" s="118" t="s">
        <v>23</v>
      </c>
      <c r="BL7" s="119" t="s">
        <v>22</v>
      </c>
      <c r="BM7" s="118" t="s">
        <v>23</v>
      </c>
      <c r="BN7" s="119" t="s">
        <v>22</v>
      </c>
      <c r="BO7" s="118" t="s">
        <v>23</v>
      </c>
      <c r="BP7" s="119" t="s">
        <v>22</v>
      </c>
      <c r="BQ7" s="118" t="s">
        <v>23</v>
      </c>
      <c r="BR7" s="119" t="s">
        <v>22</v>
      </c>
      <c r="BS7" s="118" t="s">
        <v>23</v>
      </c>
      <c r="BT7" s="119" t="s">
        <v>22</v>
      </c>
      <c r="BU7" s="118" t="s">
        <v>23</v>
      </c>
      <c r="BV7" s="119" t="s">
        <v>22</v>
      </c>
      <c r="BW7" s="118" t="s">
        <v>23</v>
      </c>
      <c r="BX7" s="119" t="s">
        <v>22</v>
      </c>
      <c r="BY7" s="118" t="s">
        <v>23</v>
      </c>
      <c r="BZ7" s="119" t="s">
        <v>22</v>
      </c>
      <c r="CA7" s="120" t="s">
        <v>23</v>
      </c>
      <c r="CB7" s="115" t="s">
        <v>63</v>
      </c>
      <c r="CC7" s="116" t="s">
        <v>17</v>
      </c>
      <c r="CD7" s="116" t="s">
        <v>64</v>
      </c>
    </row>
    <row r="8" spans="1:82" s="74" customFormat="1" ht="6" customHeight="1" thickBot="1" x14ac:dyDescent="0.25">
      <c r="A8" s="61"/>
      <c r="B8" s="61"/>
      <c r="C8" s="61"/>
      <c r="D8" s="62"/>
      <c r="E8" s="63"/>
      <c r="F8" s="64"/>
      <c r="G8" s="63"/>
      <c r="H8" s="65"/>
      <c r="I8" s="65"/>
      <c r="J8" s="66"/>
      <c r="K8" s="67"/>
      <c r="L8" s="68"/>
      <c r="M8" s="69"/>
      <c r="N8" s="70"/>
      <c r="O8" s="71"/>
      <c r="P8" s="69"/>
      <c r="Q8" s="72"/>
      <c r="R8" s="61"/>
      <c r="S8" s="73"/>
      <c r="T8" s="61"/>
      <c r="U8" s="73"/>
      <c r="V8" s="61"/>
      <c r="W8" s="73"/>
      <c r="X8" s="61"/>
      <c r="Y8" s="73"/>
      <c r="Z8" s="61"/>
      <c r="AA8" s="73"/>
      <c r="AB8" s="61"/>
      <c r="AC8" s="73"/>
      <c r="AD8" s="61"/>
      <c r="AE8" s="73"/>
      <c r="AF8" s="61"/>
      <c r="AG8" s="73"/>
      <c r="AH8" s="61"/>
      <c r="AI8" s="73"/>
      <c r="AJ8" s="61"/>
      <c r="AK8" s="73"/>
      <c r="AL8" s="61"/>
      <c r="AM8" s="73"/>
      <c r="AN8" s="61"/>
      <c r="AO8" s="73"/>
      <c r="AP8" s="61"/>
      <c r="AQ8" s="73"/>
      <c r="AR8" s="61"/>
      <c r="AS8" s="73"/>
      <c r="AT8" s="61"/>
      <c r="AU8" s="73"/>
      <c r="AV8" s="61"/>
      <c r="AW8" s="73"/>
      <c r="AX8" s="61"/>
      <c r="AY8" s="73"/>
      <c r="AZ8" s="61"/>
      <c r="BA8" s="73"/>
      <c r="BB8" s="61"/>
      <c r="BC8" s="73"/>
      <c r="BD8" s="61"/>
      <c r="BE8" s="73"/>
      <c r="BF8" s="61"/>
      <c r="BG8" s="73"/>
      <c r="BH8" s="61"/>
      <c r="BI8" s="73"/>
      <c r="BJ8" s="61"/>
      <c r="BK8" s="73"/>
      <c r="BL8" s="61"/>
      <c r="BM8" s="73"/>
      <c r="BN8" s="61"/>
      <c r="BO8" s="73"/>
      <c r="BP8" s="61"/>
      <c r="BQ8" s="73"/>
      <c r="BR8" s="61"/>
      <c r="BS8" s="73"/>
      <c r="BT8" s="61"/>
      <c r="BU8" s="73"/>
      <c r="BV8" s="61"/>
      <c r="BW8" s="73"/>
      <c r="BX8" s="61"/>
      <c r="BY8" s="73"/>
      <c r="BZ8" s="61"/>
      <c r="CA8" s="73"/>
      <c r="CC8" s="75"/>
      <c r="CD8" s="75"/>
    </row>
    <row r="9" spans="1:82" s="47" customFormat="1" ht="33.75" customHeight="1" thickBot="1" x14ac:dyDescent="0.25">
      <c r="A9" s="76"/>
      <c r="B9" s="46"/>
      <c r="C9" s="155"/>
      <c r="D9" s="77"/>
      <c r="E9" s="78"/>
      <c r="F9" s="79" t="e">
        <f>E9/D9</f>
        <v>#DIV/0!</v>
      </c>
      <c r="G9" s="78" t="e">
        <f>(E9/D9)/2</f>
        <v>#DIV/0!</v>
      </c>
      <c r="H9" s="80"/>
      <c r="I9" s="80"/>
      <c r="J9" s="81"/>
      <c r="K9" s="82">
        <f>J9-L9-O9</f>
        <v>0</v>
      </c>
      <c r="L9" s="83">
        <f>S9+U9+W9+Y9+AA9+AC9+AE9+AG9+AI9+AK9+AM9+AO9+AQ9+AS9+AU9+AW9+AY9+BA9+BC9+BE9+BG9+BI9+BK9+BM9+BO9+BQ9+BS9+BU9+BW9+BY9+CA9</f>
        <v>0</v>
      </c>
      <c r="M9" s="84" t="e">
        <f>L9*F9</f>
        <v>#DIV/0!</v>
      </c>
      <c r="N9" s="85" t="e">
        <f>L9*G9</f>
        <v>#DIV/0!</v>
      </c>
      <c r="O9" s="83"/>
      <c r="P9" s="86" t="e">
        <f>O9*F9</f>
        <v>#DIV/0!</v>
      </c>
      <c r="Q9" s="87" t="e">
        <f>((O9*G9)/2)</f>
        <v>#DIV/0!</v>
      </c>
      <c r="R9" s="76"/>
      <c r="S9" s="88"/>
      <c r="T9" s="46"/>
      <c r="U9" s="88"/>
      <c r="V9" s="46"/>
      <c r="W9" s="88"/>
      <c r="X9" s="46"/>
      <c r="Y9" s="88"/>
      <c r="Z9" s="46"/>
      <c r="AA9" s="88"/>
      <c r="AB9" s="46"/>
      <c r="AC9" s="88"/>
      <c r="AD9" s="46"/>
      <c r="AE9" s="88"/>
      <c r="AF9" s="46"/>
      <c r="AG9" s="88"/>
      <c r="AH9" s="46"/>
      <c r="AI9" s="88"/>
      <c r="AJ9" s="46"/>
      <c r="AK9" s="88"/>
      <c r="AL9" s="46"/>
      <c r="AM9" s="88"/>
      <c r="AN9" s="46"/>
      <c r="AO9" s="88"/>
      <c r="AP9" s="46"/>
      <c r="AQ9" s="88"/>
      <c r="AR9" s="46"/>
      <c r="AS9" s="88"/>
      <c r="AT9" s="46"/>
      <c r="AU9" s="88"/>
      <c r="AV9" s="46"/>
      <c r="AW9" s="88"/>
      <c r="AX9" s="46"/>
      <c r="AY9" s="88"/>
      <c r="AZ9" s="46"/>
      <c r="BA9" s="88"/>
      <c r="BB9" s="46"/>
      <c r="BC9" s="88"/>
      <c r="BD9" s="46"/>
      <c r="BE9" s="88"/>
      <c r="BF9" s="46"/>
      <c r="BG9" s="88"/>
      <c r="BH9" s="46"/>
      <c r="BI9" s="88"/>
      <c r="BJ9" s="46"/>
      <c r="BK9" s="88"/>
      <c r="BL9" s="46"/>
      <c r="BM9" s="88"/>
      <c r="BN9" s="46"/>
      <c r="BO9" s="88"/>
      <c r="BP9" s="46"/>
      <c r="BQ9" s="88"/>
      <c r="BR9" s="46"/>
      <c r="BS9" s="88"/>
      <c r="BT9" s="46"/>
      <c r="BU9" s="88"/>
      <c r="BV9" s="46"/>
      <c r="BW9" s="88"/>
      <c r="BX9" s="46"/>
      <c r="BY9" s="88"/>
      <c r="BZ9" s="46"/>
      <c r="CA9" s="89"/>
      <c r="CB9" s="47">
        <f>K9</f>
        <v>0</v>
      </c>
      <c r="CC9" s="56">
        <f>CB9*(E9/50)</f>
        <v>0</v>
      </c>
      <c r="CD9" s="56" t="e">
        <f>CB9*G9</f>
        <v>#DIV/0!</v>
      </c>
    </row>
    <row r="10" spans="1:82" s="47" customFormat="1" ht="5.25" customHeight="1" thickBot="1" x14ac:dyDescent="0.25">
      <c r="C10" s="37"/>
      <c r="D10" s="90"/>
      <c r="E10" s="91"/>
      <c r="F10" s="92"/>
      <c r="G10" s="91"/>
      <c r="H10" s="93"/>
      <c r="I10" s="93"/>
      <c r="J10" s="52"/>
      <c r="K10" s="94"/>
      <c r="L10" s="95"/>
      <c r="M10" s="96"/>
      <c r="N10" s="97"/>
      <c r="O10" s="95"/>
      <c r="P10" s="96"/>
      <c r="Q10" s="98"/>
      <c r="S10" s="55"/>
      <c r="U10" s="55"/>
      <c r="W10" s="55"/>
      <c r="Y10" s="55"/>
      <c r="AA10" s="55"/>
      <c r="AC10" s="55"/>
      <c r="AE10" s="55"/>
      <c r="AG10" s="55"/>
      <c r="AI10" s="55"/>
      <c r="AK10" s="55"/>
      <c r="AM10" s="55"/>
      <c r="AO10" s="55"/>
      <c r="AQ10" s="55"/>
      <c r="AS10" s="55"/>
      <c r="AU10" s="55"/>
      <c r="AW10" s="55"/>
      <c r="AY10" s="55"/>
      <c r="BA10" s="55"/>
      <c r="BC10" s="55"/>
      <c r="BE10" s="55"/>
      <c r="BG10" s="55"/>
      <c r="BI10" s="55"/>
      <c r="BK10" s="55"/>
      <c r="BM10" s="55"/>
      <c r="BO10" s="55"/>
      <c r="BQ10" s="55"/>
      <c r="BS10" s="55"/>
      <c r="BU10" s="55"/>
      <c r="BW10" s="55"/>
      <c r="BY10" s="55"/>
      <c r="CA10" s="55"/>
      <c r="CC10" s="56"/>
      <c r="CD10" s="56"/>
    </row>
    <row r="11" spans="1:82" s="47" customFormat="1" ht="33.75" customHeight="1" thickBot="1" x14ac:dyDescent="0.25">
      <c r="A11" s="99"/>
      <c r="B11" s="49"/>
      <c r="C11" s="156"/>
      <c r="D11" s="100"/>
      <c r="E11" s="101"/>
      <c r="F11" s="102" t="e">
        <f>E11/D11</f>
        <v>#DIV/0!</v>
      </c>
      <c r="G11" s="101" t="e">
        <f>(E11/D11)/2</f>
        <v>#DIV/0!</v>
      </c>
      <c r="H11" s="103"/>
      <c r="I11" s="103"/>
      <c r="J11" s="104"/>
      <c r="K11" s="82">
        <f>J11-L11-O11</f>
        <v>0</v>
      </c>
      <c r="L11" s="83">
        <f>S11+U11+W11+Y11+AA11+AC11+AE11+AG11+AI11+AK11+AM11+AO11+AQ11+AS11+AU11+AW11+AY11+BA11+BC11+BE11+BG11+BI11+BK11+BM11+BO11+BQ11+BS11+BU11+BW11+BY11+CA11</f>
        <v>0</v>
      </c>
      <c r="M11" s="105" t="e">
        <f>L11*F11</f>
        <v>#DIV/0!</v>
      </c>
      <c r="N11" s="106" t="e">
        <f>L11*G11</f>
        <v>#DIV/0!</v>
      </c>
      <c r="O11" s="107"/>
      <c r="P11" s="105" t="e">
        <f>O11*F11</f>
        <v>#DIV/0!</v>
      </c>
      <c r="Q11" s="87" t="e">
        <f>((O11*G11)/2)</f>
        <v>#DIV/0!</v>
      </c>
      <c r="R11" s="99"/>
      <c r="S11" s="108"/>
      <c r="T11" s="49"/>
      <c r="U11" s="108"/>
      <c r="V11" s="49"/>
      <c r="W11" s="108"/>
      <c r="X11" s="49"/>
      <c r="Y11" s="108"/>
      <c r="Z11" s="49"/>
      <c r="AA11" s="108"/>
      <c r="AB11" s="49"/>
      <c r="AC11" s="108"/>
      <c r="AD11" s="49"/>
      <c r="AE11" s="108"/>
      <c r="AF11" s="49"/>
      <c r="AG11" s="108"/>
      <c r="AH11" s="49"/>
      <c r="AI11" s="108"/>
      <c r="AJ11" s="49"/>
      <c r="AK11" s="108"/>
      <c r="AL11" s="49"/>
      <c r="AM11" s="108"/>
      <c r="AN11" s="49"/>
      <c r="AO11" s="108"/>
      <c r="AP11" s="49"/>
      <c r="AQ11" s="108"/>
      <c r="AR11" s="49"/>
      <c r="AS11" s="108"/>
      <c r="AT11" s="49"/>
      <c r="AU11" s="108"/>
      <c r="AV11" s="49"/>
      <c r="AW11" s="108"/>
      <c r="AX11" s="49"/>
      <c r="AY11" s="108"/>
      <c r="AZ11" s="49"/>
      <c r="BA11" s="108"/>
      <c r="BB11" s="49"/>
      <c r="BC11" s="108"/>
      <c r="BD11" s="49"/>
      <c r="BE11" s="108"/>
      <c r="BF11" s="49"/>
      <c r="BG11" s="108"/>
      <c r="BH11" s="49"/>
      <c r="BI11" s="108"/>
      <c r="BJ11" s="49"/>
      <c r="BK11" s="108"/>
      <c r="BL11" s="49"/>
      <c r="BM11" s="108"/>
      <c r="BN11" s="49"/>
      <c r="BO11" s="108"/>
      <c r="BP11" s="49"/>
      <c r="BQ11" s="108"/>
      <c r="BR11" s="49"/>
      <c r="BS11" s="108"/>
      <c r="BT11" s="49"/>
      <c r="BU11" s="108"/>
      <c r="BV11" s="49"/>
      <c r="BW11" s="108"/>
      <c r="BX11" s="49"/>
      <c r="BY11" s="108"/>
      <c r="BZ11" s="49"/>
      <c r="CA11" s="109"/>
      <c r="CB11" s="47">
        <f>K11</f>
        <v>0</v>
      </c>
      <c r="CC11" s="56">
        <f>CB11*(E11/50)</f>
        <v>0</v>
      </c>
      <c r="CD11" s="56" t="e">
        <f>CB11*G11</f>
        <v>#DIV/0!</v>
      </c>
    </row>
    <row r="12" spans="1:82" s="47" customFormat="1" ht="5.25" customHeight="1" thickBot="1" x14ac:dyDescent="0.25">
      <c r="C12" s="37"/>
      <c r="D12" s="90"/>
      <c r="E12" s="91"/>
      <c r="F12" s="92"/>
      <c r="G12" s="91"/>
      <c r="H12" s="93"/>
      <c r="I12" s="93"/>
      <c r="J12" s="52"/>
      <c r="K12" s="94"/>
      <c r="L12" s="95"/>
      <c r="M12" s="96"/>
      <c r="N12" s="97"/>
      <c r="O12" s="95"/>
      <c r="P12" s="96"/>
      <c r="Q12" s="98"/>
      <c r="S12" s="55"/>
      <c r="U12" s="55"/>
      <c r="W12" s="55"/>
      <c r="Y12" s="55"/>
      <c r="AA12" s="55"/>
      <c r="AC12" s="55"/>
      <c r="AE12" s="55"/>
      <c r="AG12" s="55"/>
      <c r="AI12" s="55"/>
      <c r="AK12" s="55"/>
      <c r="AM12" s="55"/>
      <c r="AO12" s="55"/>
      <c r="AQ12" s="55"/>
      <c r="AS12" s="55"/>
      <c r="AU12" s="55"/>
      <c r="AW12" s="55"/>
      <c r="AY12" s="55"/>
      <c r="BA12" s="55"/>
      <c r="BC12" s="55"/>
      <c r="BE12" s="55"/>
      <c r="BG12" s="55"/>
      <c r="BI12" s="55"/>
      <c r="BK12" s="55"/>
      <c r="BM12" s="55"/>
      <c r="BO12" s="55"/>
      <c r="BQ12" s="55"/>
      <c r="BS12" s="55"/>
      <c r="BU12" s="55"/>
      <c r="BW12" s="55"/>
      <c r="BY12" s="55"/>
      <c r="CA12" s="55"/>
      <c r="CC12" s="56"/>
      <c r="CD12" s="56"/>
    </row>
    <row r="13" spans="1:82" s="47" customFormat="1" ht="33.75" customHeight="1" thickBot="1" x14ac:dyDescent="0.25">
      <c r="A13" s="99"/>
      <c r="B13" s="49"/>
      <c r="C13" s="156"/>
      <c r="D13" s="100"/>
      <c r="E13" s="101"/>
      <c r="F13" s="102" t="e">
        <f>E13/D13</f>
        <v>#DIV/0!</v>
      </c>
      <c r="G13" s="101" t="e">
        <f>(E13/D13)/2</f>
        <v>#DIV/0!</v>
      </c>
      <c r="H13" s="103"/>
      <c r="I13" s="103"/>
      <c r="J13" s="104"/>
      <c r="K13" s="82">
        <f>J13-L13-O13</f>
        <v>0</v>
      </c>
      <c r="L13" s="83">
        <f>S13+U13+W13+Y13+AA13+AC13+AE13+AG13+AI13+AK13+AM13+AO13+AQ13+AS13+AU13+AW13+AY13+BA13+BC13+BE13+BG13+BI13+BK13+BM13+BO13+BQ13+BS13+BU13+BW13+BY13+CA13</f>
        <v>0</v>
      </c>
      <c r="M13" s="105" t="e">
        <f>L13*F13</f>
        <v>#DIV/0!</v>
      </c>
      <c r="N13" s="106" t="e">
        <f>L13*G13</f>
        <v>#DIV/0!</v>
      </c>
      <c r="O13" s="107"/>
      <c r="P13" s="105" t="e">
        <f>O13*F13</f>
        <v>#DIV/0!</v>
      </c>
      <c r="Q13" s="87" t="e">
        <f>((O13*G13)/2)</f>
        <v>#DIV/0!</v>
      </c>
      <c r="R13" s="99"/>
      <c r="S13" s="108"/>
      <c r="T13" s="49"/>
      <c r="U13" s="108"/>
      <c r="V13" s="49"/>
      <c r="W13" s="108"/>
      <c r="X13" s="49"/>
      <c r="Y13" s="108"/>
      <c r="Z13" s="49"/>
      <c r="AA13" s="108"/>
      <c r="AB13" s="49"/>
      <c r="AC13" s="108"/>
      <c r="AD13" s="49"/>
      <c r="AE13" s="108"/>
      <c r="AF13" s="49"/>
      <c r="AG13" s="108"/>
      <c r="AH13" s="49"/>
      <c r="AI13" s="108"/>
      <c r="AJ13" s="49"/>
      <c r="AK13" s="108"/>
      <c r="AL13" s="49"/>
      <c r="AM13" s="108"/>
      <c r="AN13" s="49"/>
      <c r="AO13" s="108"/>
      <c r="AP13" s="49"/>
      <c r="AQ13" s="108"/>
      <c r="AR13" s="49"/>
      <c r="AS13" s="108"/>
      <c r="AT13" s="49"/>
      <c r="AU13" s="108"/>
      <c r="AV13" s="49"/>
      <c r="AW13" s="108"/>
      <c r="AX13" s="49"/>
      <c r="AY13" s="108"/>
      <c r="AZ13" s="49"/>
      <c r="BA13" s="108"/>
      <c r="BB13" s="49"/>
      <c r="BC13" s="108"/>
      <c r="BD13" s="49"/>
      <c r="BE13" s="108"/>
      <c r="BF13" s="49"/>
      <c r="BG13" s="108"/>
      <c r="BH13" s="49"/>
      <c r="BI13" s="108"/>
      <c r="BJ13" s="49"/>
      <c r="BK13" s="108"/>
      <c r="BL13" s="49"/>
      <c r="BM13" s="108"/>
      <c r="BN13" s="49"/>
      <c r="BO13" s="108"/>
      <c r="BP13" s="49"/>
      <c r="BQ13" s="108"/>
      <c r="BR13" s="49"/>
      <c r="BS13" s="108"/>
      <c r="BT13" s="49"/>
      <c r="BU13" s="108"/>
      <c r="BV13" s="49"/>
      <c r="BW13" s="108"/>
      <c r="BX13" s="49"/>
      <c r="BY13" s="108"/>
      <c r="BZ13" s="49"/>
      <c r="CA13" s="109"/>
      <c r="CB13" s="47">
        <f>K13</f>
        <v>0</v>
      </c>
      <c r="CC13" s="56">
        <f>CB13*(E13/50)</f>
        <v>0</v>
      </c>
      <c r="CD13" s="56" t="e">
        <f>CB13*G13</f>
        <v>#DIV/0!</v>
      </c>
    </row>
    <row r="14" spans="1:82" s="47" customFormat="1" ht="5.25" customHeight="1" thickBot="1" x14ac:dyDescent="0.25">
      <c r="C14" s="37"/>
      <c r="D14" s="90"/>
      <c r="E14" s="91"/>
      <c r="F14" s="92"/>
      <c r="G14" s="91"/>
      <c r="H14" s="93"/>
      <c r="I14" s="93"/>
      <c r="J14" s="52"/>
      <c r="K14" s="94"/>
      <c r="L14" s="95"/>
      <c r="M14" s="96"/>
      <c r="N14" s="97"/>
      <c r="O14" s="95"/>
      <c r="P14" s="96"/>
      <c r="Q14" s="98"/>
      <c r="S14" s="55"/>
      <c r="U14" s="55"/>
      <c r="W14" s="55"/>
      <c r="Y14" s="55"/>
      <c r="AA14" s="55"/>
      <c r="AC14" s="55"/>
      <c r="AE14" s="55"/>
      <c r="AG14" s="55"/>
      <c r="AI14" s="55"/>
      <c r="AK14" s="55"/>
      <c r="AM14" s="55"/>
      <c r="AO14" s="55"/>
      <c r="AQ14" s="55"/>
      <c r="AS14" s="55"/>
      <c r="AU14" s="55"/>
      <c r="AW14" s="55"/>
      <c r="AY14" s="55"/>
      <c r="BA14" s="55"/>
      <c r="BC14" s="55"/>
      <c r="BE14" s="55"/>
      <c r="BG14" s="55"/>
      <c r="BI14" s="55"/>
      <c r="BK14" s="55"/>
      <c r="BM14" s="55"/>
      <c r="BO14" s="55"/>
      <c r="BQ14" s="55"/>
      <c r="BS14" s="55"/>
      <c r="BU14" s="55"/>
      <c r="BW14" s="55"/>
      <c r="BY14" s="55"/>
      <c r="CA14" s="55"/>
      <c r="CC14" s="56"/>
      <c r="CD14" s="56"/>
    </row>
    <row r="15" spans="1:82" s="47" customFormat="1" ht="33.75" customHeight="1" thickBot="1" x14ac:dyDescent="0.25">
      <c r="A15" s="99"/>
      <c r="B15" s="49"/>
      <c r="C15" s="156"/>
      <c r="D15" s="100"/>
      <c r="E15" s="101"/>
      <c r="F15" s="102" t="e">
        <f>E15/D15</f>
        <v>#DIV/0!</v>
      </c>
      <c r="G15" s="101" t="e">
        <f>(E15/D15)/2</f>
        <v>#DIV/0!</v>
      </c>
      <c r="H15" s="103"/>
      <c r="I15" s="103"/>
      <c r="J15" s="104"/>
      <c r="K15" s="82">
        <f>J15-L15-O15</f>
        <v>0</v>
      </c>
      <c r="L15" s="83">
        <f>S15+U15+W15+Y15+AA15+AC15+AE15+AG15+AI15+AK15+AM15+AO15+AQ15+AS15+AU15+AW15+AY15+BA15+BC15+BE15+BG15+BI15+BK15+BM15+BO15+BQ15+BS15+BU15+BW15+BY15+CA15</f>
        <v>0</v>
      </c>
      <c r="M15" s="105" t="e">
        <f>L15*F15</f>
        <v>#DIV/0!</v>
      </c>
      <c r="N15" s="106" t="e">
        <f>L15*G15</f>
        <v>#DIV/0!</v>
      </c>
      <c r="O15" s="107"/>
      <c r="P15" s="105" t="e">
        <f>O15*F15</f>
        <v>#DIV/0!</v>
      </c>
      <c r="Q15" s="87" t="e">
        <f>((O15*G15)/2)</f>
        <v>#DIV/0!</v>
      </c>
      <c r="R15" s="99"/>
      <c r="S15" s="108"/>
      <c r="T15" s="49"/>
      <c r="U15" s="108"/>
      <c r="V15" s="49"/>
      <c r="W15" s="108"/>
      <c r="X15" s="49"/>
      <c r="Y15" s="108"/>
      <c r="Z15" s="49"/>
      <c r="AA15" s="108"/>
      <c r="AB15" s="49"/>
      <c r="AC15" s="108"/>
      <c r="AD15" s="49"/>
      <c r="AE15" s="108"/>
      <c r="AF15" s="49"/>
      <c r="AG15" s="108"/>
      <c r="AH15" s="49"/>
      <c r="AI15" s="108"/>
      <c r="AJ15" s="49"/>
      <c r="AK15" s="108"/>
      <c r="AL15" s="49"/>
      <c r="AM15" s="108"/>
      <c r="AN15" s="49"/>
      <c r="AO15" s="108"/>
      <c r="AP15" s="49"/>
      <c r="AQ15" s="108"/>
      <c r="AR15" s="49"/>
      <c r="AS15" s="108"/>
      <c r="AT15" s="49"/>
      <c r="AU15" s="108"/>
      <c r="AV15" s="49"/>
      <c r="AW15" s="108"/>
      <c r="AX15" s="49"/>
      <c r="AY15" s="108"/>
      <c r="AZ15" s="49"/>
      <c r="BA15" s="108"/>
      <c r="BB15" s="49"/>
      <c r="BC15" s="108"/>
      <c r="BD15" s="49"/>
      <c r="BE15" s="108"/>
      <c r="BF15" s="49"/>
      <c r="BG15" s="108"/>
      <c r="BH15" s="49"/>
      <c r="BI15" s="108"/>
      <c r="BJ15" s="49"/>
      <c r="BK15" s="108"/>
      <c r="BL15" s="49"/>
      <c r="BM15" s="108"/>
      <c r="BN15" s="49"/>
      <c r="BO15" s="108"/>
      <c r="BP15" s="49"/>
      <c r="BQ15" s="108"/>
      <c r="BR15" s="49"/>
      <c r="BS15" s="108"/>
      <c r="BT15" s="49"/>
      <c r="BU15" s="108"/>
      <c r="BV15" s="49"/>
      <c r="BW15" s="108"/>
      <c r="BX15" s="49"/>
      <c r="BY15" s="108"/>
      <c r="BZ15" s="49"/>
      <c r="CA15" s="109"/>
      <c r="CB15" s="47">
        <f>K15</f>
        <v>0</v>
      </c>
      <c r="CC15" s="56">
        <f>CB15*(E15/50)</f>
        <v>0</v>
      </c>
      <c r="CD15" s="56"/>
    </row>
    <row r="16" spans="1:82" s="47" customFormat="1" ht="5.25" customHeight="1" thickBot="1" x14ac:dyDescent="0.25">
      <c r="C16" s="37"/>
      <c r="D16" s="90"/>
      <c r="E16" s="91"/>
      <c r="F16" s="92"/>
      <c r="G16" s="91"/>
      <c r="H16" s="93"/>
      <c r="I16" s="93"/>
      <c r="J16" s="52"/>
      <c r="K16" s="94"/>
      <c r="L16" s="95"/>
      <c r="M16" s="96"/>
      <c r="N16" s="97"/>
      <c r="O16" s="95"/>
      <c r="P16" s="96"/>
      <c r="Q16" s="98"/>
      <c r="S16" s="55"/>
      <c r="U16" s="55"/>
      <c r="W16" s="55"/>
      <c r="Y16" s="55"/>
      <c r="AA16" s="55"/>
      <c r="AC16" s="55"/>
      <c r="AE16" s="55"/>
      <c r="AG16" s="55"/>
      <c r="AI16" s="55"/>
      <c r="AK16" s="55"/>
      <c r="AM16" s="55"/>
      <c r="AO16" s="55"/>
      <c r="AQ16" s="55"/>
      <c r="AS16" s="55"/>
      <c r="AU16" s="55"/>
      <c r="AW16" s="55"/>
      <c r="AY16" s="55"/>
      <c r="BA16" s="55"/>
      <c r="BC16" s="55"/>
      <c r="BE16" s="55"/>
      <c r="BG16" s="55"/>
      <c r="BI16" s="55"/>
      <c r="BK16" s="55"/>
      <c r="BM16" s="55"/>
      <c r="BO16" s="55"/>
      <c r="BQ16" s="55"/>
      <c r="BS16" s="55"/>
      <c r="BU16" s="55"/>
      <c r="BW16" s="55"/>
      <c r="BY16" s="55"/>
      <c r="CA16" s="55"/>
      <c r="CC16" s="56"/>
      <c r="CD16" s="56"/>
    </row>
    <row r="17" spans="1:82" s="47" customFormat="1" ht="33.75" customHeight="1" thickBot="1" x14ac:dyDescent="0.25">
      <c r="A17" s="99"/>
      <c r="B17" s="49"/>
      <c r="C17" s="156"/>
      <c r="D17" s="100"/>
      <c r="E17" s="101"/>
      <c r="F17" s="102"/>
      <c r="G17" s="101" t="e">
        <f>(E17/D17)/2</f>
        <v>#DIV/0!</v>
      </c>
      <c r="H17" s="103"/>
      <c r="I17" s="103"/>
      <c r="J17" s="104"/>
      <c r="K17" s="82">
        <f>J17-L17-O17</f>
        <v>0</v>
      </c>
      <c r="L17" s="83">
        <f>S17+U17+W17+Y17+AA17+AC17+AE17+AG17+AI17+AK17+AM17+AO17+AQ17+AS17+AU17+AW17+AY17+BA17+BC17+BE17+BG17+BI17+BK17+BM17+BO17+BQ17+BS17+BU17+BW17+BY17+CA17</f>
        <v>0</v>
      </c>
      <c r="M17" s="110"/>
      <c r="N17" s="111"/>
      <c r="O17" s="107"/>
      <c r="P17" s="110"/>
      <c r="Q17" s="87"/>
      <c r="R17" s="99"/>
      <c r="S17" s="108"/>
      <c r="T17" s="49"/>
      <c r="U17" s="108"/>
      <c r="V17" s="49"/>
      <c r="W17" s="108"/>
      <c r="X17" s="49"/>
      <c r="Y17" s="108"/>
      <c r="Z17" s="49"/>
      <c r="AA17" s="108"/>
      <c r="AB17" s="49"/>
      <c r="AC17" s="108"/>
      <c r="AD17" s="49"/>
      <c r="AE17" s="108"/>
      <c r="AF17" s="49"/>
      <c r="AG17" s="108"/>
      <c r="AH17" s="49"/>
      <c r="AI17" s="108"/>
      <c r="AJ17" s="49"/>
      <c r="AK17" s="108"/>
      <c r="AL17" s="49"/>
      <c r="AM17" s="108"/>
      <c r="AN17" s="49"/>
      <c r="AO17" s="108"/>
      <c r="AP17" s="49"/>
      <c r="AQ17" s="108"/>
      <c r="AR17" s="49"/>
      <c r="AS17" s="108"/>
      <c r="AT17" s="49"/>
      <c r="AU17" s="108"/>
      <c r="AV17" s="49"/>
      <c r="AW17" s="108"/>
      <c r="AX17" s="49"/>
      <c r="AY17" s="108"/>
      <c r="AZ17" s="49"/>
      <c r="BA17" s="108"/>
      <c r="BB17" s="49"/>
      <c r="BC17" s="108"/>
      <c r="BD17" s="49"/>
      <c r="BE17" s="108"/>
      <c r="BF17" s="49"/>
      <c r="BG17" s="108"/>
      <c r="BH17" s="49"/>
      <c r="BI17" s="108"/>
      <c r="BJ17" s="49"/>
      <c r="BK17" s="108"/>
      <c r="BL17" s="49"/>
      <c r="BM17" s="108"/>
      <c r="BN17" s="49"/>
      <c r="BO17" s="108"/>
      <c r="BP17" s="49"/>
      <c r="BQ17" s="108"/>
      <c r="BR17" s="49"/>
      <c r="BS17" s="108"/>
      <c r="BT17" s="49"/>
      <c r="BU17" s="108"/>
      <c r="BV17" s="49"/>
      <c r="BW17" s="108"/>
      <c r="BX17" s="49"/>
      <c r="BY17" s="108"/>
      <c r="BZ17" s="49"/>
      <c r="CA17" s="109"/>
      <c r="CB17" s="47">
        <f>K17</f>
        <v>0</v>
      </c>
      <c r="CC17" s="56">
        <f>CB17*(E17/50)</f>
        <v>0</v>
      </c>
      <c r="CD17" s="56"/>
    </row>
    <row r="18" spans="1:82" s="47" customFormat="1" ht="5.25" customHeight="1" thickBot="1" x14ac:dyDescent="0.25">
      <c r="C18" s="37"/>
      <c r="D18" s="90"/>
      <c r="E18" s="91"/>
      <c r="F18" s="92"/>
      <c r="G18" s="91"/>
      <c r="H18" s="93"/>
      <c r="I18" s="93"/>
      <c r="J18" s="52"/>
      <c r="K18" s="94"/>
      <c r="L18" s="95"/>
      <c r="M18" s="96"/>
      <c r="N18" s="97"/>
      <c r="O18" s="95"/>
      <c r="P18" s="96"/>
      <c r="Q18" s="98"/>
      <c r="S18" s="55"/>
      <c r="U18" s="55"/>
      <c r="W18" s="55"/>
      <c r="Y18" s="55"/>
      <c r="AA18" s="55"/>
      <c r="AC18" s="55"/>
      <c r="AE18" s="55"/>
      <c r="AG18" s="55"/>
      <c r="AI18" s="55"/>
      <c r="AK18" s="55"/>
      <c r="AM18" s="55"/>
      <c r="AO18" s="55"/>
      <c r="AQ18" s="55"/>
      <c r="AS18" s="55"/>
      <c r="AU18" s="55"/>
      <c r="AW18" s="55"/>
      <c r="AY18" s="55"/>
      <c r="BA18" s="55"/>
      <c r="BC18" s="55"/>
      <c r="BE18" s="55"/>
      <c r="BG18" s="55"/>
      <c r="BI18" s="55"/>
      <c r="BK18" s="55"/>
      <c r="BM18" s="55"/>
      <c r="BO18" s="55"/>
      <c r="BQ18" s="55"/>
      <c r="BS18" s="55"/>
      <c r="BU18" s="55"/>
      <c r="BW18" s="55"/>
      <c r="BY18" s="55"/>
      <c r="CA18" s="55"/>
      <c r="CC18" s="56"/>
      <c r="CD18" s="56"/>
    </row>
    <row r="19" spans="1:82" s="47" customFormat="1" ht="33.75" customHeight="1" thickBot="1" x14ac:dyDescent="0.25">
      <c r="A19" s="99"/>
      <c r="B19" s="49"/>
      <c r="C19" s="156"/>
      <c r="D19" s="100"/>
      <c r="E19" s="101"/>
      <c r="F19" s="102"/>
      <c r="G19" s="101" t="e">
        <f>(E19/D19)/2</f>
        <v>#DIV/0!</v>
      </c>
      <c r="H19" s="103"/>
      <c r="I19" s="103"/>
      <c r="J19" s="104"/>
      <c r="K19" s="82">
        <f>J19-L19-O19</f>
        <v>0</v>
      </c>
      <c r="L19" s="83">
        <f>S19+U19+W19+Y19+AA19+AC19+AE19+AG19+AI19+AK19+AM19+AO19+AQ19+AS19+AU19+AW19+AY19+BA19+BC19+BE19+BG19+BI19+BK19+BM19+BO19+BQ19+BS19+BU19+BW19+BY19+CA19</f>
        <v>0</v>
      </c>
      <c r="M19" s="110"/>
      <c r="N19" s="111"/>
      <c r="O19" s="107"/>
      <c r="P19" s="110"/>
      <c r="Q19" s="87"/>
      <c r="R19" s="99"/>
      <c r="S19" s="108"/>
      <c r="T19" s="49"/>
      <c r="U19" s="108"/>
      <c r="V19" s="49"/>
      <c r="W19" s="108"/>
      <c r="X19" s="49"/>
      <c r="Y19" s="108"/>
      <c r="Z19" s="49"/>
      <c r="AA19" s="108"/>
      <c r="AB19" s="49"/>
      <c r="AC19" s="108"/>
      <c r="AD19" s="49"/>
      <c r="AE19" s="108"/>
      <c r="AF19" s="49"/>
      <c r="AG19" s="108"/>
      <c r="AH19" s="49"/>
      <c r="AI19" s="108"/>
      <c r="AJ19" s="49"/>
      <c r="AK19" s="108"/>
      <c r="AL19" s="49"/>
      <c r="AM19" s="108"/>
      <c r="AN19" s="49"/>
      <c r="AO19" s="108"/>
      <c r="AP19" s="49"/>
      <c r="AQ19" s="108"/>
      <c r="AR19" s="49"/>
      <c r="AS19" s="108"/>
      <c r="AT19" s="49"/>
      <c r="AU19" s="108"/>
      <c r="AV19" s="49"/>
      <c r="AW19" s="108"/>
      <c r="AX19" s="49"/>
      <c r="AY19" s="108"/>
      <c r="AZ19" s="49"/>
      <c r="BA19" s="108"/>
      <c r="BB19" s="49"/>
      <c r="BC19" s="108"/>
      <c r="BD19" s="49"/>
      <c r="BE19" s="108"/>
      <c r="BF19" s="49"/>
      <c r="BG19" s="108"/>
      <c r="BH19" s="49"/>
      <c r="BI19" s="108"/>
      <c r="BJ19" s="49"/>
      <c r="BK19" s="108"/>
      <c r="BL19" s="49"/>
      <c r="BM19" s="108"/>
      <c r="BN19" s="49"/>
      <c r="BO19" s="108"/>
      <c r="BP19" s="49"/>
      <c r="BQ19" s="108"/>
      <c r="BR19" s="49"/>
      <c r="BS19" s="108"/>
      <c r="BT19" s="49"/>
      <c r="BU19" s="108"/>
      <c r="BV19" s="49"/>
      <c r="BW19" s="108"/>
      <c r="BX19" s="49"/>
      <c r="BY19" s="108"/>
      <c r="BZ19" s="49"/>
      <c r="CA19" s="109"/>
      <c r="CB19" s="47">
        <f>K19</f>
        <v>0</v>
      </c>
      <c r="CC19" s="56">
        <f>CB19*(E19/50)</f>
        <v>0</v>
      </c>
      <c r="CD19" s="56"/>
    </row>
    <row r="20" spans="1:82" s="47" customFormat="1" ht="5.25" customHeight="1" thickBot="1" x14ac:dyDescent="0.25">
      <c r="C20" s="37"/>
      <c r="D20" s="90"/>
      <c r="E20" s="91"/>
      <c r="F20" s="92"/>
      <c r="G20" s="91"/>
      <c r="H20" s="93"/>
      <c r="I20" s="93"/>
      <c r="J20" s="52"/>
      <c r="K20" s="94"/>
      <c r="L20" s="95"/>
      <c r="M20" s="96"/>
      <c r="N20" s="97"/>
      <c r="O20" s="95"/>
      <c r="P20" s="96"/>
      <c r="Q20" s="98"/>
      <c r="S20" s="55"/>
      <c r="U20" s="55"/>
      <c r="W20" s="55"/>
      <c r="Y20" s="55"/>
      <c r="AA20" s="55"/>
      <c r="AC20" s="55"/>
      <c r="AE20" s="55"/>
      <c r="AG20" s="55"/>
      <c r="AI20" s="55"/>
      <c r="AK20" s="55"/>
      <c r="AM20" s="55"/>
      <c r="AO20" s="55"/>
      <c r="AQ20" s="55"/>
      <c r="AS20" s="55"/>
      <c r="AU20" s="55"/>
      <c r="AW20" s="55"/>
      <c r="AY20" s="55"/>
      <c r="BA20" s="55"/>
      <c r="BC20" s="55"/>
      <c r="BE20" s="55"/>
      <c r="BG20" s="55"/>
      <c r="BI20" s="55"/>
      <c r="BK20" s="55"/>
      <c r="BM20" s="55"/>
      <c r="BO20" s="55"/>
      <c r="BQ20" s="55"/>
      <c r="BS20" s="55"/>
      <c r="BU20" s="55"/>
      <c r="BW20" s="55"/>
      <c r="BY20" s="55"/>
      <c r="CA20" s="55"/>
      <c r="CC20" s="56"/>
      <c r="CD20" s="56"/>
    </row>
    <row r="21" spans="1:82" s="47" customFormat="1" ht="33.75" customHeight="1" thickBot="1" x14ac:dyDescent="0.25">
      <c r="A21" s="99"/>
      <c r="B21" s="49"/>
      <c r="C21" s="156"/>
      <c r="D21" s="100"/>
      <c r="E21" s="101"/>
      <c r="F21" s="102"/>
      <c r="G21" s="101" t="e">
        <f>(E21/D21)/2</f>
        <v>#DIV/0!</v>
      </c>
      <c r="H21" s="103"/>
      <c r="I21" s="103"/>
      <c r="J21" s="104"/>
      <c r="K21" s="82">
        <f>J21-L21-O21</f>
        <v>0</v>
      </c>
      <c r="L21" s="83">
        <f>S21+U21+W21+Y21+AA21+AC21+AE21+AG21+AI21+AK21+AM21+AO21+AQ21+AS21+AU21+AW21+AY21+BA21+BC21+BE21+BG21+BI21+BK21+BM21+BO21+BQ21+BS21+BU21+BW21+BY21+CA21</f>
        <v>0</v>
      </c>
      <c r="M21" s="110"/>
      <c r="N21" s="111"/>
      <c r="O21" s="107"/>
      <c r="P21" s="110"/>
      <c r="Q21" s="87"/>
      <c r="R21" s="99"/>
      <c r="S21" s="108"/>
      <c r="T21" s="49"/>
      <c r="U21" s="108"/>
      <c r="V21" s="49"/>
      <c r="W21" s="108"/>
      <c r="X21" s="49"/>
      <c r="Y21" s="108"/>
      <c r="Z21" s="49"/>
      <c r="AA21" s="108"/>
      <c r="AB21" s="49"/>
      <c r="AC21" s="108"/>
      <c r="AD21" s="49"/>
      <c r="AE21" s="108"/>
      <c r="AF21" s="49"/>
      <c r="AG21" s="108"/>
      <c r="AH21" s="49"/>
      <c r="AI21" s="108"/>
      <c r="AJ21" s="49"/>
      <c r="AK21" s="108"/>
      <c r="AL21" s="49"/>
      <c r="AM21" s="108"/>
      <c r="AN21" s="49"/>
      <c r="AO21" s="108"/>
      <c r="AP21" s="49"/>
      <c r="AQ21" s="108"/>
      <c r="AR21" s="49"/>
      <c r="AS21" s="108"/>
      <c r="AT21" s="49"/>
      <c r="AU21" s="108"/>
      <c r="AV21" s="49"/>
      <c r="AW21" s="108"/>
      <c r="AX21" s="49"/>
      <c r="AY21" s="108"/>
      <c r="AZ21" s="49"/>
      <c r="BA21" s="108"/>
      <c r="BB21" s="49"/>
      <c r="BC21" s="108"/>
      <c r="BD21" s="49"/>
      <c r="BE21" s="108"/>
      <c r="BF21" s="49"/>
      <c r="BG21" s="108"/>
      <c r="BH21" s="49"/>
      <c r="BI21" s="108"/>
      <c r="BJ21" s="49"/>
      <c r="BK21" s="108"/>
      <c r="BL21" s="49"/>
      <c r="BM21" s="108"/>
      <c r="BN21" s="49"/>
      <c r="BO21" s="108"/>
      <c r="BP21" s="49"/>
      <c r="BQ21" s="108"/>
      <c r="BR21" s="49"/>
      <c r="BS21" s="108"/>
      <c r="BT21" s="49"/>
      <c r="BU21" s="108"/>
      <c r="BV21" s="49"/>
      <c r="BW21" s="108"/>
      <c r="BX21" s="49"/>
      <c r="BY21" s="108"/>
      <c r="BZ21" s="49"/>
      <c r="CA21" s="109"/>
      <c r="CB21" s="47">
        <f>K21</f>
        <v>0</v>
      </c>
      <c r="CC21" s="56">
        <f>CB21*(E21/50)</f>
        <v>0</v>
      </c>
      <c r="CD21" s="56"/>
    </row>
    <row r="22" spans="1:82" s="47" customFormat="1" ht="5.25" customHeight="1" thickBot="1" x14ac:dyDescent="0.25">
      <c r="C22" s="37"/>
      <c r="D22" s="90"/>
      <c r="E22" s="91"/>
      <c r="F22" s="92"/>
      <c r="G22" s="91"/>
      <c r="H22" s="93"/>
      <c r="I22" s="93"/>
      <c r="J22" s="52"/>
      <c r="K22" s="94"/>
      <c r="L22" s="95"/>
      <c r="M22" s="96"/>
      <c r="N22" s="97"/>
      <c r="O22" s="95"/>
      <c r="P22" s="96"/>
      <c r="Q22" s="98"/>
      <c r="S22" s="55"/>
      <c r="U22" s="55"/>
      <c r="W22" s="55"/>
      <c r="Y22" s="55"/>
      <c r="AA22" s="55"/>
      <c r="AC22" s="55"/>
      <c r="AE22" s="55"/>
      <c r="AG22" s="55"/>
      <c r="AI22" s="55"/>
      <c r="AK22" s="55"/>
      <c r="AM22" s="55"/>
      <c r="AO22" s="55"/>
      <c r="AQ22" s="55"/>
      <c r="AS22" s="55"/>
      <c r="AU22" s="55"/>
      <c r="AW22" s="55"/>
      <c r="AY22" s="55"/>
      <c r="BA22" s="55"/>
      <c r="BC22" s="55"/>
      <c r="BE22" s="55"/>
      <c r="BG22" s="55"/>
      <c r="BI22" s="55"/>
      <c r="BK22" s="55"/>
      <c r="BM22" s="55"/>
      <c r="BO22" s="55"/>
      <c r="BQ22" s="55"/>
      <c r="BS22" s="55"/>
      <c r="BU22" s="55"/>
      <c r="BW22" s="55"/>
      <c r="BY22" s="55"/>
      <c r="CA22" s="55"/>
      <c r="CC22" s="56"/>
      <c r="CD22" s="56"/>
    </row>
    <row r="23" spans="1:82" s="47" customFormat="1" ht="33.75" customHeight="1" thickBot="1" x14ac:dyDescent="0.25">
      <c r="A23" s="99"/>
      <c r="B23" s="49"/>
      <c r="C23" s="156"/>
      <c r="D23" s="100"/>
      <c r="E23" s="101"/>
      <c r="F23" s="102"/>
      <c r="G23" s="101" t="e">
        <f>(E23/D23)/2</f>
        <v>#DIV/0!</v>
      </c>
      <c r="H23" s="103"/>
      <c r="I23" s="103"/>
      <c r="J23" s="104"/>
      <c r="K23" s="82">
        <f>J23-L23-O23</f>
        <v>0</v>
      </c>
      <c r="L23" s="83">
        <f>S23+U23+W23+Y23+AA23+AC23+AE23+AG23+AI23+AK23+AM23+AO23+AQ23+AS23+AU23+AW23+AY23+BA23+BC23+BE23+BG23+BI23+BK23+BM23+BO23+BQ23+BS23+BU23+BW23+BY23+CA23</f>
        <v>0</v>
      </c>
      <c r="M23" s="110"/>
      <c r="N23" s="111"/>
      <c r="O23" s="107"/>
      <c r="P23" s="110"/>
      <c r="Q23" s="87"/>
      <c r="R23" s="99"/>
      <c r="S23" s="108"/>
      <c r="T23" s="49"/>
      <c r="U23" s="108"/>
      <c r="V23" s="49"/>
      <c r="W23" s="108"/>
      <c r="X23" s="49"/>
      <c r="Y23" s="108"/>
      <c r="Z23" s="49"/>
      <c r="AA23" s="108"/>
      <c r="AB23" s="49"/>
      <c r="AC23" s="108"/>
      <c r="AD23" s="49"/>
      <c r="AE23" s="108"/>
      <c r="AF23" s="49"/>
      <c r="AG23" s="108"/>
      <c r="AH23" s="49"/>
      <c r="AI23" s="108"/>
      <c r="AJ23" s="49"/>
      <c r="AK23" s="108"/>
      <c r="AL23" s="49"/>
      <c r="AM23" s="108"/>
      <c r="AN23" s="49"/>
      <c r="AO23" s="108"/>
      <c r="AP23" s="49"/>
      <c r="AQ23" s="108"/>
      <c r="AR23" s="49"/>
      <c r="AS23" s="108"/>
      <c r="AT23" s="49"/>
      <c r="AU23" s="108"/>
      <c r="AV23" s="49"/>
      <c r="AW23" s="108"/>
      <c r="AX23" s="49"/>
      <c r="AY23" s="108"/>
      <c r="AZ23" s="49"/>
      <c r="BA23" s="108"/>
      <c r="BB23" s="49"/>
      <c r="BC23" s="108"/>
      <c r="BD23" s="49"/>
      <c r="BE23" s="108"/>
      <c r="BF23" s="49"/>
      <c r="BG23" s="108"/>
      <c r="BH23" s="49"/>
      <c r="BI23" s="108"/>
      <c r="BJ23" s="49"/>
      <c r="BK23" s="108"/>
      <c r="BL23" s="49"/>
      <c r="BM23" s="108"/>
      <c r="BN23" s="49"/>
      <c r="BO23" s="108"/>
      <c r="BP23" s="49"/>
      <c r="BQ23" s="108"/>
      <c r="BR23" s="49"/>
      <c r="BS23" s="108"/>
      <c r="BT23" s="49"/>
      <c r="BU23" s="108"/>
      <c r="BV23" s="49"/>
      <c r="BW23" s="108"/>
      <c r="BX23" s="49"/>
      <c r="BY23" s="108"/>
      <c r="BZ23" s="49"/>
      <c r="CA23" s="109"/>
      <c r="CB23" s="47">
        <f>K23</f>
        <v>0</v>
      </c>
      <c r="CC23" s="56">
        <f>CB23*(E23/50)</f>
        <v>0</v>
      </c>
      <c r="CD23" s="56"/>
    </row>
    <row r="24" spans="1:82" s="47" customFormat="1" ht="5.25" customHeight="1" thickBot="1" x14ac:dyDescent="0.25">
      <c r="C24" s="37"/>
      <c r="D24" s="90"/>
      <c r="E24" s="91"/>
      <c r="F24" s="92"/>
      <c r="G24" s="91"/>
      <c r="H24" s="93"/>
      <c r="I24" s="93"/>
      <c r="J24" s="52"/>
      <c r="K24" s="94"/>
      <c r="L24" s="95"/>
      <c r="M24" s="96"/>
      <c r="N24" s="97"/>
      <c r="O24" s="95"/>
      <c r="P24" s="96"/>
      <c r="Q24" s="98"/>
      <c r="S24" s="55"/>
      <c r="U24" s="55"/>
      <c r="W24" s="55"/>
      <c r="Y24" s="55"/>
      <c r="AA24" s="55"/>
      <c r="AC24" s="55"/>
      <c r="AE24" s="55"/>
      <c r="AG24" s="55"/>
      <c r="AI24" s="55"/>
      <c r="AK24" s="55"/>
      <c r="AM24" s="55"/>
      <c r="AO24" s="55"/>
      <c r="AQ24" s="55"/>
      <c r="AS24" s="55"/>
      <c r="AU24" s="55"/>
      <c r="AW24" s="55"/>
      <c r="AY24" s="55"/>
      <c r="BA24" s="55"/>
      <c r="BC24" s="55"/>
      <c r="BE24" s="55"/>
      <c r="BG24" s="55"/>
      <c r="BI24" s="55"/>
      <c r="BK24" s="55"/>
      <c r="BM24" s="55"/>
      <c r="BO24" s="55"/>
      <c r="BQ24" s="55"/>
      <c r="BS24" s="55"/>
      <c r="BU24" s="55"/>
      <c r="BW24" s="55"/>
      <c r="BY24" s="55"/>
      <c r="CA24" s="55"/>
      <c r="CC24" s="56"/>
      <c r="CD24" s="56"/>
    </row>
    <row r="25" spans="1:82" s="47" customFormat="1" ht="33.75" customHeight="1" thickBot="1" x14ac:dyDescent="0.25">
      <c r="A25" s="99"/>
      <c r="B25" s="49"/>
      <c r="C25" s="156"/>
      <c r="D25" s="100"/>
      <c r="E25" s="101"/>
      <c r="F25" s="102"/>
      <c r="G25" s="101" t="e">
        <f>(E25/D25)/2</f>
        <v>#DIV/0!</v>
      </c>
      <c r="H25" s="103"/>
      <c r="I25" s="103"/>
      <c r="J25" s="104"/>
      <c r="K25" s="82">
        <f>J25-L25-O25</f>
        <v>0</v>
      </c>
      <c r="L25" s="83">
        <f>S25+U25+W25+Y25+AA25+AC25+AE25+AG25+AI25+AK25+AM25+AO25+AQ25+AS25+AU25+AW25+AY25+BA25+BC25+BE25+BG25+BI25+BK25+BM25+BO25+BQ25+BS25+BU25+BW25+BY25+CA25</f>
        <v>0</v>
      </c>
      <c r="M25" s="110"/>
      <c r="N25" s="111"/>
      <c r="O25" s="107"/>
      <c r="P25" s="110"/>
      <c r="Q25" s="87"/>
      <c r="R25" s="99"/>
      <c r="S25" s="108"/>
      <c r="T25" s="49"/>
      <c r="U25" s="108"/>
      <c r="V25" s="49"/>
      <c r="W25" s="108"/>
      <c r="X25" s="49"/>
      <c r="Y25" s="108"/>
      <c r="Z25" s="49"/>
      <c r="AA25" s="108"/>
      <c r="AB25" s="49"/>
      <c r="AC25" s="108"/>
      <c r="AD25" s="49"/>
      <c r="AE25" s="108"/>
      <c r="AF25" s="49"/>
      <c r="AG25" s="108"/>
      <c r="AH25" s="49"/>
      <c r="AI25" s="108"/>
      <c r="AJ25" s="49"/>
      <c r="AK25" s="108"/>
      <c r="AL25" s="49"/>
      <c r="AM25" s="108"/>
      <c r="AN25" s="49"/>
      <c r="AO25" s="108"/>
      <c r="AP25" s="49"/>
      <c r="AQ25" s="108"/>
      <c r="AR25" s="49"/>
      <c r="AS25" s="108"/>
      <c r="AT25" s="49"/>
      <c r="AU25" s="108"/>
      <c r="AV25" s="49"/>
      <c r="AW25" s="108"/>
      <c r="AX25" s="49"/>
      <c r="AY25" s="108"/>
      <c r="AZ25" s="49"/>
      <c r="BA25" s="108"/>
      <c r="BB25" s="49"/>
      <c r="BC25" s="108"/>
      <c r="BD25" s="49"/>
      <c r="BE25" s="108"/>
      <c r="BF25" s="49"/>
      <c r="BG25" s="108"/>
      <c r="BH25" s="49"/>
      <c r="BI25" s="108"/>
      <c r="BJ25" s="49"/>
      <c r="BK25" s="108"/>
      <c r="BL25" s="49"/>
      <c r="BM25" s="108"/>
      <c r="BN25" s="49"/>
      <c r="BO25" s="108"/>
      <c r="BP25" s="49"/>
      <c r="BQ25" s="108"/>
      <c r="BR25" s="49"/>
      <c r="BS25" s="108"/>
      <c r="BT25" s="49"/>
      <c r="BU25" s="108"/>
      <c r="BV25" s="49"/>
      <c r="BW25" s="108"/>
      <c r="BX25" s="49"/>
      <c r="BY25" s="108"/>
      <c r="BZ25" s="49"/>
      <c r="CA25" s="109"/>
      <c r="CB25" s="47">
        <f>K25</f>
        <v>0</v>
      </c>
      <c r="CC25" s="56">
        <f>CB25*(E25/50)</f>
        <v>0</v>
      </c>
      <c r="CD25" s="56"/>
    </row>
    <row r="26" spans="1:82" s="47" customFormat="1" ht="5.25" customHeight="1" thickBot="1" x14ac:dyDescent="0.25">
      <c r="C26" s="37"/>
      <c r="D26" s="90"/>
      <c r="E26" s="91"/>
      <c r="F26" s="92"/>
      <c r="G26" s="91"/>
      <c r="H26" s="93"/>
      <c r="I26" s="93"/>
      <c r="J26" s="52"/>
      <c r="K26" s="94"/>
      <c r="L26" s="95"/>
      <c r="M26" s="96"/>
      <c r="N26" s="97"/>
      <c r="O26" s="95"/>
      <c r="P26" s="96"/>
      <c r="Q26" s="98"/>
      <c r="S26" s="55"/>
      <c r="U26" s="55"/>
      <c r="W26" s="55"/>
      <c r="Y26" s="55"/>
      <c r="AA26" s="55"/>
      <c r="AC26" s="55"/>
      <c r="AE26" s="55"/>
      <c r="AG26" s="55"/>
      <c r="AI26" s="55"/>
      <c r="AK26" s="55"/>
      <c r="AM26" s="55"/>
      <c r="AO26" s="55"/>
      <c r="AQ26" s="55"/>
      <c r="AS26" s="55"/>
      <c r="AU26" s="55"/>
      <c r="AW26" s="55"/>
      <c r="AY26" s="55"/>
      <c r="BA26" s="55"/>
      <c r="BC26" s="55"/>
      <c r="BE26" s="55"/>
      <c r="BG26" s="55"/>
      <c r="BI26" s="55"/>
      <c r="BK26" s="55"/>
      <c r="BM26" s="55"/>
      <c r="BO26" s="55"/>
      <c r="BQ26" s="55"/>
      <c r="BS26" s="55"/>
      <c r="BU26" s="55"/>
      <c r="BW26" s="55"/>
      <c r="BY26" s="55"/>
      <c r="CA26" s="55"/>
      <c r="CC26" s="56"/>
      <c r="CD26" s="56"/>
    </row>
    <row r="27" spans="1:82" s="47" customFormat="1" ht="33.75" customHeight="1" thickBot="1" x14ac:dyDescent="0.25">
      <c r="A27" s="99"/>
      <c r="B27" s="49"/>
      <c r="C27" s="156"/>
      <c r="D27" s="100"/>
      <c r="E27" s="101"/>
      <c r="F27" s="102"/>
      <c r="G27" s="101" t="e">
        <f>(E27/D27)/2</f>
        <v>#DIV/0!</v>
      </c>
      <c r="H27" s="103"/>
      <c r="I27" s="103"/>
      <c r="J27" s="104"/>
      <c r="K27" s="82">
        <f>J27-L27-O27</f>
        <v>0</v>
      </c>
      <c r="L27" s="83">
        <f>S27+U27+W27+Y27+AA27+AC27+AE27+AG27+AI27+AK27+AM27+AO27+AQ27+AS27+AU27+AW27+AY27+BA27+BC27+BE27+BG27+BI27+BK27+BM27+BO27+BQ27+BS27+BU27+BW27+BY27+CA27</f>
        <v>0</v>
      </c>
      <c r="M27" s="110"/>
      <c r="N27" s="111"/>
      <c r="O27" s="107"/>
      <c r="P27" s="110"/>
      <c r="Q27" s="87"/>
      <c r="R27" s="99"/>
      <c r="S27" s="108"/>
      <c r="T27" s="49"/>
      <c r="U27" s="108"/>
      <c r="V27" s="49"/>
      <c r="W27" s="108"/>
      <c r="X27" s="49"/>
      <c r="Y27" s="108"/>
      <c r="Z27" s="49"/>
      <c r="AA27" s="108"/>
      <c r="AB27" s="49"/>
      <c r="AC27" s="108"/>
      <c r="AD27" s="49"/>
      <c r="AE27" s="108"/>
      <c r="AF27" s="49"/>
      <c r="AG27" s="108"/>
      <c r="AH27" s="49"/>
      <c r="AI27" s="108"/>
      <c r="AJ27" s="49"/>
      <c r="AK27" s="108"/>
      <c r="AL27" s="49"/>
      <c r="AM27" s="108"/>
      <c r="AN27" s="49"/>
      <c r="AO27" s="108"/>
      <c r="AP27" s="49"/>
      <c r="AQ27" s="108"/>
      <c r="AR27" s="49"/>
      <c r="AS27" s="108"/>
      <c r="AT27" s="49"/>
      <c r="AU27" s="108"/>
      <c r="AV27" s="49"/>
      <c r="AW27" s="108"/>
      <c r="AX27" s="49"/>
      <c r="AY27" s="108"/>
      <c r="AZ27" s="49"/>
      <c r="BA27" s="108"/>
      <c r="BB27" s="49"/>
      <c r="BC27" s="108"/>
      <c r="BD27" s="49"/>
      <c r="BE27" s="108"/>
      <c r="BF27" s="49"/>
      <c r="BG27" s="108"/>
      <c r="BH27" s="49"/>
      <c r="BI27" s="108"/>
      <c r="BJ27" s="49"/>
      <c r="BK27" s="108"/>
      <c r="BL27" s="49"/>
      <c r="BM27" s="108"/>
      <c r="BN27" s="49"/>
      <c r="BO27" s="108"/>
      <c r="BP27" s="49"/>
      <c r="BQ27" s="108"/>
      <c r="BR27" s="49"/>
      <c r="BS27" s="108"/>
      <c r="BT27" s="49"/>
      <c r="BU27" s="108"/>
      <c r="BV27" s="49"/>
      <c r="BW27" s="108"/>
      <c r="BX27" s="49"/>
      <c r="BY27" s="108"/>
      <c r="BZ27" s="49"/>
      <c r="CA27" s="109"/>
      <c r="CB27" s="47">
        <f>K27</f>
        <v>0</v>
      </c>
      <c r="CC27" s="56">
        <f>CB27*(E27/50)</f>
        <v>0</v>
      </c>
      <c r="CD27" s="56"/>
    </row>
    <row r="28" spans="1:82" s="47" customFormat="1" ht="5.25" customHeight="1" thickBot="1" x14ac:dyDescent="0.25">
      <c r="C28" s="37"/>
      <c r="D28" s="90"/>
      <c r="E28" s="91"/>
      <c r="F28" s="92"/>
      <c r="G28" s="91"/>
      <c r="H28" s="93"/>
      <c r="I28" s="93"/>
      <c r="J28" s="52"/>
      <c r="K28" s="94"/>
      <c r="L28" s="95"/>
      <c r="M28" s="96"/>
      <c r="N28" s="97"/>
      <c r="O28" s="95"/>
      <c r="P28" s="96"/>
      <c r="Q28" s="98"/>
      <c r="S28" s="55"/>
      <c r="U28" s="55"/>
      <c r="W28" s="55"/>
      <c r="Y28" s="55"/>
      <c r="AA28" s="55"/>
      <c r="AC28" s="55"/>
      <c r="AE28" s="55"/>
      <c r="AG28" s="55"/>
      <c r="AI28" s="55"/>
      <c r="AK28" s="55"/>
      <c r="AM28" s="55"/>
      <c r="AO28" s="55"/>
      <c r="AQ28" s="55"/>
      <c r="AS28" s="55"/>
      <c r="AU28" s="55"/>
      <c r="AW28" s="55"/>
      <c r="AY28" s="55"/>
      <c r="BA28" s="55"/>
      <c r="BC28" s="55"/>
      <c r="BE28" s="55"/>
      <c r="BG28" s="55"/>
      <c r="BI28" s="55"/>
      <c r="BK28" s="55"/>
      <c r="BM28" s="55"/>
      <c r="BO28" s="55"/>
      <c r="BQ28" s="55"/>
      <c r="BS28" s="55"/>
      <c r="BU28" s="55"/>
      <c r="BW28" s="55"/>
      <c r="BY28" s="55"/>
      <c r="CA28" s="55"/>
      <c r="CC28" s="56"/>
      <c r="CD28" s="56"/>
    </row>
    <row r="29" spans="1:82" s="47" customFormat="1" ht="33.75" customHeight="1" thickBot="1" x14ac:dyDescent="0.25">
      <c r="A29" s="99"/>
      <c r="B29" s="49"/>
      <c r="C29" s="156"/>
      <c r="D29" s="100"/>
      <c r="E29" s="101"/>
      <c r="F29" s="102"/>
      <c r="G29" s="101" t="e">
        <f>(E29/D29)/2</f>
        <v>#DIV/0!</v>
      </c>
      <c r="H29" s="103"/>
      <c r="I29" s="103"/>
      <c r="J29" s="104"/>
      <c r="K29" s="82">
        <f>J29-L29-O29</f>
        <v>0</v>
      </c>
      <c r="L29" s="83">
        <f>S29+U29+W29+Y29+AA29+AC29+AE29+AG29+AI29+AK29+AM29+AO29+AQ29+AS29+AU29+AW29+AY29+BA29+BC29+BE29+BG29+BI29+BK29+BM29+BO29+BQ29+BS29+BU29+BW29+BY29+CA29</f>
        <v>0</v>
      </c>
      <c r="M29" s="110"/>
      <c r="N29" s="111"/>
      <c r="O29" s="107"/>
      <c r="P29" s="110"/>
      <c r="Q29" s="87"/>
      <c r="R29" s="99"/>
      <c r="S29" s="108"/>
      <c r="T29" s="49"/>
      <c r="U29" s="108"/>
      <c r="V29" s="49"/>
      <c r="W29" s="108"/>
      <c r="X29" s="49"/>
      <c r="Y29" s="108"/>
      <c r="Z29" s="49"/>
      <c r="AA29" s="108"/>
      <c r="AB29" s="49"/>
      <c r="AC29" s="108"/>
      <c r="AD29" s="49"/>
      <c r="AE29" s="108"/>
      <c r="AF29" s="49"/>
      <c r="AG29" s="108"/>
      <c r="AH29" s="49"/>
      <c r="AI29" s="108"/>
      <c r="AJ29" s="49"/>
      <c r="AK29" s="108"/>
      <c r="AL29" s="49"/>
      <c r="AM29" s="108"/>
      <c r="AN29" s="49"/>
      <c r="AO29" s="108"/>
      <c r="AP29" s="49"/>
      <c r="AQ29" s="108"/>
      <c r="AR29" s="49"/>
      <c r="AS29" s="108"/>
      <c r="AT29" s="49"/>
      <c r="AU29" s="108"/>
      <c r="AV29" s="49"/>
      <c r="AW29" s="108"/>
      <c r="AX29" s="49"/>
      <c r="AY29" s="108"/>
      <c r="AZ29" s="49"/>
      <c r="BA29" s="108"/>
      <c r="BB29" s="49"/>
      <c r="BC29" s="108"/>
      <c r="BD29" s="49"/>
      <c r="BE29" s="108"/>
      <c r="BF29" s="49"/>
      <c r="BG29" s="108"/>
      <c r="BH29" s="49"/>
      <c r="BI29" s="108"/>
      <c r="BJ29" s="49"/>
      <c r="BK29" s="108"/>
      <c r="BL29" s="49"/>
      <c r="BM29" s="108"/>
      <c r="BN29" s="49"/>
      <c r="BO29" s="108"/>
      <c r="BP29" s="49"/>
      <c r="BQ29" s="108"/>
      <c r="BR29" s="49"/>
      <c r="BS29" s="108"/>
      <c r="BT29" s="49"/>
      <c r="BU29" s="108"/>
      <c r="BV29" s="49"/>
      <c r="BW29" s="108"/>
      <c r="BX29" s="49"/>
      <c r="BY29" s="108"/>
      <c r="BZ29" s="49"/>
      <c r="CA29" s="109"/>
      <c r="CB29" s="47">
        <f>K29</f>
        <v>0</v>
      </c>
      <c r="CC29" s="56">
        <f>CB29*(E29/50)</f>
        <v>0</v>
      </c>
      <c r="CD29" s="56"/>
    </row>
    <row r="30" spans="1:82" s="47" customFormat="1" ht="5.25" customHeight="1" thickBot="1" x14ac:dyDescent="0.25">
      <c r="C30" s="37"/>
      <c r="D30" s="90"/>
      <c r="E30" s="91"/>
      <c r="F30" s="92"/>
      <c r="G30" s="91"/>
      <c r="H30" s="93"/>
      <c r="I30" s="93"/>
      <c r="J30" s="52"/>
      <c r="K30" s="94"/>
      <c r="L30" s="95"/>
      <c r="M30" s="96"/>
      <c r="N30" s="97"/>
      <c r="O30" s="95"/>
      <c r="P30" s="96"/>
      <c r="Q30" s="98"/>
      <c r="S30" s="55"/>
      <c r="U30" s="55"/>
      <c r="W30" s="55"/>
      <c r="Y30" s="55"/>
      <c r="AA30" s="55"/>
      <c r="AC30" s="55"/>
      <c r="AE30" s="55"/>
      <c r="AG30" s="55"/>
      <c r="AI30" s="55"/>
      <c r="AK30" s="55"/>
      <c r="AM30" s="55"/>
      <c r="AO30" s="55"/>
      <c r="AQ30" s="55"/>
      <c r="AS30" s="55"/>
      <c r="AU30" s="55"/>
      <c r="AW30" s="55"/>
      <c r="AY30" s="55"/>
      <c r="BA30" s="55"/>
      <c r="BC30" s="55"/>
      <c r="BE30" s="55"/>
      <c r="BG30" s="55"/>
      <c r="BI30" s="55"/>
      <c r="BK30" s="55"/>
      <c r="BM30" s="55"/>
      <c r="BO30" s="55"/>
      <c r="BQ30" s="55"/>
      <c r="BS30" s="55"/>
      <c r="BU30" s="55"/>
      <c r="BW30" s="55"/>
      <c r="BY30" s="55"/>
      <c r="CA30" s="55"/>
      <c r="CC30" s="56"/>
      <c r="CD30" s="56"/>
    </row>
    <row r="31" spans="1:82" s="47" customFormat="1" ht="33.75" customHeight="1" thickBot="1" x14ac:dyDescent="0.25">
      <c r="A31" s="99"/>
      <c r="B31" s="49"/>
      <c r="C31" s="156"/>
      <c r="D31" s="100"/>
      <c r="E31" s="101"/>
      <c r="F31" s="102"/>
      <c r="G31" s="101" t="e">
        <f>(E31/D31)/2</f>
        <v>#DIV/0!</v>
      </c>
      <c r="H31" s="103"/>
      <c r="I31" s="103"/>
      <c r="J31" s="104"/>
      <c r="K31" s="82">
        <f>J31-L31-O31</f>
        <v>0</v>
      </c>
      <c r="L31" s="83">
        <f>S31+U31+W31+Y31+AA31+AC31+AE31+AG31+AI31+AK31+AM31+AO31+AQ31+AS31+AU31+AW31+AY31+BA31+BC31+BE31+BG31+BI31+BK31+BM31+BO31+BQ31+BS31+BU31+BW31+BY31+CA31</f>
        <v>0</v>
      </c>
      <c r="M31" s="110"/>
      <c r="N31" s="111"/>
      <c r="O31" s="107"/>
      <c r="P31" s="110"/>
      <c r="Q31" s="87"/>
      <c r="R31" s="99"/>
      <c r="S31" s="108"/>
      <c r="T31" s="49"/>
      <c r="U31" s="108"/>
      <c r="V31" s="49"/>
      <c r="W31" s="108"/>
      <c r="X31" s="49"/>
      <c r="Y31" s="108"/>
      <c r="Z31" s="49"/>
      <c r="AA31" s="108"/>
      <c r="AB31" s="49"/>
      <c r="AC31" s="108"/>
      <c r="AD31" s="49"/>
      <c r="AE31" s="108"/>
      <c r="AF31" s="49"/>
      <c r="AG31" s="108"/>
      <c r="AH31" s="49"/>
      <c r="AI31" s="108"/>
      <c r="AJ31" s="49"/>
      <c r="AK31" s="108"/>
      <c r="AL31" s="49"/>
      <c r="AM31" s="108"/>
      <c r="AN31" s="49"/>
      <c r="AO31" s="108"/>
      <c r="AP31" s="49"/>
      <c r="AQ31" s="108"/>
      <c r="AR31" s="49"/>
      <c r="AS31" s="108"/>
      <c r="AT31" s="49"/>
      <c r="AU31" s="108"/>
      <c r="AV31" s="49"/>
      <c r="AW31" s="108"/>
      <c r="AX31" s="49"/>
      <c r="AY31" s="108"/>
      <c r="AZ31" s="49"/>
      <c r="BA31" s="108"/>
      <c r="BB31" s="49"/>
      <c r="BC31" s="108"/>
      <c r="BD31" s="49"/>
      <c r="BE31" s="108"/>
      <c r="BF31" s="49"/>
      <c r="BG31" s="108"/>
      <c r="BH31" s="49"/>
      <c r="BI31" s="108"/>
      <c r="BJ31" s="49"/>
      <c r="BK31" s="108"/>
      <c r="BL31" s="49"/>
      <c r="BM31" s="108"/>
      <c r="BN31" s="49"/>
      <c r="BO31" s="108"/>
      <c r="BP31" s="49"/>
      <c r="BQ31" s="108"/>
      <c r="BR31" s="49"/>
      <c r="BS31" s="108"/>
      <c r="BT31" s="49"/>
      <c r="BU31" s="108"/>
      <c r="BV31" s="49"/>
      <c r="BW31" s="108"/>
      <c r="BX31" s="49"/>
      <c r="BY31" s="108"/>
      <c r="BZ31" s="49"/>
      <c r="CA31" s="109"/>
      <c r="CB31" s="47">
        <f>K31</f>
        <v>0</v>
      </c>
      <c r="CC31" s="56">
        <f>CB31*(E31/50)</f>
        <v>0</v>
      </c>
      <c r="CD31" s="56"/>
    </row>
    <row r="32" spans="1:82" s="47" customFormat="1" ht="5.25" customHeight="1" thickBot="1" x14ac:dyDescent="0.25">
      <c r="C32" s="37"/>
      <c r="D32" s="90"/>
      <c r="E32" s="91"/>
      <c r="F32" s="92"/>
      <c r="G32" s="91"/>
      <c r="H32" s="93"/>
      <c r="I32" s="93"/>
      <c r="J32" s="52"/>
      <c r="K32" s="94"/>
      <c r="L32" s="95"/>
      <c r="M32" s="96"/>
      <c r="N32" s="97"/>
      <c r="O32" s="95"/>
      <c r="P32" s="96"/>
      <c r="Q32" s="98"/>
      <c r="S32" s="55"/>
      <c r="U32" s="55"/>
      <c r="W32" s="55"/>
      <c r="Y32" s="55"/>
      <c r="AA32" s="55"/>
      <c r="AC32" s="55"/>
      <c r="AE32" s="55"/>
      <c r="AG32" s="55"/>
      <c r="AI32" s="55"/>
      <c r="AK32" s="55"/>
      <c r="AM32" s="55"/>
      <c r="AO32" s="55"/>
      <c r="AQ32" s="55"/>
      <c r="AS32" s="55"/>
      <c r="AU32" s="55"/>
      <c r="AW32" s="55"/>
      <c r="AY32" s="55"/>
      <c r="BA32" s="55"/>
      <c r="BC32" s="55"/>
      <c r="BE32" s="55"/>
      <c r="BG32" s="55"/>
      <c r="BI32" s="55"/>
      <c r="BK32" s="55"/>
      <c r="BM32" s="55"/>
      <c r="BO32" s="55"/>
      <c r="BQ32" s="55"/>
      <c r="BS32" s="55"/>
      <c r="BU32" s="55"/>
      <c r="BW32" s="55"/>
      <c r="BY32" s="55"/>
      <c r="CA32" s="55"/>
      <c r="CC32" s="56"/>
      <c r="CD32" s="56"/>
    </row>
    <row r="33" spans="1:82" s="47" customFormat="1" ht="33.75" customHeight="1" thickBot="1" x14ac:dyDescent="0.25">
      <c r="A33" s="99"/>
      <c r="B33" s="49"/>
      <c r="C33" s="156"/>
      <c r="D33" s="100"/>
      <c r="E33" s="101"/>
      <c r="F33" s="102"/>
      <c r="G33" s="101" t="e">
        <f>(E33/D33)/2</f>
        <v>#DIV/0!</v>
      </c>
      <c r="H33" s="103"/>
      <c r="I33" s="103"/>
      <c r="J33" s="104"/>
      <c r="K33" s="82">
        <f>J33-L33-O33</f>
        <v>0</v>
      </c>
      <c r="L33" s="83">
        <f>S33+U33+W33+Y33+AA33+AC33+AE33+AG33+AI33+AK33+AM33+AO33+AQ33+AS33+AU33+AW33+AY33+BA33+BC33+BE33+BG33+BI33+BK33+BM33+BO33+BQ33+BS33+BU33+BW33+BY33+CA33</f>
        <v>0</v>
      </c>
      <c r="M33" s="110"/>
      <c r="N33" s="111"/>
      <c r="O33" s="107"/>
      <c r="P33" s="110"/>
      <c r="Q33" s="87"/>
      <c r="R33" s="99"/>
      <c r="S33" s="108"/>
      <c r="T33" s="49"/>
      <c r="U33" s="108"/>
      <c r="V33" s="49"/>
      <c r="W33" s="108"/>
      <c r="X33" s="49"/>
      <c r="Y33" s="108"/>
      <c r="Z33" s="49"/>
      <c r="AA33" s="108"/>
      <c r="AB33" s="49"/>
      <c r="AC33" s="108"/>
      <c r="AD33" s="49"/>
      <c r="AE33" s="108"/>
      <c r="AF33" s="49"/>
      <c r="AG33" s="108"/>
      <c r="AH33" s="49"/>
      <c r="AI33" s="108"/>
      <c r="AJ33" s="49"/>
      <c r="AK33" s="108"/>
      <c r="AL33" s="49"/>
      <c r="AM33" s="108"/>
      <c r="AN33" s="49"/>
      <c r="AO33" s="108"/>
      <c r="AP33" s="49"/>
      <c r="AQ33" s="108"/>
      <c r="AR33" s="49"/>
      <c r="AS33" s="108"/>
      <c r="AT33" s="49"/>
      <c r="AU33" s="108"/>
      <c r="AV33" s="49"/>
      <c r="AW33" s="108"/>
      <c r="AX33" s="49"/>
      <c r="AY33" s="108"/>
      <c r="AZ33" s="49"/>
      <c r="BA33" s="108"/>
      <c r="BB33" s="49"/>
      <c r="BC33" s="108"/>
      <c r="BD33" s="49"/>
      <c r="BE33" s="108"/>
      <c r="BF33" s="49"/>
      <c r="BG33" s="108"/>
      <c r="BH33" s="49"/>
      <c r="BI33" s="108"/>
      <c r="BJ33" s="49"/>
      <c r="BK33" s="108"/>
      <c r="BL33" s="49"/>
      <c r="BM33" s="108"/>
      <c r="BN33" s="49"/>
      <c r="BO33" s="108"/>
      <c r="BP33" s="49"/>
      <c r="BQ33" s="108"/>
      <c r="BR33" s="49"/>
      <c r="BS33" s="108"/>
      <c r="BT33" s="49"/>
      <c r="BU33" s="108"/>
      <c r="BV33" s="49"/>
      <c r="BW33" s="108"/>
      <c r="BX33" s="49"/>
      <c r="BY33" s="108"/>
      <c r="BZ33" s="49"/>
      <c r="CA33" s="109"/>
      <c r="CB33" s="47">
        <f>K33</f>
        <v>0</v>
      </c>
      <c r="CC33" s="56">
        <f>CB33*(E33/50)</f>
        <v>0</v>
      </c>
      <c r="CD33" s="56"/>
    </row>
    <row r="34" spans="1:82" s="47" customFormat="1" ht="5.25" customHeight="1" thickBot="1" x14ac:dyDescent="0.25">
      <c r="C34" s="37"/>
      <c r="D34" s="90"/>
      <c r="E34" s="91"/>
      <c r="F34" s="92"/>
      <c r="G34" s="91"/>
      <c r="H34" s="93"/>
      <c r="I34" s="93"/>
      <c r="J34" s="52"/>
      <c r="K34" s="94"/>
      <c r="L34" s="95"/>
      <c r="M34" s="96"/>
      <c r="N34" s="97"/>
      <c r="O34" s="95"/>
      <c r="P34" s="96"/>
      <c r="Q34" s="98"/>
      <c r="S34" s="55"/>
      <c r="U34" s="55"/>
      <c r="W34" s="55"/>
      <c r="Y34" s="55"/>
      <c r="AA34" s="55"/>
      <c r="AC34" s="55"/>
      <c r="AE34" s="55"/>
      <c r="AG34" s="55"/>
      <c r="AI34" s="55"/>
      <c r="AK34" s="55"/>
      <c r="AM34" s="55"/>
      <c r="AO34" s="55"/>
      <c r="AQ34" s="55"/>
      <c r="AS34" s="55"/>
      <c r="AU34" s="55"/>
      <c r="AW34" s="55"/>
      <c r="AY34" s="55"/>
      <c r="BA34" s="55"/>
      <c r="BC34" s="55"/>
      <c r="BE34" s="55"/>
      <c r="BG34" s="55"/>
      <c r="BI34" s="55"/>
      <c r="BK34" s="55"/>
      <c r="BM34" s="55"/>
      <c r="BO34" s="55"/>
      <c r="BQ34" s="55"/>
      <c r="BS34" s="55"/>
      <c r="BU34" s="55"/>
      <c r="BW34" s="55"/>
      <c r="BY34" s="55"/>
      <c r="CA34" s="55"/>
      <c r="CC34" s="56"/>
      <c r="CD34" s="56"/>
    </row>
    <row r="35" spans="1:82" s="47" customFormat="1" ht="33.75" customHeight="1" thickBot="1" x14ac:dyDescent="0.25">
      <c r="A35" s="99"/>
      <c r="B35" s="49"/>
      <c r="C35" s="156"/>
      <c r="D35" s="100"/>
      <c r="E35" s="101"/>
      <c r="F35" s="102"/>
      <c r="G35" s="101" t="e">
        <f>(E35/D35)/2</f>
        <v>#DIV/0!</v>
      </c>
      <c r="H35" s="103"/>
      <c r="I35" s="103"/>
      <c r="J35" s="104"/>
      <c r="K35" s="82">
        <f>J35-L35-O35</f>
        <v>0</v>
      </c>
      <c r="L35" s="83">
        <f>S35+U35+W35+Y35+AA35+AC35+AE35+AG35+AI35+AK35+AM35+AO35+AQ35+AS35+AU35+AW35+AY35+BA35+BC35+BE35+BG35+BI35+BK35+BM35+BO35+BQ35+BS35+BU35+BW35+BY35+CA35</f>
        <v>0</v>
      </c>
      <c r="M35" s="110"/>
      <c r="N35" s="111"/>
      <c r="O35" s="107"/>
      <c r="P35" s="110"/>
      <c r="Q35" s="87"/>
      <c r="R35" s="99"/>
      <c r="S35" s="108"/>
      <c r="T35" s="49"/>
      <c r="U35" s="108"/>
      <c r="V35" s="49"/>
      <c r="W35" s="108"/>
      <c r="X35" s="49"/>
      <c r="Y35" s="108"/>
      <c r="Z35" s="49"/>
      <c r="AA35" s="108"/>
      <c r="AB35" s="49"/>
      <c r="AC35" s="108"/>
      <c r="AD35" s="49"/>
      <c r="AE35" s="108"/>
      <c r="AF35" s="49"/>
      <c r="AG35" s="108"/>
      <c r="AH35" s="49"/>
      <c r="AI35" s="108"/>
      <c r="AJ35" s="49"/>
      <c r="AK35" s="108"/>
      <c r="AL35" s="49"/>
      <c r="AM35" s="108"/>
      <c r="AN35" s="49"/>
      <c r="AO35" s="108"/>
      <c r="AP35" s="49"/>
      <c r="AQ35" s="108"/>
      <c r="AR35" s="49"/>
      <c r="AS35" s="108"/>
      <c r="AT35" s="49"/>
      <c r="AU35" s="108"/>
      <c r="AV35" s="49"/>
      <c r="AW35" s="108"/>
      <c r="AX35" s="49"/>
      <c r="AY35" s="108"/>
      <c r="AZ35" s="49"/>
      <c r="BA35" s="108"/>
      <c r="BB35" s="49"/>
      <c r="BC35" s="108"/>
      <c r="BD35" s="49"/>
      <c r="BE35" s="108"/>
      <c r="BF35" s="49"/>
      <c r="BG35" s="108"/>
      <c r="BH35" s="49"/>
      <c r="BI35" s="108"/>
      <c r="BJ35" s="49"/>
      <c r="BK35" s="108"/>
      <c r="BL35" s="49"/>
      <c r="BM35" s="108"/>
      <c r="BN35" s="49"/>
      <c r="BO35" s="108"/>
      <c r="BP35" s="49"/>
      <c r="BQ35" s="108"/>
      <c r="BR35" s="49"/>
      <c r="BS35" s="108"/>
      <c r="BT35" s="49"/>
      <c r="BU35" s="108"/>
      <c r="BV35" s="49"/>
      <c r="BW35" s="108"/>
      <c r="BX35" s="49"/>
      <c r="BY35" s="108"/>
      <c r="BZ35" s="49"/>
      <c r="CA35" s="109"/>
      <c r="CB35" s="47">
        <f>K35</f>
        <v>0</v>
      </c>
      <c r="CC35" s="56">
        <f>CB35*(E35/50)</f>
        <v>0</v>
      </c>
      <c r="CD35" s="56"/>
    </row>
    <row r="36" spans="1:82" s="47" customFormat="1" ht="5.25" customHeight="1" thickBot="1" x14ac:dyDescent="0.25">
      <c r="C36" s="37"/>
      <c r="D36" s="90"/>
      <c r="E36" s="91"/>
      <c r="F36" s="92"/>
      <c r="G36" s="91"/>
      <c r="H36" s="93"/>
      <c r="I36" s="93"/>
      <c r="J36" s="52"/>
      <c r="K36" s="94"/>
      <c r="L36" s="95"/>
      <c r="M36" s="96"/>
      <c r="N36" s="97"/>
      <c r="O36" s="95"/>
      <c r="P36" s="96"/>
      <c r="Q36" s="98"/>
      <c r="S36" s="55"/>
      <c r="U36" s="55"/>
      <c r="W36" s="55"/>
      <c r="Y36" s="55"/>
      <c r="AA36" s="55"/>
      <c r="AC36" s="55"/>
      <c r="AE36" s="55"/>
      <c r="AG36" s="55"/>
      <c r="AI36" s="55"/>
      <c r="AK36" s="55"/>
      <c r="AM36" s="55"/>
      <c r="AO36" s="55"/>
      <c r="AQ36" s="55"/>
      <c r="AS36" s="55"/>
      <c r="AU36" s="55"/>
      <c r="AW36" s="55"/>
      <c r="AY36" s="55"/>
      <c r="BA36" s="55"/>
      <c r="BC36" s="55"/>
      <c r="BE36" s="55"/>
      <c r="BG36" s="55"/>
      <c r="BI36" s="55"/>
      <c r="BK36" s="55"/>
      <c r="BM36" s="55"/>
      <c r="BO36" s="55"/>
      <c r="BQ36" s="55"/>
      <c r="BS36" s="55"/>
      <c r="BU36" s="55"/>
      <c r="BW36" s="55"/>
      <c r="BY36" s="55"/>
      <c r="CA36" s="55"/>
      <c r="CC36" s="56"/>
      <c r="CD36" s="56"/>
    </row>
    <row r="37" spans="1:82" s="47" customFormat="1" ht="33.75" customHeight="1" thickBot="1" x14ac:dyDescent="0.25">
      <c r="A37" s="99"/>
      <c r="B37" s="49"/>
      <c r="C37" s="156"/>
      <c r="D37" s="100"/>
      <c r="E37" s="101"/>
      <c r="F37" s="102"/>
      <c r="G37" s="101" t="e">
        <f>(E37/D37)/2</f>
        <v>#DIV/0!</v>
      </c>
      <c r="H37" s="103"/>
      <c r="I37" s="103"/>
      <c r="J37" s="104"/>
      <c r="K37" s="82">
        <f>J37-L37-O37</f>
        <v>0</v>
      </c>
      <c r="L37" s="83">
        <f>S37+U37+W37+Y37+AA37+AC37+AE37+AG37+AI37+AK37+AM37+AO37+AQ37+AS37+AU37+AW37+AY37+BA37+BC37+BE37+BG37+BI37+BK37+BM37+BO37+BQ37+BS37+BU37+BW37+BY37+CA37</f>
        <v>0</v>
      </c>
      <c r="M37" s="110"/>
      <c r="N37" s="111"/>
      <c r="O37" s="107"/>
      <c r="P37" s="110"/>
      <c r="Q37" s="87"/>
      <c r="R37" s="99"/>
      <c r="S37" s="108"/>
      <c r="T37" s="49"/>
      <c r="U37" s="108"/>
      <c r="V37" s="49"/>
      <c r="W37" s="108"/>
      <c r="X37" s="49"/>
      <c r="Y37" s="108"/>
      <c r="Z37" s="49"/>
      <c r="AA37" s="108"/>
      <c r="AB37" s="49"/>
      <c r="AC37" s="108"/>
      <c r="AD37" s="49"/>
      <c r="AE37" s="108"/>
      <c r="AF37" s="49"/>
      <c r="AG37" s="108"/>
      <c r="AH37" s="49"/>
      <c r="AI37" s="108"/>
      <c r="AJ37" s="49"/>
      <c r="AK37" s="108"/>
      <c r="AL37" s="49"/>
      <c r="AM37" s="108"/>
      <c r="AN37" s="49"/>
      <c r="AO37" s="108"/>
      <c r="AP37" s="49"/>
      <c r="AQ37" s="108"/>
      <c r="AR37" s="49"/>
      <c r="AS37" s="108"/>
      <c r="AT37" s="49"/>
      <c r="AU37" s="108"/>
      <c r="AV37" s="49"/>
      <c r="AW37" s="108"/>
      <c r="AX37" s="49"/>
      <c r="AY37" s="108"/>
      <c r="AZ37" s="49"/>
      <c r="BA37" s="108"/>
      <c r="BB37" s="49"/>
      <c r="BC37" s="108"/>
      <c r="BD37" s="49"/>
      <c r="BE37" s="108"/>
      <c r="BF37" s="49"/>
      <c r="BG37" s="108"/>
      <c r="BH37" s="49"/>
      <c r="BI37" s="108"/>
      <c r="BJ37" s="49"/>
      <c r="BK37" s="108"/>
      <c r="BL37" s="49"/>
      <c r="BM37" s="108"/>
      <c r="BN37" s="49"/>
      <c r="BO37" s="108"/>
      <c r="BP37" s="49"/>
      <c r="BQ37" s="108"/>
      <c r="BR37" s="49"/>
      <c r="BS37" s="108"/>
      <c r="BT37" s="49"/>
      <c r="BU37" s="108"/>
      <c r="BV37" s="49"/>
      <c r="BW37" s="108"/>
      <c r="BX37" s="49"/>
      <c r="BY37" s="108"/>
      <c r="BZ37" s="49"/>
      <c r="CA37" s="109"/>
      <c r="CB37" s="47">
        <f>K37</f>
        <v>0</v>
      </c>
      <c r="CC37" s="56">
        <f>CB37*(E37/50)</f>
        <v>0</v>
      </c>
      <c r="CD37" s="56"/>
    </row>
    <row r="38" spans="1:82" s="47" customFormat="1" ht="5.25" customHeight="1" thickBot="1" x14ac:dyDescent="0.25">
      <c r="C38" s="37"/>
      <c r="D38" s="90"/>
      <c r="E38" s="91"/>
      <c r="F38" s="92"/>
      <c r="G38" s="91"/>
      <c r="H38" s="93"/>
      <c r="I38" s="93"/>
      <c r="J38" s="52"/>
      <c r="K38" s="94"/>
      <c r="L38" s="95"/>
      <c r="M38" s="96"/>
      <c r="N38" s="97"/>
      <c r="O38" s="95"/>
      <c r="P38" s="96"/>
      <c r="Q38" s="98"/>
      <c r="S38" s="55"/>
      <c r="U38" s="55"/>
      <c r="W38" s="55"/>
      <c r="Y38" s="55"/>
      <c r="AA38" s="55"/>
      <c r="AC38" s="55"/>
      <c r="AE38" s="55"/>
      <c r="AG38" s="55"/>
      <c r="AI38" s="55"/>
      <c r="AK38" s="55"/>
      <c r="AM38" s="55"/>
      <c r="AO38" s="55"/>
      <c r="AQ38" s="55"/>
      <c r="AS38" s="55"/>
      <c r="AU38" s="55"/>
      <c r="AW38" s="55"/>
      <c r="AY38" s="55"/>
      <c r="BA38" s="55"/>
      <c r="BC38" s="55"/>
      <c r="BE38" s="55"/>
      <c r="BG38" s="55"/>
      <c r="BI38" s="55"/>
      <c r="BK38" s="55"/>
      <c r="BM38" s="55"/>
      <c r="BO38" s="55"/>
      <c r="BQ38" s="55"/>
      <c r="BS38" s="55"/>
      <c r="BU38" s="55"/>
      <c r="BW38" s="55"/>
      <c r="BY38" s="55"/>
      <c r="CA38" s="55"/>
      <c r="CC38" s="56"/>
      <c r="CD38" s="56"/>
    </row>
    <row r="39" spans="1:82" s="47" customFormat="1" ht="33.75" customHeight="1" thickBot="1" x14ac:dyDescent="0.25">
      <c r="A39" s="99"/>
      <c r="B39" s="49"/>
      <c r="C39" s="156"/>
      <c r="D39" s="100"/>
      <c r="E39" s="101"/>
      <c r="F39" s="102"/>
      <c r="G39" s="101" t="e">
        <f>(E39/D39)/2</f>
        <v>#DIV/0!</v>
      </c>
      <c r="H39" s="103"/>
      <c r="I39" s="103"/>
      <c r="J39" s="104"/>
      <c r="K39" s="82">
        <f>J39-L39-O39</f>
        <v>0</v>
      </c>
      <c r="L39" s="83">
        <f>S39+U39+W39+Y39+AA39+AC39+AE39+AG39+AI39+AK39+AM39+AO39+AQ39+AS39+AU39+AW39+AY39+BA39+BC39+BE39+BG39+BI39+BK39+BM39+BO39+BQ39+BS39+BU39+BW39+BY39+CA39</f>
        <v>0</v>
      </c>
      <c r="M39" s="110"/>
      <c r="N39" s="111"/>
      <c r="O39" s="107"/>
      <c r="P39" s="110"/>
      <c r="Q39" s="87"/>
      <c r="R39" s="99"/>
      <c r="S39" s="108"/>
      <c r="T39" s="49"/>
      <c r="U39" s="108"/>
      <c r="V39" s="49"/>
      <c r="W39" s="108"/>
      <c r="X39" s="49"/>
      <c r="Y39" s="108"/>
      <c r="Z39" s="49"/>
      <c r="AA39" s="108"/>
      <c r="AB39" s="49"/>
      <c r="AC39" s="108"/>
      <c r="AD39" s="49"/>
      <c r="AE39" s="108"/>
      <c r="AF39" s="49"/>
      <c r="AG39" s="108"/>
      <c r="AH39" s="49"/>
      <c r="AI39" s="108"/>
      <c r="AJ39" s="49"/>
      <c r="AK39" s="108"/>
      <c r="AL39" s="49"/>
      <c r="AM39" s="108"/>
      <c r="AN39" s="49"/>
      <c r="AO39" s="108"/>
      <c r="AP39" s="49"/>
      <c r="AQ39" s="108"/>
      <c r="AR39" s="49"/>
      <c r="AS39" s="108"/>
      <c r="AT39" s="49"/>
      <c r="AU39" s="108"/>
      <c r="AV39" s="49"/>
      <c r="AW39" s="108"/>
      <c r="AX39" s="49"/>
      <c r="AY39" s="108"/>
      <c r="AZ39" s="49"/>
      <c r="BA39" s="108"/>
      <c r="BB39" s="49"/>
      <c r="BC39" s="108"/>
      <c r="BD39" s="49"/>
      <c r="BE39" s="108"/>
      <c r="BF39" s="49"/>
      <c r="BG39" s="108"/>
      <c r="BH39" s="49"/>
      <c r="BI39" s="108"/>
      <c r="BJ39" s="49"/>
      <c r="BK39" s="108"/>
      <c r="BL39" s="49"/>
      <c r="BM39" s="108"/>
      <c r="BN39" s="49"/>
      <c r="BO39" s="108"/>
      <c r="BP39" s="49"/>
      <c r="BQ39" s="108"/>
      <c r="BR39" s="49"/>
      <c r="BS39" s="108"/>
      <c r="BT39" s="49"/>
      <c r="BU39" s="108"/>
      <c r="BV39" s="49"/>
      <c r="BW39" s="108"/>
      <c r="BX39" s="49"/>
      <c r="BY39" s="108"/>
      <c r="BZ39" s="49"/>
      <c r="CA39" s="109"/>
      <c r="CB39" s="47">
        <f>K39</f>
        <v>0</v>
      </c>
      <c r="CC39" s="56">
        <f>CB39*(E39/50)</f>
        <v>0</v>
      </c>
      <c r="CD39" s="56"/>
    </row>
    <row r="40" spans="1:82" s="47" customFormat="1" ht="5.25" customHeight="1" thickBot="1" x14ac:dyDescent="0.25">
      <c r="C40" s="37"/>
      <c r="D40" s="90"/>
      <c r="E40" s="91"/>
      <c r="F40" s="92"/>
      <c r="G40" s="91"/>
      <c r="H40" s="93"/>
      <c r="I40" s="93"/>
      <c r="J40" s="52"/>
      <c r="K40" s="94"/>
      <c r="L40" s="95"/>
      <c r="M40" s="96"/>
      <c r="N40" s="97"/>
      <c r="O40" s="95"/>
      <c r="P40" s="96"/>
      <c r="Q40" s="98"/>
      <c r="S40" s="55"/>
      <c r="U40" s="55"/>
      <c r="W40" s="55"/>
      <c r="Y40" s="55"/>
      <c r="AA40" s="55"/>
      <c r="AC40" s="55"/>
      <c r="AE40" s="55"/>
      <c r="AG40" s="55"/>
      <c r="AI40" s="55"/>
      <c r="AK40" s="55"/>
      <c r="AM40" s="55"/>
      <c r="AO40" s="55"/>
      <c r="AQ40" s="55"/>
      <c r="AS40" s="55"/>
      <c r="AU40" s="55"/>
      <c r="AW40" s="55"/>
      <c r="AY40" s="55"/>
      <c r="BA40" s="55"/>
      <c r="BC40" s="55"/>
      <c r="BE40" s="55"/>
      <c r="BG40" s="55"/>
      <c r="BI40" s="55"/>
      <c r="BK40" s="55"/>
      <c r="BM40" s="55"/>
      <c r="BO40" s="55"/>
      <c r="BQ40" s="55"/>
      <c r="BS40" s="55"/>
      <c r="BU40" s="55"/>
      <c r="BW40" s="55"/>
      <c r="BY40" s="55"/>
      <c r="CA40" s="55"/>
      <c r="CC40" s="56"/>
      <c r="CD40" s="56"/>
    </row>
    <row r="41" spans="1:82" s="47" customFormat="1" ht="33.75" customHeight="1" thickBot="1" x14ac:dyDescent="0.25">
      <c r="A41" s="99"/>
      <c r="B41" s="49"/>
      <c r="C41" s="156"/>
      <c r="D41" s="100"/>
      <c r="E41" s="101"/>
      <c r="F41" s="102"/>
      <c r="G41" s="101" t="e">
        <f>(E41/D41)/2</f>
        <v>#DIV/0!</v>
      </c>
      <c r="H41" s="103"/>
      <c r="I41" s="103"/>
      <c r="J41" s="104"/>
      <c r="K41" s="82">
        <f>J41-L41-O41</f>
        <v>0</v>
      </c>
      <c r="L41" s="83">
        <f>S41+U41+W41+Y41+AA41+AC41+AE41+AG41+AI41+AK41+AM41+AO41+AQ41+AS41+AU41+AW41+AY41+BA41+BC41+BE41+BG41+BI41+BK41+BM41+BO41+BQ41+BS41+BU41+BW41+BY41+CA41</f>
        <v>0</v>
      </c>
      <c r="M41" s="110"/>
      <c r="N41" s="111"/>
      <c r="O41" s="107"/>
      <c r="P41" s="110"/>
      <c r="Q41" s="87"/>
      <c r="R41" s="99"/>
      <c r="S41" s="108"/>
      <c r="T41" s="49"/>
      <c r="U41" s="108"/>
      <c r="V41" s="49"/>
      <c r="W41" s="108"/>
      <c r="X41" s="49"/>
      <c r="Y41" s="108"/>
      <c r="Z41" s="49"/>
      <c r="AA41" s="108"/>
      <c r="AB41" s="49"/>
      <c r="AC41" s="108"/>
      <c r="AD41" s="49"/>
      <c r="AE41" s="108"/>
      <c r="AF41" s="49"/>
      <c r="AG41" s="108"/>
      <c r="AH41" s="49"/>
      <c r="AI41" s="108"/>
      <c r="AJ41" s="49"/>
      <c r="AK41" s="108"/>
      <c r="AL41" s="49"/>
      <c r="AM41" s="108"/>
      <c r="AN41" s="49"/>
      <c r="AO41" s="108"/>
      <c r="AP41" s="49"/>
      <c r="AQ41" s="108"/>
      <c r="AR41" s="49"/>
      <c r="AS41" s="108"/>
      <c r="AT41" s="49"/>
      <c r="AU41" s="108"/>
      <c r="AV41" s="49"/>
      <c r="AW41" s="108"/>
      <c r="AX41" s="49"/>
      <c r="AY41" s="108"/>
      <c r="AZ41" s="49"/>
      <c r="BA41" s="108"/>
      <c r="BB41" s="49"/>
      <c r="BC41" s="108"/>
      <c r="BD41" s="49"/>
      <c r="BE41" s="108"/>
      <c r="BF41" s="49"/>
      <c r="BG41" s="108"/>
      <c r="BH41" s="49"/>
      <c r="BI41" s="108"/>
      <c r="BJ41" s="49"/>
      <c r="BK41" s="108"/>
      <c r="BL41" s="49"/>
      <c r="BM41" s="108"/>
      <c r="BN41" s="49"/>
      <c r="BO41" s="108"/>
      <c r="BP41" s="49"/>
      <c r="BQ41" s="108"/>
      <c r="BR41" s="49"/>
      <c r="BS41" s="108"/>
      <c r="BT41" s="49"/>
      <c r="BU41" s="108"/>
      <c r="BV41" s="49"/>
      <c r="BW41" s="108"/>
      <c r="BX41" s="49"/>
      <c r="BY41" s="108"/>
      <c r="BZ41" s="49"/>
      <c r="CA41" s="109"/>
      <c r="CB41" s="47">
        <f>K41</f>
        <v>0</v>
      </c>
      <c r="CC41" s="56">
        <f>CB41*(E41/50)</f>
        <v>0</v>
      </c>
      <c r="CD41" s="56"/>
    </row>
    <row r="42" spans="1:82" s="47" customFormat="1" ht="5.25" customHeight="1" thickBot="1" x14ac:dyDescent="0.25">
      <c r="C42" s="37"/>
      <c r="D42" s="90"/>
      <c r="E42" s="91"/>
      <c r="F42" s="92"/>
      <c r="G42" s="91"/>
      <c r="H42" s="93"/>
      <c r="I42" s="93"/>
      <c r="J42" s="52"/>
      <c r="K42" s="94"/>
      <c r="L42" s="95"/>
      <c r="M42" s="96"/>
      <c r="N42" s="97"/>
      <c r="O42" s="95"/>
      <c r="P42" s="96"/>
      <c r="Q42" s="98"/>
      <c r="S42" s="55"/>
      <c r="U42" s="55"/>
      <c r="W42" s="55"/>
      <c r="Y42" s="55"/>
      <c r="AA42" s="55"/>
      <c r="AC42" s="55"/>
      <c r="AE42" s="55"/>
      <c r="AG42" s="55"/>
      <c r="AI42" s="55"/>
      <c r="AK42" s="55"/>
      <c r="AM42" s="55"/>
      <c r="AO42" s="55"/>
      <c r="AQ42" s="55"/>
      <c r="AS42" s="55"/>
      <c r="AU42" s="55"/>
      <c r="AW42" s="55"/>
      <c r="AY42" s="55"/>
      <c r="BA42" s="55"/>
      <c r="BC42" s="55"/>
      <c r="BE42" s="55"/>
      <c r="BG42" s="55"/>
      <c r="BI42" s="55"/>
      <c r="BK42" s="55"/>
      <c r="BM42" s="55"/>
      <c r="BO42" s="55"/>
      <c r="BQ42" s="55"/>
      <c r="BS42" s="55"/>
      <c r="BU42" s="55"/>
      <c r="BW42" s="55"/>
      <c r="BY42" s="55"/>
      <c r="CA42" s="55"/>
      <c r="CC42" s="56"/>
      <c r="CD42" s="56"/>
    </row>
    <row r="43" spans="1:82" s="47" customFormat="1" ht="33.75" customHeight="1" thickBot="1" x14ac:dyDescent="0.25">
      <c r="A43" s="99"/>
      <c r="B43" s="49"/>
      <c r="C43" s="156"/>
      <c r="D43" s="100"/>
      <c r="E43" s="101"/>
      <c r="F43" s="102"/>
      <c r="G43" s="101" t="e">
        <f>(E43/D43)/2</f>
        <v>#DIV/0!</v>
      </c>
      <c r="H43" s="103"/>
      <c r="I43" s="103"/>
      <c r="J43" s="104"/>
      <c r="K43" s="82">
        <f>J43-L43-O43</f>
        <v>0</v>
      </c>
      <c r="L43" s="83">
        <f>S43+U43+W43+Y43+AA43+AC43+AE43+AG43+AI43+AK43+AM43+AO43+AQ43+AS43+AU43+AW43+AY43+BA43+BC43+BE43+BG43+BI43+BK43+BM43+BO43+BQ43+BS43+BU43+BW43+BY43+CA43</f>
        <v>0</v>
      </c>
      <c r="M43" s="110"/>
      <c r="N43" s="111"/>
      <c r="O43" s="107"/>
      <c r="P43" s="110"/>
      <c r="Q43" s="87"/>
      <c r="R43" s="99"/>
      <c r="S43" s="108"/>
      <c r="T43" s="49"/>
      <c r="U43" s="108"/>
      <c r="V43" s="49"/>
      <c r="W43" s="108"/>
      <c r="X43" s="49"/>
      <c r="Y43" s="108"/>
      <c r="Z43" s="49"/>
      <c r="AA43" s="108"/>
      <c r="AB43" s="49"/>
      <c r="AC43" s="108"/>
      <c r="AD43" s="49"/>
      <c r="AE43" s="108"/>
      <c r="AF43" s="49"/>
      <c r="AG43" s="108"/>
      <c r="AH43" s="49"/>
      <c r="AI43" s="108"/>
      <c r="AJ43" s="49"/>
      <c r="AK43" s="108"/>
      <c r="AL43" s="49"/>
      <c r="AM43" s="108"/>
      <c r="AN43" s="49"/>
      <c r="AO43" s="108"/>
      <c r="AP43" s="49"/>
      <c r="AQ43" s="108"/>
      <c r="AR43" s="49"/>
      <c r="AS43" s="108"/>
      <c r="AT43" s="49"/>
      <c r="AU43" s="108"/>
      <c r="AV43" s="49"/>
      <c r="AW43" s="108"/>
      <c r="AX43" s="49"/>
      <c r="AY43" s="108"/>
      <c r="AZ43" s="49"/>
      <c r="BA43" s="108"/>
      <c r="BB43" s="49"/>
      <c r="BC43" s="108"/>
      <c r="BD43" s="49"/>
      <c r="BE43" s="108"/>
      <c r="BF43" s="49"/>
      <c r="BG43" s="108"/>
      <c r="BH43" s="49"/>
      <c r="BI43" s="108"/>
      <c r="BJ43" s="49"/>
      <c r="BK43" s="108"/>
      <c r="BL43" s="49"/>
      <c r="BM43" s="108"/>
      <c r="BN43" s="49"/>
      <c r="BO43" s="108"/>
      <c r="BP43" s="49"/>
      <c r="BQ43" s="108"/>
      <c r="BR43" s="49"/>
      <c r="BS43" s="108"/>
      <c r="BT43" s="49"/>
      <c r="BU43" s="108"/>
      <c r="BV43" s="49"/>
      <c r="BW43" s="108"/>
      <c r="BX43" s="49"/>
      <c r="BY43" s="108"/>
      <c r="BZ43" s="49"/>
      <c r="CA43" s="109"/>
      <c r="CB43" s="47">
        <f>K43</f>
        <v>0</v>
      </c>
      <c r="CC43" s="56">
        <f>CB43*(E43/50)</f>
        <v>0</v>
      </c>
      <c r="CD43" s="56"/>
    </row>
    <row r="44" spans="1:82" s="47" customFormat="1" ht="5.25" customHeight="1" thickBot="1" x14ac:dyDescent="0.25">
      <c r="C44" s="37"/>
      <c r="D44" s="90"/>
      <c r="E44" s="91"/>
      <c r="F44" s="92"/>
      <c r="G44" s="91"/>
      <c r="H44" s="93"/>
      <c r="I44" s="93"/>
      <c r="J44" s="52"/>
      <c r="K44" s="94"/>
      <c r="L44" s="95"/>
      <c r="M44" s="96"/>
      <c r="N44" s="97"/>
      <c r="O44" s="95"/>
      <c r="P44" s="96"/>
      <c r="Q44" s="98"/>
      <c r="S44" s="55"/>
      <c r="U44" s="55"/>
      <c r="W44" s="55"/>
      <c r="Y44" s="55"/>
      <c r="AA44" s="55"/>
      <c r="AC44" s="55"/>
      <c r="AE44" s="55"/>
      <c r="AG44" s="55"/>
      <c r="AI44" s="55"/>
      <c r="AK44" s="55"/>
      <c r="AM44" s="55"/>
      <c r="AO44" s="55"/>
      <c r="AQ44" s="55"/>
      <c r="AS44" s="55"/>
      <c r="AU44" s="55"/>
      <c r="AW44" s="55"/>
      <c r="AY44" s="55"/>
      <c r="BA44" s="55"/>
      <c r="BC44" s="55"/>
      <c r="BE44" s="55"/>
      <c r="BG44" s="55"/>
      <c r="BI44" s="55"/>
      <c r="BK44" s="55"/>
      <c r="BM44" s="55"/>
      <c r="BO44" s="55"/>
      <c r="BQ44" s="55"/>
      <c r="BS44" s="55"/>
      <c r="BU44" s="55"/>
      <c r="BW44" s="55"/>
      <c r="BY44" s="55"/>
      <c r="CA44" s="55"/>
      <c r="CC44" s="56"/>
      <c r="CD44" s="56"/>
    </row>
    <row r="45" spans="1:82" s="47" customFormat="1" ht="33.75" customHeight="1" thickBot="1" x14ac:dyDescent="0.25">
      <c r="A45" s="99"/>
      <c r="B45" s="49"/>
      <c r="C45" s="156"/>
      <c r="D45" s="100"/>
      <c r="E45" s="101"/>
      <c r="F45" s="102"/>
      <c r="G45" s="101" t="e">
        <f>(E45/D45)/2</f>
        <v>#DIV/0!</v>
      </c>
      <c r="H45" s="103"/>
      <c r="I45" s="103"/>
      <c r="J45" s="104"/>
      <c r="K45" s="82">
        <f>J45-L45-O45</f>
        <v>0</v>
      </c>
      <c r="L45" s="83">
        <f>S45+U45+W45+Y45+AA45+AC45+AE45+AG45+AI45+AK45+AM45+AO45+AQ45+AS45+AU45+AW45+AY45+BA45+BC45+BE45+BG45+BI45+BK45+BM45+BO45+BQ45+BS45+BU45+BW45+BY45+CA45</f>
        <v>0</v>
      </c>
      <c r="M45" s="110"/>
      <c r="N45" s="111"/>
      <c r="O45" s="107"/>
      <c r="P45" s="110"/>
      <c r="Q45" s="87"/>
      <c r="R45" s="99"/>
      <c r="S45" s="108"/>
      <c r="T45" s="49"/>
      <c r="U45" s="108"/>
      <c r="V45" s="49"/>
      <c r="W45" s="108"/>
      <c r="X45" s="49"/>
      <c r="Y45" s="108"/>
      <c r="Z45" s="49"/>
      <c r="AA45" s="108"/>
      <c r="AB45" s="49"/>
      <c r="AC45" s="108"/>
      <c r="AD45" s="49"/>
      <c r="AE45" s="108"/>
      <c r="AF45" s="49"/>
      <c r="AG45" s="108"/>
      <c r="AH45" s="49"/>
      <c r="AI45" s="108"/>
      <c r="AJ45" s="49"/>
      <c r="AK45" s="108"/>
      <c r="AL45" s="49"/>
      <c r="AM45" s="108"/>
      <c r="AN45" s="49"/>
      <c r="AO45" s="108"/>
      <c r="AP45" s="49"/>
      <c r="AQ45" s="108"/>
      <c r="AR45" s="49"/>
      <c r="AS45" s="108"/>
      <c r="AT45" s="49"/>
      <c r="AU45" s="108"/>
      <c r="AV45" s="49"/>
      <c r="AW45" s="108"/>
      <c r="AX45" s="49"/>
      <c r="AY45" s="108"/>
      <c r="AZ45" s="49"/>
      <c r="BA45" s="108"/>
      <c r="BB45" s="49"/>
      <c r="BC45" s="108"/>
      <c r="BD45" s="49"/>
      <c r="BE45" s="108"/>
      <c r="BF45" s="49"/>
      <c r="BG45" s="108"/>
      <c r="BH45" s="49"/>
      <c r="BI45" s="108"/>
      <c r="BJ45" s="49"/>
      <c r="BK45" s="108"/>
      <c r="BL45" s="49"/>
      <c r="BM45" s="108"/>
      <c r="BN45" s="49"/>
      <c r="BO45" s="108"/>
      <c r="BP45" s="49"/>
      <c r="BQ45" s="108"/>
      <c r="BR45" s="49"/>
      <c r="BS45" s="108"/>
      <c r="BT45" s="49"/>
      <c r="BU45" s="108"/>
      <c r="BV45" s="49"/>
      <c r="BW45" s="108"/>
      <c r="BX45" s="49"/>
      <c r="BY45" s="108"/>
      <c r="BZ45" s="49"/>
      <c r="CA45" s="109"/>
      <c r="CB45" s="47">
        <f>K45</f>
        <v>0</v>
      </c>
      <c r="CC45" s="56">
        <f>CB45*(E45/50)</f>
        <v>0</v>
      </c>
      <c r="CD45" s="56"/>
    </row>
    <row r="46" spans="1:82" s="47" customFormat="1" ht="5.25" customHeight="1" thickBot="1" x14ac:dyDescent="0.25">
      <c r="C46" s="37"/>
      <c r="D46" s="90"/>
      <c r="E46" s="91"/>
      <c r="F46" s="92"/>
      <c r="G46" s="91"/>
      <c r="H46" s="93"/>
      <c r="I46" s="93"/>
      <c r="J46" s="52"/>
      <c r="K46" s="94"/>
      <c r="L46" s="95"/>
      <c r="M46" s="96"/>
      <c r="N46" s="97"/>
      <c r="O46" s="95"/>
      <c r="P46" s="96"/>
      <c r="Q46" s="98"/>
      <c r="S46" s="55"/>
      <c r="U46" s="55"/>
      <c r="W46" s="55"/>
      <c r="Y46" s="55"/>
      <c r="AA46" s="55"/>
      <c r="AC46" s="55"/>
      <c r="AE46" s="55"/>
      <c r="AG46" s="55"/>
      <c r="AI46" s="55"/>
      <c r="AK46" s="55"/>
      <c r="AM46" s="55"/>
      <c r="AO46" s="55"/>
      <c r="AQ46" s="55"/>
      <c r="AS46" s="55"/>
      <c r="AU46" s="55"/>
      <c r="AW46" s="55"/>
      <c r="AY46" s="55"/>
      <c r="BA46" s="55"/>
      <c r="BC46" s="55"/>
      <c r="BE46" s="55"/>
      <c r="BG46" s="55"/>
      <c r="BI46" s="55"/>
      <c r="BK46" s="55"/>
      <c r="BM46" s="55"/>
      <c r="BO46" s="55"/>
      <c r="BQ46" s="55"/>
      <c r="BS46" s="55"/>
      <c r="BU46" s="55"/>
      <c r="BW46" s="55"/>
      <c r="BY46" s="55"/>
      <c r="CA46" s="55"/>
      <c r="CC46" s="56"/>
      <c r="CD46" s="56"/>
    </row>
    <row r="47" spans="1:82" s="47" customFormat="1" ht="33.75" customHeight="1" thickBot="1" x14ac:dyDescent="0.25">
      <c r="A47" s="99"/>
      <c r="B47" s="49"/>
      <c r="C47" s="156"/>
      <c r="D47" s="100"/>
      <c r="E47" s="101"/>
      <c r="F47" s="102"/>
      <c r="G47" s="101" t="e">
        <f>(E47/D47)/2</f>
        <v>#DIV/0!</v>
      </c>
      <c r="H47" s="103"/>
      <c r="I47" s="103"/>
      <c r="J47" s="104"/>
      <c r="K47" s="82">
        <f>J47-L47-O47</f>
        <v>0</v>
      </c>
      <c r="L47" s="83">
        <f>S47+U47+W47+Y47+AA47+AC47+AE47+AG47+AI47+AK47+AM47+AO47+AQ47+AS47+AU47+AW47+AY47+BA47+BC47+BE47+BG47+BI47+BK47+BM47+BO47+BQ47+BS47+BU47+BW47+BY47+CA47</f>
        <v>0</v>
      </c>
      <c r="M47" s="110"/>
      <c r="N47" s="111"/>
      <c r="O47" s="107"/>
      <c r="P47" s="110"/>
      <c r="Q47" s="87"/>
      <c r="R47" s="99"/>
      <c r="S47" s="108"/>
      <c r="T47" s="49"/>
      <c r="U47" s="108"/>
      <c r="V47" s="49"/>
      <c r="W47" s="108"/>
      <c r="X47" s="49"/>
      <c r="Y47" s="108"/>
      <c r="Z47" s="49"/>
      <c r="AA47" s="108"/>
      <c r="AB47" s="49"/>
      <c r="AC47" s="108"/>
      <c r="AD47" s="49"/>
      <c r="AE47" s="108"/>
      <c r="AF47" s="49"/>
      <c r="AG47" s="108"/>
      <c r="AH47" s="49"/>
      <c r="AI47" s="108"/>
      <c r="AJ47" s="49"/>
      <c r="AK47" s="108"/>
      <c r="AL47" s="49"/>
      <c r="AM47" s="108"/>
      <c r="AN47" s="49"/>
      <c r="AO47" s="108"/>
      <c r="AP47" s="49"/>
      <c r="AQ47" s="108"/>
      <c r="AR47" s="49"/>
      <c r="AS47" s="108"/>
      <c r="AT47" s="49"/>
      <c r="AU47" s="108"/>
      <c r="AV47" s="49"/>
      <c r="AW47" s="108"/>
      <c r="AX47" s="49"/>
      <c r="AY47" s="108"/>
      <c r="AZ47" s="49"/>
      <c r="BA47" s="108"/>
      <c r="BB47" s="49"/>
      <c r="BC47" s="108"/>
      <c r="BD47" s="49"/>
      <c r="BE47" s="108"/>
      <c r="BF47" s="49"/>
      <c r="BG47" s="108"/>
      <c r="BH47" s="49"/>
      <c r="BI47" s="108"/>
      <c r="BJ47" s="49"/>
      <c r="BK47" s="108"/>
      <c r="BL47" s="49"/>
      <c r="BM47" s="108"/>
      <c r="BN47" s="49"/>
      <c r="BO47" s="108"/>
      <c r="BP47" s="49"/>
      <c r="BQ47" s="108"/>
      <c r="BR47" s="49"/>
      <c r="BS47" s="108"/>
      <c r="BT47" s="49"/>
      <c r="BU47" s="108"/>
      <c r="BV47" s="49"/>
      <c r="BW47" s="108"/>
      <c r="BX47" s="49"/>
      <c r="BY47" s="108"/>
      <c r="BZ47" s="49"/>
      <c r="CA47" s="109"/>
      <c r="CB47" s="47">
        <f>K47</f>
        <v>0</v>
      </c>
      <c r="CC47" s="56">
        <f>CB47*(E47/50)</f>
        <v>0</v>
      </c>
      <c r="CD47" s="56"/>
    </row>
    <row r="48" spans="1:82" s="47" customFormat="1" ht="5.25" customHeight="1" x14ac:dyDescent="0.2">
      <c r="D48" s="90"/>
      <c r="E48" s="91"/>
      <c r="F48" s="92"/>
      <c r="G48" s="91"/>
      <c r="H48" s="93"/>
      <c r="I48" s="93"/>
      <c r="K48" s="55"/>
      <c r="M48" s="96"/>
      <c r="N48" s="97"/>
      <c r="O48" s="52"/>
      <c r="P48" s="96"/>
      <c r="Q48" s="98"/>
      <c r="S48" s="55"/>
      <c r="U48" s="55"/>
      <c r="W48" s="55"/>
      <c r="Y48" s="55"/>
      <c r="AA48" s="55"/>
      <c r="AC48" s="55"/>
      <c r="AE48" s="55"/>
      <c r="AG48" s="55"/>
      <c r="AI48" s="55"/>
      <c r="AK48" s="55"/>
      <c r="AM48" s="55"/>
      <c r="AO48" s="55"/>
      <c r="AQ48" s="55"/>
      <c r="AS48" s="55"/>
      <c r="AU48" s="55"/>
      <c r="AW48" s="55"/>
      <c r="AY48" s="55"/>
      <c r="BA48" s="55"/>
      <c r="BC48" s="55"/>
      <c r="BE48" s="55"/>
      <c r="BG48" s="55"/>
      <c r="BI48" s="55"/>
      <c r="BK48" s="55"/>
      <c r="BM48" s="55"/>
      <c r="BO48" s="55"/>
      <c r="BQ48" s="55"/>
      <c r="BS48" s="55"/>
      <c r="BU48" s="55"/>
      <c r="BW48" s="55"/>
      <c r="BY48" s="55"/>
      <c r="CA48" s="55"/>
      <c r="CC48" s="56"/>
      <c r="CD48" s="56"/>
    </row>
    <row r="49" spans="1:82" s="37" customFormat="1" ht="22.5" customHeight="1" thickBot="1" x14ac:dyDescent="0.25">
      <c r="D49" s="121"/>
      <c r="E49" s="42"/>
      <c r="F49" s="43"/>
      <c r="G49" s="42"/>
      <c r="H49" s="122"/>
      <c r="I49" s="122"/>
      <c r="J49" s="123">
        <f>SUM(J8:J48)</f>
        <v>0</v>
      </c>
      <c r="K49" s="124">
        <f t="shared" ref="K49:O49" si="0">SUM(K8:K48)</f>
        <v>0</v>
      </c>
      <c r="L49" s="123">
        <f t="shared" si="0"/>
        <v>0</v>
      </c>
      <c r="M49" s="125" t="e">
        <f>SUM(M8:M47)</f>
        <v>#DIV/0!</v>
      </c>
      <c r="N49" s="113" t="e">
        <f t="shared" si="0"/>
        <v>#DIV/0!</v>
      </c>
      <c r="O49" s="123">
        <f t="shared" si="0"/>
        <v>0</v>
      </c>
      <c r="P49" s="125" t="e">
        <f>SUM(P8:P47)</f>
        <v>#DIV/0!</v>
      </c>
      <c r="Q49" s="126" t="e">
        <f>SUM(Q8:Q48)</f>
        <v>#DIV/0!</v>
      </c>
      <c r="S49" s="38">
        <f>SUM(S8:S48)</f>
        <v>0</v>
      </c>
      <c r="U49" s="38">
        <f t="shared" ref="U49" si="1">SUM(U8:U48)</f>
        <v>0</v>
      </c>
      <c r="W49" s="38">
        <f t="shared" ref="W49" si="2">SUM(W8:W48)</f>
        <v>0</v>
      </c>
      <c r="Y49" s="38">
        <f t="shared" ref="Y49" si="3">SUM(Y8:Y48)</f>
        <v>0</v>
      </c>
      <c r="AA49" s="38">
        <f t="shared" ref="AA49" si="4">SUM(AA8:AA48)</f>
        <v>0</v>
      </c>
      <c r="AC49" s="38">
        <f t="shared" ref="AC49" si="5">SUM(AC8:AC48)</f>
        <v>0</v>
      </c>
      <c r="AE49" s="38">
        <f t="shared" ref="AE49" si="6">SUM(AE8:AE48)</f>
        <v>0</v>
      </c>
      <c r="AG49" s="38">
        <f t="shared" ref="AG49" si="7">SUM(AG8:AG48)</f>
        <v>0</v>
      </c>
      <c r="AI49" s="38">
        <f t="shared" ref="AI49" si="8">SUM(AI8:AI48)</f>
        <v>0</v>
      </c>
      <c r="AK49" s="38">
        <f t="shared" ref="AK49" si="9">SUM(AK8:AK48)</f>
        <v>0</v>
      </c>
      <c r="AM49" s="38">
        <f t="shared" ref="AM49" si="10">SUM(AM8:AM48)</f>
        <v>0</v>
      </c>
      <c r="AO49" s="38">
        <f t="shared" ref="AO49" si="11">SUM(AO8:AO48)</f>
        <v>0</v>
      </c>
      <c r="AQ49" s="38">
        <f t="shared" ref="AQ49" si="12">SUM(AQ8:AQ48)</f>
        <v>0</v>
      </c>
      <c r="AS49" s="38">
        <f t="shared" ref="AS49" si="13">SUM(AS8:AS48)</f>
        <v>0</v>
      </c>
      <c r="AU49" s="38">
        <f t="shared" ref="AU49" si="14">SUM(AU8:AU48)</f>
        <v>0</v>
      </c>
      <c r="AW49" s="38">
        <f t="shared" ref="AW49" si="15">SUM(AW8:AW48)</f>
        <v>0</v>
      </c>
      <c r="AY49" s="38">
        <f t="shared" ref="AY49" si="16">SUM(AY8:AY48)</f>
        <v>0</v>
      </c>
      <c r="BA49" s="38">
        <f t="shared" ref="BA49" si="17">SUM(BA8:BA48)</f>
        <v>0</v>
      </c>
      <c r="BC49" s="38">
        <f t="shared" ref="BC49" si="18">SUM(BC8:BC48)</f>
        <v>0</v>
      </c>
      <c r="BE49" s="38">
        <f t="shared" ref="BE49" si="19">SUM(BE8:BE48)</f>
        <v>0</v>
      </c>
      <c r="BG49" s="38">
        <f t="shared" ref="BG49" si="20">SUM(BG8:BG48)</f>
        <v>0</v>
      </c>
      <c r="BI49" s="38">
        <f t="shared" ref="BI49" si="21">SUM(BI8:BI48)</f>
        <v>0</v>
      </c>
      <c r="BK49" s="38">
        <f t="shared" ref="BK49" si="22">SUM(BK8:BK48)</f>
        <v>0</v>
      </c>
      <c r="BM49" s="38">
        <f t="shared" ref="BM49" si="23">SUM(BM8:BM48)</f>
        <v>0</v>
      </c>
      <c r="BO49" s="38">
        <f t="shared" ref="BO49" si="24">SUM(BO8:BO48)</f>
        <v>0</v>
      </c>
      <c r="BQ49" s="38">
        <f t="shared" ref="BQ49" si="25">SUM(BQ8:BQ48)</f>
        <v>0</v>
      </c>
      <c r="BS49" s="38">
        <f t="shared" ref="BS49" si="26">SUM(BS8:BS48)</f>
        <v>0</v>
      </c>
      <c r="BU49" s="38">
        <f t="shared" ref="BU49" si="27">SUM(BU8:BU48)</f>
        <v>0</v>
      </c>
      <c r="BW49" s="38">
        <f t="shared" ref="BW49" si="28">SUM(BW8:BW48)</f>
        <v>0</v>
      </c>
      <c r="BY49" s="38">
        <f t="shared" ref="BY49" si="29">SUM(BY8:BY48)</f>
        <v>0</v>
      </c>
      <c r="CA49" s="38">
        <f t="shared" ref="CA49" si="30">SUM(CA8:CA48)</f>
        <v>0</v>
      </c>
      <c r="CB49" s="127">
        <f>SUM(CB8:CB48)</f>
        <v>0</v>
      </c>
      <c r="CC49" s="128">
        <f t="shared" ref="CC49:CD49" si="31">SUM(CC8:CC48)</f>
        <v>0</v>
      </c>
      <c r="CD49" s="128" t="e">
        <f t="shared" si="31"/>
        <v>#DIV/0!</v>
      </c>
    </row>
    <row r="50" spans="1:82" s="37" customFormat="1" ht="6" customHeight="1" thickTop="1" thickBot="1" x14ac:dyDescent="0.25">
      <c r="D50" s="121"/>
      <c r="E50" s="42"/>
      <c r="F50" s="43"/>
      <c r="G50" s="42"/>
      <c r="H50" s="122"/>
      <c r="I50" s="122"/>
      <c r="K50" s="38"/>
      <c r="M50" s="129"/>
      <c r="N50" s="130"/>
      <c r="O50" s="115"/>
      <c r="P50" s="129"/>
      <c r="Q50" s="131"/>
      <c r="S50" s="38"/>
      <c r="U50" s="38"/>
      <c r="W50" s="38"/>
      <c r="Y50" s="38"/>
      <c r="AA50" s="38"/>
      <c r="AC50" s="38"/>
      <c r="AE50" s="38"/>
      <c r="AG50" s="38"/>
      <c r="AI50" s="38"/>
      <c r="AK50" s="38"/>
      <c r="AM50" s="38"/>
      <c r="AO50" s="38"/>
      <c r="AQ50" s="38"/>
      <c r="AS50" s="38"/>
      <c r="AU50" s="38"/>
      <c r="AW50" s="38"/>
      <c r="AY50" s="38"/>
      <c r="BA50" s="38"/>
      <c r="BC50" s="38"/>
      <c r="BE50" s="38"/>
      <c r="BG50" s="38"/>
      <c r="BI50" s="38"/>
      <c r="BK50" s="38"/>
      <c r="BM50" s="38"/>
      <c r="BO50" s="38"/>
      <c r="BQ50" s="38"/>
      <c r="BS50" s="38"/>
      <c r="BU50" s="38"/>
      <c r="BW50" s="38"/>
      <c r="BY50" s="38"/>
      <c r="CA50" s="38"/>
      <c r="CC50" s="60"/>
      <c r="CD50" s="60"/>
    </row>
    <row r="51" spans="1:82" s="37" customFormat="1" ht="25.5" customHeight="1" thickBot="1" x14ac:dyDescent="0.25">
      <c r="A51" s="634" t="s">
        <v>43</v>
      </c>
      <c r="B51" s="634"/>
      <c r="C51" s="150">
        <f>(A9+A11+A13+A15+A17+A19+A21+A23+A25+A27+A29+A31+A33+A35+A37+A39+A41+A43+A45+A47)-C54</f>
        <v>0</v>
      </c>
      <c r="D51" s="635" t="s">
        <v>45</v>
      </c>
      <c r="E51" s="636"/>
      <c r="F51" s="132"/>
      <c r="G51" s="42"/>
      <c r="H51" s="122"/>
      <c r="I51" s="122"/>
      <c r="K51" s="38"/>
      <c r="M51" s="129"/>
      <c r="N51" s="130"/>
      <c r="O51" s="115"/>
      <c r="P51" s="129"/>
      <c r="Q51" s="133" t="s">
        <v>49</v>
      </c>
      <c r="R51" s="134" t="s">
        <v>57</v>
      </c>
      <c r="S51" s="135"/>
      <c r="T51" s="136"/>
      <c r="U51" s="135"/>
      <c r="V51" s="136"/>
      <c r="W51" s="135"/>
      <c r="X51" s="136"/>
      <c r="Y51" s="135"/>
      <c r="Z51" s="136"/>
      <c r="AA51" s="135"/>
      <c r="AB51" s="136"/>
      <c r="AC51" s="135"/>
      <c r="AD51" s="136"/>
      <c r="AE51" s="135"/>
      <c r="AF51" s="136"/>
      <c r="AG51" s="135"/>
      <c r="AH51" s="136"/>
      <c r="AI51" s="135"/>
      <c r="AJ51" s="136"/>
      <c r="AK51" s="135"/>
      <c r="AL51" s="136"/>
      <c r="AM51" s="135"/>
      <c r="AN51" s="136"/>
      <c r="AO51" s="135"/>
      <c r="AP51" s="136"/>
      <c r="AQ51" s="135"/>
      <c r="AR51" s="136"/>
      <c r="AS51" s="135"/>
      <c r="AT51" s="136"/>
      <c r="AU51" s="135"/>
      <c r="AV51" s="136"/>
      <c r="AW51" s="135"/>
      <c r="AX51" s="136"/>
      <c r="AY51" s="135"/>
      <c r="AZ51" s="136"/>
      <c r="BA51" s="135"/>
      <c r="BB51" s="136"/>
      <c r="BC51" s="135"/>
      <c r="BD51" s="136"/>
      <c r="BE51" s="135"/>
      <c r="BF51" s="136"/>
      <c r="BG51" s="135"/>
      <c r="BH51" s="136"/>
      <c r="BI51" s="135"/>
      <c r="BJ51" s="136"/>
      <c r="BK51" s="135"/>
      <c r="BL51" s="136"/>
      <c r="BM51" s="135"/>
      <c r="BN51" s="136"/>
      <c r="BO51" s="135"/>
      <c r="BP51" s="136"/>
      <c r="BQ51" s="135"/>
      <c r="BR51" s="136"/>
      <c r="BS51" s="135"/>
      <c r="BT51" s="136"/>
      <c r="BU51" s="135"/>
      <c r="BV51" s="136"/>
      <c r="BW51" s="135"/>
      <c r="BX51" s="136"/>
      <c r="BY51" s="135"/>
      <c r="BZ51" s="136"/>
      <c r="CA51" s="137"/>
      <c r="CC51" s="60"/>
      <c r="CD51" s="60"/>
    </row>
    <row r="52" spans="1:82" s="37" customFormat="1" ht="8.25" customHeight="1" x14ac:dyDescent="0.2">
      <c r="C52" s="151"/>
      <c r="D52" s="121"/>
      <c r="E52" s="42"/>
      <c r="F52" s="43"/>
      <c r="G52" s="42"/>
      <c r="H52" s="122"/>
      <c r="I52" s="122"/>
      <c r="K52" s="38"/>
      <c r="M52" s="129"/>
      <c r="N52" s="130"/>
      <c r="O52" s="115"/>
      <c r="P52" s="129"/>
      <c r="Q52" s="131"/>
      <c r="R52" s="138"/>
      <c r="S52" s="644" t="s">
        <v>59</v>
      </c>
      <c r="T52" s="644"/>
      <c r="U52" s="644"/>
      <c r="V52" s="644"/>
      <c r="W52" s="644"/>
      <c r="X52" s="139"/>
      <c r="Y52" s="644" t="s">
        <v>60</v>
      </c>
      <c r="Z52" s="644"/>
      <c r="AA52" s="140"/>
      <c r="AB52" s="644" t="s">
        <v>17</v>
      </c>
      <c r="AC52" s="644"/>
      <c r="AD52" s="644"/>
      <c r="AE52" s="140"/>
      <c r="AF52" s="139"/>
      <c r="AG52" s="644" t="s">
        <v>59</v>
      </c>
      <c r="AH52" s="644"/>
      <c r="AI52" s="644"/>
      <c r="AJ52" s="644"/>
      <c r="AK52" s="644"/>
      <c r="AL52" s="139"/>
      <c r="AM52" s="644" t="s">
        <v>60</v>
      </c>
      <c r="AN52" s="644"/>
      <c r="AO52" s="140"/>
      <c r="AP52" s="644" t="s">
        <v>17</v>
      </c>
      <c r="AQ52" s="644"/>
      <c r="AR52" s="644"/>
      <c r="AS52" s="140"/>
      <c r="AT52" s="139"/>
      <c r="AU52" s="140"/>
      <c r="AV52" s="139"/>
      <c r="AW52" s="140"/>
      <c r="AX52" s="139"/>
      <c r="AY52" s="140"/>
      <c r="AZ52" s="139"/>
      <c r="BA52" s="140"/>
      <c r="BB52" s="139"/>
      <c r="BC52" s="140"/>
      <c r="BD52" s="139"/>
      <c r="BE52" s="140"/>
      <c r="BF52" s="139"/>
      <c r="BG52" s="140"/>
      <c r="BH52" s="139"/>
      <c r="BI52" s="140"/>
      <c r="BJ52" s="139"/>
      <c r="BK52" s="140"/>
      <c r="BL52" s="139"/>
      <c r="BM52" s="140"/>
      <c r="BN52" s="139"/>
      <c r="BO52" s="140"/>
      <c r="BP52" s="139"/>
      <c r="BQ52" s="140"/>
      <c r="BR52" s="139"/>
      <c r="BS52" s="140"/>
      <c r="BT52" s="139"/>
      <c r="BU52" s="140"/>
      <c r="BV52" s="139"/>
      <c r="BW52" s="140"/>
      <c r="BX52" s="139"/>
      <c r="BY52" s="140"/>
      <c r="BZ52" s="139"/>
      <c r="CA52" s="141"/>
      <c r="CC52" s="60"/>
      <c r="CD52" s="60"/>
    </row>
    <row r="53" spans="1:82" s="37" customFormat="1" ht="8.25" customHeight="1" thickBot="1" x14ac:dyDescent="0.25">
      <c r="C53" s="151"/>
      <c r="D53" s="121"/>
      <c r="E53" s="42"/>
      <c r="F53" s="43"/>
      <c r="G53" s="42"/>
      <c r="H53" s="122"/>
      <c r="I53" s="122"/>
      <c r="K53" s="38"/>
      <c r="M53" s="129"/>
      <c r="N53" s="130"/>
      <c r="O53" s="115"/>
      <c r="P53" s="129"/>
      <c r="Q53" s="131"/>
      <c r="R53" s="138"/>
      <c r="S53" s="644"/>
      <c r="T53" s="644"/>
      <c r="U53" s="644"/>
      <c r="V53" s="644"/>
      <c r="W53" s="644"/>
      <c r="X53" s="139"/>
      <c r="Y53" s="644"/>
      <c r="Z53" s="644"/>
      <c r="AA53" s="140"/>
      <c r="AB53" s="644"/>
      <c r="AC53" s="644"/>
      <c r="AD53" s="644"/>
      <c r="AE53" s="140"/>
      <c r="AF53" s="139"/>
      <c r="AG53" s="644"/>
      <c r="AH53" s="644"/>
      <c r="AI53" s="644"/>
      <c r="AJ53" s="644"/>
      <c r="AK53" s="644"/>
      <c r="AL53" s="139"/>
      <c r="AM53" s="644"/>
      <c r="AN53" s="644"/>
      <c r="AO53" s="140"/>
      <c r="AP53" s="644"/>
      <c r="AQ53" s="644"/>
      <c r="AR53" s="644"/>
      <c r="AS53" s="140"/>
      <c r="AT53" s="139"/>
      <c r="AU53" s="140"/>
      <c r="AV53" s="139"/>
      <c r="AW53" s="140"/>
      <c r="AX53" s="139"/>
      <c r="AY53" s="140"/>
      <c r="AZ53" s="139"/>
      <c r="BA53" s="140"/>
      <c r="BB53" s="139"/>
      <c r="BC53" s="140"/>
      <c r="BD53" s="139"/>
      <c r="BE53" s="140"/>
      <c r="BF53" s="139"/>
      <c r="BG53" s="140"/>
      <c r="BH53" s="139"/>
      <c r="BI53" s="140"/>
      <c r="BJ53" s="139"/>
      <c r="BK53" s="140"/>
      <c r="BL53" s="139"/>
      <c r="BM53" s="140"/>
      <c r="BN53" s="139"/>
      <c r="BO53" s="140"/>
      <c r="BP53" s="139"/>
      <c r="BQ53" s="140"/>
      <c r="BR53" s="139"/>
      <c r="BS53" s="140"/>
      <c r="BT53" s="139"/>
      <c r="BU53" s="140"/>
      <c r="BV53" s="139"/>
      <c r="BW53" s="140"/>
      <c r="BX53" s="139"/>
      <c r="BY53" s="140"/>
      <c r="BZ53" s="139"/>
      <c r="CA53" s="141"/>
      <c r="CC53" s="60"/>
      <c r="CD53" s="60"/>
    </row>
    <row r="54" spans="1:82" s="37" customFormat="1" ht="25.5" customHeight="1" thickBot="1" x14ac:dyDescent="0.25">
      <c r="A54" s="634" t="s">
        <v>44</v>
      </c>
      <c r="B54" s="634"/>
      <c r="C54" s="152">
        <v>0</v>
      </c>
      <c r="D54" s="635" t="s">
        <v>45</v>
      </c>
      <c r="E54" s="636"/>
      <c r="F54" s="132"/>
      <c r="G54" s="42"/>
      <c r="H54" s="122"/>
      <c r="I54" s="122"/>
      <c r="K54" s="38"/>
      <c r="M54" s="129"/>
      <c r="N54" s="130"/>
      <c r="O54" s="115"/>
      <c r="P54" s="129"/>
      <c r="Q54" s="131"/>
      <c r="R54" s="138">
        <v>1</v>
      </c>
      <c r="S54" s="631"/>
      <c r="T54" s="631"/>
      <c r="U54" s="631"/>
      <c r="V54" s="631"/>
      <c r="W54" s="631"/>
      <c r="X54" s="139"/>
      <c r="Y54" s="632"/>
      <c r="Z54" s="632"/>
      <c r="AA54" s="140"/>
      <c r="AB54" s="633"/>
      <c r="AC54" s="633"/>
      <c r="AD54" s="633"/>
      <c r="AE54" s="140"/>
      <c r="AF54" s="139">
        <v>4</v>
      </c>
      <c r="AG54" s="631"/>
      <c r="AH54" s="631"/>
      <c r="AI54" s="631"/>
      <c r="AJ54" s="631"/>
      <c r="AK54" s="631"/>
      <c r="AL54" s="139"/>
      <c r="AM54" s="632"/>
      <c r="AN54" s="632"/>
      <c r="AO54" s="140"/>
      <c r="AP54" s="633"/>
      <c r="AQ54" s="633"/>
      <c r="AR54" s="633"/>
      <c r="AS54" s="140"/>
      <c r="AT54" s="139"/>
      <c r="AU54" s="140"/>
      <c r="AV54" s="139"/>
      <c r="AW54" s="140"/>
      <c r="AX54" s="139"/>
      <c r="AY54" s="140"/>
      <c r="AZ54" s="139"/>
      <c r="BA54" s="140"/>
      <c r="BB54" s="139"/>
      <c r="BC54" s="140"/>
      <c r="BD54" s="139"/>
      <c r="BE54" s="140"/>
      <c r="BF54" s="139"/>
      <c r="BG54" s="140"/>
      <c r="BH54" s="139"/>
      <c r="BI54" s="140"/>
      <c r="BJ54" s="139"/>
      <c r="BK54" s="140"/>
      <c r="BL54" s="139"/>
      <c r="BM54" s="140"/>
      <c r="BN54" s="139"/>
      <c r="BO54" s="140"/>
      <c r="BP54" s="139"/>
      <c r="BQ54" s="140"/>
      <c r="BR54" s="139"/>
      <c r="BS54" s="140"/>
      <c r="BT54" s="139"/>
      <c r="BU54" s="140"/>
      <c r="BV54" s="139"/>
      <c r="BW54" s="140"/>
      <c r="BX54" s="139"/>
      <c r="BY54" s="140"/>
      <c r="BZ54" s="139"/>
      <c r="CA54" s="141"/>
      <c r="CC54" s="60"/>
      <c r="CD54" s="60"/>
    </row>
    <row r="55" spans="1:82" s="37" customFormat="1" ht="9.75" customHeight="1" thickBot="1" x14ac:dyDescent="0.25">
      <c r="C55" s="151"/>
      <c r="D55" s="121"/>
      <c r="E55" s="42"/>
      <c r="F55" s="43"/>
      <c r="G55" s="42"/>
      <c r="H55" s="122"/>
      <c r="I55" s="122"/>
      <c r="K55" s="38"/>
      <c r="M55" s="129"/>
      <c r="N55" s="130"/>
      <c r="O55" s="115"/>
      <c r="P55" s="129"/>
      <c r="Q55" s="131"/>
      <c r="R55" s="138"/>
      <c r="S55" s="140"/>
      <c r="T55" s="139"/>
      <c r="U55" s="140"/>
      <c r="V55" s="139"/>
      <c r="W55" s="140"/>
      <c r="X55" s="139"/>
      <c r="Y55" s="142"/>
      <c r="Z55" s="142"/>
      <c r="AA55" s="140"/>
      <c r="AB55" s="143"/>
      <c r="AC55" s="144"/>
      <c r="AD55" s="143"/>
      <c r="AE55" s="140"/>
      <c r="AF55" s="139"/>
      <c r="AG55" s="140"/>
      <c r="AH55" s="139"/>
      <c r="AI55" s="140"/>
      <c r="AJ55" s="139"/>
      <c r="AK55" s="140"/>
      <c r="AL55" s="139"/>
      <c r="AM55" s="142"/>
      <c r="AN55" s="142"/>
      <c r="AO55" s="140"/>
      <c r="AP55" s="143"/>
      <c r="AQ55" s="144"/>
      <c r="AR55" s="143"/>
      <c r="AS55" s="140"/>
      <c r="AT55" s="139"/>
      <c r="AU55" s="140"/>
      <c r="AV55" s="139"/>
      <c r="AW55" s="140"/>
      <c r="AX55" s="139"/>
      <c r="AY55" s="140"/>
      <c r="AZ55" s="139"/>
      <c r="BA55" s="140"/>
      <c r="BB55" s="139"/>
      <c r="BC55" s="140"/>
      <c r="BD55" s="139"/>
      <c r="BE55" s="140"/>
      <c r="BF55" s="139"/>
      <c r="BG55" s="140"/>
      <c r="BH55" s="139"/>
      <c r="BI55" s="140"/>
      <c r="BJ55" s="139"/>
      <c r="BK55" s="140"/>
      <c r="BL55" s="139"/>
      <c r="BM55" s="140"/>
      <c r="BN55" s="139"/>
      <c r="BO55" s="140"/>
      <c r="BP55" s="139"/>
      <c r="BQ55" s="140"/>
      <c r="BR55" s="139"/>
      <c r="BS55" s="140"/>
      <c r="BT55" s="139"/>
      <c r="BU55" s="140"/>
      <c r="BV55" s="139"/>
      <c r="BW55" s="140"/>
      <c r="BX55" s="139"/>
      <c r="BY55" s="140"/>
      <c r="BZ55" s="139"/>
      <c r="CA55" s="141"/>
      <c r="CC55" s="60"/>
      <c r="CD55" s="60"/>
    </row>
    <row r="56" spans="1:82" s="37" customFormat="1" ht="25.5" customHeight="1" thickBot="1" x14ac:dyDescent="0.25">
      <c r="A56" s="634" t="s">
        <v>46</v>
      </c>
      <c r="B56" s="634"/>
      <c r="C56" s="150">
        <f>L49+O49</f>
        <v>0</v>
      </c>
      <c r="D56" s="638" t="s">
        <v>47</v>
      </c>
      <c r="E56" s="637"/>
      <c r="F56" s="43"/>
      <c r="G56" s="42" t="s">
        <v>16</v>
      </c>
      <c r="H56" s="154">
        <f>O49</f>
        <v>0</v>
      </c>
      <c r="I56" s="145" t="s">
        <v>47</v>
      </c>
      <c r="J56" s="639" t="e">
        <f>Q49</f>
        <v>#DIV/0!</v>
      </c>
      <c r="K56" s="640"/>
      <c r="L56" s="641"/>
      <c r="M56" s="129" t="s">
        <v>48</v>
      </c>
      <c r="N56" s="130"/>
      <c r="O56" s="115"/>
      <c r="P56" s="129"/>
      <c r="Q56" s="131"/>
      <c r="R56" s="138">
        <v>2</v>
      </c>
      <c r="S56" s="631"/>
      <c r="T56" s="631"/>
      <c r="U56" s="631"/>
      <c r="V56" s="631"/>
      <c r="W56" s="631"/>
      <c r="X56" s="139"/>
      <c r="Y56" s="632"/>
      <c r="Z56" s="632"/>
      <c r="AA56" s="140"/>
      <c r="AB56" s="633"/>
      <c r="AC56" s="633"/>
      <c r="AD56" s="633"/>
      <c r="AE56" s="140"/>
      <c r="AF56" s="139">
        <v>5</v>
      </c>
      <c r="AG56" s="631"/>
      <c r="AH56" s="631"/>
      <c r="AI56" s="631"/>
      <c r="AJ56" s="631"/>
      <c r="AK56" s="631"/>
      <c r="AL56" s="139"/>
      <c r="AM56" s="632"/>
      <c r="AN56" s="632"/>
      <c r="AO56" s="140"/>
      <c r="AP56" s="633"/>
      <c r="AQ56" s="633"/>
      <c r="AR56" s="633"/>
      <c r="AS56" s="140"/>
      <c r="AT56" s="139"/>
      <c r="AU56" s="140"/>
      <c r="AV56" s="139"/>
      <c r="AW56" s="140"/>
      <c r="AX56" s="139"/>
      <c r="AY56" s="140"/>
      <c r="AZ56" s="139"/>
      <c r="BA56" s="140"/>
      <c r="BB56" s="139"/>
      <c r="BC56" s="140"/>
      <c r="BD56" s="139"/>
      <c r="BE56" s="140"/>
      <c r="BF56" s="139"/>
      <c r="BG56" s="140"/>
      <c r="BH56" s="139"/>
      <c r="BI56" s="140"/>
      <c r="BJ56" s="139"/>
      <c r="BK56" s="140"/>
      <c r="BL56" s="139"/>
      <c r="BM56" s="140"/>
      <c r="BN56" s="139"/>
      <c r="BO56" s="140"/>
      <c r="BP56" s="139"/>
      <c r="BQ56" s="140"/>
      <c r="BR56" s="139"/>
      <c r="BS56" s="140"/>
      <c r="BT56" s="139"/>
      <c r="BU56" s="140"/>
      <c r="BV56" s="139"/>
      <c r="BW56" s="140"/>
      <c r="BX56" s="139"/>
      <c r="BY56" s="140"/>
      <c r="BZ56" s="139"/>
      <c r="CA56" s="141"/>
      <c r="CC56" s="60"/>
      <c r="CD56" s="60"/>
    </row>
    <row r="57" spans="1:82" s="37" customFormat="1" ht="9.75" customHeight="1" thickBot="1" x14ac:dyDescent="0.25">
      <c r="C57" s="151"/>
      <c r="D57" s="121"/>
      <c r="E57" s="42"/>
      <c r="F57" s="43"/>
      <c r="G57" s="42"/>
      <c r="H57" s="122"/>
      <c r="I57" s="122"/>
      <c r="K57" s="38"/>
      <c r="M57" s="129"/>
      <c r="N57" s="130"/>
      <c r="O57" s="115"/>
      <c r="P57" s="129"/>
      <c r="Q57" s="131"/>
      <c r="R57" s="138"/>
      <c r="S57" s="140"/>
      <c r="T57" s="139"/>
      <c r="U57" s="140"/>
      <c r="V57" s="139"/>
      <c r="W57" s="140"/>
      <c r="X57" s="139"/>
      <c r="Y57" s="142"/>
      <c r="Z57" s="142"/>
      <c r="AA57" s="140"/>
      <c r="AB57" s="143"/>
      <c r="AC57" s="144"/>
      <c r="AD57" s="143"/>
      <c r="AE57" s="140"/>
      <c r="AF57" s="139"/>
      <c r="AG57" s="140"/>
      <c r="AH57" s="139"/>
      <c r="AI57" s="140"/>
      <c r="AJ57" s="139"/>
      <c r="AK57" s="140"/>
      <c r="AL57" s="139"/>
      <c r="AM57" s="142"/>
      <c r="AN57" s="142"/>
      <c r="AO57" s="140"/>
      <c r="AP57" s="143"/>
      <c r="AQ57" s="144"/>
      <c r="AR57" s="143"/>
      <c r="AS57" s="140"/>
      <c r="AT57" s="139"/>
      <c r="AU57" s="140"/>
      <c r="AV57" s="139"/>
      <c r="AW57" s="140"/>
      <c r="AX57" s="139"/>
      <c r="AY57" s="140"/>
      <c r="AZ57" s="139"/>
      <c r="BA57" s="140"/>
      <c r="BB57" s="139"/>
      <c r="BC57" s="140"/>
      <c r="BD57" s="139"/>
      <c r="BE57" s="140"/>
      <c r="BF57" s="139"/>
      <c r="BG57" s="140"/>
      <c r="BH57" s="139"/>
      <c r="BI57" s="140"/>
      <c r="BJ57" s="139"/>
      <c r="BK57" s="140"/>
      <c r="BL57" s="139"/>
      <c r="BM57" s="140"/>
      <c r="BN57" s="139"/>
      <c r="BO57" s="140"/>
      <c r="BP57" s="139"/>
      <c r="BQ57" s="140"/>
      <c r="BR57" s="139"/>
      <c r="BS57" s="140"/>
      <c r="BT57" s="139"/>
      <c r="BU57" s="140"/>
      <c r="BV57" s="139"/>
      <c r="BW57" s="140"/>
      <c r="BX57" s="139"/>
      <c r="BY57" s="140"/>
      <c r="BZ57" s="139"/>
      <c r="CA57" s="141"/>
      <c r="CC57" s="60"/>
      <c r="CD57" s="60"/>
    </row>
    <row r="58" spans="1:82" s="37" customFormat="1" ht="25.5" customHeight="1" thickBot="1" x14ac:dyDescent="0.25">
      <c r="A58" s="634" t="s">
        <v>46</v>
      </c>
      <c r="B58" s="634"/>
      <c r="C58" s="153" t="e">
        <f>N49+Q49</f>
        <v>#DIV/0!</v>
      </c>
      <c r="D58" s="637" t="s">
        <v>48</v>
      </c>
      <c r="E58" s="637"/>
      <c r="F58" s="43"/>
      <c r="G58" s="42"/>
      <c r="H58" s="122"/>
      <c r="I58" s="122"/>
      <c r="K58" s="38"/>
      <c r="M58" s="129"/>
      <c r="N58" s="130"/>
      <c r="O58" s="115"/>
      <c r="P58" s="129"/>
      <c r="Q58" s="131"/>
      <c r="R58" s="138">
        <v>3</v>
      </c>
      <c r="S58" s="631"/>
      <c r="T58" s="631"/>
      <c r="U58" s="631"/>
      <c r="V58" s="631"/>
      <c r="W58" s="631"/>
      <c r="X58" s="139"/>
      <c r="Y58" s="632"/>
      <c r="Z58" s="632"/>
      <c r="AA58" s="140"/>
      <c r="AB58" s="633"/>
      <c r="AC58" s="633"/>
      <c r="AD58" s="633"/>
      <c r="AE58" s="140"/>
      <c r="AF58" s="139">
        <v>6</v>
      </c>
      <c r="AG58" s="631"/>
      <c r="AH58" s="631"/>
      <c r="AI58" s="631"/>
      <c r="AJ58" s="631"/>
      <c r="AK58" s="631"/>
      <c r="AL58" s="139"/>
      <c r="AM58" s="632"/>
      <c r="AN58" s="632"/>
      <c r="AO58" s="140"/>
      <c r="AP58" s="633"/>
      <c r="AQ58" s="633"/>
      <c r="AR58" s="633"/>
      <c r="AS58" s="140"/>
      <c r="AT58" s="139"/>
      <c r="AU58" s="140"/>
      <c r="AV58" s="139"/>
      <c r="AW58" s="140"/>
      <c r="AX58" s="139"/>
      <c r="AY58" s="140"/>
      <c r="AZ58" s="139"/>
      <c r="BA58" s="140"/>
      <c r="BB58" s="139"/>
      <c r="BC58" s="140"/>
      <c r="BD58" s="139"/>
      <c r="BE58" s="140"/>
      <c r="BF58" s="139"/>
      <c r="BG58" s="140"/>
      <c r="BH58" s="139"/>
      <c r="BI58" s="140"/>
      <c r="BJ58" s="139"/>
      <c r="BK58" s="140"/>
      <c r="BL58" s="139"/>
      <c r="BM58" s="140"/>
      <c r="BN58" s="139"/>
      <c r="BO58" s="140"/>
      <c r="BP58" s="139"/>
      <c r="BQ58" s="140"/>
      <c r="BR58" s="139"/>
      <c r="BS58" s="140"/>
      <c r="BT58" s="139"/>
      <c r="BU58" s="140"/>
      <c r="BV58" s="139"/>
      <c r="BW58" s="140"/>
      <c r="BX58" s="139"/>
      <c r="BY58" s="140"/>
      <c r="BZ58" s="139"/>
      <c r="CA58" s="141"/>
      <c r="CC58" s="60"/>
      <c r="CD58" s="60"/>
    </row>
    <row r="59" spans="1:82" s="37" customFormat="1" ht="6" customHeight="1" x14ac:dyDescent="0.2">
      <c r="C59" s="53"/>
      <c r="D59" s="42"/>
      <c r="E59" s="42"/>
      <c r="F59" s="43"/>
      <c r="G59" s="42"/>
      <c r="H59" s="122"/>
      <c r="I59" s="122"/>
      <c r="K59" s="38"/>
      <c r="M59" s="129"/>
      <c r="N59" s="130"/>
      <c r="O59" s="115"/>
      <c r="P59" s="129"/>
      <c r="Q59" s="131"/>
      <c r="R59" s="138"/>
      <c r="S59" s="140"/>
      <c r="T59" s="140"/>
      <c r="U59" s="140"/>
      <c r="V59" s="140"/>
      <c r="W59" s="140"/>
      <c r="X59" s="139"/>
      <c r="Y59" s="140"/>
      <c r="Z59" s="140"/>
      <c r="AA59" s="140"/>
      <c r="AB59" s="139"/>
      <c r="AC59" s="139"/>
      <c r="AD59" s="139"/>
      <c r="AE59" s="140"/>
      <c r="AF59" s="139"/>
      <c r="AG59" s="140"/>
      <c r="AH59" s="140"/>
      <c r="AI59" s="140"/>
      <c r="AJ59" s="140"/>
      <c r="AK59" s="140"/>
      <c r="AL59" s="139"/>
      <c r="AM59" s="140"/>
      <c r="AN59" s="140"/>
      <c r="AO59" s="140"/>
      <c r="AP59" s="139"/>
      <c r="AQ59" s="139"/>
      <c r="AR59" s="139"/>
      <c r="AS59" s="140"/>
      <c r="AT59" s="139"/>
      <c r="AU59" s="140"/>
      <c r="AV59" s="139"/>
      <c r="AW59" s="140"/>
      <c r="AX59" s="139"/>
      <c r="AY59" s="140"/>
      <c r="AZ59" s="139"/>
      <c r="BA59" s="140"/>
      <c r="BB59" s="139"/>
      <c r="BC59" s="140"/>
      <c r="BD59" s="139"/>
      <c r="BE59" s="140"/>
      <c r="BF59" s="139"/>
      <c r="BG59" s="140"/>
      <c r="BH59" s="139"/>
      <c r="BI59" s="140"/>
      <c r="BJ59" s="139"/>
      <c r="BK59" s="140"/>
      <c r="BL59" s="139"/>
      <c r="BM59" s="140"/>
      <c r="BN59" s="139"/>
      <c r="BO59" s="140"/>
      <c r="BP59" s="139"/>
      <c r="BQ59" s="140"/>
      <c r="BR59" s="139"/>
      <c r="BS59" s="140"/>
      <c r="BT59" s="139"/>
      <c r="BU59" s="140"/>
      <c r="BV59" s="139"/>
      <c r="BW59" s="140"/>
      <c r="BX59" s="139"/>
      <c r="BY59" s="140"/>
      <c r="BZ59" s="139"/>
      <c r="CA59" s="141"/>
      <c r="CC59" s="60"/>
      <c r="CD59" s="60"/>
    </row>
    <row r="60" spans="1:82" s="37" customFormat="1" ht="24.75" customHeight="1" thickBot="1" x14ac:dyDescent="0.25">
      <c r="D60" s="121"/>
      <c r="E60" s="42"/>
      <c r="F60" s="43"/>
      <c r="G60" s="42"/>
      <c r="H60" s="122"/>
      <c r="I60" s="122"/>
      <c r="K60" s="38"/>
      <c r="M60" s="129"/>
      <c r="N60" s="130"/>
      <c r="O60" s="115"/>
      <c r="P60" s="129"/>
      <c r="Q60" s="131"/>
      <c r="R60" s="146"/>
      <c r="S60" s="147"/>
      <c r="T60" s="148"/>
      <c r="U60" s="147"/>
      <c r="V60" s="148"/>
      <c r="W60" s="147"/>
      <c r="X60" s="148"/>
      <c r="Y60" s="147"/>
      <c r="Z60" s="148"/>
      <c r="AA60" s="147" t="s">
        <v>47</v>
      </c>
      <c r="AB60" s="627">
        <f>Y54+Y56+Y58+AM54+AM56+AM58</f>
        <v>0</v>
      </c>
      <c r="AC60" s="627"/>
      <c r="AD60" s="627"/>
      <c r="AE60" s="628" t="s">
        <v>17</v>
      </c>
      <c r="AF60" s="628"/>
      <c r="AG60" s="629">
        <f>AB54+AB56+AB58+AP54+AP56+AP58</f>
        <v>0</v>
      </c>
      <c r="AH60" s="629"/>
      <c r="AI60" s="629"/>
      <c r="AJ60" s="629"/>
      <c r="AK60" s="629"/>
      <c r="AL60" s="148"/>
      <c r="AM60" s="628"/>
      <c r="AN60" s="628"/>
      <c r="AO60" s="147"/>
      <c r="AP60" s="630"/>
      <c r="AQ60" s="630"/>
      <c r="AR60" s="630"/>
      <c r="AS60" s="147"/>
      <c r="AT60" s="148"/>
      <c r="AU60" s="147"/>
      <c r="AV60" s="148"/>
      <c r="AW60" s="147"/>
      <c r="AX60" s="148"/>
      <c r="AY60" s="147"/>
      <c r="AZ60" s="148"/>
      <c r="BA60" s="147"/>
      <c r="BB60" s="148"/>
      <c r="BC60" s="147"/>
      <c r="BD60" s="148"/>
      <c r="BE60" s="147"/>
      <c r="BF60" s="148"/>
      <c r="BG60" s="147"/>
      <c r="BH60" s="148"/>
      <c r="BI60" s="147"/>
      <c r="BJ60" s="148"/>
      <c r="BK60" s="147"/>
      <c r="BL60" s="148"/>
      <c r="BM60" s="147"/>
      <c r="BN60" s="148"/>
      <c r="BO60" s="147"/>
      <c r="BP60" s="148"/>
      <c r="BQ60" s="147"/>
      <c r="BR60" s="148"/>
      <c r="BS60" s="147"/>
      <c r="BT60" s="148"/>
      <c r="BU60" s="147"/>
      <c r="BV60" s="148"/>
      <c r="BW60" s="147"/>
      <c r="BX60" s="148"/>
      <c r="BY60" s="147"/>
      <c r="BZ60" s="148"/>
      <c r="CA60" s="149"/>
      <c r="CC60" s="60"/>
      <c r="CD60" s="60"/>
    </row>
    <row r="61" spans="1:82" s="45" customFormat="1" ht="15" x14ac:dyDescent="0.2">
      <c r="D61" s="25"/>
      <c r="E61" s="50"/>
      <c r="F61" s="51"/>
      <c r="G61" s="28"/>
      <c r="H61" s="29"/>
      <c r="I61" s="29"/>
      <c r="J61" s="24"/>
      <c r="K61" s="30"/>
      <c r="L61" s="24"/>
      <c r="M61" s="31"/>
      <c r="N61" s="32"/>
      <c r="O61" s="33"/>
      <c r="P61" s="31"/>
      <c r="Q61" s="34"/>
      <c r="S61" s="48"/>
      <c r="U61" s="48"/>
      <c r="W61" s="48"/>
      <c r="Y61" s="48"/>
      <c r="AA61" s="48"/>
      <c r="AC61" s="48"/>
      <c r="AE61" s="48"/>
      <c r="AG61" s="48"/>
      <c r="AI61" s="48"/>
      <c r="AK61" s="48"/>
      <c r="AM61" s="48"/>
      <c r="AO61" s="48"/>
      <c r="AQ61" s="48"/>
      <c r="AS61" s="48"/>
      <c r="AU61" s="48"/>
      <c r="AW61" s="48"/>
      <c r="AY61" s="48"/>
      <c r="BA61" s="48"/>
      <c r="BC61" s="48"/>
      <c r="BE61" s="48"/>
      <c r="BG61" s="48"/>
      <c r="BI61" s="48"/>
      <c r="BK61" s="48"/>
      <c r="BM61" s="48"/>
      <c r="BO61" s="48"/>
      <c r="BQ61" s="48"/>
      <c r="BS61" s="48"/>
      <c r="BU61" s="48"/>
      <c r="BW61" s="48"/>
      <c r="BY61" s="48"/>
      <c r="CA61" s="48"/>
      <c r="CC61" s="35"/>
      <c r="CD61" s="35"/>
    </row>
    <row r="62" spans="1:82" s="45" customFormat="1" ht="15" x14ac:dyDescent="0.2">
      <c r="D62" s="25"/>
      <c r="E62" s="50"/>
      <c r="F62" s="51"/>
      <c r="G62" s="28"/>
      <c r="H62" s="29"/>
      <c r="I62" s="29"/>
      <c r="J62" s="24"/>
      <c r="K62" s="30"/>
      <c r="L62" s="24"/>
      <c r="M62" s="31"/>
      <c r="N62" s="32"/>
      <c r="O62" s="33"/>
      <c r="P62" s="31"/>
      <c r="Q62" s="34"/>
      <c r="S62" s="48"/>
      <c r="U62" s="48"/>
      <c r="W62" s="48"/>
      <c r="Y62" s="48"/>
      <c r="AA62" s="48"/>
      <c r="AC62" s="48"/>
      <c r="AE62" s="48"/>
      <c r="AG62" s="48"/>
      <c r="AI62" s="48"/>
      <c r="AK62" s="48"/>
      <c r="AM62" s="48"/>
      <c r="AO62" s="48"/>
      <c r="AQ62" s="48"/>
      <c r="AS62" s="48"/>
      <c r="AU62" s="48"/>
      <c r="AW62" s="48"/>
      <c r="AY62" s="48"/>
      <c r="BA62" s="48"/>
      <c r="BC62" s="48"/>
      <c r="BE62" s="48"/>
      <c r="BG62" s="48"/>
      <c r="BI62" s="48"/>
      <c r="BK62" s="48"/>
      <c r="BM62" s="48"/>
      <c r="BO62" s="48"/>
      <c r="BQ62" s="48"/>
      <c r="BS62" s="48"/>
      <c r="BU62" s="48"/>
      <c r="BW62" s="48"/>
      <c r="BY62" s="48"/>
      <c r="CA62" s="48"/>
      <c r="CC62" s="35"/>
      <c r="CD62" s="35"/>
    </row>
    <row r="63" spans="1:82" s="45" customFormat="1" ht="15" x14ac:dyDescent="0.2">
      <c r="D63" s="25"/>
      <c r="E63" s="50"/>
      <c r="F63" s="51"/>
      <c r="G63" s="28"/>
      <c r="H63" s="29"/>
      <c r="I63" s="29"/>
      <c r="J63" s="24"/>
      <c r="K63" s="30"/>
      <c r="L63" s="24"/>
      <c r="M63" s="31"/>
      <c r="N63" s="32"/>
      <c r="O63" s="33"/>
      <c r="P63" s="31"/>
      <c r="Q63" s="34"/>
      <c r="S63" s="48"/>
      <c r="U63" s="48"/>
      <c r="W63" s="48"/>
      <c r="Y63" s="48"/>
      <c r="AA63" s="48"/>
      <c r="AC63" s="48"/>
      <c r="AE63" s="48"/>
      <c r="AG63" s="48"/>
      <c r="AI63" s="48"/>
      <c r="AK63" s="48"/>
      <c r="AM63" s="48"/>
      <c r="AO63" s="48"/>
      <c r="AQ63" s="48"/>
      <c r="AS63" s="48"/>
      <c r="AU63" s="48"/>
      <c r="AW63" s="48"/>
      <c r="AY63" s="48"/>
      <c r="BA63" s="48"/>
      <c r="BC63" s="48"/>
      <c r="BE63" s="48"/>
      <c r="BG63" s="48"/>
      <c r="BI63" s="48"/>
      <c r="BK63" s="48"/>
      <c r="BM63" s="48"/>
      <c r="BO63" s="48"/>
      <c r="BQ63" s="48"/>
      <c r="BS63" s="48"/>
      <c r="BU63" s="48"/>
      <c r="BW63" s="48"/>
      <c r="BY63" s="48"/>
      <c r="CA63" s="48"/>
      <c r="CC63" s="35"/>
      <c r="CD63" s="35"/>
    </row>
    <row r="64" spans="1:82" s="45" customFormat="1" ht="15" x14ac:dyDescent="0.2">
      <c r="D64" s="25"/>
      <c r="E64" s="50"/>
      <c r="F64" s="51"/>
      <c r="G64" s="28"/>
      <c r="H64" s="29"/>
      <c r="I64" s="29"/>
      <c r="J64" s="24"/>
      <c r="K64" s="30"/>
      <c r="L64" s="24"/>
      <c r="M64" s="31"/>
      <c r="N64" s="32"/>
      <c r="O64" s="33"/>
      <c r="P64" s="31"/>
      <c r="Q64" s="34"/>
      <c r="S64" s="48"/>
      <c r="U64" s="48"/>
      <c r="W64" s="48"/>
      <c r="Y64" s="48"/>
      <c r="AA64" s="48"/>
      <c r="AC64" s="48"/>
      <c r="AE64" s="48"/>
      <c r="AG64" s="48"/>
      <c r="AI64" s="48"/>
      <c r="AK64" s="48"/>
      <c r="AM64" s="48"/>
      <c r="AO64" s="48"/>
      <c r="AQ64" s="48"/>
      <c r="AS64" s="48"/>
      <c r="AU64" s="48"/>
      <c r="AW64" s="48"/>
      <c r="AY64" s="48"/>
      <c r="BA64" s="48"/>
      <c r="BC64" s="48"/>
      <c r="BE64" s="48"/>
      <c r="BG64" s="48"/>
      <c r="BI64" s="48"/>
      <c r="BK64" s="48"/>
      <c r="BM64" s="48"/>
      <c r="BO64" s="48"/>
      <c r="BQ64" s="48"/>
      <c r="BS64" s="48"/>
      <c r="BU64" s="48"/>
      <c r="BW64" s="48"/>
      <c r="BY64" s="48"/>
      <c r="CA64" s="48"/>
      <c r="CC64" s="35"/>
      <c r="CD64" s="35"/>
    </row>
    <row r="65" spans="4:82" s="45" customFormat="1" ht="15" x14ac:dyDescent="0.2">
      <c r="D65" s="25"/>
      <c r="E65" s="50"/>
      <c r="F65" s="51"/>
      <c r="G65" s="28"/>
      <c r="H65" s="29"/>
      <c r="I65" s="29"/>
      <c r="J65" s="24"/>
      <c r="K65" s="30"/>
      <c r="L65" s="24"/>
      <c r="M65" s="31"/>
      <c r="N65" s="32"/>
      <c r="O65" s="33"/>
      <c r="P65" s="31"/>
      <c r="Q65" s="34"/>
      <c r="S65" s="48"/>
      <c r="U65" s="48"/>
      <c r="W65" s="48"/>
      <c r="Y65" s="48"/>
      <c r="AA65" s="48"/>
      <c r="AC65" s="48"/>
      <c r="AE65" s="48"/>
      <c r="AG65" s="48"/>
      <c r="AI65" s="48"/>
      <c r="AK65" s="48"/>
      <c r="AM65" s="48"/>
      <c r="AO65" s="48"/>
      <c r="AQ65" s="48"/>
      <c r="AS65" s="48"/>
      <c r="AU65" s="48"/>
      <c r="AW65" s="48"/>
      <c r="AY65" s="48"/>
      <c r="BA65" s="48"/>
      <c r="BC65" s="48"/>
      <c r="BE65" s="48"/>
      <c r="BG65" s="48"/>
      <c r="BI65" s="48"/>
      <c r="BK65" s="48"/>
      <c r="BM65" s="48"/>
      <c r="BO65" s="48"/>
      <c r="BQ65" s="48"/>
      <c r="BS65" s="48"/>
      <c r="BU65" s="48"/>
      <c r="BW65" s="48"/>
      <c r="BY65" s="48"/>
      <c r="CA65" s="48"/>
      <c r="CC65" s="35"/>
      <c r="CD65" s="35"/>
    </row>
    <row r="66" spans="4:82" s="45" customFormat="1" ht="15" x14ac:dyDescent="0.2">
      <c r="D66" s="25"/>
      <c r="E66" s="50"/>
      <c r="F66" s="51"/>
      <c r="G66" s="28"/>
      <c r="H66" s="29"/>
      <c r="I66" s="29"/>
      <c r="J66" s="24"/>
      <c r="K66" s="30"/>
      <c r="L66" s="24"/>
      <c r="M66" s="31"/>
      <c r="N66" s="32"/>
      <c r="O66" s="33"/>
      <c r="P66" s="31"/>
      <c r="Q66" s="34"/>
      <c r="S66" s="48"/>
      <c r="U66" s="48"/>
      <c r="W66" s="48"/>
      <c r="Y66" s="48"/>
      <c r="AA66" s="48"/>
      <c r="AC66" s="48"/>
      <c r="AE66" s="48"/>
      <c r="AG66" s="48"/>
      <c r="AI66" s="48"/>
      <c r="AK66" s="48"/>
      <c r="AM66" s="48"/>
      <c r="AO66" s="48"/>
      <c r="AQ66" s="48"/>
      <c r="AS66" s="48"/>
      <c r="AU66" s="48"/>
      <c r="AW66" s="48"/>
      <c r="AY66" s="48"/>
      <c r="BA66" s="48"/>
      <c r="BC66" s="48"/>
      <c r="BE66" s="48"/>
      <c r="BG66" s="48"/>
      <c r="BI66" s="48"/>
      <c r="BK66" s="48"/>
      <c r="BM66" s="48"/>
      <c r="BO66" s="48"/>
      <c r="BQ66" s="48"/>
      <c r="BS66" s="48"/>
      <c r="BU66" s="48"/>
      <c r="BW66" s="48"/>
      <c r="BY66" s="48"/>
      <c r="CA66" s="48"/>
      <c r="CC66" s="35"/>
      <c r="CD66" s="35"/>
    </row>
    <row r="67" spans="4:82" s="45" customFormat="1" ht="15" x14ac:dyDescent="0.2">
      <c r="D67" s="25"/>
      <c r="E67" s="50"/>
      <c r="F67" s="51"/>
      <c r="G67" s="28"/>
      <c r="H67" s="29"/>
      <c r="I67" s="29"/>
      <c r="J67" s="24"/>
      <c r="K67" s="30"/>
      <c r="L67" s="24"/>
      <c r="M67" s="31"/>
      <c r="N67" s="32"/>
      <c r="O67" s="33"/>
      <c r="P67" s="31"/>
      <c r="Q67" s="34"/>
      <c r="S67" s="48"/>
      <c r="U67" s="48"/>
      <c r="W67" s="48"/>
      <c r="Y67" s="48"/>
      <c r="AA67" s="48"/>
      <c r="AC67" s="48"/>
      <c r="AE67" s="48"/>
      <c r="AG67" s="48"/>
      <c r="AI67" s="48"/>
      <c r="AK67" s="48"/>
      <c r="AM67" s="48"/>
      <c r="AO67" s="48"/>
      <c r="AQ67" s="48"/>
      <c r="AS67" s="48"/>
      <c r="AU67" s="48"/>
      <c r="AW67" s="48"/>
      <c r="AY67" s="48"/>
      <c r="BA67" s="48"/>
      <c r="BC67" s="48"/>
      <c r="BE67" s="48"/>
      <c r="BG67" s="48"/>
      <c r="BI67" s="48"/>
      <c r="BK67" s="48"/>
      <c r="BM67" s="48"/>
      <c r="BO67" s="48"/>
      <c r="BQ67" s="48"/>
      <c r="BS67" s="48"/>
      <c r="BU67" s="48"/>
      <c r="BW67" s="48"/>
      <c r="BY67" s="48"/>
      <c r="CA67" s="48"/>
      <c r="CC67" s="35"/>
      <c r="CD67" s="35"/>
    </row>
    <row r="68" spans="4:82" s="45" customFormat="1" ht="15" x14ac:dyDescent="0.2">
      <c r="D68" s="25"/>
      <c r="E68" s="50"/>
      <c r="F68" s="51"/>
      <c r="G68" s="28"/>
      <c r="H68" s="29"/>
      <c r="I68" s="29"/>
      <c r="J68" s="24"/>
      <c r="K68" s="30"/>
      <c r="L68" s="24"/>
      <c r="M68" s="31"/>
      <c r="N68" s="32"/>
      <c r="O68" s="33"/>
      <c r="P68" s="31"/>
      <c r="Q68" s="34"/>
      <c r="S68" s="48"/>
      <c r="U68" s="48"/>
      <c r="W68" s="48"/>
      <c r="Y68" s="48"/>
      <c r="AA68" s="48"/>
      <c r="AC68" s="48"/>
      <c r="AE68" s="48"/>
      <c r="AG68" s="48"/>
      <c r="AI68" s="48"/>
      <c r="AK68" s="48"/>
      <c r="AM68" s="48"/>
      <c r="AO68" s="48"/>
      <c r="AQ68" s="48"/>
      <c r="AS68" s="48"/>
      <c r="AU68" s="48"/>
      <c r="AW68" s="48"/>
      <c r="AY68" s="48"/>
      <c r="BA68" s="48"/>
      <c r="BC68" s="48"/>
      <c r="BE68" s="48"/>
      <c r="BG68" s="48"/>
      <c r="BI68" s="48"/>
      <c r="BK68" s="48"/>
      <c r="BM68" s="48"/>
      <c r="BO68" s="48"/>
      <c r="BQ68" s="48"/>
      <c r="BS68" s="48"/>
      <c r="BU68" s="48"/>
      <c r="BW68" s="48"/>
      <c r="BY68" s="48"/>
      <c r="CA68" s="48"/>
      <c r="CC68" s="35"/>
      <c r="CD68" s="35"/>
    </row>
    <row r="69" spans="4:82" s="45" customFormat="1" ht="15" x14ac:dyDescent="0.2">
      <c r="D69" s="25"/>
      <c r="E69" s="50"/>
      <c r="F69" s="51"/>
      <c r="G69" s="28"/>
      <c r="H69" s="29"/>
      <c r="I69" s="29"/>
      <c r="J69" s="24"/>
      <c r="K69" s="30"/>
      <c r="L69" s="24"/>
      <c r="M69" s="31"/>
      <c r="N69" s="32"/>
      <c r="O69" s="33"/>
      <c r="P69" s="31"/>
      <c r="Q69" s="34"/>
      <c r="S69" s="48"/>
      <c r="U69" s="48"/>
      <c r="W69" s="48"/>
      <c r="Y69" s="48"/>
      <c r="AA69" s="48"/>
      <c r="AC69" s="48"/>
      <c r="AE69" s="48"/>
      <c r="AG69" s="48"/>
      <c r="AI69" s="48"/>
      <c r="AK69" s="48"/>
      <c r="AM69" s="48"/>
      <c r="AO69" s="48"/>
      <c r="AQ69" s="48"/>
      <c r="AS69" s="48"/>
      <c r="AU69" s="48"/>
      <c r="AW69" s="48"/>
      <c r="AY69" s="48"/>
      <c r="BA69" s="48"/>
      <c r="BC69" s="48"/>
      <c r="BE69" s="48"/>
      <c r="BG69" s="48"/>
      <c r="BI69" s="48"/>
      <c r="BK69" s="48"/>
      <c r="BM69" s="48"/>
      <c r="BO69" s="48"/>
      <c r="BQ69" s="48"/>
      <c r="BS69" s="48"/>
      <c r="BU69" s="48"/>
      <c r="BW69" s="48"/>
      <c r="BY69" s="48"/>
      <c r="CA69" s="48"/>
      <c r="CC69" s="35"/>
      <c r="CD69" s="35"/>
    </row>
    <row r="70" spans="4:82" s="45" customFormat="1" ht="15" x14ac:dyDescent="0.2">
      <c r="D70" s="25"/>
      <c r="E70" s="50"/>
      <c r="F70" s="51"/>
      <c r="G70" s="28"/>
      <c r="H70" s="29"/>
      <c r="I70" s="29"/>
      <c r="J70" s="24"/>
      <c r="K70" s="30"/>
      <c r="L70" s="24"/>
      <c r="M70" s="31"/>
      <c r="N70" s="32"/>
      <c r="O70" s="33"/>
      <c r="P70" s="31"/>
      <c r="Q70" s="34"/>
      <c r="S70" s="48"/>
      <c r="U70" s="48"/>
      <c r="W70" s="48"/>
      <c r="Y70" s="48"/>
      <c r="AA70" s="48"/>
      <c r="AC70" s="48"/>
      <c r="AE70" s="48"/>
      <c r="AG70" s="48"/>
      <c r="AI70" s="48"/>
      <c r="AK70" s="48"/>
      <c r="AM70" s="48"/>
      <c r="AO70" s="48"/>
      <c r="AQ70" s="48"/>
      <c r="AS70" s="48"/>
      <c r="AU70" s="48"/>
      <c r="AW70" s="48"/>
      <c r="AY70" s="48"/>
      <c r="BA70" s="48"/>
      <c r="BC70" s="48"/>
      <c r="BE70" s="48"/>
      <c r="BG70" s="48"/>
      <c r="BI70" s="48"/>
      <c r="BK70" s="48"/>
      <c r="BM70" s="48"/>
      <c r="BO70" s="48"/>
      <c r="BQ70" s="48"/>
      <c r="BS70" s="48"/>
      <c r="BU70" s="48"/>
      <c r="BW70" s="48"/>
      <c r="BY70" s="48"/>
      <c r="CA70" s="48"/>
      <c r="CC70" s="35"/>
      <c r="CD70" s="35"/>
    </row>
    <row r="71" spans="4:82" s="45" customFormat="1" ht="15" x14ac:dyDescent="0.2">
      <c r="D71" s="25"/>
      <c r="E71" s="50"/>
      <c r="F71" s="51"/>
      <c r="G71" s="28"/>
      <c r="H71" s="29"/>
      <c r="I71" s="29"/>
      <c r="J71" s="24"/>
      <c r="K71" s="30"/>
      <c r="L71" s="24"/>
      <c r="M71" s="31"/>
      <c r="N71" s="32"/>
      <c r="O71" s="33"/>
      <c r="P71" s="31"/>
      <c r="Q71" s="34"/>
      <c r="S71" s="48"/>
      <c r="U71" s="48"/>
      <c r="W71" s="48"/>
      <c r="Y71" s="48"/>
      <c r="AA71" s="48"/>
      <c r="AC71" s="48"/>
      <c r="AE71" s="48"/>
      <c r="AG71" s="48"/>
      <c r="AI71" s="48"/>
      <c r="AK71" s="48"/>
      <c r="AM71" s="48"/>
      <c r="AO71" s="48"/>
      <c r="AQ71" s="48"/>
      <c r="AS71" s="48"/>
      <c r="AU71" s="48"/>
      <c r="AW71" s="48"/>
      <c r="AY71" s="48"/>
      <c r="BA71" s="48"/>
      <c r="BC71" s="48"/>
      <c r="BE71" s="48"/>
      <c r="BG71" s="48"/>
      <c r="BI71" s="48"/>
      <c r="BK71" s="48"/>
      <c r="BM71" s="48"/>
      <c r="BO71" s="48"/>
      <c r="BQ71" s="48"/>
      <c r="BS71" s="48"/>
      <c r="BU71" s="48"/>
      <c r="BW71" s="48"/>
      <c r="BY71" s="48"/>
      <c r="CA71" s="48"/>
      <c r="CC71" s="35"/>
      <c r="CD71" s="35"/>
    </row>
    <row r="72" spans="4:82" s="45" customFormat="1" ht="15" x14ac:dyDescent="0.2">
      <c r="D72" s="25"/>
      <c r="E72" s="50"/>
      <c r="F72" s="51"/>
      <c r="G72" s="28"/>
      <c r="H72" s="29"/>
      <c r="I72" s="29"/>
      <c r="J72" s="24"/>
      <c r="K72" s="30"/>
      <c r="L72" s="24"/>
      <c r="M72" s="31"/>
      <c r="N72" s="32"/>
      <c r="O72" s="33"/>
      <c r="P72" s="31"/>
      <c r="Q72" s="34"/>
      <c r="S72" s="48"/>
      <c r="U72" s="48"/>
      <c r="W72" s="48"/>
      <c r="Y72" s="48"/>
      <c r="AA72" s="48"/>
      <c r="AC72" s="48"/>
      <c r="AE72" s="48"/>
      <c r="AG72" s="48"/>
      <c r="AI72" s="48"/>
      <c r="AK72" s="48"/>
      <c r="AM72" s="48"/>
      <c r="AO72" s="48"/>
      <c r="AQ72" s="48"/>
      <c r="AS72" s="48"/>
      <c r="AU72" s="48"/>
      <c r="AW72" s="48"/>
      <c r="AY72" s="48"/>
      <c r="BA72" s="48"/>
      <c r="BC72" s="48"/>
      <c r="BE72" s="48"/>
      <c r="BG72" s="48"/>
      <c r="BI72" s="48"/>
      <c r="BK72" s="48"/>
      <c r="BM72" s="48"/>
      <c r="BO72" s="48"/>
      <c r="BQ72" s="48"/>
      <c r="BS72" s="48"/>
      <c r="BU72" s="48"/>
      <c r="BW72" s="48"/>
      <c r="BY72" s="48"/>
      <c r="CA72" s="48"/>
      <c r="CC72" s="35"/>
      <c r="CD72" s="35"/>
    </row>
    <row r="73" spans="4:82" s="45" customFormat="1" ht="15" x14ac:dyDescent="0.2">
      <c r="D73" s="25"/>
      <c r="E73" s="50"/>
      <c r="F73" s="51"/>
      <c r="G73" s="28"/>
      <c r="H73" s="29"/>
      <c r="I73" s="29"/>
      <c r="J73" s="24"/>
      <c r="K73" s="30"/>
      <c r="L73" s="24"/>
      <c r="M73" s="31"/>
      <c r="N73" s="32"/>
      <c r="O73" s="33"/>
      <c r="P73" s="31"/>
      <c r="Q73" s="34"/>
      <c r="S73" s="48"/>
      <c r="U73" s="48"/>
      <c r="W73" s="48"/>
      <c r="Y73" s="48"/>
      <c r="AA73" s="48"/>
      <c r="AC73" s="48"/>
      <c r="AE73" s="48"/>
      <c r="AG73" s="48"/>
      <c r="AI73" s="48"/>
      <c r="AK73" s="48"/>
      <c r="AM73" s="48"/>
      <c r="AO73" s="48"/>
      <c r="AQ73" s="48"/>
      <c r="AS73" s="48"/>
      <c r="AU73" s="48"/>
      <c r="AW73" s="48"/>
      <c r="AY73" s="48"/>
      <c r="BA73" s="48"/>
      <c r="BC73" s="48"/>
      <c r="BE73" s="48"/>
      <c r="BG73" s="48"/>
      <c r="BI73" s="48"/>
      <c r="BK73" s="48"/>
      <c r="BM73" s="48"/>
      <c r="BO73" s="48"/>
      <c r="BQ73" s="48"/>
      <c r="BS73" s="48"/>
      <c r="BU73" s="48"/>
      <c r="BW73" s="48"/>
      <c r="BY73" s="48"/>
      <c r="CA73" s="48"/>
      <c r="CC73" s="35"/>
      <c r="CD73" s="35"/>
    </row>
    <row r="74" spans="4:82" s="45" customFormat="1" ht="15" x14ac:dyDescent="0.2">
      <c r="D74" s="25"/>
      <c r="E74" s="50"/>
      <c r="F74" s="51"/>
      <c r="G74" s="28"/>
      <c r="H74" s="29"/>
      <c r="I74" s="29"/>
      <c r="J74" s="24"/>
      <c r="K74" s="30"/>
      <c r="L74" s="24"/>
      <c r="M74" s="31"/>
      <c r="N74" s="32"/>
      <c r="O74" s="33"/>
      <c r="P74" s="31"/>
      <c r="Q74" s="34"/>
      <c r="S74" s="48"/>
      <c r="U74" s="48"/>
      <c r="W74" s="48"/>
      <c r="Y74" s="48"/>
      <c r="AA74" s="48"/>
      <c r="AC74" s="48"/>
      <c r="AE74" s="48"/>
      <c r="AG74" s="48"/>
      <c r="AI74" s="48"/>
      <c r="AK74" s="48"/>
      <c r="AM74" s="48"/>
      <c r="AO74" s="48"/>
      <c r="AQ74" s="48"/>
      <c r="AS74" s="48"/>
      <c r="AU74" s="48"/>
      <c r="AW74" s="48"/>
      <c r="AY74" s="48"/>
      <c r="BA74" s="48"/>
      <c r="BC74" s="48"/>
      <c r="BE74" s="48"/>
      <c r="BG74" s="48"/>
      <c r="BI74" s="48"/>
      <c r="BK74" s="48"/>
      <c r="BM74" s="48"/>
      <c r="BO74" s="48"/>
      <c r="BQ74" s="48"/>
      <c r="BS74" s="48"/>
      <c r="BU74" s="48"/>
      <c r="BW74" s="48"/>
      <c r="BY74" s="48"/>
      <c r="CA74" s="48"/>
      <c r="CC74" s="35"/>
      <c r="CD74" s="35"/>
    </row>
    <row r="75" spans="4:82" s="45" customFormat="1" ht="15" x14ac:dyDescent="0.2">
      <c r="D75" s="25"/>
      <c r="E75" s="50"/>
      <c r="F75" s="51"/>
      <c r="G75" s="28"/>
      <c r="H75" s="29"/>
      <c r="I75" s="29"/>
      <c r="J75" s="24"/>
      <c r="K75" s="30"/>
      <c r="L75" s="24"/>
      <c r="M75" s="31"/>
      <c r="N75" s="32"/>
      <c r="O75" s="33"/>
      <c r="P75" s="31"/>
      <c r="Q75" s="34"/>
      <c r="S75" s="48"/>
      <c r="U75" s="48"/>
      <c r="W75" s="48"/>
      <c r="Y75" s="48"/>
      <c r="AA75" s="48"/>
      <c r="AC75" s="48"/>
      <c r="AE75" s="48"/>
      <c r="AG75" s="48"/>
      <c r="AI75" s="48"/>
      <c r="AK75" s="48"/>
      <c r="AM75" s="48"/>
      <c r="AO75" s="48"/>
      <c r="AQ75" s="48"/>
      <c r="AS75" s="48"/>
      <c r="AU75" s="48"/>
      <c r="AW75" s="48"/>
      <c r="AY75" s="48"/>
      <c r="BA75" s="48"/>
      <c r="BC75" s="48"/>
      <c r="BE75" s="48"/>
      <c r="BG75" s="48"/>
      <c r="BI75" s="48"/>
      <c r="BK75" s="48"/>
      <c r="BM75" s="48"/>
      <c r="BO75" s="48"/>
      <c r="BQ75" s="48"/>
      <c r="BS75" s="48"/>
      <c r="BU75" s="48"/>
      <c r="BW75" s="48"/>
      <c r="BY75" s="48"/>
      <c r="CA75" s="48"/>
      <c r="CC75" s="35"/>
      <c r="CD75" s="35"/>
    </row>
    <row r="76" spans="4:82" s="45" customFormat="1" ht="15" x14ac:dyDescent="0.2">
      <c r="D76" s="25"/>
      <c r="E76" s="50"/>
      <c r="F76" s="51"/>
      <c r="G76" s="28"/>
      <c r="H76" s="29"/>
      <c r="I76" s="29"/>
      <c r="J76" s="24"/>
      <c r="K76" s="30"/>
      <c r="L76" s="24"/>
      <c r="M76" s="31"/>
      <c r="N76" s="32"/>
      <c r="O76" s="33"/>
      <c r="P76" s="31"/>
      <c r="Q76" s="34"/>
      <c r="S76" s="48"/>
      <c r="U76" s="48"/>
      <c r="W76" s="48"/>
      <c r="Y76" s="48"/>
      <c r="AA76" s="48"/>
      <c r="AC76" s="48"/>
      <c r="AE76" s="48"/>
      <c r="AG76" s="48"/>
      <c r="AI76" s="48"/>
      <c r="AK76" s="48"/>
      <c r="AM76" s="48"/>
      <c r="AO76" s="48"/>
      <c r="AQ76" s="48"/>
      <c r="AS76" s="48"/>
      <c r="AU76" s="48"/>
      <c r="AW76" s="48"/>
      <c r="AY76" s="48"/>
      <c r="BA76" s="48"/>
      <c r="BC76" s="48"/>
      <c r="BE76" s="48"/>
      <c r="BG76" s="48"/>
      <c r="BI76" s="48"/>
      <c r="BK76" s="48"/>
      <c r="BM76" s="48"/>
      <c r="BO76" s="48"/>
      <c r="BQ76" s="48"/>
      <c r="BS76" s="48"/>
      <c r="BU76" s="48"/>
      <c r="BW76" s="48"/>
      <c r="BY76" s="48"/>
      <c r="CA76" s="48"/>
      <c r="CC76" s="35"/>
      <c r="CD76" s="35"/>
    </row>
    <row r="77" spans="4:82" s="45" customFormat="1" ht="15" x14ac:dyDescent="0.2">
      <c r="D77" s="25"/>
      <c r="E77" s="50"/>
      <c r="F77" s="51"/>
      <c r="G77" s="28"/>
      <c r="H77" s="29"/>
      <c r="I77" s="29"/>
      <c r="J77" s="24"/>
      <c r="K77" s="30"/>
      <c r="L77" s="24"/>
      <c r="M77" s="31"/>
      <c r="N77" s="32"/>
      <c r="O77" s="33"/>
      <c r="P77" s="31"/>
      <c r="Q77" s="34"/>
      <c r="S77" s="48"/>
      <c r="U77" s="48"/>
      <c r="W77" s="48"/>
      <c r="Y77" s="48"/>
      <c r="AA77" s="48"/>
      <c r="AC77" s="48"/>
      <c r="AE77" s="48"/>
      <c r="AG77" s="48"/>
      <c r="AI77" s="48"/>
      <c r="AK77" s="48"/>
      <c r="AM77" s="48"/>
      <c r="AO77" s="48"/>
      <c r="AQ77" s="48"/>
      <c r="AS77" s="48"/>
      <c r="AU77" s="48"/>
      <c r="AW77" s="48"/>
      <c r="AY77" s="48"/>
      <c r="BA77" s="48"/>
      <c r="BC77" s="48"/>
      <c r="BE77" s="48"/>
      <c r="BG77" s="48"/>
      <c r="BI77" s="48"/>
      <c r="BK77" s="48"/>
      <c r="BM77" s="48"/>
      <c r="BO77" s="48"/>
      <c r="BQ77" s="48"/>
      <c r="BS77" s="48"/>
      <c r="BU77" s="48"/>
      <c r="BW77" s="48"/>
      <c r="BY77" s="48"/>
      <c r="CA77" s="48"/>
      <c r="CC77" s="35"/>
      <c r="CD77" s="35"/>
    </row>
    <row r="78" spans="4:82" s="45" customFormat="1" ht="15" x14ac:dyDescent="0.2">
      <c r="D78" s="25"/>
      <c r="E78" s="50"/>
      <c r="F78" s="51"/>
      <c r="G78" s="28"/>
      <c r="H78" s="29"/>
      <c r="I78" s="29"/>
      <c r="J78" s="24"/>
      <c r="K78" s="30"/>
      <c r="L78" s="24"/>
      <c r="M78" s="31"/>
      <c r="N78" s="32"/>
      <c r="O78" s="33"/>
      <c r="P78" s="31"/>
      <c r="Q78" s="34"/>
      <c r="S78" s="48"/>
      <c r="U78" s="48"/>
      <c r="W78" s="48"/>
      <c r="Y78" s="48"/>
      <c r="AA78" s="48"/>
      <c r="AC78" s="48"/>
      <c r="AE78" s="48"/>
      <c r="AG78" s="48"/>
      <c r="AI78" s="48"/>
      <c r="AK78" s="48"/>
      <c r="AM78" s="48"/>
      <c r="AO78" s="48"/>
      <c r="AQ78" s="48"/>
      <c r="AS78" s="48"/>
      <c r="AU78" s="48"/>
      <c r="AW78" s="48"/>
      <c r="AY78" s="48"/>
      <c r="BA78" s="48"/>
      <c r="BC78" s="48"/>
      <c r="BE78" s="48"/>
      <c r="BG78" s="48"/>
      <c r="BI78" s="48"/>
      <c r="BK78" s="48"/>
      <c r="BM78" s="48"/>
      <c r="BO78" s="48"/>
      <c r="BQ78" s="48"/>
      <c r="BS78" s="48"/>
      <c r="BU78" s="48"/>
      <c r="BW78" s="48"/>
      <c r="BY78" s="48"/>
      <c r="CA78" s="48"/>
      <c r="CC78" s="35"/>
      <c r="CD78" s="35"/>
    </row>
    <row r="79" spans="4:82" s="45" customFormat="1" ht="15" x14ac:dyDescent="0.2">
      <c r="D79" s="25"/>
      <c r="E79" s="50"/>
      <c r="F79" s="51"/>
      <c r="G79" s="28"/>
      <c r="H79" s="29"/>
      <c r="I79" s="29"/>
      <c r="J79" s="24"/>
      <c r="K79" s="30"/>
      <c r="L79" s="24"/>
      <c r="M79" s="31"/>
      <c r="N79" s="32"/>
      <c r="O79" s="33"/>
      <c r="P79" s="31"/>
      <c r="Q79" s="34"/>
      <c r="S79" s="48"/>
      <c r="U79" s="48"/>
      <c r="W79" s="48"/>
      <c r="Y79" s="48"/>
      <c r="AA79" s="48"/>
      <c r="AC79" s="48"/>
      <c r="AE79" s="48"/>
      <c r="AG79" s="48"/>
      <c r="AI79" s="48"/>
      <c r="AK79" s="48"/>
      <c r="AM79" s="48"/>
      <c r="AO79" s="48"/>
      <c r="AQ79" s="48"/>
      <c r="AS79" s="48"/>
      <c r="AU79" s="48"/>
      <c r="AW79" s="48"/>
      <c r="AY79" s="48"/>
      <c r="BA79" s="48"/>
      <c r="BC79" s="48"/>
      <c r="BE79" s="48"/>
      <c r="BG79" s="48"/>
      <c r="BI79" s="48"/>
      <c r="BK79" s="48"/>
      <c r="BM79" s="48"/>
      <c r="BO79" s="48"/>
      <c r="BQ79" s="48"/>
      <c r="BS79" s="48"/>
      <c r="BU79" s="48"/>
      <c r="BW79" s="48"/>
      <c r="BY79" s="48"/>
      <c r="CA79" s="48"/>
      <c r="CC79" s="35"/>
      <c r="CD79" s="35"/>
    </row>
    <row r="80" spans="4:82" s="45" customFormat="1" ht="15" x14ac:dyDescent="0.2">
      <c r="D80" s="25"/>
      <c r="E80" s="50"/>
      <c r="F80" s="51"/>
      <c r="G80" s="28"/>
      <c r="H80" s="29"/>
      <c r="I80" s="29"/>
      <c r="J80" s="24"/>
      <c r="K80" s="30"/>
      <c r="L80" s="24"/>
      <c r="M80" s="31"/>
      <c r="N80" s="32"/>
      <c r="O80" s="33"/>
      <c r="P80" s="31"/>
      <c r="Q80" s="34"/>
      <c r="S80" s="48"/>
      <c r="U80" s="48"/>
      <c r="W80" s="48"/>
      <c r="Y80" s="48"/>
      <c r="AA80" s="48"/>
      <c r="AC80" s="48"/>
      <c r="AE80" s="48"/>
      <c r="AG80" s="48"/>
      <c r="AI80" s="48"/>
      <c r="AK80" s="48"/>
      <c r="AM80" s="48"/>
      <c r="AO80" s="48"/>
      <c r="AQ80" s="48"/>
      <c r="AS80" s="48"/>
      <c r="AU80" s="48"/>
      <c r="AW80" s="48"/>
      <c r="AY80" s="48"/>
      <c r="BA80" s="48"/>
      <c r="BC80" s="48"/>
      <c r="BE80" s="48"/>
      <c r="BG80" s="48"/>
      <c r="BI80" s="48"/>
      <c r="BK80" s="48"/>
      <c r="BM80" s="48"/>
      <c r="BO80" s="48"/>
      <c r="BQ80" s="48"/>
      <c r="BS80" s="48"/>
      <c r="BU80" s="48"/>
      <c r="BW80" s="48"/>
      <c r="BY80" s="48"/>
      <c r="CA80" s="48"/>
      <c r="CC80" s="35"/>
      <c r="CD80" s="35"/>
    </row>
    <row r="81" spans="4:82" s="45" customFormat="1" ht="15" x14ac:dyDescent="0.2">
      <c r="D81" s="25"/>
      <c r="E81" s="50"/>
      <c r="F81" s="51"/>
      <c r="G81" s="28"/>
      <c r="H81" s="29"/>
      <c r="I81" s="29"/>
      <c r="J81" s="24"/>
      <c r="K81" s="30"/>
      <c r="L81" s="24"/>
      <c r="M81" s="31"/>
      <c r="N81" s="32"/>
      <c r="O81" s="33"/>
      <c r="P81" s="31"/>
      <c r="Q81" s="34"/>
      <c r="S81" s="48"/>
      <c r="U81" s="48"/>
      <c r="W81" s="48"/>
      <c r="Y81" s="48"/>
      <c r="AA81" s="48"/>
      <c r="AC81" s="48"/>
      <c r="AE81" s="48"/>
      <c r="AG81" s="48"/>
      <c r="AI81" s="48"/>
      <c r="AK81" s="48"/>
      <c r="AM81" s="48"/>
      <c r="AO81" s="48"/>
      <c r="AQ81" s="48"/>
      <c r="AS81" s="48"/>
      <c r="AU81" s="48"/>
      <c r="AW81" s="48"/>
      <c r="AY81" s="48"/>
      <c r="BA81" s="48"/>
      <c r="BC81" s="48"/>
      <c r="BE81" s="48"/>
      <c r="BG81" s="48"/>
      <c r="BI81" s="48"/>
      <c r="BK81" s="48"/>
      <c r="BM81" s="48"/>
      <c r="BO81" s="48"/>
      <c r="BQ81" s="48"/>
      <c r="BS81" s="48"/>
      <c r="BU81" s="48"/>
      <c r="BW81" s="48"/>
      <c r="BY81" s="48"/>
      <c r="CA81" s="48"/>
      <c r="CC81" s="35"/>
      <c r="CD81" s="35"/>
    </row>
    <row r="82" spans="4:82" s="45" customFormat="1" ht="15" x14ac:dyDescent="0.2">
      <c r="D82" s="25"/>
      <c r="E82" s="50"/>
      <c r="F82" s="51"/>
      <c r="G82" s="28"/>
      <c r="H82" s="29"/>
      <c r="I82" s="29"/>
      <c r="J82" s="24"/>
      <c r="K82" s="30"/>
      <c r="L82" s="24"/>
      <c r="M82" s="31"/>
      <c r="N82" s="32"/>
      <c r="O82" s="33"/>
      <c r="P82" s="31"/>
      <c r="Q82" s="34"/>
      <c r="S82" s="48"/>
      <c r="U82" s="48"/>
      <c r="W82" s="48"/>
      <c r="Y82" s="48"/>
      <c r="AA82" s="48"/>
      <c r="AC82" s="48"/>
      <c r="AE82" s="48"/>
      <c r="AG82" s="48"/>
      <c r="AI82" s="48"/>
      <c r="AK82" s="48"/>
      <c r="AM82" s="48"/>
      <c r="AO82" s="48"/>
      <c r="AQ82" s="48"/>
      <c r="AS82" s="48"/>
      <c r="AU82" s="48"/>
      <c r="AW82" s="48"/>
      <c r="AY82" s="48"/>
      <c r="BA82" s="48"/>
      <c r="BC82" s="48"/>
      <c r="BE82" s="48"/>
      <c r="BG82" s="48"/>
      <c r="BI82" s="48"/>
      <c r="BK82" s="48"/>
      <c r="BM82" s="48"/>
      <c r="BO82" s="48"/>
      <c r="BQ82" s="48"/>
      <c r="BS82" s="48"/>
      <c r="BU82" s="48"/>
      <c r="BW82" s="48"/>
      <c r="BY82" s="48"/>
      <c r="CA82" s="48"/>
      <c r="CC82" s="35"/>
      <c r="CD82" s="35"/>
    </row>
    <row r="83" spans="4:82" s="45" customFormat="1" ht="15" x14ac:dyDescent="0.2">
      <c r="D83" s="25"/>
      <c r="E83" s="50"/>
      <c r="F83" s="51"/>
      <c r="G83" s="28"/>
      <c r="H83" s="29"/>
      <c r="I83" s="29"/>
      <c r="J83" s="24"/>
      <c r="K83" s="30"/>
      <c r="L83" s="24"/>
      <c r="M83" s="31"/>
      <c r="N83" s="32"/>
      <c r="O83" s="33"/>
      <c r="P83" s="31"/>
      <c r="Q83" s="34"/>
      <c r="S83" s="48"/>
      <c r="U83" s="48"/>
      <c r="W83" s="48"/>
      <c r="Y83" s="48"/>
      <c r="AA83" s="48"/>
      <c r="AC83" s="48"/>
      <c r="AE83" s="48"/>
      <c r="AG83" s="48"/>
      <c r="AI83" s="48"/>
      <c r="AK83" s="48"/>
      <c r="AM83" s="48"/>
      <c r="AO83" s="48"/>
      <c r="AQ83" s="48"/>
      <c r="AS83" s="48"/>
      <c r="AU83" s="48"/>
      <c r="AW83" s="48"/>
      <c r="AY83" s="48"/>
      <c r="BA83" s="48"/>
      <c r="BC83" s="48"/>
      <c r="BE83" s="48"/>
      <c r="BG83" s="48"/>
      <c r="BI83" s="48"/>
      <c r="BK83" s="48"/>
      <c r="BM83" s="48"/>
      <c r="BO83" s="48"/>
      <c r="BQ83" s="48"/>
      <c r="BS83" s="48"/>
      <c r="BU83" s="48"/>
      <c r="BW83" s="48"/>
      <c r="BY83" s="48"/>
      <c r="CA83" s="48"/>
      <c r="CC83" s="35"/>
      <c r="CD83" s="35"/>
    </row>
    <row r="84" spans="4:82" s="45" customFormat="1" ht="15" x14ac:dyDescent="0.2">
      <c r="D84" s="25"/>
      <c r="E84" s="50"/>
      <c r="F84" s="51"/>
      <c r="G84" s="28"/>
      <c r="H84" s="29"/>
      <c r="I84" s="29"/>
      <c r="J84" s="24"/>
      <c r="K84" s="30"/>
      <c r="L84" s="24"/>
      <c r="M84" s="31"/>
      <c r="N84" s="32"/>
      <c r="O84" s="33"/>
      <c r="P84" s="31"/>
      <c r="Q84" s="34"/>
      <c r="S84" s="48"/>
      <c r="U84" s="48"/>
      <c r="W84" s="48"/>
      <c r="Y84" s="48"/>
      <c r="AA84" s="48"/>
      <c r="AC84" s="48"/>
      <c r="AE84" s="48"/>
      <c r="AG84" s="48"/>
      <c r="AI84" s="48"/>
      <c r="AK84" s="48"/>
      <c r="AM84" s="48"/>
      <c r="AO84" s="48"/>
      <c r="AQ84" s="48"/>
      <c r="AS84" s="48"/>
      <c r="AU84" s="48"/>
      <c r="AW84" s="48"/>
      <c r="AY84" s="48"/>
      <c r="BA84" s="48"/>
      <c r="BC84" s="48"/>
      <c r="BE84" s="48"/>
      <c r="BG84" s="48"/>
      <c r="BI84" s="48"/>
      <c r="BK84" s="48"/>
      <c r="BM84" s="48"/>
      <c r="BO84" s="48"/>
      <c r="BQ84" s="48"/>
      <c r="BS84" s="48"/>
      <c r="BU84" s="48"/>
      <c r="BW84" s="48"/>
      <c r="BY84" s="48"/>
      <c r="CA84" s="48"/>
      <c r="CC84" s="35"/>
      <c r="CD84" s="35"/>
    </row>
    <row r="85" spans="4:82" s="45" customFormat="1" ht="15" x14ac:dyDescent="0.2">
      <c r="D85" s="25"/>
      <c r="E85" s="50"/>
      <c r="F85" s="51"/>
      <c r="G85" s="28"/>
      <c r="H85" s="29"/>
      <c r="I85" s="29"/>
      <c r="J85" s="24"/>
      <c r="K85" s="30"/>
      <c r="L85" s="24"/>
      <c r="M85" s="31"/>
      <c r="N85" s="32"/>
      <c r="O85" s="33"/>
      <c r="P85" s="31"/>
      <c r="Q85" s="34"/>
      <c r="S85" s="48"/>
      <c r="U85" s="48"/>
      <c r="W85" s="48"/>
      <c r="Y85" s="48"/>
      <c r="AA85" s="48"/>
      <c r="AC85" s="48"/>
      <c r="AE85" s="48"/>
      <c r="AG85" s="48"/>
      <c r="AI85" s="48"/>
      <c r="AK85" s="48"/>
      <c r="AM85" s="48"/>
      <c r="AO85" s="48"/>
      <c r="AQ85" s="48"/>
      <c r="AS85" s="48"/>
      <c r="AU85" s="48"/>
      <c r="AW85" s="48"/>
      <c r="AY85" s="48"/>
      <c r="BA85" s="48"/>
      <c r="BC85" s="48"/>
      <c r="BE85" s="48"/>
      <c r="BG85" s="48"/>
      <c r="BI85" s="48"/>
      <c r="BK85" s="48"/>
      <c r="BM85" s="48"/>
      <c r="BO85" s="48"/>
      <c r="BQ85" s="48"/>
      <c r="BS85" s="48"/>
      <c r="BU85" s="48"/>
      <c r="BW85" s="48"/>
      <c r="BY85" s="48"/>
      <c r="CA85" s="48"/>
      <c r="CC85" s="35"/>
      <c r="CD85" s="35"/>
    </row>
    <row r="86" spans="4:82" s="45" customFormat="1" ht="15" x14ac:dyDescent="0.2">
      <c r="D86" s="25"/>
      <c r="E86" s="50"/>
      <c r="F86" s="51"/>
      <c r="G86" s="28"/>
      <c r="H86" s="29"/>
      <c r="I86" s="29"/>
      <c r="J86" s="24"/>
      <c r="K86" s="30"/>
      <c r="L86" s="24"/>
      <c r="M86" s="31"/>
      <c r="N86" s="32"/>
      <c r="O86" s="33"/>
      <c r="P86" s="31"/>
      <c r="Q86" s="34"/>
      <c r="S86" s="48"/>
      <c r="U86" s="48"/>
      <c r="W86" s="48"/>
      <c r="Y86" s="48"/>
      <c r="AA86" s="48"/>
      <c r="AC86" s="48"/>
      <c r="AE86" s="48"/>
      <c r="AG86" s="48"/>
      <c r="AI86" s="48"/>
      <c r="AK86" s="48"/>
      <c r="AM86" s="48"/>
      <c r="AO86" s="48"/>
      <c r="AQ86" s="48"/>
      <c r="AS86" s="48"/>
      <c r="AU86" s="48"/>
      <c r="AW86" s="48"/>
      <c r="AY86" s="48"/>
      <c r="BA86" s="48"/>
      <c r="BC86" s="48"/>
      <c r="BE86" s="48"/>
      <c r="BG86" s="48"/>
      <c r="BI86" s="48"/>
      <c r="BK86" s="48"/>
      <c r="BM86" s="48"/>
      <c r="BO86" s="48"/>
      <c r="BQ86" s="48"/>
      <c r="BS86" s="48"/>
      <c r="BU86" s="48"/>
      <c r="BW86" s="48"/>
      <c r="BY86" s="48"/>
      <c r="CA86" s="48"/>
      <c r="CC86" s="35"/>
      <c r="CD86" s="35"/>
    </row>
    <row r="87" spans="4:82" s="45" customFormat="1" ht="15" x14ac:dyDescent="0.2">
      <c r="D87" s="25"/>
      <c r="E87" s="50"/>
      <c r="F87" s="51"/>
      <c r="G87" s="28"/>
      <c r="H87" s="29"/>
      <c r="I87" s="29"/>
      <c r="J87" s="24"/>
      <c r="K87" s="30"/>
      <c r="L87" s="24"/>
      <c r="M87" s="31"/>
      <c r="N87" s="32"/>
      <c r="O87" s="33"/>
      <c r="P87" s="31"/>
      <c r="Q87" s="34"/>
      <c r="S87" s="48"/>
      <c r="U87" s="48"/>
      <c r="W87" s="48"/>
      <c r="Y87" s="48"/>
      <c r="AA87" s="48"/>
      <c r="AC87" s="48"/>
      <c r="AE87" s="48"/>
      <c r="AG87" s="48"/>
      <c r="AI87" s="48"/>
      <c r="AK87" s="48"/>
      <c r="AM87" s="48"/>
      <c r="AO87" s="48"/>
      <c r="AQ87" s="48"/>
      <c r="AS87" s="48"/>
      <c r="AU87" s="48"/>
      <c r="AW87" s="48"/>
      <c r="AY87" s="48"/>
      <c r="BA87" s="48"/>
      <c r="BC87" s="48"/>
      <c r="BE87" s="48"/>
      <c r="BG87" s="48"/>
      <c r="BI87" s="48"/>
      <c r="BK87" s="48"/>
      <c r="BM87" s="48"/>
      <c r="BO87" s="48"/>
      <c r="BQ87" s="48"/>
      <c r="BS87" s="48"/>
      <c r="BU87" s="48"/>
      <c r="BW87" s="48"/>
      <c r="BY87" s="48"/>
      <c r="CA87" s="48"/>
      <c r="CC87" s="35"/>
      <c r="CD87" s="35"/>
    </row>
    <row r="88" spans="4:82" s="45" customFormat="1" ht="15" x14ac:dyDescent="0.2">
      <c r="D88" s="25"/>
      <c r="E88" s="50"/>
      <c r="F88" s="51"/>
      <c r="G88" s="28"/>
      <c r="H88" s="29"/>
      <c r="I88" s="29"/>
      <c r="J88" s="24"/>
      <c r="K88" s="30"/>
      <c r="L88" s="24"/>
      <c r="M88" s="31"/>
      <c r="N88" s="32"/>
      <c r="O88" s="33"/>
      <c r="P88" s="31"/>
      <c r="Q88" s="34"/>
      <c r="S88" s="48"/>
      <c r="U88" s="48"/>
      <c r="W88" s="48"/>
      <c r="Y88" s="48"/>
      <c r="AA88" s="48"/>
      <c r="AC88" s="48"/>
      <c r="AE88" s="48"/>
      <c r="AG88" s="48"/>
      <c r="AI88" s="48"/>
      <c r="AK88" s="48"/>
      <c r="AM88" s="48"/>
      <c r="AO88" s="48"/>
      <c r="AQ88" s="48"/>
      <c r="AS88" s="48"/>
      <c r="AU88" s="48"/>
      <c r="AW88" s="48"/>
      <c r="AY88" s="48"/>
      <c r="BA88" s="48"/>
      <c r="BC88" s="48"/>
      <c r="BE88" s="48"/>
      <c r="BG88" s="48"/>
      <c r="BI88" s="48"/>
      <c r="BK88" s="48"/>
      <c r="BM88" s="48"/>
      <c r="BO88" s="48"/>
      <c r="BQ88" s="48"/>
      <c r="BS88" s="48"/>
      <c r="BU88" s="48"/>
      <c r="BW88" s="48"/>
      <c r="BY88" s="48"/>
      <c r="CA88" s="48"/>
      <c r="CC88" s="35"/>
      <c r="CD88" s="35"/>
    </row>
    <row r="89" spans="4:82" s="45" customFormat="1" ht="15" x14ac:dyDescent="0.2">
      <c r="D89" s="25"/>
      <c r="E89" s="50"/>
      <c r="F89" s="51"/>
      <c r="G89" s="28"/>
      <c r="H89" s="29"/>
      <c r="I89" s="29"/>
      <c r="J89" s="24"/>
      <c r="K89" s="30"/>
      <c r="L89" s="24"/>
      <c r="M89" s="31"/>
      <c r="N89" s="32"/>
      <c r="O89" s="33"/>
      <c r="P89" s="31"/>
      <c r="Q89" s="34"/>
      <c r="S89" s="48"/>
      <c r="U89" s="48"/>
      <c r="W89" s="48"/>
      <c r="Y89" s="48"/>
      <c r="AA89" s="48"/>
      <c r="AC89" s="48"/>
      <c r="AE89" s="48"/>
      <c r="AG89" s="48"/>
      <c r="AI89" s="48"/>
      <c r="AK89" s="48"/>
      <c r="AM89" s="48"/>
      <c r="AO89" s="48"/>
      <c r="AQ89" s="48"/>
      <c r="AS89" s="48"/>
      <c r="AU89" s="48"/>
      <c r="AW89" s="48"/>
      <c r="AY89" s="48"/>
      <c r="BA89" s="48"/>
      <c r="BC89" s="48"/>
      <c r="BE89" s="48"/>
      <c r="BG89" s="48"/>
      <c r="BI89" s="48"/>
      <c r="BK89" s="48"/>
      <c r="BM89" s="48"/>
      <c r="BO89" s="48"/>
      <c r="BQ89" s="48"/>
      <c r="BS89" s="48"/>
      <c r="BU89" s="48"/>
      <c r="BW89" s="48"/>
      <c r="BY89" s="48"/>
      <c r="CA89" s="48"/>
      <c r="CC89" s="35"/>
      <c r="CD89" s="35"/>
    </row>
    <row r="90" spans="4:82" s="45" customFormat="1" ht="15" x14ac:dyDescent="0.2">
      <c r="D90" s="25"/>
      <c r="E90" s="50"/>
      <c r="F90" s="51"/>
      <c r="G90" s="28"/>
      <c r="H90" s="29"/>
      <c r="I90" s="29"/>
      <c r="J90" s="24"/>
      <c r="K90" s="30"/>
      <c r="L90" s="24"/>
      <c r="M90" s="31"/>
      <c r="N90" s="32"/>
      <c r="O90" s="33"/>
      <c r="P90" s="31"/>
      <c r="Q90" s="34"/>
      <c r="S90" s="48"/>
      <c r="U90" s="48"/>
      <c r="W90" s="48"/>
      <c r="Y90" s="48"/>
      <c r="AA90" s="48"/>
      <c r="AC90" s="48"/>
      <c r="AE90" s="48"/>
      <c r="AG90" s="48"/>
      <c r="AI90" s="48"/>
      <c r="AK90" s="48"/>
      <c r="AM90" s="48"/>
      <c r="AO90" s="48"/>
      <c r="AQ90" s="48"/>
      <c r="AS90" s="48"/>
      <c r="AU90" s="48"/>
      <c r="AW90" s="48"/>
      <c r="AY90" s="48"/>
      <c r="BA90" s="48"/>
      <c r="BC90" s="48"/>
      <c r="BE90" s="48"/>
      <c r="BG90" s="48"/>
      <c r="BI90" s="48"/>
      <c r="BK90" s="48"/>
      <c r="BM90" s="48"/>
      <c r="BO90" s="48"/>
      <c r="BQ90" s="48"/>
      <c r="BS90" s="48"/>
      <c r="BU90" s="48"/>
      <c r="BW90" s="48"/>
      <c r="BY90" s="48"/>
      <c r="CA90" s="48"/>
      <c r="CC90" s="35"/>
      <c r="CD90" s="35"/>
    </row>
    <row r="91" spans="4:82" s="45" customFormat="1" ht="15" x14ac:dyDescent="0.2">
      <c r="D91" s="25"/>
      <c r="E91" s="50"/>
      <c r="F91" s="51"/>
      <c r="G91" s="28"/>
      <c r="H91" s="29"/>
      <c r="I91" s="29"/>
      <c r="J91" s="24"/>
      <c r="K91" s="30"/>
      <c r="L91" s="24"/>
      <c r="M91" s="31"/>
      <c r="N91" s="32"/>
      <c r="O91" s="33"/>
      <c r="P91" s="31"/>
      <c r="Q91" s="34"/>
      <c r="S91" s="48"/>
      <c r="U91" s="48"/>
      <c r="W91" s="48"/>
      <c r="Y91" s="48"/>
      <c r="AA91" s="48"/>
      <c r="AC91" s="48"/>
      <c r="AE91" s="48"/>
      <c r="AG91" s="48"/>
      <c r="AI91" s="48"/>
      <c r="AK91" s="48"/>
      <c r="AM91" s="48"/>
      <c r="AO91" s="48"/>
      <c r="AQ91" s="48"/>
      <c r="AS91" s="48"/>
      <c r="AU91" s="48"/>
      <c r="AW91" s="48"/>
      <c r="AY91" s="48"/>
      <c r="BA91" s="48"/>
      <c r="BC91" s="48"/>
      <c r="BE91" s="48"/>
      <c r="BG91" s="48"/>
      <c r="BI91" s="48"/>
      <c r="BK91" s="48"/>
      <c r="BM91" s="48"/>
      <c r="BO91" s="48"/>
      <c r="BQ91" s="48"/>
      <c r="BS91" s="48"/>
      <c r="BU91" s="48"/>
      <c r="BW91" s="48"/>
      <c r="BY91" s="48"/>
      <c r="CA91" s="48"/>
      <c r="CC91" s="35"/>
      <c r="CD91" s="35"/>
    </row>
    <row r="92" spans="4:82" s="45" customFormat="1" ht="15" x14ac:dyDescent="0.2">
      <c r="D92" s="25"/>
      <c r="E92" s="50"/>
      <c r="F92" s="51"/>
      <c r="G92" s="28"/>
      <c r="H92" s="29"/>
      <c r="I92" s="29"/>
      <c r="J92" s="24"/>
      <c r="K92" s="30"/>
      <c r="L92" s="24"/>
      <c r="M92" s="31"/>
      <c r="N92" s="32"/>
      <c r="O92" s="33"/>
      <c r="P92" s="31"/>
      <c r="Q92" s="34"/>
      <c r="S92" s="48"/>
      <c r="U92" s="48"/>
      <c r="W92" s="48"/>
      <c r="Y92" s="48"/>
      <c r="AA92" s="48"/>
      <c r="AC92" s="48"/>
      <c r="AE92" s="48"/>
      <c r="AG92" s="48"/>
      <c r="AI92" s="48"/>
      <c r="AK92" s="48"/>
      <c r="AM92" s="48"/>
      <c r="AO92" s="48"/>
      <c r="AQ92" s="48"/>
      <c r="AS92" s="48"/>
      <c r="AU92" s="48"/>
      <c r="AW92" s="48"/>
      <c r="AY92" s="48"/>
      <c r="BA92" s="48"/>
      <c r="BC92" s="48"/>
      <c r="BE92" s="48"/>
      <c r="BG92" s="48"/>
      <c r="BI92" s="48"/>
      <c r="BK92" s="48"/>
      <c r="BM92" s="48"/>
      <c r="BO92" s="48"/>
      <c r="BQ92" s="48"/>
      <c r="BS92" s="48"/>
      <c r="BU92" s="48"/>
      <c r="BW92" s="48"/>
      <c r="BY92" s="48"/>
      <c r="CA92" s="48"/>
      <c r="CC92" s="35"/>
      <c r="CD92" s="35"/>
    </row>
    <row r="93" spans="4:82" s="45" customFormat="1" ht="15" x14ac:dyDescent="0.2">
      <c r="D93" s="25"/>
      <c r="E93" s="50"/>
      <c r="F93" s="51"/>
      <c r="G93" s="28"/>
      <c r="H93" s="29"/>
      <c r="I93" s="29"/>
      <c r="J93" s="24"/>
      <c r="K93" s="30"/>
      <c r="L93" s="24"/>
      <c r="M93" s="31"/>
      <c r="N93" s="32"/>
      <c r="O93" s="33"/>
      <c r="P93" s="31"/>
      <c r="Q93" s="34"/>
      <c r="S93" s="48"/>
      <c r="U93" s="48"/>
      <c r="W93" s="48"/>
      <c r="Y93" s="48"/>
      <c r="AA93" s="48"/>
      <c r="AC93" s="48"/>
      <c r="AE93" s="48"/>
      <c r="AG93" s="48"/>
      <c r="AI93" s="48"/>
      <c r="AK93" s="48"/>
      <c r="AM93" s="48"/>
      <c r="AO93" s="48"/>
      <c r="AQ93" s="48"/>
      <c r="AS93" s="48"/>
      <c r="AU93" s="48"/>
      <c r="AW93" s="48"/>
      <c r="AY93" s="48"/>
      <c r="BA93" s="48"/>
      <c r="BC93" s="48"/>
      <c r="BE93" s="48"/>
      <c r="BG93" s="48"/>
      <c r="BI93" s="48"/>
      <c r="BK93" s="48"/>
      <c r="BM93" s="48"/>
      <c r="BO93" s="48"/>
      <c r="BQ93" s="48"/>
      <c r="BS93" s="48"/>
      <c r="BU93" s="48"/>
      <c r="BW93" s="48"/>
      <c r="BY93" s="48"/>
      <c r="CA93" s="48"/>
      <c r="CC93" s="35"/>
      <c r="CD93" s="35"/>
    </row>
    <row r="94" spans="4:82" s="45" customFormat="1" ht="15" x14ac:dyDescent="0.2">
      <c r="D94" s="25"/>
      <c r="E94" s="50"/>
      <c r="F94" s="51"/>
      <c r="G94" s="28"/>
      <c r="H94" s="29"/>
      <c r="I94" s="29"/>
      <c r="J94" s="24"/>
      <c r="K94" s="30"/>
      <c r="L94" s="24"/>
      <c r="M94" s="31"/>
      <c r="N94" s="32"/>
      <c r="O94" s="33"/>
      <c r="P94" s="31"/>
      <c r="Q94" s="34"/>
      <c r="S94" s="48"/>
      <c r="U94" s="48"/>
      <c r="W94" s="48"/>
      <c r="Y94" s="48"/>
      <c r="AA94" s="48"/>
      <c r="AC94" s="48"/>
      <c r="AE94" s="48"/>
      <c r="AG94" s="48"/>
      <c r="AI94" s="48"/>
      <c r="AK94" s="48"/>
      <c r="AM94" s="48"/>
      <c r="AO94" s="48"/>
      <c r="AQ94" s="48"/>
      <c r="AS94" s="48"/>
      <c r="AU94" s="48"/>
      <c r="AW94" s="48"/>
      <c r="AY94" s="48"/>
      <c r="BA94" s="48"/>
      <c r="BC94" s="48"/>
      <c r="BE94" s="48"/>
      <c r="BG94" s="48"/>
      <c r="BI94" s="48"/>
      <c r="BK94" s="48"/>
      <c r="BM94" s="48"/>
      <c r="BO94" s="48"/>
      <c r="BQ94" s="48"/>
      <c r="BS94" s="48"/>
      <c r="BU94" s="48"/>
      <c r="BW94" s="48"/>
      <c r="BY94" s="48"/>
      <c r="CA94" s="48"/>
      <c r="CC94" s="35"/>
      <c r="CD94" s="35"/>
    </row>
    <row r="95" spans="4:82" s="45" customFormat="1" ht="15" x14ac:dyDescent="0.2">
      <c r="D95" s="25"/>
      <c r="E95" s="50"/>
      <c r="F95" s="51"/>
      <c r="G95" s="28"/>
      <c r="H95" s="29"/>
      <c r="I95" s="29"/>
      <c r="J95" s="24"/>
      <c r="K95" s="30"/>
      <c r="L95" s="24"/>
      <c r="M95" s="31"/>
      <c r="N95" s="32"/>
      <c r="O95" s="33"/>
      <c r="P95" s="31"/>
      <c r="Q95" s="34"/>
      <c r="S95" s="48"/>
      <c r="U95" s="48"/>
      <c r="W95" s="48"/>
      <c r="Y95" s="48"/>
      <c r="AA95" s="48"/>
      <c r="AC95" s="48"/>
      <c r="AE95" s="48"/>
      <c r="AG95" s="48"/>
      <c r="AI95" s="48"/>
      <c r="AK95" s="48"/>
      <c r="AM95" s="48"/>
      <c r="AO95" s="48"/>
      <c r="AQ95" s="48"/>
      <c r="AS95" s="48"/>
      <c r="AU95" s="48"/>
      <c r="AW95" s="48"/>
      <c r="AY95" s="48"/>
      <c r="BA95" s="48"/>
      <c r="BC95" s="48"/>
      <c r="BE95" s="48"/>
      <c r="BG95" s="48"/>
      <c r="BI95" s="48"/>
      <c r="BK95" s="48"/>
      <c r="BM95" s="48"/>
      <c r="BO95" s="48"/>
      <c r="BQ95" s="48"/>
      <c r="BS95" s="48"/>
      <c r="BU95" s="48"/>
      <c r="BW95" s="48"/>
      <c r="BY95" s="48"/>
      <c r="CA95" s="48"/>
      <c r="CC95" s="35"/>
      <c r="CD95" s="35"/>
    </row>
    <row r="96" spans="4:82" s="45" customFormat="1" ht="15" x14ac:dyDescent="0.2">
      <c r="D96" s="25"/>
      <c r="E96" s="50"/>
      <c r="F96" s="51"/>
      <c r="G96" s="28"/>
      <c r="H96" s="29"/>
      <c r="I96" s="29"/>
      <c r="J96" s="24"/>
      <c r="K96" s="30"/>
      <c r="L96" s="24"/>
      <c r="M96" s="31"/>
      <c r="N96" s="32"/>
      <c r="O96" s="33"/>
      <c r="P96" s="31"/>
      <c r="Q96" s="34"/>
      <c r="S96" s="48"/>
      <c r="U96" s="48"/>
      <c r="W96" s="48"/>
      <c r="Y96" s="48"/>
      <c r="AA96" s="48"/>
      <c r="AC96" s="48"/>
      <c r="AE96" s="48"/>
      <c r="AG96" s="48"/>
      <c r="AI96" s="48"/>
      <c r="AK96" s="48"/>
      <c r="AM96" s="48"/>
      <c r="AO96" s="48"/>
      <c r="AQ96" s="48"/>
      <c r="AS96" s="48"/>
      <c r="AU96" s="48"/>
      <c r="AW96" s="48"/>
      <c r="AY96" s="48"/>
      <c r="BA96" s="48"/>
      <c r="BC96" s="48"/>
      <c r="BE96" s="48"/>
      <c r="BG96" s="48"/>
      <c r="BI96" s="48"/>
      <c r="BK96" s="48"/>
      <c r="BM96" s="48"/>
      <c r="BO96" s="48"/>
      <c r="BQ96" s="48"/>
      <c r="BS96" s="48"/>
      <c r="BU96" s="48"/>
      <c r="BW96" s="48"/>
      <c r="BY96" s="48"/>
      <c r="CA96" s="48"/>
      <c r="CC96" s="35"/>
      <c r="CD96" s="35"/>
    </row>
    <row r="97" spans="4:82" s="45" customFormat="1" ht="15" x14ac:dyDescent="0.2">
      <c r="D97" s="25"/>
      <c r="E97" s="50"/>
      <c r="F97" s="51"/>
      <c r="G97" s="28"/>
      <c r="H97" s="29"/>
      <c r="I97" s="29"/>
      <c r="J97" s="24"/>
      <c r="K97" s="30"/>
      <c r="L97" s="24"/>
      <c r="M97" s="31"/>
      <c r="N97" s="32"/>
      <c r="O97" s="33"/>
      <c r="P97" s="31"/>
      <c r="Q97" s="34"/>
      <c r="S97" s="48"/>
      <c r="U97" s="48"/>
      <c r="W97" s="48"/>
      <c r="Y97" s="48"/>
      <c r="AA97" s="48"/>
      <c r="AC97" s="48"/>
      <c r="AE97" s="48"/>
      <c r="AG97" s="48"/>
      <c r="AI97" s="48"/>
      <c r="AK97" s="48"/>
      <c r="AM97" s="48"/>
      <c r="AO97" s="48"/>
      <c r="AQ97" s="48"/>
      <c r="AS97" s="48"/>
      <c r="AU97" s="48"/>
      <c r="AW97" s="48"/>
      <c r="AY97" s="48"/>
      <c r="BA97" s="48"/>
      <c r="BC97" s="48"/>
      <c r="BE97" s="48"/>
      <c r="BG97" s="48"/>
      <c r="BI97" s="48"/>
      <c r="BK97" s="48"/>
      <c r="BM97" s="48"/>
      <c r="BO97" s="48"/>
      <c r="BQ97" s="48"/>
      <c r="BS97" s="48"/>
      <c r="BU97" s="48"/>
      <c r="BW97" s="48"/>
      <c r="BY97" s="48"/>
      <c r="CA97" s="48"/>
      <c r="CC97" s="35"/>
      <c r="CD97" s="35"/>
    </row>
    <row r="98" spans="4:82" s="45" customFormat="1" ht="15" x14ac:dyDescent="0.2">
      <c r="D98" s="25"/>
      <c r="E98" s="50"/>
      <c r="F98" s="51"/>
      <c r="G98" s="28"/>
      <c r="H98" s="29"/>
      <c r="I98" s="29"/>
      <c r="J98" s="24"/>
      <c r="K98" s="30"/>
      <c r="L98" s="24"/>
      <c r="M98" s="31"/>
      <c r="N98" s="32"/>
      <c r="O98" s="33"/>
      <c r="P98" s="31"/>
      <c r="Q98" s="34"/>
      <c r="S98" s="48"/>
      <c r="U98" s="48"/>
      <c r="W98" s="48"/>
      <c r="Y98" s="48"/>
      <c r="AA98" s="48"/>
      <c r="AC98" s="48"/>
      <c r="AE98" s="48"/>
      <c r="AG98" s="48"/>
      <c r="AI98" s="48"/>
      <c r="AK98" s="48"/>
      <c r="AM98" s="48"/>
      <c r="AO98" s="48"/>
      <c r="AQ98" s="48"/>
      <c r="AS98" s="48"/>
      <c r="AU98" s="48"/>
      <c r="AW98" s="48"/>
      <c r="AY98" s="48"/>
      <c r="BA98" s="48"/>
      <c r="BC98" s="48"/>
      <c r="BE98" s="48"/>
      <c r="BG98" s="48"/>
      <c r="BI98" s="48"/>
      <c r="BK98" s="48"/>
      <c r="BM98" s="48"/>
      <c r="BO98" s="48"/>
      <c r="BQ98" s="48"/>
      <c r="BS98" s="48"/>
      <c r="BU98" s="48"/>
      <c r="BW98" s="48"/>
      <c r="BY98" s="48"/>
      <c r="CA98" s="48"/>
      <c r="CC98" s="35"/>
      <c r="CD98" s="35"/>
    </row>
    <row r="99" spans="4:82" s="45" customFormat="1" ht="15" x14ac:dyDescent="0.2">
      <c r="D99" s="25"/>
      <c r="E99" s="50"/>
      <c r="F99" s="51"/>
      <c r="G99" s="28"/>
      <c r="H99" s="29"/>
      <c r="I99" s="29"/>
      <c r="J99" s="24"/>
      <c r="K99" s="30"/>
      <c r="L99" s="24"/>
      <c r="M99" s="31"/>
      <c r="N99" s="32"/>
      <c r="O99" s="33"/>
      <c r="P99" s="31"/>
      <c r="Q99" s="34"/>
      <c r="S99" s="48"/>
      <c r="U99" s="48"/>
      <c r="W99" s="48"/>
      <c r="Y99" s="48"/>
      <c r="AA99" s="48"/>
      <c r="AC99" s="48"/>
      <c r="AE99" s="48"/>
      <c r="AG99" s="48"/>
      <c r="AI99" s="48"/>
      <c r="AK99" s="48"/>
      <c r="AM99" s="48"/>
      <c r="AO99" s="48"/>
      <c r="AQ99" s="48"/>
      <c r="AS99" s="48"/>
      <c r="AU99" s="48"/>
      <c r="AW99" s="48"/>
      <c r="AY99" s="48"/>
      <c r="BA99" s="48"/>
      <c r="BC99" s="48"/>
      <c r="BE99" s="48"/>
      <c r="BG99" s="48"/>
      <c r="BI99" s="48"/>
      <c r="BK99" s="48"/>
      <c r="BM99" s="48"/>
      <c r="BO99" s="48"/>
      <c r="BQ99" s="48"/>
      <c r="BS99" s="48"/>
      <c r="BU99" s="48"/>
      <c r="BW99" s="48"/>
      <c r="BY99" s="48"/>
      <c r="CA99" s="48"/>
      <c r="CC99" s="35"/>
      <c r="CD99" s="35"/>
    </row>
    <row r="100" spans="4:82" s="45" customFormat="1" ht="15" x14ac:dyDescent="0.2">
      <c r="D100" s="25"/>
      <c r="E100" s="50"/>
      <c r="F100" s="51"/>
      <c r="G100" s="28"/>
      <c r="H100" s="29"/>
      <c r="I100" s="29"/>
      <c r="J100" s="24"/>
      <c r="K100" s="30"/>
      <c r="L100" s="24"/>
      <c r="M100" s="31"/>
      <c r="N100" s="32"/>
      <c r="O100" s="33"/>
      <c r="P100" s="31"/>
      <c r="Q100" s="34"/>
      <c r="S100" s="48"/>
      <c r="U100" s="48"/>
      <c r="W100" s="48"/>
      <c r="Y100" s="48"/>
      <c r="AA100" s="48"/>
      <c r="AC100" s="48"/>
      <c r="AE100" s="48"/>
      <c r="AG100" s="48"/>
      <c r="AI100" s="48"/>
      <c r="AK100" s="48"/>
      <c r="AM100" s="48"/>
      <c r="AO100" s="48"/>
      <c r="AQ100" s="48"/>
      <c r="AS100" s="48"/>
      <c r="AU100" s="48"/>
      <c r="AW100" s="48"/>
      <c r="AY100" s="48"/>
      <c r="BA100" s="48"/>
      <c r="BC100" s="48"/>
      <c r="BE100" s="48"/>
      <c r="BG100" s="48"/>
      <c r="BI100" s="48"/>
      <c r="BK100" s="48"/>
      <c r="BM100" s="48"/>
      <c r="BO100" s="48"/>
      <c r="BQ100" s="48"/>
      <c r="BS100" s="48"/>
      <c r="BU100" s="48"/>
      <c r="BW100" s="48"/>
      <c r="BY100" s="48"/>
      <c r="CA100" s="48"/>
      <c r="CC100" s="35"/>
      <c r="CD100" s="35"/>
    </row>
    <row r="101" spans="4:82" s="45" customFormat="1" ht="15" x14ac:dyDescent="0.2">
      <c r="D101" s="25"/>
      <c r="E101" s="50"/>
      <c r="F101" s="51"/>
      <c r="G101" s="28"/>
      <c r="H101" s="29"/>
      <c r="I101" s="29"/>
      <c r="J101" s="24"/>
      <c r="K101" s="30"/>
      <c r="L101" s="24"/>
      <c r="M101" s="31"/>
      <c r="N101" s="32"/>
      <c r="O101" s="33"/>
      <c r="P101" s="31"/>
      <c r="Q101" s="34"/>
      <c r="S101" s="48"/>
      <c r="U101" s="48"/>
      <c r="W101" s="48"/>
      <c r="Y101" s="48"/>
      <c r="AA101" s="48"/>
      <c r="AC101" s="48"/>
      <c r="AE101" s="48"/>
      <c r="AG101" s="48"/>
      <c r="AI101" s="48"/>
      <c r="AK101" s="48"/>
      <c r="AM101" s="48"/>
      <c r="AO101" s="48"/>
      <c r="AQ101" s="48"/>
      <c r="AS101" s="48"/>
      <c r="AU101" s="48"/>
      <c r="AW101" s="48"/>
      <c r="AY101" s="48"/>
      <c r="BA101" s="48"/>
      <c r="BC101" s="48"/>
      <c r="BE101" s="48"/>
      <c r="BG101" s="48"/>
      <c r="BI101" s="48"/>
      <c r="BK101" s="48"/>
      <c r="BM101" s="48"/>
      <c r="BO101" s="48"/>
      <c r="BQ101" s="48"/>
      <c r="BS101" s="48"/>
      <c r="BU101" s="48"/>
      <c r="BW101" s="48"/>
      <c r="BY101" s="48"/>
      <c r="CA101" s="48"/>
      <c r="CC101" s="35"/>
      <c r="CD101" s="35"/>
    </row>
    <row r="102" spans="4:82" s="45" customFormat="1" ht="15" x14ac:dyDescent="0.2">
      <c r="D102" s="25"/>
      <c r="E102" s="50"/>
      <c r="F102" s="51"/>
      <c r="G102" s="28"/>
      <c r="H102" s="29"/>
      <c r="I102" s="29"/>
      <c r="J102" s="24"/>
      <c r="K102" s="30"/>
      <c r="L102" s="24"/>
      <c r="M102" s="31"/>
      <c r="N102" s="32"/>
      <c r="O102" s="33"/>
      <c r="P102" s="31"/>
      <c r="Q102" s="34"/>
      <c r="S102" s="48"/>
      <c r="U102" s="48"/>
      <c r="W102" s="48"/>
      <c r="Y102" s="48"/>
      <c r="AA102" s="48"/>
      <c r="AC102" s="48"/>
      <c r="AE102" s="48"/>
      <c r="AG102" s="48"/>
      <c r="AI102" s="48"/>
      <c r="AK102" s="48"/>
      <c r="AM102" s="48"/>
      <c r="AO102" s="48"/>
      <c r="AQ102" s="48"/>
      <c r="AS102" s="48"/>
      <c r="AU102" s="48"/>
      <c r="AW102" s="48"/>
      <c r="AY102" s="48"/>
      <c r="BA102" s="48"/>
      <c r="BC102" s="48"/>
      <c r="BE102" s="48"/>
      <c r="BG102" s="48"/>
      <c r="BI102" s="48"/>
      <c r="BK102" s="48"/>
      <c r="BM102" s="48"/>
      <c r="BO102" s="48"/>
      <c r="BQ102" s="48"/>
      <c r="BS102" s="48"/>
      <c r="BU102" s="48"/>
      <c r="BW102" s="48"/>
      <c r="BY102" s="48"/>
      <c r="CA102" s="48"/>
      <c r="CC102" s="35"/>
      <c r="CD102" s="35"/>
    </row>
    <row r="103" spans="4:82" s="45" customFormat="1" ht="15" x14ac:dyDescent="0.2">
      <c r="D103" s="25"/>
      <c r="E103" s="50"/>
      <c r="F103" s="51"/>
      <c r="G103" s="28"/>
      <c r="H103" s="29"/>
      <c r="I103" s="29"/>
      <c r="J103" s="24"/>
      <c r="K103" s="30"/>
      <c r="L103" s="24"/>
      <c r="M103" s="31"/>
      <c r="N103" s="32"/>
      <c r="O103" s="33"/>
      <c r="P103" s="31"/>
      <c r="Q103" s="34"/>
      <c r="S103" s="48"/>
      <c r="U103" s="48"/>
      <c r="W103" s="48"/>
      <c r="Y103" s="48"/>
      <c r="AA103" s="48"/>
      <c r="AC103" s="48"/>
      <c r="AE103" s="48"/>
      <c r="AG103" s="48"/>
      <c r="AI103" s="48"/>
      <c r="AK103" s="48"/>
      <c r="AM103" s="48"/>
      <c r="AO103" s="48"/>
      <c r="AQ103" s="48"/>
      <c r="AS103" s="48"/>
      <c r="AU103" s="48"/>
      <c r="AW103" s="48"/>
      <c r="AY103" s="48"/>
      <c r="BA103" s="48"/>
      <c r="BC103" s="48"/>
      <c r="BE103" s="48"/>
      <c r="BG103" s="48"/>
      <c r="BI103" s="48"/>
      <c r="BK103" s="48"/>
      <c r="BM103" s="48"/>
      <c r="BO103" s="48"/>
      <c r="BQ103" s="48"/>
      <c r="BS103" s="48"/>
      <c r="BU103" s="48"/>
      <c r="BW103" s="48"/>
      <c r="BY103" s="48"/>
      <c r="CA103" s="48"/>
      <c r="CC103" s="35"/>
      <c r="CD103" s="35"/>
    </row>
    <row r="104" spans="4:82" s="45" customFormat="1" ht="15" x14ac:dyDescent="0.2">
      <c r="D104" s="25"/>
      <c r="E104" s="50"/>
      <c r="F104" s="51"/>
      <c r="G104" s="28"/>
      <c r="H104" s="29"/>
      <c r="I104" s="29"/>
      <c r="J104" s="24"/>
      <c r="K104" s="30"/>
      <c r="L104" s="24"/>
      <c r="M104" s="31"/>
      <c r="N104" s="32"/>
      <c r="O104" s="33"/>
      <c r="P104" s="31"/>
      <c r="Q104" s="34"/>
      <c r="S104" s="48"/>
      <c r="U104" s="48"/>
      <c r="W104" s="48"/>
      <c r="Y104" s="48"/>
      <c r="AA104" s="48"/>
      <c r="AC104" s="48"/>
      <c r="AE104" s="48"/>
      <c r="AG104" s="48"/>
      <c r="AI104" s="48"/>
      <c r="AK104" s="48"/>
      <c r="AM104" s="48"/>
      <c r="AO104" s="48"/>
      <c r="AQ104" s="48"/>
      <c r="AS104" s="48"/>
      <c r="AU104" s="48"/>
      <c r="AW104" s="48"/>
      <c r="AY104" s="48"/>
      <c r="BA104" s="48"/>
      <c r="BC104" s="48"/>
      <c r="BE104" s="48"/>
      <c r="BG104" s="48"/>
      <c r="BI104" s="48"/>
      <c r="BK104" s="48"/>
      <c r="BM104" s="48"/>
      <c r="BO104" s="48"/>
      <c r="BQ104" s="48"/>
      <c r="BS104" s="48"/>
      <c r="BU104" s="48"/>
      <c r="BW104" s="48"/>
      <c r="BY104" s="48"/>
      <c r="CA104" s="48"/>
      <c r="CC104" s="35"/>
      <c r="CD104" s="35"/>
    </row>
    <row r="105" spans="4:82" s="45" customFormat="1" ht="15" x14ac:dyDescent="0.2">
      <c r="D105" s="25"/>
      <c r="E105" s="50"/>
      <c r="F105" s="51"/>
      <c r="G105" s="28"/>
      <c r="H105" s="29"/>
      <c r="I105" s="29"/>
      <c r="J105" s="24"/>
      <c r="K105" s="30"/>
      <c r="L105" s="24"/>
      <c r="M105" s="31"/>
      <c r="N105" s="32"/>
      <c r="O105" s="33"/>
      <c r="P105" s="31"/>
      <c r="Q105" s="34"/>
      <c r="S105" s="48"/>
      <c r="U105" s="48"/>
      <c r="W105" s="48"/>
      <c r="Y105" s="48"/>
      <c r="AA105" s="48"/>
      <c r="AC105" s="48"/>
      <c r="AE105" s="48"/>
      <c r="AG105" s="48"/>
      <c r="AI105" s="48"/>
      <c r="AK105" s="48"/>
      <c r="AM105" s="48"/>
      <c r="AO105" s="48"/>
      <c r="AQ105" s="48"/>
      <c r="AS105" s="48"/>
      <c r="AU105" s="48"/>
      <c r="AW105" s="48"/>
      <c r="AY105" s="48"/>
      <c r="BA105" s="48"/>
      <c r="BC105" s="48"/>
      <c r="BE105" s="48"/>
      <c r="BG105" s="48"/>
      <c r="BI105" s="48"/>
      <c r="BK105" s="48"/>
      <c r="BM105" s="48"/>
      <c r="BO105" s="48"/>
      <c r="BQ105" s="48"/>
      <c r="BS105" s="48"/>
      <c r="BU105" s="48"/>
      <c r="BW105" s="48"/>
      <c r="BY105" s="48"/>
      <c r="CA105" s="48"/>
      <c r="CC105" s="35"/>
      <c r="CD105" s="35"/>
    </row>
    <row r="106" spans="4:82" s="45" customFormat="1" ht="15" x14ac:dyDescent="0.2">
      <c r="D106" s="25"/>
      <c r="E106" s="50"/>
      <c r="F106" s="51"/>
      <c r="G106" s="28"/>
      <c r="H106" s="29"/>
      <c r="I106" s="29"/>
      <c r="J106" s="24"/>
      <c r="K106" s="30"/>
      <c r="L106" s="24"/>
      <c r="M106" s="31"/>
      <c r="N106" s="32"/>
      <c r="O106" s="33"/>
      <c r="P106" s="31"/>
      <c r="Q106" s="34"/>
      <c r="S106" s="48"/>
      <c r="U106" s="48"/>
      <c r="W106" s="48"/>
      <c r="Y106" s="48"/>
      <c r="AA106" s="48"/>
      <c r="AC106" s="48"/>
      <c r="AE106" s="48"/>
      <c r="AG106" s="48"/>
      <c r="AI106" s="48"/>
      <c r="AK106" s="48"/>
      <c r="AM106" s="48"/>
      <c r="AO106" s="48"/>
      <c r="AQ106" s="48"/>
      <c r="AS106" s="48"/>
      <c r="AU106" s="48"/>
      <c r="AW106" s="48"/>
      <c r="AY106" s="48"/>
      <c r="BA106" s="48"/>
      <c r="BC106" s="48"/>
      <c r="BE106" s="48"/>
      <c r="BG106" s="48"/>
      <c r="BI106" s="48"/>
      <c r="BK106" s="48"/>
      <c r="BM106" s="48"/>
      <c r="BO106" s="48"/>
      <c r="BQ106" s="48"/>
      <c r="BS106" s="48"/>
      <c r="BU106" s="48"/>
      <c r="BW106" s="48"/>
      <c r="BY106" s="48"/>
      <c r="CA106" s="48"/>
      <c r="CC106" s="35"/>
      <c r="CD106" s="35"/>
    </row>
    <row r="107" spans="4:82" s="45" customFormat="1" ht="15" x14ac:dyDescent="0.2">
      <c r="D107" s="25"/>
      <c r="E107" s="50"/>
      <c r="F107" s="51"/>
      <c r="G107" s="28"/>
      <c r="H107" s="29"/>
      <c r="I107" s="29"/>
      <c r="J107" s="24"/>
      <c r="K107" s="30"/>
      <c r="L107" s="24"/>
      <c r="M107" s="31"/>
      <c r="N107" s="32"/>
      <c r="O107" s="33"/>
      <c r="P107" s="31"/>
      <c r="Q107" s="34"/>
      <c r="S107" s="48"/>
      <c r="U107" s="48"/>
      <c r="W107" s="48"/>
      <c r="Y107" s="48"/>
      <c r="AA107" s="48"/>
      <c r="AC107" s="48"/>
      <c r="AE107" s="48"/>
      <c r="AG107" s="48"/>
      <c r="AI107" s="48"/>
      <c r="AK107" s="48"/>
      <c r="AM107" s="48"/>
      <c r="AO107" s="48"/>
      <c r="AQ107" s="48"/>
      <c r="AS107" s="48"/>
      <c r="AU107" s="48"/>
      <c r="AW107" s="48"/>
      <c r="AY107" s="48"/>
      <c r="BA107" s="48"/>
      <c r="BC107" s="48"/>
      <c r="BE107" s="48"/>
      <c r="BG107" s="48"/>
      <c r="BI107" s="48"/>
      <c r="BK107" s="48"/>
      <c r="BM107" s="48"/>
      <c r="BO107" s="48"/>
      <c r="BQ107" s="48"/>
      <c r="BS107" s="48"/>
      <c r="BU107" s="48"/>
      <c r="BW107" s="48"/>
      <c r="BY107" s="48"/>
      <c r="CA107" s="48"/>
      <c r="CC107" s="35"/>
      <c r="CD107" s="35"/>
    </row>
    <row r="108" spans="4:82" s="45" customFormat="1" ht="15" x14ac:dyDescent="0.2">
      <c r="D108" s="25"/>
      <c r="E108" s="50"/>
      <c r="F108" s="51"/>
      <c r="G108" s="28"/>
      <c r="H108" s="29"/>
      <c r="I108" s="29"/>
      <c r="J108" s="24"/>
      <c r="K108" s="30"/>
      <c r="L108" s="24"/>
      <c r="M108" s="31"/>
      <c r="N108" s="32"/>
      <c r="O108" s="33"/>
      <c r="P108" s="31"/>
      <c r="Q108" s="34"/>
      <c r="S108" s="48"/>
      <c r="U108" s="48"/>
      <c r="W108" s="48"/>
      <c r="Y108" s="48"/>
      <c r="AA108" s="48"/>
      <c r="AC108" s="48"/>
      <c r="AE108" s="48"/>
      <c r="AG108" s="48"/>
      <c r="AI108" s="48"/>
      <c r="AK108" s="48"/>
      <c r="AM108" s="48"/>
      <c r="AO108" s="48"/>
      <c r="AQ108" s="48"/>
      <c r="AS108" s="48"/>
      <c r="AU108" s="48"/>
      <c r="AW108" s="48"/>
      <c r="AY108" s="48"/>
      <c r="BA108" s="48"/>
      <c r="BC108" s="48"/>
      <c r="BE108" s="48"/>
      <c r="BG108" s="48"/>
      <c r="BI108" s="48"/>
      <c r="BK108" s="48"/>
      <c r="BM108" s="48"/>
      <c r="BO108" s="48"/>
      <c r="BQ108" s="48"/>
      <c r="BS108" s="48"/>
      <c r="BU108" s="48"/>
      <c r="BW108" s="48"/>
      <c r="BY108" s="48"/>
      <c r="CA108" s="48"/>
      <c r="CC108" s="35"/>
      <c r="CD108" s="35"/>
    </row>
    <row r="109" spans="4:82" s="45" customFormat="1" ht="15" x14ac:dyDescent="0.2">
      <c r="D109" s="25"/>
      <c r="E109" s="50"/>
      <c r="F109" s="51"/>
      <c r="G109" s="28"/>
      <c r="H109" s="29"/>
      <c r="I109" s="29"/>
      <c r="J109" s="24"/>
      <c r="K109" s="30"/>
      <c r="L109" s="24"/>
      <c r="M109" s="31"/>
      <c r="N109" s="32"/>
      <c r="O109" s="33"/>
      <c r="P109" s="31"/>
      <c r="Q109" s="34"/>
      <c r="S109" s="48"/>
      <c r="U109" s="48"/>
      <c r="W109" s="48"/>
      <c r="Y109" s="48"/>
      <c r="AA109" s="48"/>
      <c r="AC109" s="48"/>
      <c r="AE109" s="48"/>
      <c r="AG109" s="48"/>
      <c r="AI109" s="48"/>
      <c r="AK109" s="48"/>
      <c r="AM109" s="48"/>
      <c r="AO109" s="48"/>
      <c r="AQ109" s="48"/>
      <c r="AS109" s="48"/>
      <c r="AU109" s="48"/>
      <c r="AW109" s="48"/>
      <c r="AY109" s="48"/>
      <c r="BA109" s="48"/>
      <c r="BC109" s="48"/>
      <c r="BE109" s="48"/>
      <c r="BG109" s="48"/>
      <c r="BI109" s="48"/>
      <c r="BK109" s="48"/>
      <c r="BM109" s="48"/>
      <c r="BO109" s="48"/>
      <c r="BQ109" s="48"/>
      <c r="BS109" s="48"/>
      <c r="BU109" s="48"/>
      <c r="BW109" s="48"/>
      <c r="BY109" s="48"/>
      <c r="CA109" s="48"/>
      <c r="CC109" s="35"/>
      <c r="CD109" s="35"/>
    </row>
    <row r="110" spans="4:82" s="45" customFormat="1" ht="15" x14ac:dyDescent="0.2">
      <c r="D110" s="25"/>
      <c r="E110" s="50"/>
      <c r="F110" s="51"/>
      <c r="G110" s="28"/>
      <c r="H110" s="29"/>
      <c r="I110" s="29"/>
      <c r="J110" s="24"/>
      <c r="K110" s="30"/>
      <c r="L110" s="24"/>
      <c r="M110" s="31"/>
      <c r="N110" s="32"/>
      <c r="O110" s="33"/>
      <c r="P110" s="31"/>
      <c r="Q110" s="34"/>
      <c r="S110" s="48"/>
      <c r="U110" s="48"/>
      <c r="W110" s="48"/>
      <c r="Y110" s="48"/>
      <c r="AA110" s="48"/>
      <c r="AC110" s="48"/>
      <c r="AE110" s="48"/>
      <c r="AG110" s="48"/>
      <c r="AI110" s="48"/>
      <c r="AK110" s="48"/>
      <c r="AM110" s="48"/>
      <c r="AO110" s="48"/>
      <c r="AQ110" s="48"/>
      <c r="AS110" s="48"/>
      <c r="AU110" s="48"/>
      <c r="AW110" s="48"/>
      <c r="AY110" s="48"/>
      <c r="BA110" s="48"/>
      <c r="BC110" s="48"/>
      <c r="BE110" s="48"/>
      <c r="BG110" s="48"/>
      <c r="BI110" s="48"/>
      <c r="BK110" s="48"/>
      <c r="BM110" s="48"/>
      <c r="BO110" s="48"/>
      <c r="BQ110" s="48"/>
      <c r="BS110" s="48"/>
      <c r="BU110" s="48"/>
      <c r="BW110" s="48"/>
      <c r="BY110" s="48"/>
      <c r="CA110" s="48"/>
      <c r="CC110" s="35"/>
      <c r="CD110" s="35"/>
    </row>
    <row r="111" spans="4:82" s="45" customFormat="1" ht="15" x14ac:dyDescent="0.2">
      <c r="D111" s="25"/>
      <c r="E111" s="50"/>
      <c r="F111" s="51"/>
      <c r="G111" s="28"/>
      <c r="H111" s="29"/>
      <c r="I111" s="29"/>
      <c r="J111" s="24"/>
      <c r="K111" s="30"/>
      <c r="L111" s="24"/>
      <c r="M111" s="31"/>
      <c r="N111" s="32"/>
      <c r="O111" s="33"/>
      <c r="P111" s="31"/>
      <c r="Q111" s="34"/>
      <c r="S111" s="48"/>
      <c r="U111" s="48"/>
      <c r="W111" s="48"/>
      <c r="Y111" s="48"/>
      <c r="AA111" s="48"/>
      <c r="AC111" s="48"/>
      <c r="AE111" s="48"/>
      <c r="AG111" s="48"/>
      <c r="AI111" s="48"/>
      <c r="AK111" s="48"/>
      <c r="AM111" s="48"/>
      <c r="AO111" s="48"/>
      <c r="AQ111" s="48"/>
      <c r="AS111" s="48"/>
      <c r="AU111" s="48"/>
      <c r="AW111" s="48"/>
      <c r="AY111" s="48"/>
      <c r="BA111" s="48"/>
      <c r="BC111" s="48"/>
      <c r="BE111" s="48"/>
      <c r="BG111" s="48"/>
      <c r="BI111" s="48"/>
      <c r="BK111" s="48"/>
      <c r="BM111" s="48"/>
      <c r="BO111" s="48"/>
      <c r="BQ111" s="48"/>
      <c r="BS111" s="48"/>
      <c r="BU111" s="48"/>
      <c r="BW111" s="48"/>
      <c r="BY111" s="48"/>
      <c r="CA111" s="48"/>
      <c r="CC111" s="35"/>
      <c r="CD111" s="35"/>
    </row>
    <row r="112" spans="4:82" s="45" customFormat="1" ht="15" x14ac:dyDescent="0.2">
      <c r="D112" s="25"/>
      <c r="E112" s="50"/>
      <c r="F112" s="51"/>
      <c r="G112" s="28"/>
      <c r="H112" s="29"/>
      <c r="I112" s="29"/>
      <c r="J112" s="24"/>
      <c r="K112" s="30"/>
      <c r="L112" s="24"/>
      <c r="M112" s="31"/>
      <c r="N112" s="32"/>
      <c r="O112" s="33"/>
      <c r="P112" s="31"/>
      <c r="Q112" s="34"/>
      <c r="S112" s="48"/>
      <c r="U112" s="48"/>
      <c r="W112" s="48"/>
      <c r="Y112" s="48"/>
      <c r="AA112" s="48"/>
      <c r="AC112" s="48"/>
      <c r="AE112" s="48"/>
      <c r="AG112" s="48"/>
      <c r="AI112" s="48"/>
      <c r="AK112" s="48"/>
      <c r="AM112" s="48"/>
      <c r="AO112" s="48"/>
      <c r="AQ112" s="48"/>
      <c r="AS112" s="48"/>
      <c r="AU112" s="48"/>
      <c r="AW112" s="48"/>
      <c r="AY112" s="48"/>
      <c r="BA112" s="48"/>
      <c r="BC112" s="48"/>
      <c r="BE112" s="48"/>
      <c r="BG112" s="48"/>
      <c r="BI112" s="48"/>
      <c r="BK112" s="48"/>
      <c r="BM112" s="48"/>
      <c r="BO112" s="48"/>
      <c r="BQ112" s="48"/>
      <c r="BS112" s="48"/>
      <c r="BU112" s="48"/>
      <c r="BW112" s="48"/>
      <c r="BY112" s="48"/>
      <c r="CA112" s="48"/>
      <c r="CC112" s="35"/>
      <c r="CD112" s="35"/>
    </row>
    <row r="113" spans="4:82" s="45" customFormat="1" ht="15" x14ac:dyDescent="0.2">
      <c r="D113" s="25"/>
      <c r="E113" s="50"/>
      <c r="F113" s="51"/>
      <c r="G113" s="28"/>
      <c r="H113" s="29"/>
      <c r="I113" s="29"/>
      <c r="J113" s="24"/>
      <c r="K113" s="30"/>
      <c r="L113" s="24"/>
      <c r="M113" s="31"/>
      <c r="N113" s="32"/>
      <c r="O113" s="33"/>
      <c r="P113" s="31"/>
      <c r="Q113" s="34"/>
      <c r="S113" s="48"/>
      <c r="U113" s="48"/>
      <c r="W113" s="48"/>
      <c r="Y113" s="48"/>
      <c r="AA113" s="48"/>
      <c r="AC113" s="48"/>
      <c r="AE113" s="48"/>
      <c r="AG113" s="48"/>
      <c r="AI113" s="48"/>
      <c r="AK113" s="48"/>
      <c r="AM113" s="48"/>
      <c r="AO113" s="48"/>
      <c r="AQ113" s="48"/>
      <c r="AS113" s="48"/>
      <c r="AU113" s="48"/>
      <c r="AW113" s="48"/>
      <c r="AY113" s="48"/>
      <c r="BA113" s="48"/>
      <c r="BC113" s="48"/>
      <c r="BE113" s="48"/>
      <c r="BG113" s="48"/>
      <c r="BI113" s="48"/>
      <c r="BK113" s="48"/>
      <c r="BM113" s="48"/>
      <c r="BO113" s="48"/>
      <c r="BQ113" s="48"/>
      <c r="BS113" s="48"/>
      <c r="BU113" s="48"/>
      <c r="BW113" s="48"/>
      <c r="BY113" s="48"/>
      <c r="CA113" s="48"/>
      <c r="CC113" s="35"/>
      <c r="CD113" s="35"/>
    </row>
    <row r="114" spans="4:82" s="45" customFormat="1" ht="15" x14ac:dyDescent="0.2">
      <c r="D114" s="25"/>
      <c r="E114" s="50"/>
      <c r="F114" s="51"/>
      <c r="G114" s="28"/>
      <c r="H114" s="29"/>
      <c r="I114" s="29"/>
      <c r="J114" s="24"/>
      <c r="K114" s="30"/>
      <c r="L114" s="24"/>
      <c r="M114" s="31"/>
      <c r="N114" s="32"/>
      <c r="O114" s="33"/>
      <c r="P114" s="31"/>
      <c r="Q114" s="34"/>
      <c r="S114" s="48"/>
      <c r="U114" s="48"/>
      <c r="W114" s="48"/>
      <c r="Y114" s="48"/>
      <c r="AA114" s="48"/>
      <c r="AC114" s="48"/>
      <c r="AE114" s="48"/>
      <c r="AG114" s="48"/>
      <c r="AI114" s="48"/>
      <c r="AK114" s="48"/>
      <c r="AM114" s="48"/>
      <c r="AO114" s="48"/>
      <c r="AQ114" s="48"/>
      <c r="AS114" s="48"/>
      <c r="AU114" s="48"/>
      <c r="AW114" s="48"/>
      <c r="AY114" s="48"/>
      <c r="BA114" s="48"/>
      <c r="BC114" s="48"/>
      <c r="BE114" s="48"/>
      <c r="BG114" s="48"/>
      <c r="BI114" s="48"/>
      <c r="BK114" s="48"/>
      <c r="BM114" s="48"/>
      <c r="BO114" s="48"/>
      <c r="BQ114" s="48"/>
      <c r="BS114" s="48"/>
      <c r="BU114" s="48"/>
      <c r="BW114" s="48"/>
      <c r="BY114" s="48"/>
      <c r="CA114" s="48"/>
      <c r="CC114" s="35"/>
      <c r="CD114" s="35"/>
    </row>
    <row r="115" spans="4:82" s="45" customFormat="1" ht="15" x14ac:dyDescent="0.2">
      <c r="D115" s="25"/>
      <c r="E115" s="50"/>
      <c r="F115" s="51"/>
      <c r="G115" s="28"/>
      <c r="H115" s="29"/>
      <c r="I115" s="29"/>
      <c r="J115" s="24"/>
      <c r="K115" s="30"/>
      <c r="L115" s="24"/>
      <c r="M115" s="31"/>
      <c r="N115" s="32"/>
      <c r="O115" s="33"/>
      <c r="P115" s="31"/>
      <c r="Q115" s="34"/>
      <c r="S115" s="48"/>
      <c r="U115" s="48"/>
      <c r="W115" s="48"/>
      <c r="Y115" s="48"/>
      <c r="AA115" s="48"/>
      <c r="AC115" s="48"/>
      <c r="AE115" s="48"/>
      <c r="AG115" s="48"/>
      <c r="AI115" s="48"/>
      <c r="AK115" s="48"/>
      <c r="AM115" s="48"/>
      <c r="AO115" s="48"/>
      <c r="AQ115" s="48"/>
      <c r="AS115" s="48"/>
      <c r="AU115" s="48"/>
      <c r="AW115" s="48"/>
      <c r="AY115" s="48"/>
      <c r="BA115" s="48"/>
      <c r="BC115" s="48"/>
      <c r="BE115" s="48"/>
      <c r="BG115" s="48"/>
      <c r="BI115" s="48"/>
      <c r="BK115" s="48"/>
      <c r="BM115" s="48"/>
      <c r="BO115" s="48"/>
      <c r="BQ115" s="48"/>
      <c r="BS115" s="48"/>
      <c r="BU115" s="48"/>
      <c r="BW115" s="48"/>
      <c r="BY115" s="48"/>
      <c r="CA115" s="48"/>
      <c r="CC115" s="35"/>
      <c r="CD115" s="35"/>
    </row>
    <row r="116" spans="4:82" s="45" customFormat="1" ht="15" x14ac:dyDescent="0.2">
      <c r="D116" s="25"/>
      <c r="E116" s="50"/>
      <c r="F116" s="51"/>
      <c r="G116" s="28"/>
      <c r="H116" s="29"/>
      <c r="I116" s="29"/>
      <c r="J116" s="24"/>
      <c r="K116" s="30"/>
      <c r="L116" s="24"/>
      <c r="M116" s="31"/>
      <c r="N116" s="32"/>
      <c r="O116" s="33"/>
      <c r="P116" s="31"/>
      <c r="Q116" s="34"/>
      <c r="S116" s="48"/>
      <c r="U116" s="48"/>
      <c r="W116" s="48"/>
      <c r="Y116" s="48"/>
      <c r="AA116" s="48"/>
      <c r="AC116" s="48"/>
      <c r="AE116" s="48"/>
      <c r="AG116" s="48"/>
      <c r="AI116" s="48"/>
      <c r="AK116" s="48"/>
      <c r="AM116" s="48"/>
      <c r="AO116" s="48"/>
      <c r="AQ116" s="48"/>
      <c r="AS116" s="48"/>
      <c r="AU116" s="48"/>
      <c r="AW116" s="48"/>
      <c r="AY116" s="48"/>
      <c r="BA116" s="48"/>
      <c r="BC116" s="48"/>
      <c r="BE116" s="48"/>
      <c r="BG116" s="48"/>
      <c r="BI116" s="48"/>
      <c r="BK116" s="48"/>
      <c r="BM116" s="48"/>
      <c r="BO116" s="48"/>
      <c r="BQ116" s="48"/>
      <c r="BS116" s="48"/>
      <c r="BU116" s="48"/>
      <c r="BW116" s="48"/>
      <c r="BY116" s="48"/>
      <c r="CA116" s="48"/>
      <c r="CC116" s="35"/>
      <c r="CD116" s="35"/>
    </row>
    <row r="117" spans="4:82" s="45" customFormat="1" ht="15" x14ac:dyDescent="0.2">
      <c r="D117" s="25"/>
      <c r="E117" s="50"/>
      <c r="F117" s="51"/>
      <c r="G117" s="28"/>
      <c r="H117" s="29"/>
      <c r="I117" s="29"/>
      <c r="J117" s="24"/>
      <c r="K117" s="30"/>
      <c r="L117" s="24"/>
      <c r="M117" s="31"/>
      <c r="N117" s="32"/>
      <c r="O117" s="33"/>
      <c r="P117" s="31"/>
      <c r="Q117" s="34"/>
      <c r="S117" s="48"/>
      <c r="U117" s="48"/>
      <c r="W117" s="48"/>
      <c r="Y117" s="48"/>
      <c r="AA117" s="48"/>
      <c r="AC117" s="48"/>
      <c r="AE117" s="48"/>
      <c r="AG117" s="48"/>
      <c r="AI117" s="48"/>
      <c r="AK117" s="48"/>
      <c r="AM117" s="48"/>
      <c r="AO117" s="48"/>
      <c r="AQ117" s="48"/>
      <c r="AS117" s="48"/>
      <c r="AU117" s="48"/>
      <c r="AW117" s="48"/>
      <c r="AY117" s="48"/>
      <c r="BA117" s="48"/>
      <c r="BC117" s="48"/>
      <c r="BE117" s="48"/>
      <c r="BG117" s="48"/>
      <c r="BI117" s="48"/>
      <c r="BK117" s="48"/>
      <c r="BM117" s="48"/>
      <c r="BO117" s="48"/>
      <c r="BQ117" s="48"/>
      <c r="BS117" s="48"/>
      <c r="BU117" s="48"/>
      <c r="BW117" s="48"/>
      <c r="BY117" s="48"/>
      <c r="CA117" s="48"/>
      <c r="CC117" s="35"/>
      <c r="CD117" s="35"/>
    </row>
    <row r="118" spans="4:82" s="45" customFormat="1" ht="15" x14ac:dyDescent="0.2">
      <c r="D118" s="25"/>
      <c r="E118" s="50"/>
      <c r="F118" s="51"/>
      <c r="G118" s="28"/>
      <c r="H118" s="29"/>
      <c r="I118" s="29"/>
      <c r="J118" s="24"/>
      <c r="K118" s="30"/>
      <c r="L118" s="24"/>
      <c r="M118" s="31"/>
      <c r="N118" s="32"/>
      <c r="O118" s="33"/>
      <c r="P118" s="31"/>
      <c r="Q118" s="34"/>
      <c r="S118" s="48"/>
      <c r="U118" s="48"/>
      <c r="W118" s="48"/>
      <c r="Y118" s="48"/>
      <c r="AA118" s="48"/>
      <c r="AC118" s="48"/>
      <c r="AE118" s="48"/>
      <c r="AG118" s="48"/>
      <c r="AI118" s="48"/>
      <c r="AK118" s="48"/>
      <c r="AM118" s="48"/>
      <c r="AO118" s="48"/>
      <c r="AQ118" s="48"/>
      <c r="AS118" s="48"/>
      <c r="AU118" s="48"/>
      <c r="AW118" s="48"/>
      <c r="AY118" s="48"/>
      <c r="BA118" s="48"/>
      <c r="BC118" s="48"/>
      <c r="BE118" s="48"/>
      <c r="BG118" s="48"/>
      <c r="BI118" s="48"/>
      <c r="BK118" s="48"/>
      <c r="BM118" s="48"/>
      <c r="BO118" s="48"/>
      <c r="BQ118" s="48"/>
      <c r="BS118" s="48"/>
      <c r="BU118" s="48"/>
      <c r="BW118" s="48"/>
      <c r="BY118" s="48"/>
      <c r="CA118" s="48"/>
      <c r="CC118" s="35"/>
      <c r="CD118" s="35"/>
    </row>
    <row r="119" spans="4:82" s="45" customFormat="1" ht="15" x14ac:dyDescent="0.2">
      <c r="D119" s="25"/>
      <c r="E119" s="50"/>
      <c r="F119" s="51"/>
      <c r="G119" s="28"/>
      <c r="H119" s="29"/>
      <c r="I119" s="29"/>
      <c r="J119" s="24"/>
      <c r="K119" s="30"/>
      <c r="L119" s="24"/>
      <c r="M119" s="31"/>
      <c r="N119" s="32"/>
      <c r="O119" s="33"/>
      <c r="P119" s="31"/>
      <c r="Q119" s="34"/>
      <c r="S119" s="48"/>
      <c r="U119" s="48"/>
      <c r="W119" s="48"/>
      <c r="Y119" s="48"/>
      <c r="AA119" s="48"/>
      <c r="AC119" s="48"/>
      <c r="AE119" s="48"/>
      <c r="AG119" s="48"/>
      <c r="AI119" s="48"/>
      <c r="AK119" s="48"/>
      <c r="AM119" s="48"/>
      <c r="AO119" s="48"/>
      <c r="AQ119" s="48"/>
      <c r="AS119" s="48"/>
      <c r="AU119" s="48"/>
      <c r="AW119" s="48"/>
      <c r="AY119" s="48"/>
      <c r="BA119" s="48"/>
      <c r="BC119" s="48"/>
      <c r="BE119" s="48"/>
      <c r="BG119" s="48"/>
      <c r="BI119" s="48"/>
      <c r="BK119" s="48"/>
      <c r="BM119" s="48"/>
      <c r="BO119" s="48"/>
      <c r="BQ119" s="48"/>
      <c r="BS119" s="48"/>
      <c r="BU119" s="48"/>
      <c r="BW119" s="48"/>
      <c r="BY119" s="48"/>
      <c r="CA119" s="48"/>
      <c r="CC119" s="35"/>
      <c r="CD119" s="35"/>
    </row>
    <row r="120" spans="4:82" s="45" customFormat="1" ht="15" x14ac:dyDescent="0.2">
      <c r="D120" s="25"/>
      <c r="E120" s="50"/>
      <c r="F120" s="51"/>
      <c r="G120" s="28"/>
      <c r="H120" s="29"/>
      <c r="I120" s="29"/>
      <c r="J120" s="24"/>
      <c r="K120" s="30"/>
      <c r="L120" s="24"/>
      <c r="M120" s="31"/>
      <c r="N120" s="32"/>
      <c r="O120" s="33"/>
      <c r="P120" s="31"/>
      <c r="Q120" s="34"/>
      <c r="S120" s="48"/>
      <c r="U120" s="48"/>
      <c r="W120" s="48"/>
      <c r="Y120" s="48"/>
      <c r="AA120" s="48"/>
      <c r="AC120" s="48"/>
      <c r="AE120" s="48"/>
      <c r="AG120" s="48"/>
      <c r="AI120" s="48"/>
      <c r="AK120" s="48"/>
      <c r="AM120" s="48"/>
      <c r="AO120" s="48"/>
      <c r="AQ120" s="48"/>
      <c r="AS120" s="48"/>
      <c r="AU120" s="48"/>
      <c r="AW120" s="48"/>
      <c r="AY120" s="48"/>
      <c r="BA120" s="48"/>
      <c r="BC120" s="48"/>
      <c r="BE120" s="48"/>
      <c r="BG120" s="48"/>
      <c r="BI120" s="48"/>
      <c r="BK120" s="48"/>
      <c r="BM120" s="48"/>
      <c r="BO120" s="48"/>
      <c r="BQ120" s="48"/>
      <c r="BS120" s="48"/>
      <c r="BU120" s="48"/>
      <c r="BW120" s="48"/>
      <c r="BY120" s="48"/>
      <c r="CA120" s="48"/>
      <c r="CC120" s="35"/>
      <c r="CD120" s="35"/>
    </row>
    <row r="121" spans="4:82" s="45" customFormat="1" ht="15" x14ac:dyDescent="0.2">
      <c r="D121" s="25"/>
      <c r="E121" s="50"/>
      <c r="F121" s="51"/>
      <c r="G121" s="28"/>
      <c r="H121" s="29"/>
      <c r="I121" s="29"/>
      <c r="J121" s="24"/>
      <c r="K121" s="30"/>
      <c r="L121" s="24"/>
      <c r="M121" s="31"/>
      <c r="N121" s="32"/>
      <c r="O121" s="33"/>
      <c r="P121" s="31"/>
      <c r="Q121" s="34"/>
      <c r="S121" s="48"/>
      <c r="U121" s="48"/>
      <c r="W121" s="48"/>
      <c r="Y121" s="48"/>
      <c r="AA121" s="48"/>
      <c r="AC121" s="48"/>
      <c r="AE121" s="48"/>
      <c r="AG121" s="48"/>
      <c r="AI121" s="48"/>
      <c r="AK121" s="48"/>
      <c r="AM121" s="48"/>
      <c r="AO121" s="48"/>
      <c r="AQ121" s="48"/>
      <c r="AS121" s="48"/>
      <c r="AU121" s="48"/>
      <c r="AW121" s="48"/>
      <c r="AY121" s="48"/>
      <c r="BA121" s="48"/>
      <c r="BC121" s="48"/>
      <c r="BE121" s="48"/>
      <c r="BG121" s="48"/>
      <c r="BI121" s="48"/>
      <c r="BK121" s="48"/>
      <c r="BM121" s="48"/>
      <c r="BO121" s="48"/>
      <c r="BQ121" s="48"/>
      <c r="BS121" s="48"/>
      <c r="BU121" s="48"/>
      <c r="BW121" s="48"/>
      <c r="BY121" s="48"/>
      <c r="CA121" s="48"/>
      <c r="CC121" s="35"/>
      <c r="CD121" s="35"/>
    </row>
    <row r="122" spans="4:82" s="45" customFormat="1" ht="15" x14ac:dyDescent="0.2">
      <c r="D122" s="25"/>
      <c r="E122" s="50"/>
      <c r="F122" s="51"/>
      <c r="G122" s="28"/>
      <c r="H122" s="29"/>
      <c r="I122" s="29"/>
      <c r="J122" s="24"/>
      <c r="K122" s="30"/>
      <c r="L122" s="24"/>
      <c r="M122" s="31"/>
      <c r="N122" s="32"/>
      <c r="O122" s="33"/>
      <c r="P122" s="31"/>
      <c r="Q122" s="34"/>
      <c r="S122" s="48"/>
      <c r="U122" s="48"/>
      <c r="W122" s="48"/>
      <c r="Y122" s="48"/>
      <c r="AA122" s="48"/>
      <c r="AC122" s="48"/>
      <c r="AE122" s="48"/>
      <c r="AG122" s="48"/>
      <c r="AI122" s="48"/>
      <c r="AK122" s="48"/>
      <c r="AM122" s="48"/>
      <c r="AO122" s="48"/>
      <c r="AQ122" s="48"/>
      <c r="AS122" s="48"/>
      <c r="AU122" s="48"/>
      <c r="AW122" s="48"/>
      <c r="AY122" s="48"/>
      <c r="BA122" s="48"/>
      <c r="BC122" s="48"/>
      <c r="BE122" s="48"/>
      <c r="BG122" s="48"/>
      <c r="BI122" s="48"/>
      <c r="BK122" s="48"/>
      <c r="BM122" s="48"/>
      <c r="BO122" s="48"/>
      <c r="BQ122" s="48"/>
      <c r="BS122" s="48"/>
      <c r="BU122" s="48"/>
      <c r="BW122" s="48"/>
      <c r="BY122" s="48"/>
      <c r="CA122" s="48"/>
      <c r="CC122" s="35"/>
      <c r="CD122" s="35"/>
    </row>
    <row r="123" spans="4:82" s="45" customFormat="1" ht="15" x14ac:dyDescent="0.2">
      <c r="D123" s="25"/>
      <c r="E123" s="50"/>
      <c r="F123" s="51"/>
      <c r="G123" s="28"/>
      <c r="H123" s="29"/>
      <c r="I123" s="29"/>
      <c r="J123" s="24"/>
      <c r="K123" s="30"/>
      <c r="L123" s="24"/>
      <c r="M123" s="31"/>
      <c r="N123" s="32"/>
      <c r="O123" s="33"/>
      <c r="P123" s="31"/>
      <c r="Q123" s="34"/>
      <c r="S123" s="48"/>
      <c r="U123" s="48"/>
      <c r="W123" s="48"/>
      <c r="Y123" s="48"/>
      <c r="AA123" s="48"/>
      <c r="AC123" s="48"/>
      <c r="AE123" s="48"/>
      <c r="AG123" s="48"/>
      <c r="AI123" s="48"/>
      <c r="AK123" s="48"/>
      <c r="AM123" s="48"/>
      <c r="AO123" s="48"/>
      <c r="AQ123" s="48"/>
      <c r="AS123" s="48"/>
      <c r="AU123" s="48"/>
      <c r="AW123" s="48"/>
      <c r="AY123" s="48"/>
      <c r="BA123" s="48"/>
      <c r="BC123" s="48"/>
      <c r="BE123" s="48"/>
      <c r="BG123" s="48"/>
      <c r="BI123" s="48"/>
      <c r="BK123" s="48"/>
      <c r="BM123" s="48"/>
      <c r="BO123" s="48"/>
      <c r="BQ123" s="48"/>
      <c r="BS123" s="48"/>
      <c r="BU123" s="48"/>
      <c r="BW123" s="48"/>
      <c r="BY123" s="48"/>
      <c r="CA123" s="48"/>
      <c r="CC123" s="35"/>
      <c r="CD123" s="35"/>
    </row>
    <row r="124" spans="4:82" s="45" customFormat="1" ht="15" x14ac:dyDescent="0.2">
      <c r="D124" s="25"/>
      <c r="E124" s="50"/>
      <c r="F124" s="51"/>
      <c r="G124" s="28"/>
      <c r="H124" s="29"/>
      <c r="I124" s="29"/>
      <c r="J124" s="24"/>
      <c r="K124" s="30"/>
      <c r="L124" s="24"/>
      <c r="M124" s="31"/>
      <c r="N124" s="32"/>
      <c r="O124" s="33"/>
      <c r="P124" s="31"/>
      <c r="Q124" s="34"/>
      <c r="S124" s="48"/>
      <c r="U124" s="48"/>
      <c r="W124" s="48"/>
      <c r="Y124" s="48"/>
      <c r="AA124" s="48"/>
      <c r="AC124" s="48"/>
      <c r="AE124" s="48"/>
      <c r="AG124" s="48"/>
      <c r="AI124" s="48"/>
      <c r="AK124" s="48"/>
      <c r="AM124" s="48"/>
      <c r="AO124" s="48"/>
      <c r="AQ124" s="48"/>
      <c r="AS124" s="48"/>
      <c r="AU124" s="48"/>
      <c r="AW124" s="48"/>
      <c r="AY124" s="48"/>
      <c r="BA124" s="48"/>
      <c r="BC124" s="48"/>
      <c r="BE124" s="48"/>
      <c r="BG124" s="48"/>
      <c r="BI124" s="48"/>
      <c r="BK124" s="48"/>
      <c r="BM124" s="48"/>
      <c r="BO124" s="48"/>
      <c r="BQ124" s="48"/>
      <c r="BS124" s="48"/>
      <c r="BU124" s="48"/>
      <c r="BW124" s="48"/>
      <c r="BY124" s="48"/>
      <c r="CA124" s="48"/>
      <c r="CC124" s="35"/>
      <c r="CD124" s="35"/>
    </row>
    <row r="125" spans="4:82" s="45" customFormat="1" ht="15" x14ac:dyDescent="0.2">
      <c r="D125" s="25"/>
      <c r="E125" s="50"/>
      <c r="F125" s="51"/>
      <c r="G125" s="28"/>
      <c r="H125" s="29"/>
      <c r="I125" s="29"/>
      <c r="J125" s="24"/>
      <c r="K125" s="30"/>
      <c r="L125" s="24"/>
      <c r="M125" s="31"/>
      <c r="N125" s="32"/>
      <c r="O125" s="33"/>
      <c r="P125" s="31"/>
      <c r="Q125" s="34"/>
      <c r="S125" s="48"/>
      <c r="U125" s="48"/>
      <c r="W125" s="48"/>
      <c r="Y125" s="48"/>
      <c r="AA125" s="48"/>
      <c r="AC125" s="48"/>
      <c r="AE125" s="48"/>
      <c r="AG125" s="48"/>
      <c r="AI125" s="48"/>
      <c r="AK125" s="48"/>
      <c r="AM125" s="48"/>
      <c r="AO125" s="48"/>
      <c r="AQ125" s="48"/>
      <c r="AS125" s="48"/>
      <c r="AU125" s="48"/>
      <c r="AW125" s="48"/>
      <c r="AY125" s="48"/>
      <c r="BA125" s="48"/>
      <c r="BC125" s="48"/>
      <c r="BE125" s="48"/>
      <c r="BG125" s="48"/>
      <c r="BI125" s="48"/>
      <c r="BK125" s="48"/>
      <c r="BM125" s="48"/>
      <c r="BO125" s="48"/>
      <c r="BQ125" s="48"/>
      <c r="BS125" s="48"/>
      <c r="BU125" s="48"/>
      <c r="BW125" s="48"/>
      <c r="BY125" s="48"/>
      <c r="CA125" s="48"/>
      <c r="CC125" s="35"/>
      <c r="CD125" s="35"/>
    </row>
    <row r="126" spans="4:82" s="45" customFormat="1" ht="15" x14ac:dyDescent="0.2">
      <c r="D126" s="25"/>
      <c r="E126" s="50"/>
      <c r="F126" s="51"/>
      <c r="G126" s="28"/>
      <c r="H126" s="29"/>
      <c r="I126" s="29"/>
      <c r="J126" s="24"/>
      <c r="K126" s="30"/>
      <c r="L126" s="24"/>
      <c r="M126" s="31"/>
      <c r="N126" s="32"/>
      <c r="O126" s="33"/>
      <c r="P126" s="31"/>
      <c r="Q126" s="34"/>
      <c r="S126" s="48"/>
      <c r="U126" s="48"/>
      <c r="W126" s="48"/>
      <c r="Y126" s="48"/>
      <c r="AA126" s="48"/>
      <c r="AC126" s="48"/>
      <c r="AE126" s="48"/>
      <c r="AG126" s="48"/>
      <c r="AI126" s="48"/>
      <c r="AK126" s="48"/>
      <c r="AM126" s="48"/>
      <c r="AO126" s="48"/>
      <c r="AQ126" s="48"/>
      <c r="AS126" s="48"/>
      <c r="AU126" s="48"/>
      <c r="AW126" s="48"/>
      <c r="AY126" s="48"/>
      <c r="BA126" s="48"/>
      <c r="BC126" s="48"/>
      <c r="BE126" s="48"/>
      <c r="BG126" s="48"/>
      <c r="BI126" s="48"/>
      <c r="BK126" s="48"/>
      <c r="BM126" s="48"/>
      <c r="BO126" s="48"/>
      <c r="BQ126" s="48"/>
      <c r="BS126" s="48"/>
      <c r="BU126" s="48"/>
      <c r="BW126" s="48"/>
      <c r="BY126" s="48"/>
      <c r="CA126" s="48"/>
      <c r="CC126" s="35"/>
      <c r="CD126" s="35"/>
    </row>
    <row r="127" spans="4:82" s="45" customFormat="1" ht="15" x14ac:dyDescent="0.2">
      <c r="D127" s="25"/>
      <c r="E127" s="50"/>
      <c r="F127" s="51"/>
      <c r="G127" s="28"/>
      <c r="H127" s="29"/>
      <c r="I127" s="29"/>
      <c r="J127" s="24"/>
      <c r="K127" s="30"/>
      <c r="L127" s="24"/>
      <c r="M127" s="31"/>
      <c r="N127" s="32"/>
      <c r="O127" s="33"/>
      <c r="P127" s="31"/>
      <c r="Q127" s="34"/>
      <c r="S127" s="48"/>
      <c r="U127" s="48"/>
      <c r="W127" s="48"/>
      <c r="Y127" s="48"/>
      <c r="AA127" s="48"/>
      <c r="AC127" s="48"/>
      <c r="AE127" s="48"/>
      <c r="AG127" s="48"/>
      <c r="AI127" s="48"/>
      <c r="AK127" s="48"/>
      <c r="AM127" s="48"/>
      <c r="AO127" s="48"/>
      <c r="AQ127" s="48"/>
      <c r="AS127" s="48"/>
      <c r="AU127" s="48"/>
      <c r="AW127" s="48"/>
      <c r="AY127" s="48"/>
      <c r="BA127" s="48"/>
      <c r="BC127" s="48"/>
      <c r="BE127" s="48"/>
      <c r="BG127" s="48"/>
      <c r="BI127" s="48"/>
      <c r="BK127" s="48"/>
      <c r="BM127" s="48"/>
      <c r="BO127" s="48"/>
      <c r="BQ127" s="48"/>
      <c r="BS127" s="48"/>
      <c r="BU127" s="48"/>
      <c r="BW127" s="48"/>
      <c r="BY127" s="48"/>
      <c r="CA127" s="48"/>
      <c r="CC127" s="35"/>
      <c r="CD127" s="35"/>
    </row>
    <row r="128" spans="4:82" s="45" customFormat="1" ht="15" x14ac:dyDescent="0.2">
      <c r="D128" s="25"/>
      <c r="E128" s="50"/>
      <c r="F128" s="51"/>
      <c r="G128" s="28"/>
      <c r="H128" s="29"/>
      <c r="I128" s="29"/>
      <c r="J128" s="24"/>
      <c r="K128" s="30"/>
      <c r="L128" s="24"/>
      <c r="M128" s="31"/>
      <c r="N128" s="32"/>
      <c r="O128" s="33"/>
      <c r="P128" s="31"/>
      <c r="Q128" s="34"/>
      <c r="S128" s="48"/>
      <c r="U128" s="48"/>
      <c r="W128" s="48"/>
      <c r="Y128" s="48"/>
      <c r="AA128" s="48"/>
      <c r="AC128" s="48"/>
      <c r="AE128" s="48"/>
      <c r="AG128" s="48"/>
      <c r="AI128" s="48"/>
      <c r="AK128" s="48"/>
      <c r="AM128" s="48"/>
      <c r="AO128" s="48"/>
      <c r="AQ128" s="48"/>
      <c r="AS128" s="48"/>
      <c r="AU128" s="48"/>
      <c r="AW128" s="48"/>
      <c r="AY128" s="48"/>
      <c r="BA128" s="48"/>
      <c r="BC128" s="48"/>
      <c r="BE128" s="48"/>
      <c r="BG128" s="48"/>
      <c r="BI128" s="48"/>
      <c r="BK128" s="48"/>
      <c r="BM128" s="48"/>
      <c r="BO128" s="48"/>
      <c r="BQ128" s="48"/>
      <c r="BS128" s="48"/>
      <c r="BU128" s="48"/>
      <c r="BW128" s="48"/>
      <c r="BY128" s="48"/>
      <c r="CA128" s="48"/>
      <c r="CC128" s="35"/>
      <c r="CD128" s="35"/>
    </row>
    <row r="129" spans="4:82" s="45" customFormat="1" ht="15" x14ac:dyDescent="0.2">
      <c r="D129" s="25"/>
      <c r="E129" s="50"/>
      <c r="F129" s="51"/>
      <c r="G129" s="28"/>
      <c r="H129" s="29"/>
      <c r="I129" s="29"/>
      <c r="J129" s="24"/>
      <c r="K129" s="30"/>
      <c r="L129" s="24"/>
      <c r="M129" s="31"/>
      <c r="N129" s="32"/>
      <c r="O129" s="33"/>
      <c r="P129" s="31"/>
      <c r="Q129" s="34"/>
      <c r="S129" s="48"/>
      <c r="U129" s="48"/>
      <c r="W129" s="48"/>
      <c r="Y129" s="48"/>
      <c r="AA129" s="48"/>
      <c r="AC129" s="48"/>
      <c r="AE129" s="48"/>
      <c r="AG129" s="48"/>
      <c r="AI129" s="48"/>
      <c r="AK129" s="48"/>
      <c r="AM129" s="48"/>
      <c r="AO129" s="48"/>
      <c r="AQ129" s="48"/>
      <c r="AS129" s="48"/>
      <c r="AU129" s="48"/>
      <c r="AW129" s="48"/>
      <c r="AY129" s="48"/>
      <c r="BA129" s="48"/>
      <c r="BC129" s="48"/>
      <c r="BE129" s="48"/>
      <c r="BG129" s="48"/>
      <c r="BI129" s="48"/>
      <c r="BK129" s="48"/>
      <c r="BM129" s="48"/>
      <c r="BO129" s="48"/>
      <c r="BQ129" s="48"/>
      <c r="BS129" s="48"/>
      <c r="BU129" s="48"/>
      <c r="BW129" s="48"/>
      <c r="BY129" s="48"/>
      <c r="CA129" s="48"/>
      <c r="CC129" s="35"/>
      <c r="CD129" s="35"/>
    </row>
    <row r="130" spans="4:82" s="45" customFormat="1" ht="15" x14ac:dyDescent="0.2">
      <c r="D130" s="25"/>
      <c r="E130" s="50"/>
      <c r="F130" s="51"/>
      <c r="G130" s="28"/>
      <c r="H130" s="29"/>
      <c r="I130" s="29"/>
      <c r="J130" s="24"/>
      <c r="K130" s="30"/>
      <c r="L130" s="24"/>
      <c r="M130" s="31"/>
      <c r="N130" s="32"/>
      <c r="O130" s="33"/>
      <c r="P130" s="31"/>
      <c r="Q130" s="34"/>
      <c r="S130" s="48"/>
      <c r="U130" s="48"/>
      <c r="W130" s="48"/>
      <c r="Y130" s="48"/>
      <c r="AA130" s="48"/>
      <c r="AC130" s="48"/>
      <c r="AE130" s="48"/>
      <c r="AG130" s="48"/>
      <c r="AI130" s="48"/>
      <c r="AK130" s="48"/>
      <c r="AM130" s="48"/>
      <c r="AO130" s="48"/>
      <c r="AQ130" s="48"/>
      <c r="AS130" s="48"/>
      <c r="AU130" s="48"/>
      <c r="AW130" s="48"/>
      <c r="AY130" s="48"/>
      <c r="BA130" s="48"/>
      <c r="BC130" s="48"/>
      <c r="BE130" s="48"/>
      <c r="BG130" s="48"/>
      <c r="BI130" s="48"/>
      <c r="BK130" s="48"/>
      <c r="BM130" s="48"/>
      <c r="BO130" s="48"/>
      <c r="BQ130" s="48"/>
      <c r="BS130" s="48"/>
      <c r="BU130" s="48"/>
      <c r="BW130" s="48"/>
      <c r="BY130" s="48"/>
      <c r="CA130" s="48"/>
      <c r="CC130" s="35"/>
      <c r="CD130" s="35"/>
    </row>
    <row r="131" spans="4:82" s="45" customFormat="1" ht="15" x14ac:dyDescent="0.2">
      <c r="D131" s="25"/>
      <c r="E131" s="50"/>
      <c r="F131" s="51"/>
      <c r="G131" s="28"/>
      <c r="H131" s="29"/>
      <c r="I131" s="29"/>
      <c r="J131" s="24"/>
      <c r="K131" s="30"/>
      <c r="L131" s="24"/>
      <c r="M131" s="31"/>
      <c r="N131" s="32"/>
      <c r="O131" s="33"/>
      <c r="P131" s="31"/>
      <c r="Q131" s="34"/>
      <c r="S131" s="48"/>
      <c r="U131" s="48"/>
      <c r="W131" s="48"/>
      <c r="Y131" s="48"/>
      <c r="AA131" s="48"/>
      <c r="AC131" s="48"/>
      <c r="AE131" s="48"/>
      <c r="AG131" s="48"/>
      <c r="AI131" s="48"/>
      <c r="AK131" s="48"/>
      <c r="AM131" s="48"/>
      <c r="AO131" s="48"/>
      <c r="AQ131" s="48"/>
      <c r="AS131" s="48"/>
      <c r="AU131" s="48"/>
      <c r="AW131" s="48"/>
      <c r="AY131" s="48"/>
      <c r="BA131" s="48"/>
      <c r="BC131" s="48"/>
      <c r="BE131" s="48"/>
      <c r="BG131" s="48"/>
      <c r="BI131" s="48"/>
      <c r="BK131" s="48"/>
      <c r="BM131" s="48"/>
      <c r="BO131" s="48"/>
      <c r="BQ131" s="48"/>
      <c r="BS131" s="48"/>
      <c r="BU131" s="48"/>
      <c r="BW131" s="48"/>
      <c r="BY131" s="48"/>
      <c r="CA131" s="48"/>
      <c r="CC131" s="35"/>
      <c r="CD131" s="35"/>
    </row>
  </sheetData>
  <mergeCells count="124">
    <mergeCell ref="BU1:CA1"/>
    <mergeCell ref="A3:B3"/>
    <mergeCell ref="C3:G3"/>
    <mergeCell ref="I3:K3"/>
    <mergeCell ref="N3:Q3"/>
    <mergeCell ref="BQ3:BT3"/>
    <mergeCell ref="BU3:CA3"/>
    <mergeCell ref="AT5:AU5"/>
    <mergeCell ref="AV5:AW5"/>
    <mergeCell ref="AX5:AY5"/>
    <mergeCell ref="AZ5:BA5"/>
    <mergeCell ref="AD5:AE5"/>
    <mergeCell ref="AF5:AG5"/>
    <mergeCell ref="AH5:AI5"/>
    <mergeCell ref="AJ5:AK5"/>
    <mergeCell ref="AL5:AM5"/>
    <mergeCell ref="AN5:AO5"/>
    <mergeCell ref="BZ5:CA5"/>
    <mergeCell ref="BX5:BY5"/>
    <mergeCell ref="BB5:BC5"/>
    <mergeCell ref="BD5:BE5"/>
    <mergeCell ref="BF5:BG5"/>
    <mergeCell ref="BH5:BI5"/>
    <mergeCell ref="BJ5:BK5"/>
    <mergeCell ref="Z5:AA5"/>
    <mergeCell ref="AB5:AC5"/>
    <mergeCell ref="J6:J7"/>
    <mergeCell ref="K6:K7"/>
    <mergeCell ref="L6:L7"/>
    <mergeCell ref="M6:M7"/>
    <mergeCell ref="N6:N7"/>
    <mergeCell ref="O6:O7"/>
    <mergeCell ref="AP6:AQ6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BN5:BO5"/>
    <mergeCell ref="BV6:BW6"/>
    <mergeCell ref="AP5:AQ5"/>
    <mergeCell ref="AR5:AS5"/>
    <mergeCell ref="P6:P7"/>
    <mergeCell ref="Q6:Q7"/>
    <mergeCell ref="R6:S6"/>
    <mergeCell ref="T6:U6"/>
    <mergeCell ref="V6:W6"/>
    <mergeCell ref="X6:Y6"/>
    <mergeCell ref="BP5:BQ5"/>
    <mergeCell ref="BR5:BS5"/>
    <mergeCell ref="BT5:BU5"/>
    <mergeCell ref="BV5:BW5"/>
    <mergeCell ref="BD6:BE6"/>
    <mergeCell ref="BF6:BG6"/>
    <mergeCell ref="BH6:BI6"/>
    <mergeCell ref="AL6:AM6"/>
    <mergeCell ref="AN6:AO6"/>
    <mergeCell ref="BL5:BM5"/>
    <mergeCell ref="R5:S5"/>
    <mergeCell ref="T5:U5"/>
    <mergeCell ref="V5:W5"/>
    <mergeCell ref="X5:Y5"/>
    <mergeCell ref="AP52:AR53"/>
    <mergeCell ref="AT6:AU6"/>
    <mergeCell ref="AV6:AW6"/>
    <mergeCell ref="Z6:AA6"/>
    <mergeCell ref="AB6:AC6"/>
    <mergeCell ref="AD6:AE6"/>
    <mergeCell ref="AF6:AG6"/>
    <mergeCell ref="AH6:AI6"/>
    <mergeCell ref="AJ6:AK6"/>
    <mergeCell ref="AR6:AS6"/>
    <mergeCell ref="D56:E56"/>
    <mergeCell ref="J56:L56"/>
    <mergeCell ref="S56:W56"/>
    <mergeCell ref="Y56:Z56"/>
    <mergeCell ref="AB56:AD56"/>
    <mergeCell ref="AP58:AR58"/>
    <mergeCell ref="BX6:BY6"/>
    <mergeCell ref="BZ6:CA6"/>
    <mergeCell ref="A51:B51"/>
    <mergeCell ref="D51:E51"/>
    <mergeCell ref="S52:W53"/>
    <mergeCell ref="Y52:Z53"/>
    <mergeCell ref="AB52:AD53"/>
    <mergeCell ref="AG52:AK53"/>
    <mergeCell ref="AM52:AN53"/>
    <mergeCell ref="BJ6:BK6"/>
    <mergeCell ref="BL6:BM6"/>
    <mergeCell ref="BN6:BO6"/>
    <mergeCell ref="BP6:BQ6"/>
    <mergeCell ref="BR6:BS6"/>
    <mergeCell ref="BT6:BU6"/>
    <mergeCell ref="AX6:AY6"/>
    <mergeCell ref="AZ6:BA6"/>
    <mergeCell ref="BB6:BC6"/>
    <mergeCell ref="AB60:AD60"/>
    <mergeCell ref="AE60:AF60"/>
    <mergeCell ref="AG60:AK60"/>
    <mergeCell ref="AM60:AN60"/>
    <mergeCell ref="AP60:AR60"/>
    <mergeCell ref="AG56:AK56"/>
    <mergeCell ref="AM56:AN56"/>
    <mergeCell ref="AP56:AR56"/>
    <mergeCell ref="A54:B54"/>
    <mergeCell ref="D54:E54"/>
    <mergeCell ref="S54:W54"/>
    <mergeCell ref="Y54:Z54"/>
    <mergeCell ref="AB54:AD54"/>
    <mergeCell ref="AG54:AK54"/>
    <mergeCell ref="AM54:AN54"/>
    <mergeCell ref="AP54:AR54"/>
    <mergeCell ref="A58:B58"/>
    <mergeCell ref="D58:E58"/>
    <mergeCell ref="S58:W58"/>
    <mergeCell ref="Y58:Z58"/>
    <mergeCell ref="AB58:AD58"/>
    <mergeCell ref="AG58:AK58"/>
    <mergeCell ref="AM58:AN58"/>
    <mergeCell ref="A56:B56"/>
  </mergeCells>
  <conditionalFormatting sqref="K9 K11 K13 K15 K17 K19 K21 K23 K25 K27 K29 K31 K33 K35 K37 K39 K41 K43 K45 K47">
    <cfRule type="cellIs" dxfId="35" priority="18" operator="equal">
      <formula>0</formula>
    </cfRule>
  </conditionalFormatting>
  <conditionalFormatting sqref="K9 K11 K13 K15">
    <cfRule type="cellIs" dxfId="34" priority="17" operator="equal">
      <formula>0</formula>
    </cfRule>
  </conditionalFormatting>
  <conditionalFormatting sqref="K9 K11 K13 K15 K17 K19 K21 K23 K25 K27 K29 K31 K33 K35 K37 K39 K41 K43 K45 K47">
    <cfRule type="cellIs" dxfId="33" priority="16" operator="equal">
      <formula>0</formula>
    </cfRule>
  </conditionalFormatting>
  <conditionalFormatting sqref="K9 K11 K13 K15">
    <cfRule type="cellIs" dxfId="32" priority="15" operator="equal">
      <formula>0</formula>
    </cfRule>
  </conditionalFormatting>
  <conditionalFormatting sqref="K9 K11 K13 K15 K17 K19 K21 K23 K25 K27 K29 K31 K33 K35 K37 K39 K41 K43 K45 K47">
    <cfRule type="cellIs" dxfId="31" priority="14" operator="equal">
      <formula>0</formula>
    </cfRule>
  </conditionalFormatting>
  <conditionalFormatting sqref="K9 K11 K13 K15">
    <cfRule type="cellIs" dxfId="30" priority="13" operator="equal">
      <formula>0</formula>
    </cfRule>
  </conditionalFormatting>
  <conditionalFormatting sqref="K9 K11 K13 K15 K17 K19 K21 K23 K25 K27 K29 K31 K33 K35 K37 K39 K41 K43 K45 K47">
    <cfRule type="cellIs" dxfId="29" priority="12" operator="equal">
      <formula>0</formula>
    </cfRule>
  </conditionalFormatting>
  <conditionalFormatting sqref="K9 K11 K13 K15">
    <cfRule type="cellIs" dxfId="28" priority="11" operator="equal">
      <formula>0</formula>
    </cfRule>
  </conditionalFormatting>
  <conditionalFormatting sqref="K9 K11 K13 K15 K17 K19 K21 K23 K25 K27 K29 K31 K33 K35 K37 K39 K41 K43 K45 K47">
    <cfRule type="cellIs" dxfId="27" priority="10" operator="equal">
      <formula>0</formula>
    </cfRule>
  </conditionalFormatting>
  <conditionalFormatting sqref="K9 K11 K13 K15">
    <cfRule type="cellIs" dxfId="26" priority="9" operator="equal">
      <formula>0</formula>
    </cfRule>
  </conditionalFormatting>
  <conditionalFormatting sqref="K9 K11 K13 K15 K17 K19 K21 K23 K25 K27 K29 K31 K33 K35 K37 K39 K41 K43 K45 K47">
    <cfRule type="cellIs" dxfId="25" priority="8" operator="equal">
      <formula>0</formula>
    </cfRule>
  </conditionalFormatting>
  <conditionalFormatting sqref="K9 K11 K13 K15">
    <cfRule type="cellIs" dxfId="24" priority="7" operator="equal">
      <formula>0</formula>
    </cfRule>
  </conditionalFormatting>
  <conditionalFormatting sqref="K9 K11 K13 K15 K17 K19 K21 K23 K25 K27 K29 K31 K33 K35 K37 K39 K41 K43 K45 K47">
    <cfRule type="cellIs" dxfId="23" priority="6" operator="equal">
      <formula>0</formula>
    </cfRule>
  </conditionalFormatting>
  <conditionalFormatting sqref="K9 K11 K13 K15">
    <cfRule type="cellIs" dxfId="22" priority="5" operator="equal">
      <formula>0</formula>
    </cfRule>
  </conditionalFormatting>
  <conditionalFormatting sqref="K9 K11 K13 K15 K17 K19 K21 K23 K25 K27 K29 K31 K33 K35 K37 K39 K41 K43 K45 K47">
    <cfRule type="cellIs" dxfId="21" priority="4" operator="equal">
      <formula>0</formula>
    </cfRule>
  </conditionalFormatting>
  <conditionalFormatting sqref="K9 K11 K13 K15">
    <cfRule type="cellIs" dxfId="20" priority="3" operator="equal">
      <formula>0</formula>
    </cfRule>
  </conditionalFormatting>
  <conditionalFormatting sqref="K9 K11 K13 K15 K17 K19 K21 K23 K25 K27 K29 K31 K33 K35 K37 K39 K41 K43 K45 K47">
    <cfRule type="cellIs" dxfId="19" priority="2" operator="equal">
      <formula>0</formula>
    </cfRule>
  </conditionalFormatting>
  <conditionalFormatting sqref="K9 K11 K13 K15">
    <cfRule type="cellIs" dxfId="18" priority="1" operator="equal">
      <formula>0</formula>
    </cfRule>
  </conditionalFormatting>
  <pageMargins left="0.19685039370078741" right="0.19685039370078741" top="0.23622047244094491" bottom="0.23622047244094491" header="0.31496062992125984" footer="0.31496062992125984"/>
  <pageSetup paperSize="9" scale="47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131"/>
  <sheetViews>
    <sheetView showGridLines="0" workbookViewId="0">
      <pane xSplit="17" ySplit="7" topLeftCell="R8" activePane="bottomRight" state="frozen"/>
      <selection sqref="A1:XFD1048576"/>
      <selection pane="topRight" sqref="A1:XFD1048576"/>
      <selection pane="bottomLeft" sqref="A1:XFD1048576"/>
      <selection pane="bottomRight" activeCell="CB3" sqref="CB3"/>
    </sheetView>
  </sheetViews>
  <sheetFormatPr defaultColWidth="9.125" defaultRowHeight="14.25" x14ac:dyDescent="0.2"/>
  <cols>
    <col min="1" max="1" width="3.25" style="24" customWidth="1"/>
    <col min="2" max="2" width="12.25" style="24" customWidth="1"/>
    <col min="3" max="3" width="17.625" style="24" customWidth="1"/>
    <col min="4" max="4" width="3.875" style="25" customWidth="1"/>
    <col min="5" max="5" width="6" style="26" customWidth="1"/>
    <col min="6" max="6" width="5.125" style="27" customWidth="1"/>
    <col min="7" max="7" width="5.875" style="28" customWidth="1"/>
    <col min="8" max="9" width="9" style="29" customWidth="1"/>
    <col min="10" max="10" width="4.25" style="24" customWidth="1"/>
    <col min="11" max="11" width="4.25" style="30" customWidth="1"/>
    <col min="12" max="12" width="4.25" style="24" customWidth="1"/>
    <col min="13" max="13" width="6.625" style="31" customWidth="1"/>
    <col min="14" max="14" width="6.625" style="32" customWidth="1"/>
    <col min="15" max="15" width="4.25" style="33" customWidth="1"/>
    <col min="16" max="16" width="7.375" style="31" customWidth="1"/>
    <col min="17" max="17" width="6.625" style="34" customWidth="1"/>
    <col min="18" max="18" width="2.75" style="24" customWidth="1"/>
    <col min="19" max="19" width="2.75" style="30" customWidth="1"/>
    <col min="20" max="20" width="2.75" style="24" customWidth="1"/>
    <col min="21" max="21" width="2.75" style="30" customWidth="1"/>
    <col min="22" max="22" width="2.75" style="24" customWidth="1"/>
    <col min="23" max="23" width="2.75" style="30" customWidth="1"/>
    <col min="24" max="24" width="2.75" style="24" customWidth="1"/>
    <col min="25" max="25" width="2.75" style="30" customWidth="1"/>
    <col min="26" max="26" width="2.75" style="24" customWidth="1"/>
    <col min="27" max="27" width="2.75" style="30" customWidth="1"/>
    <col min="28" max="28" width="2.75" style="24" customWidth="1"/>
    <col min="29" max="29" width="2.75" style="30" customWidth="1"/>
    <col min="30" max="30" width="2.75" style="24" customWidth="1"/>
    <col min="31" max="31" width="2.75" style="30" customWidth="1"/>
    <col min="32" max="32" width="2.75" style="24" customWidth="1"/>
    <col min="33" max="33" width="2.75" style="30" customWidth="1"/>
    <col min="34" max="34" width="2.75" style="24" customWidth="1"/>
    <col min="35" max="35" width="2.75" style="30" customWidth="1"/>
    <col min="36" max="36" width="2.75" style="24" customWidth="1"/>
    <col min="37" max="37" width="2.75" style="30" customWidth="1"/>
    <col min="38" max="38" width="2.75" style="24" customWidth="1"/>
    <col min="39" max="39" width="2.75" style="30" customWidth="1"/>
    <col min="40" max="40" width="2.75" style="24" customWidth="1"/>
    <col min="41" max="41" width="2.75" style="30" customWidth="1"/>
    <col min="42" max="42" width="2.75" style="24" customWidth="1"/>
    <col min="43" max="43" width="2.75" style="30" customWidth="1"/>
    <col min="44" max="44" width="2.75" style="24" customWidth="1"/>
    <col min="45" max="45" width="2.75" style="30" customWidth="1"/>
    <col min="46" max="46" width="2.75" style="24" customWidth="1"/>
    <col min="47" max="47" width="2.75" style="30" customWidth="1"/>
    <col min="48" max="48" width="2.75" style="24" customWidth="1"/>
    <col min="49" max="49" width="2.75" style="30" customWidth="1"/>
    <col min="50" max="50" width="2.75" style="24" customWidth="1"/>
    <col min="51" max="51" width="2.75" style="30" customWidth="1"/>
    <col min="52" max="52" width="2.75" style="24" customWidth="1"/>
    <col min="53" max="53" width="2.75" style="30" customWidth="1"/>
    <col min="54" max="54" width="2.75" style="24" customWidth="1"/>
    <col min="55" max="55" width="2.75" style="30" customWidth="1"/>
    <col min="56" max="56" width="2.75" style="24" customWidth="1"/>
    <col min="57" max="57" width="2.75" style="30" customWidth="1"/>
    <col min="58" max="58" width="2.75" style="24" customWidth="1"/>
    <col min="59" max="59" width="2.75" style="30" customWidth="1"/>
    <col min="60" max="60" width="2.75" style="24" customWidth="1"/>
    <col min="61" max="61" width="2.75" style="30" customWidth="1"/>
    <col min="62" max="62" width="2.75" style="24" customWidth="1"/>
    <col min="63" max="63" width="2.75" style="30" customWidth="1"/>
    <col min="64" max="64" width="2.75" style="24" customWidth="1"/>
    <col min="65" max="65" width="2.75" style="30" customWidth="1"/>
    <col min="66" max="66" width="2.75" style="24" customWidth="1"/>
    <col min="67" max="67" width="2.75" style="30" customWidth="1"/>
    <col min="68" max="68" width="2.75" style="24" customWidth="1"/>
    <col min="69" max="69" width="2.75" style="30" customWidth="1"/>
    <col min="70" max="70" width="2.75" style="24" customWidth="1"/>
    <col min="71" max="71" width="2.75" style="30" customWidth="1"/>
    <col min="72" max="72" width="2.75" style="24" customWidth="1"/>
    <col min="73" max="73" width="2.75" style="30" customWidth="1"/>
    <col min="74" max="74" width="2.75" style="24" customWidth="1"/>
    <col min="75" max="75" width="2.75" style="30" customWidth="1"/>
    <col min="76" max="76" width="2.75" style="24" customWidth="1"/>
    <col min="77" max="77" width="2.75" style="30" customWidth="1"/>
    <col min="78" max="78" width="2.75" style="24" customWidth="1"/>
    <col min="79" max="79" width="2.75" style="30" customWidth="1"/>
    <col min="80" max="80" width="9.125" style="24"/>
    <col min="81" max="81" width="11.75" style="35" bestFit="1" customWidth="1"/>
    <col min="82" max="82" width="9.25" style="35" bestFit="1" customWidth="1"/>
    <col min="83" max="16384" width="9.125" style="24"/>
  </cols>
  <sheetData>
    <row r="1" spans="1:82" ht="31.5" customHeight="1" x14ac:dyDescent="0.2">
      <c r="A1" s="54" t="s">
        <v>11</v>
      </c>
      <c r="BU1" s="674"/>
      <c r="BV1" s="674"/>
      <c r="BW1" s="674"/>
      <c r="BX1" s="674"/>
      <c r="BY1" s="674"/>
      <c r="BZ1" s="674"/>
      <c r="CA1" s="674"/>
    </row>
    <row r="2" spans="1:82" ht="6" customHeight="1" thickBot="1" x14ac:dyDescent="0.25">
      <c r="A2" s="36"/>
    </row>
    <row r="3" spans="1:82" s="37" customFormat="1" ht="27" customHeight="1" thickBot="1" x14ac:dyDescent="0.25">
      <c r="A3" s="675" t="s">
        <v>12</v>
      </c>
      <c r="B3" s="675"/>
      <c r="C3" s="676"/>
      <c r="D3" s="677"/>
      <c r="E3" s="677"/>
      <c r="F3" s="677"/>
      <c r="G3" s="678"/>
      <c r="H3" s="57" t="s">
        <v>53</v>
      </c>
      <c r="I3" s="679"/>
      <c r="J3" s="680"/>
      <c r="K3" s="681"/>
      <c r="L3" s="58" t="s">
        <v>38</v>
      </c>
      <c r="M3" s="59"/>
      <c r="N3" s="682"/>
      <c r="O3" s="683"/>
      <c r="P3" s="683"/>
      <c r="Q3" s="684"/>
      <c r="S3" s="38"/>
      <c r="U3" s="38"/>
      <c r="W3" s="38"/>
      <c r="Y3" s="38"/>
      <c r="AA3" s="38"/>
      <c r="AC3" s="38"/>
      <c r="AE3" s="38"/>
      <c r="AG3" s="38"/>
      <c r="AI3" s="38"/>
      <c r="AK3" s="38"/>
      <c r="AM3" s="38"/>
      <c r="AO3" s="38"/>
      <c r="AQ3" s="38"/>
      <c r="AS3" s="38"/>
      <c r="AU3" s="38"/>
      <c r="AW3" s="38"/>
      <c r="AY3" s="38"/>
      <c r="BA3" s="38"/>
      <c r="BC3" s="38"/>
      <c r="BE3" s="38"/>
      <c r="BG3" s="38"/>
      <c r="BI3" s="38"/>
      <c r="BK3" s="38"/>
      <c r="BM3" s="38"/>
      <c r="BO3" s="38"/>
      <c r="BQ3" s="685" t="s">
        <v>50</v>
      </c>
      <c r="BR3" s="685"/>
      <c r="BS3" s="685"/>
      <c r="BT3" s="686"/>
      <c r="BU3" s="687">
        <v>41306</v>
      </c>
      <c r="BV3" s="688"/>
      <c r="BW3" s="688"/>
      <c r="BX3" s="688"/>
      <c r="BY3" s="688"/>
      <c r="BZ3" s="688"/>
      <c r="CA3" s="689"/>
      <c r="CC3" s="60"/>
      <c r="CD3" s="60"/>
    </row>
    <row r="4" spans="1:82" s="37" customFormat="1" ht="6" customHeight="1" thickBot="1" x14ac:dyDescent="0.25">
      <c r="A4" s="39"/>
      <c r="B4" s="39"/>
      <c r="C4" s="40"/>
      <c r="D4" s="41"/>
      <c r="E4" s="42"/>
      <c r="F4" s="43"/>
      <c r="G4" s="28"/>
      <c r="H4" s="44"/>
      <c r="I4" s="44"/>
      <c r="J4" s="24"/>
      <c r="K4" s="30"/>
      <c r="L4" s="24"/>
      <c r="M4" s="31"/>
      <c r="N4" s="32"/>
      <c r="O4" s="33"/>
      <c r="P4" s="31"/>
      <c r="Q4" s="34"/>
      <c r="S4" s="38"/>
      <c r="U4" s="38"/>
      <c r="W4" s="38"/>
      <c r="Y4" s="38"/>
      <c r="AA4" s="38"/>
      <c r="AC4" s="38"/>
      <c r="AE4" s="38"/>
      <c r="AG4" s="38"/>
      <c r="AI4" s="38"/>
      <c r="AK4" s="38"/>
      <c r="AM4" s="38"/>
      <c r="AO4" s="38"/>
      <c r="AQ4" s="38"/>
      <c r="AS4" s="38"/>
      <c r="AU4" s="38"/>
      <c r="AW4" s="38"/>
      <c r="AY4" s="38"/>
      <c r="BA4" s="38"/>
      <c r="BC4" s="38"/>
      <c r="BE4" s="38"/>
      <c r="BG4" s="38"/>
      <c r="BI4" s="38"/>
      <c r="BK4" s="38"/>
      <c r="BM4" s="38"/>
      <c r="BO4" s="38"/>
      <c r="BQ4" s="38"/>
      <c r="BS4" s="38"/>
      <c r="BU4" s="38"/>
      <c r="BW4" s="38"/>
      <c r="BY4" s="38"/>
      <c r="CA4" s="38"/>
      <c r="CC4" s="35"/>
      <c r="CD4" s="35"/>
    </row>
    <row r="5" spans="1:82" ht="18.75" customHeight="1" thickBot="1" x14ac:dyDescent="0.25">
      <c r="R5" s="651" t="s">
        <v>24</v>
      </c>
      <c r="S5" s="645"/>
      <c r="T5" s="645" t="s">
        <v>25</v>
      </c>
      <c r="U5" s="645"/>
      <c r="V5" s="645" t="s">
        <v>26</v>
      </c>
      <c r="W5" s="645"/>
      <c r="X5" s="645" t="s">
        <v>27</v>
      </c>
      <c r="Y5" s="645"/>
      <c r="Z5" s="645" t="s">
        <v>28</v>
      </c>
      <c r="AA5" s="645"/>
      <c r="AB5" s="645" t="s">
        <v>29</v>
      </c>
      <c r="AC5" s="645"/>
      <c r="AD5" s="645" t="s">
        <v>30</v>
      </c>
      <c r="AE5" s="645"/>
      <c r="AF5" s="645" t="s">
        <v>24</v>
      </c>
      <c r="AG5" s="645"/>
      <c r="AH5" s="645" t="s">
        <v>25</v>
      </c>
      <c r="AI5" s="645"/>
      <c r="AJ5" s="645" t="s">
        <v>26</v>
      </c>
      <c r="AK5" s="645"/>
      <c r="AL5" s="645" t="s">
        <v>27</v>
      </c>
      <c r="AM5" s="645"/>
      <c r="AN5" s="645" t="s">
        <v>28</v>
      </c>
      <c r="AO5" s="645"/>
      <c r="AP5" s="645" t="s">
        <v>29</v>
      </c>
      <c r="AQ5" s="645"/>
      <c r="AR5" s="645" t="s">
        <v>30</v>
      </c>
      <c r="AS5" s="645"/>
      <c r="AT5" s="645" t="s">
        <v>24</v>
      </c>
      <c r="AU5" s="645"/>
      <c r="AV5" s="645" t="s">
        <v>25</v>
      </c>
      <c r="AW5" s="645"/>
      <c r="AX5" s="645" t="s">
        <v>26</v>
      </c>
      <c r="AY5" s="645"/>
      <c r="AZ5" s="645" t="s">
        <v>27</v>
      </c>
      <c r="BA5" s="645"/>
      <c r="BB5" s="645" t="s">
        <v>28</v>
      </c>
      <c r="BC5" s="645"/>
      <c r="BD5" s="645" t="s">
        <v>29</v>
      </c>
      <c r="BE5" s="645"/>
      <c r="BF5" s="645" t="s">
        <v>30</v>
      </c>
      <c r="BG5" s="645"/>
      <c r="BH5" s="645" t="s">
        <v>24</v>
      </c>
      <c r="BI5" s="645"/>
      <c r="BJ5" s="645" t="s">
        <v>25</v>
      </c>
      <c r="BK5" s="645"/>
      <c r="BL5" s="645" t="s">
        <v>26</v>
      </c>
      <c r="BM5" s="645"/>
      <c r="BN5" s="645" t="s">
        <v>27</v>
      </c>
      <c r="BO5" s="645"/>
      <c r="BP5" s="645" t="s">
        <v>28</v>
      </c>
      <c r="BQ5" s="645"/>
      <c r="BR5" s="645" t="s">
        <v>29</v>
      </c>
      <c r="BS5" s="645"/>
      <c r="BT5" s="645" t="s">
        <v>30</v>
      </c>
      <c r="BU5" s="645"/>
      <c r="BV5" s="645" t="s">
        <v>24</v>
      </c>
      <c r="BW5" s="645"/>
      <c r="BX5" s="645" t="s">
        <v>25</v>
      </c>
      <c r="BY5" s="645"/>
      <c r="BZ5" s="645" t="s">
        <v>26</v>
      </c>
      <c r="CA5" s="690"/>
    </row>
    <row r="6" spans="1:82" s="115" customFormat="1" ht="18.75" customHeight="1" x14ac:dyDescent="0.2">
      <c r="A6" s="652" t="s">
        <v>0</v>
      </c>
      <c r="B6" s="654" t="s">
        <v>34</v>
      </c>
      <c r="C6" s="654" t="s">
        <v>13</v>
      </c>
      <c r="D6" s="656" t="s">
        <v>14</v>
      </c>
      <c r="E6" s="658" t="s">
        <v>17</v>
      </c>
      <c r="F6" s="660" t="s">
        <v>70</v>
      </c>
      <c r="G6" s="658" t="s">
        <v>18</v>
      </c>
      <c r="H6" s="662" t="s">
        <v>15</v>
      </c>
      <c r="I6" s="662" t="s">
        <v>16</v>
      </c>
      <c r="J6" s="664" t="s">
        <v>40</v>
      </c>
      <c r="K6" s="666" t="s">
        <v>41</v>
      </c>
      <c r="L6" s="668" t="s">
        <v>19</v>
      </c>
      <c r="M6" s="646" t="s">
        <v>17</v>
      </c>
      <c r="N6" s="670" t="s">
        <v>72</v>
      </c>
      <c r="O6" s="672" t="s">
        <v>39</v>
      </c>
      <c r="P6" s="646" t="s">
        <v>17</v>
      </c>
      <c r="Q6" s="648" t="s">
        <v>71</v>
      </c>
      <c r="R6" s="650">
        <v>1</v>
      </c>
      <c r="S6" s="642"/>
      <c r="T6" s="642">
        <v>2</v>
      </c>
      <c r="U6" s="642"/>
      <c r="V6" s="642">
        <v>3</v>
      </c>
      <c r="W6" s="642"/>
      <c r="X6" s="642">
        <v>4</v>
      </c>
      <c r="Y6" s="642"/>
      <c r="Z6" s="642">
        <v>5</v>
      </c>
      <c r="AA6" s="642"/>
      <c r="AB6" s="642">
        <v>6</v>
      </c>
      <c r="AC6" s="642"/>
      <c r="AD6" s="642">
        <v>7</v>
      </c>
      <c r="AE6" s="642"/>
      <c r="AF6" s="642">
        <v>8</v>
      </c>
      <c r="AG6" s="642"/>
      <c r="AH6" s="642">
        <v>9</v>
      </c>
      <c r="AI6" s="642"/>
      <c r="AJ6" s="642">
        <v>10</v>
      </c>
      <c r="AK6" s="642"/>
      <c r="AL6" s="642">
        <v>11</v>
      </c>
      <c r="AM6" s="642"/>
      <c r="AN6" s="642">
        <v>12</v>
      </c>
      <c r="AO6" s="642"/>
      <c r="AP6" s="642">
        <v>13</v>
      </c>
      <c r="AQ6" s="642"/>
      <c r="AR6" s="642">
        <v>14</v>
      </c>
      <c r="AS6" s="642"/>
      <c r="AT6" s="642">
        <v>15</v>
      </c>
      <c r="AU6" s="642"/>
      <c r="AV6" s="642">
        <v>16</v>
      </c>
      <c r="AW6" s="642"/>
      <c r="AX6" s="642">
        <v>17</v>
      </c>
      <c r="AY6" s="642"/>
      <c r="AZ6" s="642">
        <v>18</v>
      </c>
      <c r="BA6" s="642"/>
      <c r="BB6" s="642">
        <v>19</v>
      </c>
      <c r="BC6" s="642"/>
      <c r="BD6" s="642">
        <v>20</v>
      </c>
      <c r="BE6" s="642"/>
      <c r="BF6" s="642">
        <v>21</v>
      </c>
      <c r="BG6" s="642"/>
      <c r="BH6" s="642">
        <v>22</v>
      </c>
      <c r="BI6" s="642"/>
      <c r="BJ6" s="642">
        <v>23</v>
      </c>
      <c r="BK6" s="642"/>
      <c r="BL6" s="642">
        <v>24</v>
      </c>
      <c r="BM6" s="642"/>
      <c r="BN6" s="642">
        <v>25</v>
      </c>
      <c r="BO6" s="642"/>
      <c r="BP6" s="642">
        <v>26</v>
      </c>
      <c r="BQ6" s="642"/>
      <c r="BR6" s="642">
        <v>27</v>
      </c>
      <c r="BS6" s="642"/>
      <c r="BT6" s="642">
        <v>28</v>
      </c>
      <c r="BU6" s="642"/>
      <c r="BV6" s="642">
        <v>29</v>
      </c>
      <c r="BW6" s="642"/>
      <c r="BX6" s="642">
        <v>30</v>
      </c>
      <c r="BY6" s="642"/>
      <c r="BZ6" s="642">
        <v>31</v>
      </c>
      <c r="CA6" s="643"/>
      <c r="CC6" s="116"/>
      <c r="CD6" s="116"/>
    </row>
    <row r="7" spans="1:82" s="115" customFormat="1" ht="30.75" customHeight="1" thickBot="1" x14ac:dyDescent="0.25">
      <c r="A7" s="653"/>
      <c r="B7" s="655"/>
      <c r="C7" s="655"/>
      <c r="D7" s="657"/>
      <c r="E7" s="659"/>
      <c r="F7" s="661"/>
      <c r="G7" s="659"/>
      <c r="H7" s="663"/>
      <c r="I7" s="663"/>
      <c r="J7" s="665"/>
      <c r="K7" s="667"/>
      <c r="L7" s="669"/>
      <c r="M7" s="647"/>
      <c r="N7" s="671"/>
      <c r="O7" s="673"/>
      <c r="P7" s="647"/>
      <c r="Q7" s="649"/>
      <c r="R7" s="117" t="s">
        <v>22</v>
      </c>
      <c r="S7" s="118" t="s">
        <v>23</v>
      </c>
      <c r="T7" s="119" t="s">
        <v>22</v>
      </c>
      <c r="U7" s="118" t="s">
        <v>23</v>
      </c>
      <c r="V7" s="119" t="s">
        <v>22</v>
      </c>
      <c r="W7" s="118" t="s">
        <v>23</v>
      </c>
      <c r="X7" s="119" t="s">
        <v>22</v>
      </c>
      <c r="Y7" s="118" t="s">
        <v>23</v>
      </c>
      <c r="Z7" s="119" t="s">
        <v>22</v>
      </c>
      <c r="AA7" s="118" t="s">
        <v>23</v>
      </c>
      <c r="AB7" s="119" t="s">
        <v>22</v>
      </c>
      <c r="AC7" s="118" t="s">
        <v>23</v>
      </c>
      <c r="AD7" s="119" t="s">
        <v>22</v>
      </c>
      <c r="AE7" s="118" t="s">
        <v>23</v>
      </c>
      <c r="AF7" s="119" t="s">
        <v>22</v>
      </c>
      <c r="AG7" s="118" t="s">
        <v>23</v>
      </c>
      <c r="AH7" s="119" t="s">
        <v>22</v>
      </c>
      <c r="AI7" s="118" t="s">
        <v>23</v>
      </c>
      <c r="AJ7" s="119" t="s">
        <v>22</v>
      </c>
      <c r="AK7" s="118" t="s">
        <v>23</v>
      </c>
      <c r="AL7" s="119" t="s">
        <v>22</v>
      </c>
      <c r="AM7" s="118" t="s">
        <v>23</v>
      </c>
      <c r="AN7" s="119" t="s">
        <v>22</v>
      </c>
      <c r="AO7" s="118" t="s">
        <v>23</v>
      </c>
      <c r="AP7" s="119" t="s">
        <v>22</v>
      </c>
      <c r="AQ7" s="118" t="s">
        <v>23</v>
      </c>
      <c r="AR7" s="119" t="s">
        <v>22</v>
      </c>
      <c r="AS7" s="118" t="s">
        <v>23</v>
      </c>
      <c r="AT7" s="119" t="s">
        <v>22</v>
      </c>
      <c r="AU7" s="118" t="s">
        <v>23</v>
      </c>
      <c r="AV7" s="119" t="s">
        <v>22</v>
      </c>
      <c r="AW7" s="118" t="s">
        <v>23</v>
      </c>
      <c r="AX7" s="119" t="s">
        <v>22</v>
      </c>
      <c r="AY7" s="118" t="s">
        <v>23</v>
      </c>
      <c r="AZ7" s="119" t="s">
        <v>22</v>
      </c>
      <c r="BA7" s="118" t="s">
        <v>23</v>
      </c>
      <c r="BB7" s="119" t="s">
        <v>22</v>
      </c>
      <c r="BC7" s="118" t="s">
        <v>23</v>
      </c>
      <c r="BD7" s="119" t="s">
        <v>22</v>
      </c>
      <c r="BE7" s="118" t="s">
        <v>23</v>
      </c>
      <c r="BF7" s="119" t="s">
        <v>22</v>
      </c>
      <c r="BG7" s="118" t="s">
        <v>23</v>
      </c>
      <c r="BH7" s="119" t="s">
        <v>22</v>
      </c>
      <c r="BI7" s="118" t="s">
        <v>23</v>
      </c>
      <c r="BJ7" s="119" t="s">
        <v>22</v>
      </c>
      <c r="BK7" s="118" t="s">
        <v>23</v>
      </c>
      <c r="BL7" s="119" t="s">
        <v>22</v>
      </c>
      <c r="BM7" s="118" t="s">
        <v>23</v>
      </c>
      <c r="BN7" s="119" t="s">
        <v>22</v>
      </c>
      <c r="BO7" s="118" t="s">
        <v>23</v>
      </c>
      <c r="BP7" s="119" t="s">
        <v>22</v>
      </c>
      <c r="BQ7" s="118" t="s">
        <v>23</v>
      </c>
      <c r="BR7" s="119" t="s">
        <v>22</v>
      </c>
      <c r="BS7" s="118" t="s">
        <v>23</v>
      </c>
      <c r="BT7" s="119" t="s">
        <v>22</v>
      </c>
      <c r="BU7" s="118" t="s">
        <v>23</v>
      </c>
      <c r="BV7" s="119" t="s">
        <v>22</v>
      </c>
      <c r="BW7" s="118" t="s">
        <v>23</v>
      </c>
      <c r="BX7" s="119" t="s">
        <v>22</v>
      </c>
      <c r="BY7" s="118" t="s">
        <v>23</v>
      </c>
      <c r="BZ7" s="119" t="s">
        <v>22</v>
      </c>
      <c r="CA7" s="120" t="s">
        <v>23</v>
      </c>
      <c r="CB7" s="115" t="s">
        <v>63</v>
      </c>
      <c r="CC7" s="116" t="s">
        <v>17</v>
      </c>
      <c r="CD7" s="116" t="s">
        <v>64</v>
      </c>
    </row>
    <row r="8" spans="1:82" s="74" customFormat="1" ht="6" customHeight="1" thickBot="1" x14ac:dyDescent="0.25">
      <c r="A8" s="61"/>
      <c r="B8" s="61"/>
      <c r="C8" s="61"/>
      <c r="D8" s="62"/>
      <c r="E8" s="63"/>
      <c r="F8" s="64"/>
      <c r="G8" s="63"/>
      <c r="H8" s="65"/>
      <c r="I8" s="65"/>
      <c r="J8" s="66"/>
      <c r="K8" s="67"/>
      <c r="L8" s="68"/>
      <c r="M8" s="69"/>
      <c r="N8" s="70"/>
      <c r="O8" s="71"/>
      <c r="P8" s="69"/>
      <c r="Q8" s="72"/>
      <c r="R8" s="61"/>
      <c r="S8" s="73"/>
      <c r="T8" s="61"/>
      <c r="U8" s="73"/>
      <c r="V8" s="61"/>
      <c r="W8" s="73"/>
      <c r="X8" s="61"/>
      <c r="Y8" s="73"/>
      <c r="Z8" s="61"/>
      <c r="AA8" s="73"/>
      <c r="AB8" s="61"/>
      <c r="AC8" s="73"/>
      <c r="AD8" s="61"/>
      <c r="AE8" s="73"/>
      <c r="AF8" s="61"/>
      <c r="AG8" s="73"/>
      <c r="AH8" s="61"/>
      <c r="AI8" s="73"/>
      <c r="AJ8" s="61"/>
      <c r="AK8" s="73"/>
      <c r="AL8" s="61"/>
      <c r="AM8" s="73"/>
      <c r="AN8" s="61"/>
      <c r="AO8" s="73"/>
      <c r="AP8" s="61"/>
      <c r="AQ8" s="73"/>
      <c r="AR8" s="61"/>
      <c r="AS8" s="73"/>
      <c r="AT8" s="61"/>
      <c r="AU8" s="73"/>
      <c r="AV8" s="61"/>
      <c r="AW8" s="73"/>
      <c r="AX8" s="61"/>
      <c r="AY8" s="73"/>
      <c r="AZ8" s="61"/>
      <c r="BA8" s="73"/>
      <c r="BB8" s="61"/>
      <c r="BC8" s="73"/>
      <c r="BD8" s="61"/>
      <c r="BE8" s="73"/>
      <c r="BF8" s="61"/>
      <c r="BG8" s="73"/>
      <c r="BH8" s="61"/>
      <c r="BI8" s="73"/>
      <c r="BJ8" s="61"/>
      <c r="BK8" s="73"/>
      <c r="BL8" s="61"/>
      <c r="BM8" s="73"/>
      <c r="BN8" s="61"/>
      <c r="BO8" s="73"/>
      <c r="BP8" s="61"/>
      <c r="BQ8" s="73"/>
      <c r="BR8" s="61"/>
      <c r="BS8" s="73"/>
      <c r="BT8" s="61"/>
      <c r="BU8" s="73"/>
      <c r="BV8" s="61"/>
      <c r="BW8" s="73"/>
      <c r="BX8" s="61"/>
      <c r="BY8" s="73"/>
      <c r="BZ8" s="61"/>
      <c r="CA8" s="73"/>
      <c r="CC8" s="75"/>
      <c r="CD8" s="75"/>
    </row>
    <row r="9" spans="1:82" s="47" customFormat="1" ht="33.75" customHeight="1" thickBot="1" x14ac:dyDescent="0.25">
      <c r="A9" s="76"/>
      <c r="B9" s="46"/>
      <c r="C9" s="155"/>
      <c r="D9" s="77"/>
      <c r="E9" s="78"/>
      <c r="F9" s="79" t="e">
        <f>E9/D9</f>
        <v>#DIV/0!</v>
      </c>
      <c r="G9" s="78" t="e">
        <f>(E9/D9)/2</f>
        <v>#DIV/0!</v>
      </c>
      <c r="H9" s="80"/>
      <c r="I9" s="80"/>
      <c r="J9" s="81"/>
      <c r="K9" s="82">
        <f>J9-L9-O9</f>
        <v>0</v>
      </c>
      <c r="L9" s="83">
        <f>S9+U9+W9+Y9+AA9+AC9+AE9+AG9+AI9+AK9+AM9+AO9+AQ9+AS9+AU9+AW9+AY9+BA9+BC9+BE9+BG9+BI9+BK9+BM9+BO9+BQ9+BS9+BU9+BW9+BY9+CA9</f>
        <v>0</v>
      </c>
      <c r="M9" s="84" t="e">
        <f>L9*F9</f>
        <v>#DIV/0!</v>
      </c>
      <c r="N9" s="85" t="e">
        <f>L9*G9</f>
        <v>#DIV/0!</v>
      </c>
      <c r="O9" s="83"/>
      <c r="P9" s="86" t="e">
        <f>O9*F9</f>
        <v>#DIV/0!</v>
      </c>
      <c r="Q9" s="87" t="e">
        <f>((O9*G9)/2)</f>
        <v>#DIV/0!</v>
      </c>
      <c r="R9" s="76"/>
      <c r="S9" s="88"/>
      <c r="T9" s="46"/>
      <c r="U9" s="88"/>
      <c r="V9" s="46"/>
      <c r="W9" s="88"/>
      <c r="X9" s="46"/>
      <c r="Y9" s="88"/>
      <c r="Z9" s="46"/>
      <c r="AA9" s="88"/>
      <c r="AB9" s="46"/>
      <c r="AC9" s="88"/>
      <c r="AD9" s="46"/>
      <c r="AE9" s="88"/>
      <c r="AF9" s="46"/>
      <c r="AG9" s="88"/>
      <c r="AH9" s="46"/>
      <c r="AI9" s="88"/>
      <c r="AJ9" s="46"/>
      <c r="AK9" s="88"/>
      <c r="AL9" s="46"/>
      <c r="AM9" s="88"/>
      <c r="AN9" s="46"/>
      <c r="AO9" s="88"/>
      <c r="AP9" s="46"/>
      <c r="AQ9" s="88"/>
      <c r="AR9" s="46"/>
      <c r="AS9" s="88"/>
      <c r="AT9" s="46"/>
      <c r="AU9" s="88"/>
      <c r="AV9" s="46"/>
      <c r="AW9" s="88"/>
      <c r="AX9" s="46"/>
      <c r="AY9" s="88"/>
      <c r="AZ9" s="46"/>
      <c r="BA9" s="88"/>
      <c r="BB9" s="46"/>
      <c r="BC9" s="88"/>
      <c r="BD9" s="46"/>
      <c r="BE9" s="88"/>
      <c r="BF9" s="46"/>
      <c r="BG9" s="88"/>
      <c r="BH9" s="46"/>
      <c r="BI9" s="88"/>
      <c r="BJ9" s="46"/>
      <c r="BK9" s="88"/>
      <c r="BL9" s="46"/>
      <c r="BM9" s="88"/>
      <c r="BN9" s="46"/>
      <c r="BO9" s="88"/>
      <c r="BP9" s="46"/>
      <c r="BQ9" s="88"/>
      <c r="BR9" s="46"/>
      <c r="BS9" s="88"/>
      <c r="BT9" s="46"/>
      <c r="BU9" s="88"/>
      <c r="BV9" s="46"/>
      <c r="BW9" s="88"/>
      <c r="BX9" s="46"/>
      <c r="BY9" s="88"/>
      <c r="BZ9" s="46"/>
      <c r="CA9" s="89"/>
      <c r="CB9" s="47">
        <f>K9</f>
        <v>0</v>
      </c>
      <c r="CC9" s="56">
        <f>CB9*(E9/50)</f>
        <v>0</v>
      </c>
      <c r="CD9" s="56" t="e">
        <f>CB9*G9</f>
        <v>#DIV/0!</v>
      </c>
    </row>
    <row r="10" spans="1:82" s="47" customFormat="1" ht="5.25" customHeight="1" thickBot="1" x14ac:dyDescent="0.25">
      <c r="C10" s="37"/>
      <c r="D10" s="90"/>
      <c r="E10" s="91"/>
      <c r="F10" s="92"/>
      <c r="G10" s="91"/>
      <c r="H10" s="93"/>
      <c r="I10" s="93"/>
      <c r="J10" s="52"/>
      <c r="K10" s="94"/>
      <c r="L10" s="95"/>
      <c r="M10" s="96"/>
      <c r="N10" s="97"/>
      <c r="O10" s="95"/>
      <c r="P10" s="96"/>
      <c r="Q10" s="98"/>
      <c r="S10" s="55"/>
      <c r="U10" s="55"/>
      <c r="W10" s="55"/>
      <c r="Y10" s="55"/>
      <c r="AA10" s="55"/>
      <c r="AC10" s="55"/>
      <c r="AE10" s="55"/>
      <c r="AG10" s="55"/>
      <c r="AI10" s="55"/>
      <c r="AK10" s="55"/>
      <c r="AM10" s="55"/>
      <c r="AO10" s="55"/>
      <c r="AQ10" s="55"/>
      <c r="AS10" s="55"/>
      <c r="AU10" s="55"/>
      <c r="AW10" s="55"/>
      <c r="AY10" s="55"/>
      <c r="BA10" s="55"/>
      <c r="BC10" s="55"/>
      <c r="BE10" s="55"/>
      <c r="BG10" s="55"/>
      <c r="BI10" s="55"/>
      <c r="BK10" s="55"/>
      <c r="BM10" s="55"/>
      <c r="BO10" s="55"/>
      <c r="BQ10" s="55"/>
      <c r="BS10" s="55"/>
      <c r="BU10" s="55"/>
      <c r="BW10" s="55"/>
      <c r="BY10" s="55"/>
      <c r="CA10" s="55"/>
      <c r="CC10" s="56"/>
      <c r="CD10" s="56"/>
    </row>
    <row r="11" spans="1:82" s="47" customFormat="1" ht="33.75" customHeight="1" thickBot="1" x14ac:dyDescent="0.25">
      <c r="A11" s="99"/>
      <c r="B11" s="49"/>
      <c r="C11" s="156"/>
      <c r="D11" s="100"/>
      <c r="E11" s="101"/>
      <c r="F11" s="102" t="e">
        <f>E11/D11</f>
        <v>#DIV/0!</v>
      </c>
      <c r="G11" s="101" t="e">
        <f>(E11/D11)/2</f>
        <v>#DIV/0!</v>
      </c>
      <c r="H11" s="103"/>
      <c r="I11" s="103"/>
      <c r="J11" s="104"/>
      <c r="K11" s="82">
        <f>J11-L11-O11</f>
        <v>0</v>
      </c>
      <c r="L11" s="83">
        <f>S11+U11+W11+Y11+AA11+AC11+AE11+AG11+AI11+AK11+AM11+AO11+AQ11+AS11+AU11+AW11+AY11+BA11+BC11+BE11+BG11+BI11+BK11+BM11+BO11+BQ11+BS11+BU11+BW11+BY11+CA11</f>
        <v>0</v>
      </c>
      <c r="M11" s="105" t="e">
        <f>L11*F11</f>
        <v>#DIV/0!</v>
      </c>
      <c r="N11" s="106" t="e">
        <f>L11*G11</f>
        <v>#DIV/0!</v>
      </c>
      <c r="O11" s="107"/>
      <c r="P11" s="105" t="e">
        <f>O11*F11</f>
        <v>#DIV/0!</v>
      </c>
      <c r="Q11" s="87" t="e">
        <f>((O11*G11)/2)</f>
        <v>#DIV/0!</v>
      </c>
      <c r="R11" s="99"/>
      <c r="S11" s="108"/>
      <c r="T11" s="49"/>
      <c r="U11" s="108"/>
      <c r="V11" s="49"/>
      <c r="W11" s="108"/>
      <c r="X11" s="49"/>
      <c r="Y11" s="108"/>
      <c r="Z11" s="49"/>
      <c r="AA11" s="108"/>
      <c r="AB11" s="49"/>
      <c r="AC11" s="108"/>
      <c r="AD11" s="49"/>
      <c r="AE11" s="108"/>
      <c r="AF11" s="49"/>
      <c r="AG11" s="108"/>
      <c r="AH11" s="49"/>
      <c r="AI11" s="108"/>
      <c r="AJ11" s="49"/>
      <c r="AK11" s="108"/>
      <c r="AL11" s="49"/>
      <c r="AM11" s="108"/>
      <c r="AN11" s="49"/>
      <c r="AO11" s="108"/>
      <c r="AP11" s="49"/>
      <c r="AQ11" s="108"/>
      <c r="AR11" s="49"/>
      <c r="AS11" s="108"/>
      <c r="AT11" s="49"/>
      <c r="AU11" s="108"/>
      <c r="AV11" s="49"/>
      <c r="AW11" s="108"/>
      <c r="AX11" s="49"/>
      <c r="AY11" s="108"/>
      <c r="AZ11" s="49"/>
      <c r="BA11" s="108"/>
      <c r="BB11" s="49"/>
      <c r="BC11" s="108"/>
      <c r="BD11" s="49"/>
      <c r="BE11" s="108"/>
      <c r="BF11" s="49"/>
      <c r="BG11" s="108"/>
      <c r="BH11" s="49"/>
      <c r="BI11" s="108"/>
      <c r="BJ11" s="49"/>
      <c r="BK11" s="108"/>
      <c r="BL11" s="49"/>
      <c r="BM11" s="108"/>
      <c r="BN11" s="49"/>
      <c r="BO11" s="108"/>
      <c r="BP11" s="49"/>
      <c r="BQ11" s="108"/>
      <c r="BR11" s="49"/>
      <c r="BS11" s="108"/>
      <c r="BT11" s="49"/>
      <c r="BU11" s="108"/>
      <c r="BV11" s="49"/>
      <c r="BW11" s="108"/>
      <c r="BX11" s="49"/>
      <c r="BY11" s="108"/>
      <c r="BZ11" s="49"/>
      <c r="CA11" s="109"/>
      <c r="CB11" s="47">
        <f>K11</f>
        <v>0</v>
      </c>
      <c r="CC11" s="56">
        <f>CB11*(E11/50)</f>
        <v>0</v>
      </c>
      <c r="CD11" s="56" t="e">
        <f>CB11*G11</f>
        <v>#DIV/0!</v>
      </c>
    </row>
    <row r="12" spans="1:82" s="47" customFormat="1" ht="5.25" customHeight="1" thickBot="1" x14ac:dyDescent="0.25">
      <c r="C12" s="37"/>
      <c r="D12" s="90"/>
      <c r="E12" s="91"/>
      <c r="F12" s="92"/>
      <c r="G12" s="91"/>
      <c r="H12" s="93"/>
      <c r="I12" s="93"/>
      <c r="J12" s="52"/>
      <c r="K12" s="94"/>
      <c r="L12" s="95"/>
      <c r="M12" s="96"/>
      <c r="N12" s="97"/>
      <c r="O12" s="95"/>
      <c r="P12" s="96"/>
      <c r="Q12" s="98"/>
      <c r="S12" s="55"/>
      <c r="U12" s="55"/>
      <c r="W12" s="55"/>
      <c r="Y12" s="55"/>
      <c r="AA12" s="55"/>
      <c r="AC12" s="55"/>
      <c r="AE12" s="55"/>
      <c r="AG12" s="55"/>
      <c r="AI12" s="55"/>
      <c r="AK12" s="55"/>
      <c r="AM12" s="55"/>
      <c r="AO12" s="55"/>
      <c r="AQ12" s="55"/>
      <c r="AS12" s="55"/>
      <c r="AU12" s="55"/>
      <c r="AW12" s="55"/>
      <c r="AY12" s="55"/>
      <c r="BA12" s="55"/>
      <c r="BC12" s="55"/>
      <c r="BE12" s="55"/>
      <c r="BG12" s="55"/>
      <c r="BI12" s="55"/>
      <c r="BK12" s="55"/>
      <c r="BM12" s="55"/>
      <c r="BO12" s="55"/>
      <c r="BQ12" s="55"/>
      <c r="BS12" s="55"/>
      <c r="BU12" s="55"/>
      <c r="BW12" s="55"/>
      <c r="BY12" s="55"/>
      <c r="CA12" s="55"/>
      <c r="CC12" s="56"/>
      <c r="CD12" s="56"/>
    </row>
    <row r="13" spans="1:82" s="47" customFormat="1" ht="33.75" customHeight="1" thickBot="1" x14ac:dyDescent="0.25">
      <c r="A13" s="99"/>
      <c r="B13" s="49"/>
      <c r="C13" s="156"/>
      <c r="D13" s="100"/>
      <c r="E13" s="101"/>
      <c r="F13" s="102" t="e">
        <f>E13/D13</f>
        <v>#DIV/0!</v>
      </c>
      <c r="G13" s="101" t="e">
        <f>(E13/D13)/2</f>
        <v>#DIV/0!</v>
      </c>
      <c r="H13" s="103"/>
      <c r="I13" s="103"/>
      <c r="J13" s="104"/>
      <c r="K13" s="82">
        <f>J13-L13-O13</f>
        <v>0</v>
      </c>
      <c r="L13" s="83">
        <f>S13+U13+W13+Y13+AA13+AC13+AE13+AG13+AI13+AK13+AM13+AO13+AQ13+AS13+AU13+AW13+AY13+BA13+BC13+BE13+BG13+BI13+BK13+BM13+BO13+BQ13+BS13+BU13+BW13+BY13+CA13</f>
        <v>0</v>
      </c>
      <c r="M13" s="105" t="e">
        <f>L13*F13</f>
        <v>#DIV/0!</v>
      </c>
      <c r="N13" s="106" t="e">
        <f>L13*G13</f>
        <v>#DIV/0!</v>
      </c>
      <c r="O13" s="107"/>
      <c r="P13" s="105" t="e">
        <f>O13*F13</f>
        <v>#DIV/0!</v>
      </c>
      <c r="Q13" s="87" t="e">
        <f>((O13*G13)/2)</f>
        <v>#DIV/0!</v>
      </c>
      <c r="R13" s="99"/>
      <c r="S13" s="108"/>
      <c r="T13" s="49"/>
      <c r="U13" s="108"/>
      <c r="V13" s="49"/>
      <c r="W13" s="108"/>
      <c r="X13" s="49"/>
      <c r="Y13" s="108"/>
      <c r="Z13" s="49"/>
      <c r="AA13" s="108"/>
      <c r="AB13" s="49"/>
      <c r="AC13" s="108"/>
      <c r="AD13" s="49"/>
      <c r="AE13" s="108"/>
      <c r="AF13" s="49"/>
      <c r="AG13" s="108"/>
      <c r="AH13" s="49"/>
      <c r="AI13" s="108"/>
      <c r="AJ13" s="49"/>
      <c r="AK13" s="108"/>
      <c r="AL13" s="49"/>
      <c r="AM13" s="108"/>
      <c r="AN13" s="49"/>
      <c r="AO13" s="108"/>
      <c r="AP13" s="49"/>
      <c r="AQ13" s="108"/>
      <c r="AR13" s="49"/>
      <c r="AS13" s="108"/>
      <c r="AT13" s="49"/>
      <c r="AU13" s="108"/>
      <c r="AV13" s="49"/>
      <c r="AW13" s="108"/>
      <c r="AX13" s="49"/>
      <c r="AY13" s="108"/>
      <c r="AZ13" s="49"/>
      <c r="BA13" s="108"/>
      <c r="BB13" s="49"/>
      <c r="BC13" s="108"/>
      <c r="BD13" s="49"/>
      <c r="BE13" s="108"/>
      <c r="BF13" s="49"/>
      <c r="BG13" s="108"/>
      <c r="BH13" s="49"/>
      <c r="BI13" s="108"/>
      <c r="BJ13" s="49"/>
      <c r="BK13" s="108"/>
      <c r="BL13" s="49"/>
      <c r="BM13" s="108"/>
      <c r="BN13" s="49"/>
      <c r="BO13" s="108"/>
      <c r="BP13" s="49"/>
      <c r="BQ13" s="108"/>
      <c r="BR13" s="49"/>
      <c r="BS13" s="108"/>
      <c r="BT13" s="49"/>
      <c r="BU13" s="108"/>
      <c r="BV13" s="49"/>
      <c r="BW13" s="108"/>
      <c r="BX13" s="49"/>
      <c r="BY13" s="108"/>
      <c r="BZ13" s="49"/>
      <c r="CA13" s="109"/>
      <c r="CB13" s="47">
        <f>K13</f>
        <v>0</v>
      </c>
      <c r="CC13" s="56">
        <f>CB13*(E13/50)</f>
        <v>0</v>
      </c>
      <c r="CD13" s="56" t="e">
        <f>CB13*G13</f>
        <v>#DIV/0!</v>
      </c>
    </row>
    <row r="14" spans="1:82" s="47" customFormat="1" ht="5.25" customHeight="1" thickBot="1" x14ac:dyDescent="0.25">
      <c r="C14" s="37"/>
      <c r="D14" s="90"/>
      <c r="E14" s="91"/>
      <c r="F14" s="92"/>
      <c r="G14" s="91"/>
      <c r="H14" s="93"/>
      <c r="I14" s="93"/>
      <c r="J14" s="52"/>
      <c r="K14" s="94"/>
      <c r="L14" s="95"/>
      <c r="M14" s="96"/>
      <c r="N14" s="97"/>
      <c r="O14" s="95"/>
      <c r="P14" s="96"/>
      <c r="Q14" s="98"/>
      <c r="S14" s="55"/>
      <c r="U14" s="55"/>
      <c r="W14" s="55"/>
      <c r="Y14" s="55"/>
      <c r="AA14" s="55"/>
      <c r="AC14" s="55"/>
      <c r="AE14" s="55"/>
      <c r="AG14" s="55"/>
      <c r="AI14" s="55"/>
      <c r="AK14" s="55"/>
      <c r="AM14" s="55"/>
      <c r="AO14" s="55"/>
      <c r="AQ14" s="55"/>
      <c r="AS14" s="55"/>
      <c r="AU14" s="55"/>
      <c r="AW14" s="55"/>
      <c r="AY14" s="55"/>
      <c r="BA14" s="55"/>
      <c r="BC14" s="55"/>
      <c r="BE14" s="55"/>
      <c r="BG14" s="55"/>
      <c r="BI14" s="55"/>
      <c r="BK14" s="55"/>
      <c r="BM14" s="55"/>
      <c r="BO14" s="55"/>
      <c r="BQ14" s="55"/>
      <c r="BS14" s="55"/>
      <c r="BU14" s="55"/>
      <c r="BW14" s="55"/>
      <c r="BY14" s="55"/>
      <c r="CA14" s="55"/>
      <c r="CC14" s="56"/>
      <c r="CD14" s="56"/>
    </row>
    <row r="15" spans="1:82" s="47" customFormat="1" ht="33.75" customHeight="1" thickBot="1" x14ac:dyDescent="0.25">
      <c r="A15" s="99"/>
      <c r="B15" s="49"/>
      <c r="C15" s="156"/>
      <c r="D15" s="100"/>
      <c r="E15" s="101"/>
      <c r="F15" s="102" t="e">
        <f>E15/D15</f>
        <v>#DIV/0!</v>
      </c>
      <c r="G15" s="101" t="e">
        <f>(E15/D15)/2</f>
        <v>#DIV/0!</v>
      </c>
      <c r="H15" s="103"/>
      <c r="I15" s="103"/>
      <c r="J15" s="104"/>
      <c r="K15" s="82">
        <f>J15-L15-O15</f>
        <v>0</v>
      </c>
      <c r="L15" s="83">
        <f>S15+U15+W15+Y15+AA15+AC15+AE15+AG15+AI15+AK15+AM15+AO15+AQ15+AS15+AU15+AW15+AY15+BA15+BC15+BE15+BG15+BI15+BK15+BM15+BO15+BQ15+BS15+BU15+BW15+BY15+CA15</f>
        <v>0</v>
      </c>
      <c r="M15" s="105" t="e">
        <f>L15*F15</f>
        <v>#DIV/0!</v>
      </c>
      <c r="N15" s="106" t="e">
        <f>L15*G15</f>
        <v>#DIV/0!</v>
      </c>
      <c r="O15" s="107"/>
      <c r="P15" s="105" t="e">
        <f>O15*F15</f>
        <v>#DIV/0!</v>
      </c>
      <c r="Q15" s="87" t="e">
        <f>((O15*G15)/2)</f>
        <v>#DIV/0!</v>
      </c>
      <c r="R15" s="99"/>
      <c r="S15" s="108"/>
      <c r="T15" s="49"/>
      <c r="U15" s="108"/>
      <c r="V15" s="49"/>
      <c r="W15" s="108"/>
      <c r="X15" s="49"/>
      <c r="Y15" s="108"/>
      <c r="Z15" s="49"/>
      <c r="AA15" s="108"/>
      <c r="AB15" s="49"/>
      <c r="AC15" s="108"/>
      <c r="AD15" s="49"/>
      <c r="AE15" s="108"/>
      <c r="AF15" s="49"/>
      <c r="AG15" s="108"/>
      <c r="AH15" s="49"/>
      <c r="AI15" s="108"/>
      <c r="AJ15" s="49"/>
      <c r="AK15" s="108"/>
      <c r="AL15" s="49"/>
      <c r="AM15" s="108"/>
      <c r="AN15" s="49"/>
      <c r="AO15" s="108"/>
      <c r="AP15" s="49"/>
      <c r="AQ15" s="108"/>
      <c r="AR15" s="49"/>
      <c r="AS15" s="108"/>
      <c r="AT15" s="49"/>
      <c r="AU15" s="108"/>
      <c r="AV15" s="49"/>
      <c r="AW15" s="108"/>
      <c r="AX15" s="49"/>
      <c r="AY15" s="108"/>
      <c r="AZ15" s="49"/>
      <c r="BA15" s="108"/>
      <c r="BB15" s="49"/>
      <c r="BC15" s="108"/>
      <c r="BD15" s="49"/>
      <c r="BE15" s="108"/>
      <c r="BF15" s="49"/>
      <c r="BG15" s="108"/>
      <c r="BH15" s="49"/>
      <c r="BI15" s="108"/>
      <c r="BJ15" s="49"/>
      <c r="BK15" s="108"/>
      <c r="BL15" s="49"/>
      <c r="BM15" s="108"/>
      <c r="BN15" s="49"/>
      <c r="BO15" s="108"/>
      <c r="BP15" s="49"/>
      <c r="BQ15" s="108"/>
      <c r="BR15" s="49"/>
      <c r="BS15" s="108"/>
      <c r="BT15" s="49"/>
      <c r="BU15" s="108"/>
      <c r="BV15" s="49"/>
      <c r="BW15" s="108"/>
      <c r="BX15" s="49"/>
      <c r="BY15" s="108"/>
      <c r="BZ15" s="49"/>
      <c r="CA15" s="109"/>
      <c r="CB15" s="47">
        <f>K15</f>
        <v>0</v>
      </c>
      <c r="CC15" s="56">
        <f>CB15*(E15/50)</f>
        <v>0</v>
      </c>
      <c r="CD15" s="56"/>
    </row>
    <row r="16" spans="1:82" s="47" customFormat="1" ht="5.25" customHeight="1" thickBot="1" x14ac:dyDescent="0.25">
      <c r="C16" s="37"/>
      <c r="D16" s="90"/>
      <c r="E16" s="91"/>
      <c r="F16" s="92"/>
      <c r="G16" s="91"/>
      <c r="H16" s="93"/>
      <c r="I16" s="93"/>
      <c r="J16" s="52"/>
      <c r="K16" s="94"/>
      <c r="L16" s="95"/>
      <c r="M16" s="96"/>
      <c r="N16" s="97"/>
      <c r="O16" s="95"/>
      <c r="P16" s="96"/>
      <c r="Q16" s="98"/>
      <c r="S16" s="55"/>
      <c r="U16" s="55"/>
      <c r="W16" s="55"/>
      <c r="Y16" s="55"/>
      <c r="AA16" s="55"/>
      <c r="AC16" s="55"/>
      <c r="AE16" s="55"/>
      <c r="AG16" s="55"/>
      <c r="AI16" s="55"/>
      <c r="AK16" s="55"/>
      <c r="AM16" s="55"/>
      <c r="AO16" s="55"/>
      <c r="AQ16" s="55"/>
      <c r="AS16" s="55"/>
      <c r="AU16" s="55"/>
      <c r="AW16" s="55"/>
      <c r="AY16" s="55"/>
      <c r="BA16" s="55"/>
      <c r="BC16" s="55"/>
      <c r="BE16" s="55"/>
      <c r="BG16" s="55"/>
      <c r="BI16" s="55"/>
      <c r="BK16" s="55"/>
      <c r="BM16" s="55"/>
      <c r="BO16" s="55"/>
      <c r="BQ16" s="55"/>
      <c r="BS16" s="55"/>
      <c r="BU16" s="55"/>
      <c r="BW16" s="55"/>
      <c r="BY16" s="55"/>
      <c r="CA16" s="55"/>
      <c r="CC16" s="56"/>
      <c r="CD16" s="56"/>
    </row>
    <row r="17" spans="1:82" s="47" customFormat="1" ht="33.75" customHeight="1" thickBot="1" x14ac:dyDescent="0.25">
      <c r="A17" s="99"/>
      <c r="B17" s="49"/>
      <c r="C17" s="156"/>
      <c r="D17" s="100"/>
      <c r="E17" s="101"/>
      <c r="F17" s="102"/>
      <c r="G17" s="101" t="e">
        <f>(E17/D17)/2</f>
        <v>#DIV/0!</v>
      </c>
      <c r="H17" s="103"/>
      <c r="I17" s="103"/>
      <c r="J17" s="104"/>
      <c r="K17" s="82">
        <f>J17-L17-O17</f>
        <v>0</v>
      </c>
      <c r="L17" s="83">
        <f>S17+U17+W17+Y17+AA17+AC17+AE17+AG17+AI17+AK17+AM17+AO17+AQ17+AS17+AU17+AW17+AY17+BA17+BC17+BE17+BG17+BI17+BK17+BM17+BO17+BQ17+BS17+BU17+BW17+BY17+CA17</f>
        <v>0</v>
      </c>
      <c r="M17" s="110"/>
      <c r="N17" s="111"/>
      <c r="O17" s="107"/>
      <c r="P17" s="110"/>
      <c r="Q17" s="87"/>
      <c r="R17" s="99"/>
      <c r="S17" s="108"/>
      <c r="T17" s="49"/>
      <c r="U17" s="108"/>
      <c r="V17" s="49"/>
      <c r="W17" s="108"/>
      <c r="X17" s="49"/>
      <c r="Y17" s="108"/>
      <c r="Z17" s="49"/>
      <c r="AA17" s="108"/>
      <c r="AB17" s="49"/>
      <c r="AC17" s="108"/>
      <c r="AD17" s="49"/>
      <c r="AE17" s="108"/>
      <c r="AF17" s="49"/>
      <c r="AG17" s="108"/>
      <c r="AH17" s="49"/>
      <c r="AI17" s="108"/>
      <c r="AJ17" s="49"/>
      <c r="AK17" s="108"/>
      <c r="AL17" s="49"/>
      <c r="AM17" s="108"/>
      <c r="AN17" s="49"/>
      <c r="AO17" s="108"/>
      <c r="AP17" s="49"/>
      <c r="AQ17" s="108"/>
      <c r="AR17" s="49"/>
      <c r="AS17" s="108"/>
      <c r="AT17" s="49"/>
      <c r="AU17" s="108"/>
      <c r="AV17" s="49"/>
      <c r="AW17" s="108"/>
      <c r="AX17" s="49"/>
      <c r="AY17" s="108"/>
      <c r="AZ17" s="49"/>
      <c r="BA17" s="108"/>
      <c r="BB17" s="49"/>
      <c r="BC17" s="108"/>
      <c r="BD17" s="49"/>
      <c r="BE17" s="108"/>
      <c r="BF17" s="49"/>
      <c r="BG17" s="108"/>
      <c r="BH17" s="49"/>
      <c r="BI17" s="108"/>
      <c r="BJ17" s="49"/>
      <c r="BK17" s="108"/>
      <c r="BL17" s="49"/>
      <c r="BM17" s="108"/>
      <c r="BN17" s="49"/>
      <c r="BO17" s="108"/>
      <c r="BP17" s="49"/>
      <c r="BQ17" s="108"/>
      <c r="BR17" s="49"/>
      <c r="BS17" s="108"/>
      <c r="BT17" s="49"/>
      <c r="BU17" s="108"/>
      <c r="BV17" s="49"/>
      <c r="BW17" s="108"/>
      <c r="BX17" s="49"/>
      <c r="BY17" s="108"/>
      <c r="BZ17" s="49"/>
      <c r="CA17" s="109"/>
      <c r="CB17" s="47">
        <f>K17</f>
        <v>0</v>
      </c>
      <c r="CC17" s="56">
        <f>CB17*(E17/50)</f>
        <v>0</v>
      </c>
      <c r="CD17" s="56"/>
    </row>
    <row r="18" spans="1:82" s="47" customFormat="1" ht="5.25" customHeight="1" thickBot="1" x14ac:dyDescent="0.25">
      <c r="C18" s="37"/>
      <c r="D18" s="90"/>
      <c r="E18" s="91"/>
      <c r="F18" s="92"/>
      <c r="G18" s="91"/>
      <c r="H18" s="93"/>
      <c r="I18" s="93"/>
      <c r="J18" s="52"/>
      <c r="K18" s="94"/>
      <c r="L18" s="95"/>
      <c r="M18" s="96"/>
      <c r="N18" s="97"/>
      <c r="O18" s="95"/>
      <c r="P18" s="96"/>
      <c r="Q18" s="98"/>
      <c r="S18" s="55"/>
      <c r="U18" s="55"/>
      <c r="W18" s="55"/>
      <c r="Y18" s="55"/>
      <c r="AA18" s="55"/>
      <c r="AC18" s="55"/>
      <c r="AE18" s="55"/>
      <c r="AG18" s="55"/>
      <c r="AI18" s="55"/>
      <c r="AK18" s="55"/>
      <c r="AM18" s="55"/>
      <c r="AO18" s="55"/>
      <c r="AQ18" s="55"/>
      <c r="AS18" s="55"/>
      <c r="AU18" s="55"/>
      <c r="AW18" s="55"/>
      <c r="AY18" s="55"/>
      <c r="BA18" s="55"/>
      <c r="BC18" s="55"/>
      <c r="BE18" s="55"/>
      <c r="BG18" s="55"/>
      <c r="BI18" s="55"/>
      <c r="BK18" s="55"/>
      <c r="BM18" s="55"/>
      <c r="BO18" s="55"/>
      <c r="BQ18" s="55"/>
      <c r="BS18" s="55"/>
      <c r="BU18" s="55"/>
      <c r="BW18" s="55"/>
      <c r="BY18" s="55"/>
      <c r="CA18" s="55"/>
      <c r="CC18" s="56"/>
      <c r="CD18" s="56"/>
    </row>
    <row r="19" spans="1:82" s="47" customFormat="1" ht="33.75" customHeight="1" thickBot="1" x14ac:dyDescent="0.25">
      <c r="A19" s="99"/>
      <c r="B19" s="49"/>
      <c r="C19" s="156"/>
      <c r="D19" s="100"/>
      <c r="E19" s="101"/>
      <c r="F19" s="102"/>
      <c r="G19" s="101" t="e">
        <f>(E19/D19)/2</f>
        <v>#DIV/0!</v>
      </c>
      <c r="H19" s="103"/>
      <c r="I19" s="103"/>
      <c r="J19" s="104"/>
      <c r="K19" s="82">
        <f>J19-L19-O19</f>
        <v>0</v>
      </c>
      <c r="L19" s="83">
        <f>S19+U19+W19+Y19+AA19+AC19+AE19+AG19+AI19+AK19+AM19+AO19+AQ19+AS19+AU19+AW19+AY19+BA19+BC19+BE19+BG19+BI19+BK19+BM19+BO19+BQ19+BS19+BU19+BW19+BY19+CA19</f>
        <v>0</v>
      </c>
      <c r="M19" s="110"/>
      <c r="N19" s="111"/>
      <c r="O19" s="107"/>
      <c r="P19" s="110"/>
      <c r="Q19" s="87"/>
      <c r="R19" s="99"/>
      <c r="S19" s="108"/>
      <c r="T19" s="49"/>
      <c r="U19" s="108"/>
      <c r="V19" s="49"/>
      <c r="W19" s="108"/>
      <c r="X19" s="49"/>
      <c r="Y19" s="108"/>
      <c r="Z19" s="49"/>
      <c r="AA19" s="108"/>
      <c r="AB19" s="49"/>
      <c r="AC19" s="108"/>
      <c r="AD19" s="49"/>
      <c r="AE19" s="108"/>
      <c r="AF19" s="49"/>
      <c r="AG19" s="108"/>
      <c r="AH19" s="49"/>
      <c r="AI19" s="108"/>
      <c r="AJ19" s="49"/>
      <c r="AK19" s="108"/>
      <c r="AL19" s="49"/>
      <c r="AM19" s="108"/>
      <c r="AN19" s="49"/>
      <c r="AO19" s="108"/>
      <c r="AP19" s="49"/>
      <c r="AQ19" s="108"/>
      <c r="AR19" s="49"/>
      <c r="AS19" s="108"/>
      <c r="AT19" s="49"/>
      <c r="AU19" s="108"/>
      <c r="AV19" s="49"/>
      <c r="AW19" s="108"/>
      <c r="AX19" s="49"/>
      <c r="AY19" s="108"/>
      <c r="AZ19" s="49"/>
      <c r="BA19" s="108"/>
      <c r="BB19" s="49"/>
      <c r="BC19" s="108"/>
      <c r="BD19" s="49"/>
      <c r="BE19" s="108"/>
      <c r="BF19" s="49"/>
      <c r="BG19" s="108"/>
      <c r="BH19" s="49"/>
      <c r="BI19" s="108"/>
      <c r="BJ19" s="49"/>
      <c r="BK19" s="108"/>
      <c r="BL19" s="49"/>
      <c r="BM19" s="108"/>
      <c r="BN19" s="49"/>
      <c r="BO19" s="108"/>
      <c r="BP19" s="49"/>
      <c r="BQ19" s="108"/>
      <c r="BR19" s="49"/>
      <c r="BS19" s="108"/>
      <c r="BT19" s="49"/>
      <c r="BU19" s="108"/>
      <c r="BV19" s="49"/>
      <c r="BW19" s="108"/>
      <c r="BX19" s="49"/>
      <c r="BY19" s="108"/>
      <c r="BZ19" s="49"/>
      <c r="CA19" s="109"/>
      <c r="CB19" s="47">
        <f>K19</f>
        <v>0</v>
      </c>
      <c r="CC19" s="56">
        <f>CB19*(E19/50)</f>
        <v>0</v>
      </c>
      <c r="CD19" s="56"/>
    </row>
    <row r="20" spans="1:82" s="47" customFormat="1" ht="5.25" customHeight="1" thickBot="1" x14ac:dyDescent="0.25">
      <c r="C20" s="37"/>
      <c r="D20" s="90"/>
      <c r="E20" s="91"/>
      <c r="F20" s="92"/>
      <c r="G20" s="91"/>
      <c r="H20" s="93"/>
      <c r="I20" s="93"/>
      <c r="J20" s="52"/>
      <c r="K20" s="94"/>
      <c r="L20" s="95"/>
      <c r="M20" s="96"/>
      <c r="N20" s="97"/>
      <c r="O20" s="95"/>
      <c r="P20" s="96"/>
      <c r="Q20" s="98"/>
      <c r="S20" s="55"/>
      <c r="U20" s="55"/>
      <c r="W20" s="55"/>
      <c r="Y20" s="55"/>
      <c r="AA20" s="55"/>
      <c r="AC20" s="55"/>
      <c r="AE20" s="55"/>
      <c r="AG20" s="55"/>
      <c r="AI20" s="55"/>
      <c r="AK20" s="55"/>
      <c r="AM20" s="55"/>
      <c r="AO20" s="55"/>
      <c r="AQ20" s="55"/>
      <c r="AS20" s="55"/>
      <c r="AU20" s="55"/>
      <c r="AW20" s="55"/>
      <c r="AY20" s="55"/>
      <c r="BA20" s="55"/>
      <c r="BC20" s="55"/>
      <c r="BE20" s="55"/>
      <c r="BG20" s="55"/>
      <c r="BI20" s="55"/>
      <c r="BK20" s="55"/>
      <c r="BM20" s="55"/>
      <c r="BO20" s="55"/>
      <c r="BQ20" s="55"/>
      <c r="BS20" s="55"/>
      <c r="BU20" s="55"/>
      <c r="BW20" s="55"/>
      <c r="BY20" s="55"/>
      <c r="CA20" s="55"/>
      <c r="CC20" s="56"/>
      <c r="CD20" s="56"/>
    </row>
    <row r="21" spans="1:82" s="47" customFormat="1" ht="33.75" customHeight="1" thickBot="1" x14ac:dyDescent="0.25">
      <c r="A21" s="99"/>
      <c r="B21" s="49"/>
      <c r="C21" s="156"/>
      <c r="D21" s="100"/>
      <c r="E21" s="101"/>
      <c r="F21" s="102"/>
      <c r="G21" s="101" t="e">
        <f>(E21/D21)/2</f>
        <v>#DIV/0!</v>
      </c>
      <c r="H21" s="103"/>
      <c r="I21" s="103"/>
      <c r="J21" s="104"/>
      <c r="K21" s="82">
        <f>J21-L21-O21</f>
        <v>0</v>
      </c>
      <c r="L21" s="83">
        <f>S21+U21+W21+Y21+AA21+AC21+AE21+AG21+AI21+AK21+AM21+AO21+AQ21+AS21+AU21+AW21+AY21+BA21+BC21+BE21+BG21+BI21+BK21+BM21+BO21+BQ21+BS21+BU21+BW21+BY21+CA21</f>
        <v>0</v>
      </c>
      <c r="M21" s="110"/>
      <c r="N21" s="111"/>
      <c r="O21" s="107"/>
      <c r="P21" s="110"/>
      <c r="Q21" s="87"/>
      <c r="R21" s="99"/>
      <c r="S21" s="108"/>
      <c r="T21" s="49"/>
      <c r="U21" s="108"/>
      <c r="V21" s="49"/>
      <c r="W21" s="108"/>
      <c r="X21" s="49"/>
      <c r="Y21" s="108"/>
      <c r="Z21" s="49"/>
      <c r="AA21" s="108"/>
      <c r="AB21" s="49"/>
      <c r="AC21" s="108"/>
      <c r="AD21" s="49"/>
      <c r="AE21" s="108"/>
      <c r="AF21" s="49"/>
      <c r="AG21" s="108"/>
      <c r="AH21" s="49"/>
      <c r="AI21" s="108"/>
      <c r="AJ21" s="49"/>
      <c r="AK21" s="108"/>
      <c r="AL21" s="49"/>
      <c r="AM21" s="108"/>
      <c r="AN21" s="49"/>
      <c r="AO21" s="108"/>
      <c r="AP21" s="49"/>
      <c r="AQ21" s="108"/>
      <c r="AR21" s="49"/>
      <c r="AS21" s="108"/>
      <c r="AT21" s="49"/>
      <c r="AU21" s="108"/>
      <c r="AV21" s="49"/>
      <c r="AW21" s="108"/>
      <c r="AX21" s="49"/>
      <c r="AY21" s="108"/>
      <c r="AZ21" s="49"/>
      <c r="BA21" s="108"/>
      <c r="BB21" s="49"/>
      <c r="BC21" s="108"/>
      <c r="BD21" s="49"/>
      <c r="BE21" s="108"/>
      <c r="BF21" s="49"/>
      <c r="BG21" s="108"/>
      <c r="BH21" s="49"/>
      <c r="BI21" s="108"/>
      <c r="BJ21" s="49"/>
      <c r="BK21" s="108"/>
      <c r="BL21" s="49"/>
      <c r="BM21" s="108"/>
      <c r="BN21" s="49"/>
      <c r="BO21" s="108"/>
      <c r="BP21" s="49"/>
      <c r="BQ21" s="108"/>
      <c r="BR21" s="49"/>
      <c r="BS21" s="108"/>
      <c r="BT21" s="49"/>
      <c r="BU21" s="108"/>
      <c r="BV21" s="49"/>
      <c r="BW21" s="108"/>
      <c r="BX21" s="49"/>
      <c r="BY21" s="108"/>
      <c r="BZ21" s="49"/>
      <c r="CA21" s="109"/>
      <c r="CB21" s="47">
        <f>K21</f>
        <v>0</v>
      </c>
      <c r="CC21" s="56">
        <f>CB21*(E21/50)</f>
        <v>0</v>
      </c>
      <c r="CD21" s="56"/>
    </row>
    <row r="22" spans="1:82" s="47" customFormat="1" ht="5.25" customHeight="1" thickBot="1" x14ac:dyDescent="0.25">
      <c r="C22" s="37"/>
      <c r="D22" s="90"/>
      <c r="E22" s="91"/>
      <c r="F22" s="92"/>
      <c r="G22" s="91"/>
      <c r="H22" s="93"/>
      <c r="I22" s="93"/>
      <c r="J22" s="52"/>
      <c r="K22" s="94"/>
      <c r="L22" s="95"/>
      <c r="M22" s="96"/>
      <c r="N22" s="97"/>
      <c r="O22" s="95"/>
      <c r="P22" s="96"/>
      <c r="Q22" s="98"/>
      <c r="S22" s="55"/>
      <c r="U22" s="55"/>
      <c r="W22" s="55"/>
      <c r="Y22" s="55"/>
      <c r="AA22" s="55"/>
      <c r="AC22" s="55"/>
      <c r="AE22" s="55"/>
      <c r="AG22" s="55"/>
      <c r="AI22" s="55"/>
      <c r="AK22" s="55"/>
      <c r="AM22" s="55"/>
      <c r="AO22" s="55"/>
      <c r="AQ22" s="55"/>
      <c r="AS22" s="55"/>
      <c r="AU22" s="55"/>
      <c r="AW22" s="55"/>
      <c r="AY22" s="55"/>
      <c r="BA22" s="55"/>
      <c r="BC22" s="55"/>
      <c r="BE22" s="55"/>
      <c r="BG22" s="55"/>
      <c r="BI22" s="55"/>
      <c r="BK22" s="55"/>
      <c r="BM22" s="55"/>
      <c r="BO22" s="55"/>
      <c r="BQ22" s="55"/>
      <c r="BS22" s="55"/>
      <c r="BU22" s="55"/>
      <c r="BW22" s="55"/>
      <c r="BY22" s="55"/>
      <c r="CA22" s="55"/>
      <c r="CC22" s="56"/>
      <c r="CD22" s="56"/>
    </row>
    <row r="23" spans="1:82" s="47" customFormat="1" ht="33.75" customHeight="1" thickBot="1" x14ac:dyDescent="0.25">
      <c r="A23" s="99"/>
      <c r="B23" s="49"/>
      <c r="C23" s="156"/>
      <c r="D23" s="100"/>
      <c r="E23" s="101"/>
      <c r="F23" s="102"/>
      <c r="G23" s="101" t="e">
        <f>(E23/D23)/2</f>
        <v>#DIV/0!</v>
      </c>
      <c r="H23" s="103"/>
      <c r="I23" s="103"/>
      <c r="J23" s="104"/>
      <c r="K23" s="82">
        <f>J23-L23-O23</f>
        <v>0</v>
      </c>
      <c r="L23" s="83">
        <f>S23+U23+W23+Y23+AA23+AC23+AE23+AG23+AI23+AK23+AM23+AO23+AQ23+AS23+AU23+AW23+AY23+BA23+BC23+BE23+BG23+BI23+BK23+BM23+BO23+BQ23+BS23+BU23+BW23+BY23+CA23</f>
        <v>0</v>
      </c>
      <c r="M23" s="110"/>
      <c r="N23" s="111"/>
      <c r="O23" s="107"/>
      <c r="P23" s="110"/>
      <c r="Q23" s="87"/>
      <c r="R23" s="99"/>
      <c r="S23" s="108"/>
      <c r="T23" s="49"/>
      <c r="U23" s="108"/>
      <c r="V23" s="49"/>
      <c r="W23" s="108"/>
      <c r="X23" s="49"/>
      <c r="Y23" s="108"/>
      <c r="Z23" s="49"/>
      <c r="AA23" s="108"/>
      <c r="AB23" s="49"/>
      <c r="AC23" s="108"/>
      <c r="AD23" s="49"/>
      <c r="AE23" s="108"/>
      <c r="AF23" s="49"/>
      <c r="AG23" s="108"/>
      <c r="AH23" s="49"/>
      <c r="AI23" s="108"/>
      <c r="AJ23" s="49"/>
      <c r="AK23" s="108"/>
      <c r="AL23" s="49"/>
      <c r="AM23" s="108"/>
      <c r="AN23" s="49"/>
      <c r="AO23" s="108"/>
      <c r="AP23" s="49"/>
      <c r="AQ23" s="108"/>
      <c r="AR23" s="49"/>
      <c r="AS23" s="108"/>
      <c r="AT23" s="49"/>
      <c r="AU23" s="108"/>
      <c r="AV23" s="49"/>
      <c r="AW23" s="108"/>
      <c r="AX23" s="49"/>
      <c r="AY23" s="108"/>
      <c r="AZ23" s="49"/>
      <c r="BA23" s="108"/>
      <c r="BB23" s="49"/>
      <c r="BC23" s="108"/>
      <c r="BD23" s="49"/>
      <c r="BE23" s="108"/>
      <c r="BF23" s="49"/>
      <c r="BG23" s="108"/>
      <c r="BH23" s="49"/>
      <c r="BI23" s="108"/>
      <c r="BJ23" s="49"/>
      <c r="BK23" s="108"/>
      <c r="BL23" s="49"/>
      <c r="BM23" s="108"/>
      <c r="BN23" s="49"/>
      <c r="BO23" s="108"/>
      <c r="BP23" s="49"/>
      <c r="BQ23" s="108"/>
      <c r="BR23" s="49"/>
      <c r="BS23" s="108"/>
      <c r="BT23" s="49"/>
      <c r="BU23" s="108"/>
      <c r="BV23" s="49"/>
      <c r="BW23" s="108"/>
      <c r="BX23" s="49"/>
      <c r="BY23" s="108"/>
      <c r="BZ23" s="49"/>
      <c r="CA23" s="109"/>
      <c r="CB23" s="47">
        <f>K23</f>
        <v>0</v>
      </c>
      <c r="CC23" s="56">
        <f>CB23*(E23/50)</f>
        <v>0</v>
      </c>
      <c r="CD23" s="56"/>
    </row>
    <row r="24" spans="1:82" s="47" customFormat="1" ht="5.25" customHeight="1" thickBot="1" x14ac:dyDescent="0.25">
      <c r="C24" s="37"/>
      <c r="D24" s="90"/>
      <c r="E24" s="91"/>
      <c r="F24" s="92"/>
      <c r="G24" s="91"/>
      <c r="H24" s="93"/>
      <c r="I24" s="93"/>
      <c r="J24" s="52"/>
      <c r="K24" s="94"/>
      <c r="L24" s="95"/>
      <c r="M24" s="96"/>
      <c r="N24" s="97"/>
      <c r="O24" s="95"/>
      <c r="P24" s="96"/>
      <c r="Q24" s="98"/>
      <c r="S24" s="55"/>
      <c r="U24" s="55"/>
      <c r="W24" s="55"/>
      <c r="Y24" s="55"/>
      <c r="AA24" s="55"/>
      <c r="AC24" s="55"/>
      <c r="AE24" s="55"/>
      <c r="AG24" s="55"/>
      <c r="AI24" s="55"/>
      <c r="AK24" s="55"/>
      <c r="AM24" s="55"/>
      <c r="AO24" s="55"/>
      <c r="AQ24" s="55"/>
      <c r="AS24" s="55"/>
      <c r="AU24" s="55"/>
      <c r="AW24" s="55"/>
      <c r="AY24" s="55"/>
      <c r="BA24" s="55"/>
      <c r="BC24" s="55"/>
      <c r="BE24" s="55"/>
      <c r="BG24" s="55"/>
      <c r="BI24" s="55"/>
      <c r="BK24" s="55"/>
      <c r="BM24" s="55"/>
      <c r="BO24" s="55"/>
      <c r="BQ24" s="55"/>
      <c r="BS24" s="55"/>
      <c r="BU24" s="55"/>
      <c r="BW24" s="55"/>
      <c r="BY24" s="55"/>
      <c r="CA24" s="55"/>
      <c r="CC24" s="56"/>
      <c r="CD24" s="56"/>
    </row>
    <row r="25" spans="1:82" s="47" customFormat="1" ht="33.75" customHeight="1" thickBot="1" x14ac:dyDescent="0.25">
      <c r="A25" s="99"/>
      <c r="B25" s="49"/>
      <c r="C25" s="156"/>
      <c r="D25" s="100"/>
      <c r="E25" s="101"/>
      <c r="F25" s="102"/>
      <c r="G25" s="101" t="e">
        <f>(E25/D25)/2</f>
        <v>#DIV/0!</v>
      </c>
      <c r="H25" s="103"/>
      <c r="I25" s="103"/>
      <c r="J25" s="104"/>
      <c r="K25" s="82">
        <f>J25-L25-O25</f>
        <v>0</v>
      </c>
      <c r="L25" s="83">
        <f>S25+U25+W25+Y25+AA25+AC25+AE25+AG25+AI25+AK25+AM25+AO25+AQ25+AS25+AU25+AW25+AY25+BA25+BC25+BE25+BG25+BI25+BK25+BM25+BO25+BQ25+BS25+BU25+BW25+BY25+CA25</f>
        <v>0</v>
      </c>
      <c r="M25" s="110"/>
      <c r="N25" s="111"/>
      <c r="O25" s="107"/>
      <c r="P25" s="110"/>
      <c r="Q25" s="87"/>
      <c r="R25" s="99"/>
      <c r="S25" s="108"/>
      <c r="T25" s="49"/>
      <c r="U25" s="108"/>
      <c r="V25" s="49"/>
      <c r="W25" s="108"/>
      <c r="X25" s="49"/>
      <c r="Y25" s="108"/>
      <c r="Z25" s="49"/>
      <c r="AA25" s="108"/>
      <c r="AB25" s="49"/>
      <c r="AC25" s="108"/>
      <c r="AD25" s="49"/>
      <c r="AE25" s="108"/>
      <c r="AF25" s="49"/>
      <c r="AG25" s="108"/>
      <c r="AH25" s="49"/>
      <c r="AI25" s="108"/>
      <c r="AJ25" s="49"/>
      <c r="AK25" s="108"/>
      <c r="AL25" s="49"/>
      <c r="AM25" s="108"/>
      <c r="AN25" s="49"/>
      <c r="AO25" s="108"/>
      <c r="AP25" s="49"/>
      <c r="AQ25" s="108"/>
      <c r="AR25" s="49"/>
      <c r="AS25" s="108"/>
      <c r="AT25" s="49"/>
      <c r="AU25" s="108"/>
      <c r="AV25" s="49"/>
      <c r="AW25" s="108"/>
      <c r="AX25" s="49"/>
      <c r="AY25" s="108"/>
      <c r="AZ25" s="49"/>
      <c r="BA25" s="108"/>
      <c r="BB25" s="49"/>
      <c r="BC25" s="108"/>
      <c r="BD25" s="49"/>
      <c r="BE25" s="108"/>
      <c r="BF25" s="49"/>
      <c r="BG25" s="108"/>
      <c r="BH25" s="49"/>
      <c r="BI25" s="108"/>
      <c r="BJ25" s="49"/>
      <c r="BK25" s="108"/>
      <c r="BL25" s="49"/>
      <c r="BM25" s="108"/>
      <c r="BN25" s="49"/>
      <c r="BO25" s="108"/>
      <c r="BP25" s="49"/>
      <c r="BQ25" s="108"/>
      <c r="BR25" s="49"/>
      <c r="BS25" s="108"/>
      <c r="BT25" s="49"/>
      <c r="BU25" s="108"/>
      <c r="BV25" s="49"/>
      <c r="BW25" s="108"/>
      <c r="BX25" s="49"/>
      <c r="BY25" s="108"/>
      <c r="BZ25" s="49"/>
      <c r="CA25" s="109"/>
      <c r="CB25" s="47">
        <f>K25</f>
        <v>0</v>
      </c>
      <c r="CC25" s="56">
        <f>CB25*(E25/50)</f>
        <v>0</v>
      </c>
      <c r="CD25" s="56"/>
    </row>
    <row r="26" spans="1:82" s="47" customFormat="1" ht="5.25" customHeight="1" thickBot="1" x14ac:dyDescent="0.25">
      <c r="C26" s="37"/>
      <c r="D26" s="90"/>
      <c r="E26" s="91"/>
      <c r="F26" s="92"/>
      <c r="G26" s="91"/>
      <c r="H26" s="93"/>
      <c r="I26" s="93"/>
      <c r="J26" s="52"/>
      <c r="K26" s="94"/>
      <c r="L26" s="95"/>
      <c r="M26" s="96"/>
      <c r="N26" s="97"/>
      <c r="O26" s="95"/>
      <c r="P26" s="96"/>
      <c r="Q26" s="98"/>
      <c r="S26" s="55"/>
      <c r="U26" s="55"/>
      <c r="W26" s="55"/>
      <c r="Y26" s="55"/>
      <c r="AA26" s="55"/>
      <c r="AC26" s="55"/>
      <c r="AE26" s="55"/>
      <c r="AG26" s="55"/>
      <c r="AI26" s="55"/>
      <c r="AK26" s="55"/>
      <c r="AM26" s="55"/>
      <c r="AO26" s="55"/>
      <c r="AQ26" s="55"/>
      <c r="AS26" s="55"/>
      <c r="AU26" s="55"/>
      <c r="AW26" s="55"/>
      <c r="AY26" s="55"/>
      <c r="BA26" s="55"/>
      <c r="BC26" s="55"/>
      <c r="BE26" s="55"/>
      <c r="BG26" s="55"/>
      <c r="BI26" s="55"/>
      <c r="BK26" s="55"/>
      <c r="BM26" s="55"/>
      <c r="BO26" s="55"/>
      <c r="BQ26" s="55"/>
      <c r="BS26" s="55"/>
      <c r="BU26" s="55"/>
      <c r="BW26" s="55"/>
      <c r="BY26" s="55"/>
      <c r="CA26" s="55"/>
      <c r="CC26" s="56"/>
      <c r="CD26" s="56"/>
    </row>
    <row r="27" spans="1:82" s="47" customFormat="1" ht="33.75" customHeight="1" thickBot="1" x14ac:dyDescent="0.25">
      <c r="A27" s="99"/>
      <c r="B27" s="49"/>
      <c r="C27" s="156"/>
      <c r="D27" s="100"/>
      <c r="E27" s="101"/>
      <c r="F27" s="102"/>
      <c r="G27" s="101" t="e">
        <f>(E27/D27)/2</f>
        <v>#DIV/0!</v>
      </c>
      <c r="H27" s="103"/>
      <c r="I27" s="103"/>
      <c r="J27" s="104"/>
      <c r="K27" s="82">
        <f>J27-L27-O27</f>
        <v>0</v>
      </c>
      <c r="L27" s="83">
        <f>S27+U27+W27+Y27+AA27+AC27+AE27+AG27+AI27+AK27+AM27+AO27+AQ27+AS27+AU27+AW27+AY27+BA27+BC27+BE27+BG27+BI27+BK27+BM27+BO27+BQ27+BS27+BU27+BW27+BY27+CA27</f>
        <v>0</v>
      </c>
      <c r="M27" s="110"/>
      <c r="N27" s="111"/>
      <c r="O27" s="107"/>
      <c r="P27" s="110"/>
      <c r="Q27" s="87"/>
      <c r="R27" s="99"/>
      <c r="S27" s="108"/>
      <c r="T27" s="49"/>
      <c r="U27" s="108"/>
      <c r="V27" s="49"/>
      <c r="W27" s="108"/>
      <c r="X27" s="49"/>
      <c r="Y27" s="108"/>
      <c r="Z27" s="49"/>
      <c r="AA27" s="108"/>
      <c r="AB27" s="49"/>
      <c r="AC27" s="108"/>
      <c r="AD27" s="49"/>
      <c r="AE27" s="108"/>
      <c r="AF27" s="49"/>
      <c r="AG27" s="108"/>
      <c r="AH27" s="49"/>
      <c r="AI27" s="108"/>
      <c r="AJ27" s="49"/>
      <c r="AK27" s="108"/>
      <c r="AL27" s="49"/>
      <c r="AM27" s="108"/>
      <c r="AN27" s="49"/>
      <c r="AO27" s="108"/>
      <c r="AP27" s="49"/>
      <c r="AQ27" s="108"/>
      <c r="AR27" s="49"/>
      <c r="AS27" s="108"/>
      <c r="AT27" s="49"/>
      <c r="AU27" s="108"/>
      <c r="AV27" s="49"/>
      <c r="AW27" s="108"/>
      <c r="AX27" s="49"/>
      <c r="AY27" s="108"/>
      <c r="AZ27" s="49"/>
      <c r="BA27" s="108"/>
      <c r="BB27" s="49"/>
      <c r="BC27" s="108"/>
      <c r="BD27" s="49"/>
      <c r="BE27" s="108"/>
      <c r="BF27" s="49"/>
      <c r="BG27" s="108"/>
      <c r="BH27" s="49"/>
      <c r="BI27" s="108"/>
      <c r="BJ27" s="49"/>
      <c r="BK27" s="108"/>
      <c r="BL27" s="49"/>
      <c r="BM27" s="108"/>
      <c r="BN27" s="49"/>
      <c r="BO27" s="108"/>
      <c r="BP27" s="49"/>
      <c r="BQ27" s="108"/>
      <c r="BR27" s="49"/>
      <c r="BS27" s="108"/>
      <c r="BT27" s="49"/>
      <c r="BU27" s="108"/>
      <c r="BV27" s="49"/>
      <c r="BW27" s="108"/>
      <c r="BX27" s="49"/>
      <c r="BY27" s="108"/>
      <c r="BZ27" s="49"/>
      <c r="CA27" s="109"/>
      <c r="CB27" s="47">
        <f>K27</f>
        <v>0</v>
      </c>
      <c r="CC27" s="56">
        <f>CB27*(E27/50)</f>
        <v>0</v>
      </c>
      <c r="CD27" s="56"/>
    </row>
    <row r="28" spans="1:82" s="47" customFormat="1" ht="5.25" customHeight="1" thickBot="1" x14ac:dyDescent="0.25">
      <c r="C28" s="37"/>
      <c r="D28" s="90"/>
      <c r="E28" s="91"/>
      <c r="F28" s="92"/>
      <c r="G28" s="91"/>
      <c r="H28" s="93"/>
      <c r="I28" s="93"/>
      <c r="J28" s="52"/>
      <c r="K28" s="94"/>
      <c r="L28" s="95"/>
      <c r="M28" s="96"/>
      <c r="N28" s="97"/>
      <c r="O28" s="95"/>
      <c r="P28" s="96"/>
      <c r="Q28" s="98"/>
      <c r="S28" s="55"/>
      <c r="U28" s="55"/>
      <c r="W28" s="55"/>
      <c r="Y28" s="55"/>
      <c r="AA28" s="55"/>
      <c r="AC28" s="55"/>
      <c r="AE28" s="55"/>
      <c r="AG28" s="55"/>
      <c r="AI28" s="55"/>
      <c r="AK28" s="55"/>
      <c r="AM28" s="55"/>
      <c r="AO28" s="55"/>
      <c r="AQ28" s="55"/>
      <c r="AS28" s="55"/>
      <c r="AU28" s="55"/>
      <c r="AW28" s="55"/>
      <c r="AY28" s="55"/>
      <c r="BA28" s="55"/>
      <c r="BC28" s="55"/>
      <c r="BE28" s="55"/>
      <c r="BG28" s="55"/>
      <c r="BI28" s="55"/>
      <c r="BK28" s="55"/>
      <c r="BM28" s="55"/>
      <c r="BO28" s="55"/>
      <c r="BQ28" s="55"/>
      <c r="BS28" s="55"/>
      <c r="BU28" s="55"/>
      <c r="BW28" s="55"/>
      <c r="BY28" s="55"/>
      <c r="CA28" s="55"/>
      <c r="CC28" s="56"/>
      <c r="CD28" s="56"/>
    </row>
    <row r="29" spans="1:82" s="47" customFormat="1" ht="33.75" customHeight="1" thickBot="1" x14ac:dyDescent="0.25">
      <c r="A29" s="99"/>
      <c r="B29" s="49"/>
      <c r="C29" s="156"/>
      <c r="D29" s="100"/>
      <c r="E29" s="101"/>
      <c r="F29" s="102"/>
      <c r="G29" s="101" t="e">
        <f>(E29/D29)/2</f>
        <v>#DIV/0!</v>
      </c>
      <c r="H29" s="103"/>
      <c r="I29" s="103"/>
      <c r="J29" s="104"/>
      <c r="K29" s="82">
        <f>J29-L29-O29</f>
        <v>0</v>
      </c>
      <c r="L29" s="83">
        <f>S29+U29+W29+Y29+AA29+AC29+AE29+AG29+AI29+AK29+AM29+AO29+AQ29+AS29+AU29+AW29+AY29+BA29+BC29+BE29+BG29+BI29+BK29+BM29+BO29+BQ29+BS29+BU29+BW29+BY29+CA29</f>
        <v>0</v>
      </c>
      <c r="M29" s="110"/>
      <c r="N29" s="111"/>
      <c r="O29" s="107"/>
      <c r="P29" s="110"/>
      <c r="Q29" s="87"/>
      <c r="R29" s="99"/>
      <c r="S29" s="108"/>
      <c r="T29" s="49"/>
      <c r="U29" s="108"/>
      <c r="V29" s="49"/>
      <c r="W29" s="108"/>
      <c r="X29" s="49"/>
      <c r="Y29" s="108"/>
      <c r="Z29" s="49"/>
      <c r="AA29" s="108"/>
      <c r="AB29" s="49"/>
      <c r="AC29" s="108"/>
      <c r="AD29" s="49"/>
      <c r="AE29" s="108"/>
      <c r="AF29" s="49"/>
      <c r="AG29" s="108"/>
      <c r="AH29" s="49"/>
      <c r="AI29" s="108"/>
      <c r="AJ29" s="49"/>
      <c r="AK29" s="108"/>
      <c r="AL29" s="49"/>
      <c r="AM29" s="108"/>
      <c r="AN29" s="49"/>
      <c r="AO29" s="108"/>
      <c r="AP29" s="49"/>
      <c r="AQ29" s="108"/>
      <c r="AR29" s="49"/>
      <c r="AS29" s="108"/>
      <c r="AT29" s="49"/>
      <c r="AU29" s="108"/>
      <c r="AV29" s="49"/>
      <c r="AW29" s="108"/>
      <c r="AX29" s="49"/>
      <c r="AY29" s="108"/>
      <c r="AZ29" s="49"/>
      <c r="BA29" s="108"/>
      <c r="BB29" s="49"/>
      <c r="BC29" s="108"/>
      <c r="BD29" s="49"/>
      <c r="BE29" s="108"/>
      <c r="BF29" s="49"/>
      <c r="BG29" s="108"/>
      <c r="BH29" s="49"/>
      <c r="BI29" s="108"/>
      <c r="BJ29" s="49"/>
      <c r="BK29" s="108"/>
      <c r="BL29" s="49"/>
      <c r="BM29" s="108"/>
      <c r="BN29" s="49"/>
      <c r="BO29" s="108"/>
      <c r="BP29" s="49"/>
      <c r="BQ29" s="108"/>
      <c r="BR29" s="49"/>
      <c r="BS29" s="108"/>
      <c r="BT29" s="49"/>
      <c r="BU29" s="108"/>
      <c r="BV29" s="49"/>
      <c r="BW29" s="108"/>
      <c r="BX29" s="49"/>
      <c r="BY29" s="108"/>
      <c r="BZ29" s="49"/>
      <c r="CA29" s="109"/>
      <c r="CB29" s="47">
        <f>K29</f>
        <v>0</v>
      </c>
      <c r="CC29" s="56">
        <f>CB29*(E29/50)</f>
        <v>0</v>
      </c>
      <c r="CD29" s="56"/>
    </row>
    <row r="30" spans="1:82" s="47" customFormat="1" ht="5.25" customHeight="1" thickBot="1" x14ac:dyDescent="0.25">
      <c r="C30" s="37"/>
      <c r="D30" s="90"/>
      <c r="E30" s="91"/>
      <c r="F30" s="92"/>
      <c r="G30" s="91"/>
      <c r="H30" s="93"/>
      <c r="I30" s="93"/>
      <c r="J30" s="52"/>
      <c r="K30" s="94"/>
      <c r="L30" s="95"/>
      <c r="M30" s="96"/>
      <c r="N30" s="97"/>
      <c r="O30" s="95"/>
      <c r="P30" s="96"/>
      <c r="Q30" s="98"/>
      <c r="S30" s="55"/>
      <c r="U30" s="55"/>
      <c r="W30" s="55"/>
      <c r="Y30" s="55"/>
      <c r="AA30" s="55"/>
      <c r="AC30" s="55"/>
      <c r="AE30" s="55"/>
      <c r="AG30" s="55"/>
      <c r="AI30" s="55"/>
      <c r="AK30" s="55"/>
      <c r="AM30" s="55"/>
      <c r="AO30" s="55"/>
      <c r="AQ30" s="55"/>
      <c r="AS30" s="55"/>
      <c r="AU30" s="55"/>
      <c r="AW30" s="55"/>
      <c r="AY30" s="55"/>
      <c r="BA30" s="55"/>
      <c r="BC30" s="55"/>
      <c r="BE30" s="55"/>
      <c r="BG30" s="55"/>
      <c r="BI30" s="55"/>
      <c r="BK30" s="55"/>
      <c r="BM30" s="55"/>
      <c r="BO30" s="55"/>
      <c r="BQ30" s="55"/>
      <c r="BS30" s="55"/>
      <c r="BU30" s="55"/>
      <c r="BW30" s="55"/>
      <c r="BY30" s="55"/>
      <c r="CA30" s="55"/>
      <c r="CC30" s="56"/>
      <c r="CD30" s="56"/>
    </row>
    <row r="31" spans="1:82" s="47" customFormat="1" ht="33.75" customHeight="1" thickBot="1" x14ac:dyDescent="0.25">
      <c r="A31" s="99"/>
      <c r="B31" s="49"/>
      <c r="C31" s="156"/>
      <c r="D31" s="100"/>
      <c r="E31" s="101"/>
      <c r="F31" s="102"/>
      <c r="G31" s="101" t="e">
        <f>(E31/D31)/2</f>
        <v>#DIV/0!</v>
      </c>
      <c r="H31" s="103"/>
      <c r="I31" s="103"/>
      <c r="J31" s="104"/>
      <c r="K31" s="82">
        <f>J31-L31-O31</f>
        <v>0</v>
      </c>
      <c r="L31" s="83">
        <f>S31+U31+W31+Y31+AA31+AC31+AE31+AG31+AI31+AK31+AM31+AO31+AQ31+AS31+AU31+AW31+AY31+BA31+BC31+BE31+BG31+BI31+BK31+BM31+BO31+BQ31+BS31+BU31+BW31+BY31+CA31</f>
        <v>0</v>
      </c>
      <c r="M31" s="110"/>
      <c r="N31" s="111"/>
      <c r="O31" s="107"/>
      <c r="P31" s="110"/>
      <c r="Q31" s="87"/>
      <c r="R31" s="99"/>
      <c r="S31" s="108"/>
      <c r="T31" s="49"/>
      <c r="U31" s="108"/>
      <c r="V31" s="49"/>
      <c r="W31" s="108"/>
      <c r="X31" s="49"/>
      <c r="Y31" s="108"/>
      <c r="Z31" s="49"/>
      <c r="AA31" s="108"/>
      <c r="AB31" s="49"/>
      <c r="AC31" s="108"/>
      <c r="AD31" s="49"/>
      <c r="AE31" s="108"/>
      <c r="AF31" s="49"/>
      <c r="AG31" s="108"/>
      <c r="AH31" s="49"/>
      <c r="AI31" s="108"/>
      <c r="AJ31" s="49"/>
      <c r="AK31" s="108"/>
      <c r="AL31" s="49"/>
      <c r="AM31" s="108"/>
      <c r="AN31" s="49"/>
      <c r="AO31" s="108"/>
      <c r="AP31" s="49"/>
      <c r="AQ31" s="108"/>
      <c r="AR31" s="49"/>
      <c r="AS31" s="108"/>
      <c r="AT31" s="49"/>
      <c r="AU31" s="108"/>
      <c r="AV31" s="49"/>
      <c r="AW31" s="108"/>
      <c r="AX31" s="49"/>
      <c r="AY31" s="108"/>
      <c r="AZ31" s="49"/>
      <c r="BA31" s="108"/>
      <c r="BB31" s="49"/>
      <c r="BC31" s="108"/>
      <c r="BD31" s="49"/>
      <c r="BE31" s="108"/>
      <c r="BF31" s="49"/>
      <c r="BG31" s="108"/>
      <c r="BH31" s="49"/>
      <c r="BI31" s="108"/>
      <c r="BJ31" s="49"/>
      <c r="BK31" s="108"/>
      <c r="BL31" s="49"/>
      <c r="BM31" s="108"/>
      <c r="BN31" s="49"/>
      <c r="BO31" s="108"/>
      <c r="BP31" s="49"/>
      <c r="BQ31" s="108"/>
      <c r="BR31" s="49"/>
      <c r="BS31" s="108"/>
      <c r="BT31" s="49"/>
      <c r="BU31" s="108"/>
      <c r="BV31" s="49"/>
      <c r="BW31" s="108"/>
      <c r="BX31" s="49"/>
      <c r="BY31" s="108"/>
      <c r="BZ31" s="49"/>
      <c r="CA31" s="109"/>
      <c r="CB31" s="47">
        <f>K31</f>
        <v>0</v>
      </c>
      <c r="CC31" s="56">
        <f>CB31*(E31/50)</f>
        <v>0</v>
      </c>
      <c r="CD31" s="56"/>
    </row>
    <row r="32" spans="1:82" s="47" customFormat="1" ht="5.25" customHeight="1" thickBot="1" x14ac:dyDescent="0.25">
      <c r="C32" s="37"/>
      <c r="D32" s="90"/>
      <c r="E32" s="91"/>
      <c r="F32" s="92"/>
      <c r="G32" s="91"/>
      <c r="H32" s="93"/>
      <c r="I32" s="93"/>
      <c r="J32" s="52"/>
      <c r="K32" s="94"/>
      <c r="L32" s="95"/>
      <c r="M32" s="96"/>
      <c r="N32" s="97"/>
      <c r="O32" s="95"/>
      <c r="P32" s="96"/>
      <c r="Q32" s="98"/>
      <c r="S32" s="55"/>
      <c r="U32" s="55"/>
      <c r="W32" s="55"/>
      <c r="Y32" s="55"/>
      <c r="AA32" s="55"/>
      <c r="AC32" s="55"/>
      <c r="AE32" s="55"/>
      <c r="AG32" s="55"/>
      <c r="AI32" s="55"/>
      <c r="AK32" s="55"/>
      <c r="AM32" s="55"/>
      <c r="AO32" s="55"/>
      <c r="AQ32" s="55"/>
      <c r="AS32" s="55"/>
      <c r="AU32" s="55"/>
      <c r="AW32" s="55"/>
      <c r="AY32" s="55"/>
      <c r="BA32" s="55"/>
      <c r="BC32" s="55"/>
      <c r="BE32" s="55"/>
      <c r="BG32" s="55"/>
      <c r="BI32" s="55"/>
      <c r="BK32" s="55"/>
      <c r="BM32" s="55"/>
      <c r="BO32" s="55"/>
      <c r="BQ32" s="55"/>
      <c r="BS32" s="55"/>
      <c r="BU32" s="55"/>
      <c r="BW32" s="55"/>
      <c r="BY32" s="55"/>
      <c r="CA32" s="55"/>
      <c r="CC32" s="56"/>
      <c r="CD32" s="56"/>
    </row>
    <row r="33" spans="1:82" s="47" customFormat="1" ht="33.75" customHeight="1" thickBot="1" x14ac:dyDescent="0.25">
      <c r="A33" s="99"/>
      <c r="B33" s="49"/>
      <c r="C33" s="156"/>
      <c r="D33" s="100"/>
      <c r="E33" s="101"/>
      <c r="F33" s="102"/>
      <c r="G33" s="101" t="e">
        <f>(E33/D33)/2</f>
        <v>#DIV/0!</v>
      </c>
      <c r="H33" s="103"/>
      <c r="I33" s="103"/>
      <c r="J33" s="104"/>
      <c r="K33" s="82">
        <f>J33-L33-O33</f>
        <v>0</v>
      </c>
      <c r="L33" s="83">
        <f>S33+U33+W33+Y33+AA33+AC33+AE33+AG33+AI33+AK33+AM33+AO33+AQ33+AS33+AU33+AW33+AY33+BA33+BC33+BE33+BG33+BI33+BK33+BM33+BO33+BQ33+BS33+BU33+BW33+BY33+CA33</f>
        <v>0</v>
      </c>
      <c r="M33" s="110"/>
      <c r="N33" s="111"/>
      <c r="O33" s="107"/>
      <c r="P33" s="110"/>
      <c r="Q33" s="87"/>
      <c r="R33" s="99"/>
      <c r="S33" s="108"/>
      <c r="T33" s="49"/>
      <c r="U33" s="108"/>
      <c r="V33" s="49"/>
      <c r="W33" s="108"/>
      <c r="X33" s="49"/>
      <c r="Y33" s="108"/>
      <c r="Z33" s="49"/>
      <c r="AA33" s="108"/>
      <c r="AB33" s="49"/>
      <c r="AC33" s="108"/>
      <c r="AD33" s="49"/>
      <c r="AE33" s="108"/>
      <c r="AF33" s="49"/>
      <c r="AG33" s="108"/>
      <c r="AH33" s="49"/>
      <c r="AI33" s="108"/>
      <c r="AJ33" s="49"/>
      <c r="AK33" s="108"/>
      <c r="AL33" s="49"/>
      <c r="AM33" s="108"/>
      <c r="AN33" s="49"/>
      <c r="AO33" s="108"/>
      <c r="AP33" s="49"/>
      <c r="AQ33" s="108"/>
      <c r="AR33" s="49"/>
      <c r="AS33" s="108"/>
      <c r="AT33" s="49"/>
      <c r="AU33" s="108"/>
      <c r="AV33" s="49"/>
      <c r="AW33" s="108"/>
      <c r="AX33" s="49"/>
      <c r="AY33" s="108"/>
      <c r="AZ33" s="49"/>
      <c r="BA33" s="108"/>
      <c r="BB33" s="49"/>
      <c r="BC33" s="108"/>
      <c r="BD33" s="49"/>
      <c r="BE33" s="108"/>
      <c r="BF33" s="49"/>
      <c r="BG33" s="108"/>
      <c r="BH33" s="49"/>
      <c r="BI33" s="108"/>
      <c r="BJ33" s="49"/>
      <c r="BK33" s="108"/>
      <c r="BL33" s="49"/>
      <c r="BM33" s="108"/>
      <c r="BN33" s="49"/>
      <c r="BO33" s="108"/>
      <c r="BP33" s="49"/>
      <c r="BQ33" s="108"/>
      <c r="BR33" s="49"/>
      <c r="BS33" s="108"/>
      <c r="BT33" s="49"/>
      <c r="BU33" s="108"/>
      <c r="BV33" s="49"/>
      <c r="BW33" s="108"/>
      <c r="BX33" s="49"/>
      <c r="BY33" s="108"/>
      <c r="BZ33" s="49"/>
      <c r="CA33" s="109"/>
      <c r="CB33" s="47">
        <f>K33</f>
        <v>0</v>
      </c>
      <c r="CC33" s="56">
        <f>CB33*(E33/50)</f>
        <v>0</v>
      </c>
      <c r="CD33" s="56"/>
    </row>
    <row r="34" spans="1:82" s="47" customFormat="1" ht="5.25" customHeight="1" thickBot="1" x14ac:dyDescent="0.25">
      <c r="C34" s="37"/>
      <c r="D34" s="90"/>
      <c r="E34" s="91"/>
      <c r="F34" s="92"/>
      <c r="G34" s="91"/>
      <c r="H34" s="93"/>
      <c r="I34" s="93"/>
      <c r="J34" s="52"/>
      <c r="K34" s="94"/>
      <c r="L34" s="95"/>
      <c r="M34" s="96"/>
      <c r="N34" s="97"/>
      <c r="O34" s="95"/>
      <c r="P34" s="96"/>
      <c r="Q34" s="98"/>
      <c r="S34" s="55"/>
      <c r="U34" s="55"/>
      <c r="W34" s="55"/>
      <c r="Y34" s="55"/>
      <c r="AA34" s="55"/>
      <c r="AC34" s="55"/>
      <c r="AE34" s="55"/>
      <c r="AG34" s="55"/>
      <c r="AI34" s="55"/>
      <c r="AK34" s="55"/>
      <c r="AM34" s="55"/>
      <c r="AO34" s="55"/>
      <c r="AQ34" s="55"/>
      <c r="AS34" s="55"/>
      <c r="AU34" s="55"/>
      <c r="AW34" s="55"/>
      <c r="AY34" s="55"/>
      <c r="BA34" s="55"/>
      <c r="BC34" s="55"/>
      <c r="BE34" s="55"/>
      <c r="BG34" s="55"/>
      <c r="BI34" s="55"/>
      <c r="BK34" s="55"/>
      <c r="BM34" s="55"/>
      <c r="BO34" s="55"/>
      <c r="BQ34" s="55"/>
      <c r="BS34" s="55"/>
      <c r="BU34" s="55"/>
      <c r="BW34" s="55"/>
      <c r="BY34" s="55"/>
      <c r="CA34" s="55"/>
      <c r="CC34" s="56"/>
      <c r="CD34" s="56"/>
    </row>
    <row r="35" spans="1:82" s="47" customFormat="1" ht="33.75" customHeight="1" thickBot="1" x14ac:dyDescent="0.25">
      <c r="A35" s="99"/>
      <c r="B35" s="49"/>
      <c r="C35" s="156"/>
      <c r="D35" s="100"/>
      <c r="E35" s="101"/>
      <c r="F35" s="102"/>
      <c r="G35" s="101" t="e">
        <f>(E35/D35)/2</f>
        <v>#DIV/0!</v>
      </c>
      <c r="H35" s="103"/>
      <c r="I35" s="103"/>
      <c r="J35" s="104"/>
      <c r="K35" s="82">
        <f>J35-L35-O35</f>
        <v>0</v>
      </c>
      <c r="L35" s="83">
        <f>S35+U35+W35+Y35+AA35+AC35+AE35+AG35+AI35+AK35+AM35+AO35+AQ35+AS35+AU35+AW35+AY35+BA35+BC35+BE35+BG35+BI35+BK35+BM35+BO35+BQ35+BS35+BU35+BW35+BY35+CA35</f>
        <v>0</v>
      </c>
      <c r="M35" s="110"/>
      <c r="N35" s="111"/>
      <c r="O35" s="107"/>
      <c r="P35" s="110"/>
      <c r="Q35" s="87"/>
      <c r="R35" s="99"/>
      <c r="S35" s="108"/>
      <c r="T35" s="49"/>
      <c r="U35" s="108"/>
      <c r="V35" s="49"/>
      <c r="W35" s="108"/>
      <c r="X35" s="49"/>
      <c r="Y35" s="108"/>
      <c r="Z35" s="49"/>
      <c r="AA35" s="108"/>
      <c r="AB35" s="49"/>
      <c r="AC35" s="108"/>
      <c r="AD35" s="49"/>
      <c r="AE35" s="108"/>
      <c r="AF35" s="49"/>
      <c r="AG35" s="108"/>
      <c r="AH35" s="49"/>
      <c r="AI35" s="108"/>
      <c r="AJ35" s="49"/>
      <c r="AK35" s="108"/>
      <c r="AL35" s="49"/>
      <c r="AM35" s="108"/>
      <c r="AN35" s="49"/>
      <c r="AO35" s="108"/>
      <c r="AP35" s="49"/>
      <c r="AQ35" s="108"/>
      <c r="AR35" s="49"/>
      <c r="AS35" s="108"/>
      <c r="AT35" s="49"/>
      <c r="AU35" s="108"/>
      <c r="AV35" s="49"/>
      <c r="AW35" s="108"/>
      <c r="AX35" s="49"/>
      <c r="AY35" s="108"/>
      <c r="AZ35" s="49"/>
      <c r="BA35" s="108"/>
      <c r="BB35" s="49"/>
      <c r="BC35" s="108"/>
      <c r="BD35" s="49"/>
      <c r="BE35" s="108"/>
      <c r="BF35" s="49"/>
      <c r="BG35" s="108"/>
      <c r="BH35" s="49"/>
      <c r="BI35" s="108"/>
      <c r="BJ35" s="49"/>
      <c r="BK35" s="108"/>
      <c r="BL35" s="49"/>
      <c r="BM35" s="108"/>
      <c r="BN35" s="49"/>
      <c r="BO35" s="108"/>
      <c r="BP35" s="49"/>
      <c r="BQ35" s="108"/>
      <c r="BR35" s="49"/>
      <c r="BS35" s="108"/>
      <c r="BT35" s="49"/>
      <c r="BU35" s="108"/>
      <c r="BV35" s="49"/>
      <c r="BW35" s="108"/>
      <c r="BX35" s="49"/>
      <c r="BY35" s="108"/>
      <c r="BZ35" s="49"/>
      <c r="CA35" s="109"/>
      <c r="CB35" s="47">
        <f>K35</f>
        <v>0</v>
      </c>
      <c r="CC35" s="56">
        <f>CB35*(E35/50)</f>
        <v>0</v>
      </c>
      <c r="CD35" s="56"/>
    </row>
    <row r="36" spans="1:82" s="47" customFormat="1" ht="5.25" customHeight="1" thickBot="1" x14ac:dyDescent="0.25">
      <c r="C36" s="37"/>
      <c r="D36" s="90"/>
      <c r="E36" s="91"/>
      <c r="F36" s="92"/>
      <c r="G36" s="91"/>
      <c r="H36" s="93"/>
      <c r="I36" s="93"/>
      <c r="J36" s="52"/>
      <c r="K36" s="94"/>
      <c r="L36" s="95"/>
      <c r="M36" s="96"/>
      <c r="N36" s="97"/>
      <c r="O36" s="95"/>
      <c r="P36" s="96"/>
      <c r="Q36" s="98"/>
      <c r="S36" s="55"/>
      <c r="U36" s="55"/>
      <c r="W36" s="55"/>
      <c r="Y36" s="55"/>
      <c r="AA36" s="55"/>
      <c r="AC36" s="55"/>
      <c r="AE36" s="55"/>
      <c r="AG36" s="55"/>
      <c r="AI36" s="55"/>
      <c r="AK36" s="55"/>
      <c r="AM36" s="55"/>
      <c r="AO36" s="55"/>
      <c r="AQ36" s="55"/>
      <c r="AS36" s="55"/>
      <c r="AU36" s="55"/>
      <c r="AW36" s="55"/>
      <c r="AY36" s="55"/>
      <c r="BA36" s="55"/>
      <c r="BC36" s="55"/>
      <c r="BE36" s="55"/>
      <c r="BG36" s="55"/>
      <c r="BI36" s="55"/>
      <c r="BK36" s="55"/>
      <c r="BM36" s="55"/>
      <c r="BO36" s="55"/>
      <c r="BQ36" s="55"/>
      <c r="BS36" s="55"/>
      <c r="BU36" s="55"/>
      <c r="BW36" s="55"/>
      <c r="BY36" s="55"/>
      <c r="CA36" s="55"/>
      <c r="CC36" s="56"/>
      <c r="CD36" s="56"/>
    </row>
    <row r="37" spans="1:82" s="47" customFormat="1" ht="33.75" customHeight="1" thickBot="1" x14ac:dyDescent="0.25">
      <c r="A37" s="99"/>
      <c r="B37" s="49"/>
      <c r="C37" s="156"/>
      <c r="D37" s="100"/>
      <c r="E37" s="101"/>
      <c r="F37" s="102"/>
      <c r="G37" s="101" t="e">
        <f>(E37/D37)/2</f>
        <v>#DIV/0!</v>
      </c>
      <c r="H37" s="103"/>
      <c r="I37" s="103"/>
      <c r="J37" s="104"/>
      <c r="K37" s="82">
        <f>J37-L37-O37</f>
        <v>0</v>
      </c>
      <c r="L37" s="83">
        <f>S37+U37+W37+Y37+AA37+AC37+AE37+AG37+AI37+AK37+AM37+AO37+AQ37+AS37+AU37+AW37+AY37+BA37+BC37+BE37+BG37+BI37+BK37+BM37+BO37+BQ37+BS37+BU37+BW37+BY37+CA37</f>
        <v>0</v>
      </c>
      <c r="M37" s="110"/>
      <c r="N37" s="111"/>
      <c r="O37" s="107"/>
      <c r="P37" s="110"/>
      <c r="Q37" s="87"/>
      <c r="R37" s="99"/>
      <c r="S37" s="108"/>
      <c r="T37" s="49"/>
      <c r="U37" s="108"/>
      <c r="V37" s="49"/>
      <c r="W37" s="108"/>
      <c r="X37" s="49"/>
      <c r="Y37" s="108"/>
      <c r="Z37" s="49"/>
      <c r="AA37" s="108"/>
      <c r="AB37" s="49"/>
      <c r="AC37" s="108"/>
      <c r="AD37" s="49"/>
      <c r="AE37" s="108"/>
      <c r="AF37" s="49"/>
      <c r="AG37" s="108"/>
      <c r="AH37" s="49"/>
      <c r="AI37" s="108"/>
      <c r="AJ37" s="49"/>
      <c r="AK37" s="108"/>
      <c r="AL37" s="49"/>
      <c r="AM37" s="108"/>
      <c r="AN37" s="49"/>
      <c r="AO37" s="108"/>
      <c r="AP37" s="49"/>
      <c r="AQ37" s="108"/>
      <c r="AR37" s="49"/>
      <c r="AS37" s="108"/>
      <c r="AT37" s="49"/>
      <c r="AU37" s="108"/>
      <c r="AV37" s="49"/>
      <c r="AW37" s="108"/>
      <c r="AX37" s="49"/>
      <c r="AY37" s="108"/>
      <c r="AZ37" s="49"/>
      <c r="BA37" s="108"/>
      <c r="BB37" s="49"/>
      <c r="BC37" s="108"/>
      <c r="BD37" s="49"/>
      <c r="BE37" s="108"/>
      <c r="BF37" s="49"/>
      <c r="BG37" s="108"/>
      <c r="BH37" s="49"/>
      <c r="BI37" s="108"/>
      <c r="BJ37" s="49"/>
      <c r="BK37" s="108"/>
      <c r="BL37" s="49"/>
      <c r="BM37" s="108"/>
      <c r="BN37" s="49"/>
      <c r="BO37" s="108"/>
      <c r="BP37" s="49"/>
      <c r="BQ37" s="108"/>
      <c r="BR37" s="49"/>
      <c r="BS37" s="108"/>
      <c r="BT37" s="49"/>
      <c r="BU37" s="108"/>
      <c r="BV37" s="49"/>
      <c r="BW37" s="108"/>
      <c r="BX37" s="49"/>
      <c r="BY37" s="108"/>
      <c r="BZ37" s="49"/>
      <c r="CA37" s="109"/>
      <c r="CB37" s="47">
        <f>K37</f>
        <v>0</v>
      </c>
      <c r="CC37" s="56">
        <f>CB37*(E37/50)</f>
        <v>0</v>
      </c>
      <c r="CD37" s="56"/>
    </row>
    <row r="38" spans="1:82" s="47" customFormat="1" ht="5.25" customHeight="1" thickBot="1" x14ac:dyDescent="0.25">
      <c r="C38" s="37"/>
      <c r="D38" s="90"/>
      <c r="E38" s="91"/>
      <c r="F38" s="92"/>
      <c r="G38" s="91"/>
      <c r="H38" s="93"/>
      <c r="I38" s="93"/>
      <c r="J38" s="52"/>
      <c r="K38" s="94"/>
      <c r="L38" s="95"/>
      <c r="M38" s="96"/>
      <c r="N38" s="97"/>
      <c r="O38" s="95"/>
      <c r="P38" s="96"/>
      <c r="Q38" s="98"/>
      <c r="S38" s="55"/>
      <c r="U38" s="55"/>
      <c r="W38" s="55"/>
      <c r="Y38" s="55"/>
      <c r="AA38" s="55"/>
      <c r="AC38" s="55"/>
      <c r="AE38" s="55"/>
      <c r="AG38" s="55"/>
      <c r="AI38" s="55"/>
      <c r="AK38" s="55"/>
      <c r="AM38" s="55"/>
      <c r="AO38" s="55"/>
      <c r="AQ38" s="55"/>
      <c r="AS38" s="55"/>
      <c r="AU38" s="55"/>
      <c r="AW38" s="55"/>
      <c r="AY38" s="55"/>
      <c r="BA38" s="55"/>
      <c r="BC38" s="55"/>
      <c r="BE38" s="55"/>
      <c r="BG38" s="55"/>
      <c r="BI38" s="55"/>
      <c r="BK38" s="55"/>
      <c r="BM38" s="55"/>
      <c r="BO38" s="55"/>
      <c r="BQ38" s="55"/>
      <c r="BS38" s="55"/>
      <c r="BU38" s="55"/>
      <c r="BW38" s="55"/>
      <c r="BY38" s="55"/>
      <c r="CA38" s="55"/>
      <c r="CC38" s="56"/>
      <c r="CD38" s="56"/>
    </row>
    <row r="39" spans="1:82" s="47" customFormat="1" ht="33.75" customHeight="1" thickBot="1" x14ac:dyDescent="0.25">
      <c r="A39" s="99"/>
      <c r="B39" s="49"/>
      <c r="C39" s="156"/>
      <c r="D39" s="100"/>
      <c r="E39" s="101"/>
      <c r="F39" s="102"/>
      <c r="G39" s="101" t="e">
        <f>(E39/D39)/2</f>
        <v>#DIV/0!</v>
      </c>
      <c r="H39" s="103"/>
      <c r="I39" s="103"/>
      <c r="J39" s="104"/>
      <c r="K39" s="82">
        <f>J39-L39-O39</f>
        <v>0</v>
      </c>
      <c r="L39" s="83">
        <f>S39+U39+W39+Y39+AA39+AC39+AE39+AG39+AI39+AK39+AM39+AO39+AQ39+AS39+AU39+AW39+AY39+BA39+BC39+BE39+BG39+BI39+BK39+BM39+BO39+BQ39+BS39+BU39+BW39+BY39+CA39</f>
        <v>0</v>
      </c>
      <c r="M39" s="110"/>
      <c r="N39" s="111"/>
      <c r="O39" s="107"/>
      <c r="P39" s="110"/>
      <c r="Q39" s="87"/>
      <c r="R39" s="99"/>
      <c r="S39" s="108"/>
      <c r="T39" s="49"/>
      <c r="U39" s="108"/>
      <c r="V39" s="49"/>
      <c r="W39" s="108"/>
      <c r="X39" s="49"/>
      <c r="Y39" s="108"/>
      <c r="Z39" s="49"/>
      <c r="AA39" s="108"/>
      <c r="AB39" s="49"/>
      <c r="AC39" s="108"/>
      <c r="AD39" s="49"/>
      <c r="AE39" s="108"/>
      <c r="AF39" s="49"/>
      <c r="AG39" s="108"/>
      <c r="AH39" s="49"/>
      <c r="AI39" s="108"/>
      <c r="AJ39" s="49"/>
      <c r="AK39" s="108"/>
      <c r="AL39" s="49"/>
      <c r="AM39" s="108"/>
      <c r="AN39" s="49"/>
      <c r="AO39" s="108"/>
      <c r="AP39" s="49"/>
      <c r="AQ39" s="108"/>
      <c r="AR39" s="49"/>
      <c r="AS39" s="108"/>
      <c r="AT39" s="49"/>
      <c r="AU39" s="108"/>
      <c r="AV39" s="49"/>
      <c r="AW39" s="108"/>
      <c r="AX39" s="49"/>
      <c r="AY39" s="108"/>
      <c r="AZ39" s="49"/>
      <c r="BA39" s="108"/>
      <c r="BB39" s="49"/>
      <c r="BC39" s="108"/>
      <c r="BD39" s="49"/>
      <c r="BE39" s="108"/>
      <c r="BF39" s="49"/>
      <c r="BG39" s="108"/>
      <c r="BH39" s="49"/>
      <c r="BI39" s="108"/>
      <c r="BJ39" s="49"/>
      <c r="BK39" s="108"/>
      <c r="BL39" s="49"/>
      <c r="BM39" s="108"/>
      <c r="BN39" s="49"/>
      <c r="BO39" s="108"/>
      <c r="BP39" s="49"/>
      <c r="BQ39" s="108"/>
      <c r="BR39" s="49"/>
      <c r="BS39" s="108"/>
      <c r="BT39" s="49"/>
      <c r="BU39" s="108"/>
      <c r="BV39" s="49"/>
      <c r="BW39" s="108"/>
      <c r="BX39" s="49"/>
      <c r="BY39" s="108"/>
      <c r="BZ39" s="49"/>
      <c r="CA39" s="109"/>
      <c r="CB39" s="47">
        <f>K39</f>
        <v>0</v>
      </c>
      <c r="CC39" s="56">
        <f>CB39*(E39/50)</f>
        <v>0</v>
      </c>
      <c r="CD39" s="56"/>
    </row>
    <row r="40" spans="1:82" s="47" customFormat="1" ht="5.25" customHeight="1" thickBot="1" x14ac:dyDescent="0.25">
      <c r="C40" s="37"/>
      <c r="D40" s="90"/>
      <c r="E40" s="91"/>
      <c r="F40" s="92"/>
      <c r="G40" s="91"/>
      <c r="H40" s="93"/>
      <c r="I40" s="93"/>
      <c r="J40" s="52"/>
      <c r="K40" s="94"/>
      <c r="L40" s="95"/>
      <c r="M40" s="96"/>
      <c r="N40" s="97"/>
      <c r="O40" s="95"/>
      <c r="P40" s="96"/>
      <c r="Q40" s="98"/>
      <c r="S40" s="55"/>
      <c r="U40" s="55"/>
      <c r="W40" s="55"/>
      <c r="Y40" s="55"/>
      <c r="AA40" s="55"/>
      <c r="AC40" s="55"/>
      <c r="AE40" s="55"/>
      <c r="AG40" s="55"/>
      <c r="AI40" s="55"/>
      <c r="AK40" s="55"/>
      <c r="AM40" s="55"/>
      <c r="AO40" s="55"/>
      <c r="AQ40" s="55"/>
      <c r="AS40" s="55"/>
      <c r="AU40" s="55"/>
      <c r="AW40" s="55"/>
      <c r="AY40" s="55"/>
      <c r="BA40" s="55"/>
      <c r="BC40" s="55"/>
      <c r="BE40" s="55"/>
      <c r="BG40" s="55"/>
      <c r="BI40" s="55"/>
      <c r="BK40" s="55"/>
      <c r="BM40" s="55"/>
      <c r="BO40" s="55"/>
      <c r="BQ40" s="55"/>
      <c r="BS40" s="55"/>
      <c r="BU40" s="55"/>
      <c r="BW40" s="55"/>
      <c r="BY40" s="55"/>
      <c r="CA40" s="55"/>
      <c r="CC40" s="56"/>
      <c r="CD40" s="56"/>
    </row>
    <row r="41" spans="1:82" s="47" customFormat="1" ht="33.75" customHeight="1" thickBot="1" x14ac:dyDescent="0.25">
      <c r="A41" s="99"/>
      <c r="B41" s="49"/>
      <c r="C41" s="156"/>
      <c r="D41" s="100"/>
      <c r="E41" s="101"/>
      <c r="F41" s="102"/>
      <c r="G41" s="101" t="e">
        <f>(E41/D41)/2</f>
        <v>#DIV/0!</v>
      </c>
      <c r="H41" s="103"/>
      <c r="I41" s="103"/>
      <c r="J41" s="104"/>
      <c r="K41" s="82">
        <f>J41-L41-O41</f>
        <v>0</v>
      </c>
      <c r="L41" s="83">
        <f>S41+U41+W41+Y41+AA41+AC41+AE41+AG41+AI41+AK41+AM41+AO41+AQ41+AS41+AU41+AW41+AY41+BA41+BC41+BE41+BG41+BI41+BK41+BM41+BO41+BQ41+BS41+BU41+BW41+BY41+CA41</f>
        <v>0</v>
      </c>
      <c r="M41" s="110"/>
      <c r="N41" s="111"/>
      <c r="O41" s="107"/>
      <c r="P41" s="110"/>
      <c r="Q41" s="87"/>
      <c r="R41" s="99"/>
      <c r="S41" s="108"/>
      <c r="T41" s="49"/>
      <c r="U41" s="108"/>
      <c r="V41" s="49"/>
      <c r="W41" s="108"/>
      <c r="X41" s="49"/>
      <c r="Y41" s="108"/>
      <c r="Z41" s="49"/>
      <c r="AA41" s="108"/>
      <c r="AB41" s="49"/>
      <c r="AC41" s="108"/>
      <c r="AD41" s="49"/>
      <c r="AE41" s="108"/>
      <c r="AF41" s="49"/>
      <c r="AG41" s="108"/>
      <c r="AH41" s="49"/>
      <c r="AI41" s="108"/>
      <c r="AJ41" s="49"/>
      <c r="AK41" s="108"/>
      <c r="AL41" s="49"/>
      <c r="AM41" s="108"/>
      <c r="AN41" s="49"/>
      <c r="AO41" s="108"/>
      <c r="AP41" s="49"/>
      <c r="AQ41" s="108"/>
      <c r="AR41" s="49"/>
      <c r="AS41" s="108"/>
      <c r="AT41" s="49"/>
      <c r="AU41" s="108"/>
      <c r="AV41" s="49"/>
      <c r="AW41" s="108"/>
      <c r="AX41" s="49"/>
      <c r="AY41" s="108"/>
      <c r="AZ41" s="49"/>
      <c r="BA41" s="108"/>
      <c r="BB41" s="49"/>
      <c r="BC41" s="108"/>
      <c r="BD41" s="49"/>
      <c r="BE41" s="108"/>
      <c r="BF41" s="49"/>
      <c r="BG41" s="108"/>
      <c r="BH41" s="49"/>
      <c r="BI41" s="108"/>
      <c r="BJ41" s="49"/>
      <c r="BK41" s="108"/>
      <c r="BL41" s="49"/>
      <c r="BM41" s="108"/>
      <c r="BN41" s="49"/>
      <c r="BO41" s="108"/>
      <c r="BP41" s="49"/>
      <c r="BQ41" s="108"/>
      <c r="BR41" s="49"/>
      <c r="BS41" s="108"/>
      <c r="BT41" s="49"/>
      <c r="BU41" s="108"/>
      <c r="BV41" s="49"/>
      <c r="BW41" s="108"/>
      <c r="BX41" s="49"/>
      <c r="BY41" s="108"/>
      <c r="BZ41" s="49"/>
      <c r="CA41" s="109"/>
      <c r="CB41" s="47">
        <f>K41</f>
        <v>0</v>
      </c>
      <c r="CC41" s="56">
        <f>CB41*(E41/50)</f>
        <v>0</v>
      </c>
      <c r="CD41" s="56"/>
    </row>
    <row r="42" spans="1:82" s="47" customFormat="1" ht="5.25" customHeight="1" thickBot="1" x14ac:dyDescent="0.25">
      <c r="C42" s="37"/>
      <c r="D42" s="90"/>
      <c r="E42" s="91"/>
      <c r="F42" s="92"/>
      <c r="G42" s="91"/>
      <c r="H42" s="93"/>
      <c r="I42" s="93"/>
      <c r="J42" s="52"/>
      <c r="K42" s="94"/>
      <c r="L42" s="95"/>
      <c r="M42" s="96"/>
      <c r="N42" s="97"/>
      <c r="O42" s="95"/>
      <c r="P42" s="96"/>
      <c r="Q42" s="98"/>
      <c r="S42" s="55"/>
      <c r="U42" s="55"/>
      <c r="W42" s="55"/>
      <c r="Y42" s="55"/>
      <c r="AA42" s="55"/>
      <c r="AC42" s="55"/>
      <c r="AE42" s="55"/>
      <c r="AG42" s="55"/>
      <c r="AI42" s="55"/>
      <c r="AK42" s="55"/>
      <c r="AM42" s="55"/>
      <c r="AO42" s="55"/>
      <c r="AQ42" s="55"/>
      <c r="AS42" s="55"/>
      <c r="AU42" s="55"/>
      <c r="AW42" s="55"/>
      <c r="AY42" s="55"/>
      <c r="BA42" s="55"/>
      <c r="BC42" s="55"/>
      <c r="BE42" s="55"/>
      <c r="BG42" s="55"/>
      <c r="BI42" s="55"/>
      <c r="BK42" s="55"/>
      <c r="BM42" s="55"/>
      <c r="BO42" s="55"/>
      <c r="BQ42" s="55"/>
      <c r="BS42" s="55"/>
      <c r="BU42" s="55"/>
      <c r="BW42" s="55"/>
      <c r="BY42" s="55"/>
      <c r="CA42" s="55"/>
      <c r="CC42" s="56"/>
      <c r="CD42" s="56"/>
    </row>
    <row r="43" spans="1:82" s="47" customFormat="1" ht="33.75" customHeight="1" thickBot="1" x14ac:dyDescent="0.25">
      <c r="A43" s="99"/>
      <c r="B43" s="49"/>
      <c r="C43" s="156"/>
      <c r="D43" s="100"/>
      <c r="E43" s="101"/>
      <c r="F43" s="102"/>
      <c r="G43" s="101" t="e">
        <f>(E43/D43)/2</f>
        <v>#DIV/0!</v>
      </c>
      <c r="H43" s="103"/>
      <c r="I43" s="103"/>
      <c r="J43" s="104"/>
      <c r="K43" s="82">
        <f>J43-L43-O43</f>
        <v>0</v>
      </c>
      <c r="L43" s="83">
        <f>S43+U43+W43+Y43+AA43+AC43+AE43+AG43+AI43+AK43+AM43+AO43+AQ43+AS43+AU43+AW43+AY43+BA43+BC43+BE43+BG43+BI43+BK43+BM43+BO43+BQ43+BS43+BU43+BW43+BY43+CA43</f>
        <v>0</v>
      </c>
      <c r="M43" s="110"/>
      <c r="N43" s="111"/>
      <c r="O43" s="107"/>
      <c r="P43" s="110"/>
      <c r="Q43" s="87"/>
      <c r="R43" s="99"/>
      <c r="S43" s="108"/>
      <c r="T43" s="49"/>
      <c r="U43" s="108"/>
      <c r="V43" s="49"/>
      <c r="W43" s="108"/>
      <c r="X43" s="49"/>
      <c r="Y43" s="108"/>
      <c r="Z43" s="49"/>
      <c r="AA43" s="108"/>
      <c r="AB43" s="49"/>
      <c r="AC43" s="108"/>
      <c r="AD43" s="49"/>
      <c r="AE43" s="108"/>
      <c r="AF43" s="49"/>
      <c r="AG43" s="108"/>
      <c r="AH43" s="49"/>
      <c r="AI43" s="108"/>
      <c r="AJ43" s="49"/>
      <c r="AK43" s="108"/>
      <c r="AL43" s="49"/>
      <c r="AM43" s="108"/>
      <c r="AN43" s="49"/>
      <c r="AO43" s="108"/>
      <c r="AP43" s="49"/>
      <c r="AQ43" s="108"/>
      <c r="AR43" s="49"/>
      <c r="AS43" s="108"/>
      <c r="AT43" s="49"/>
      <c r="AU43" s="108"/>
      <c r="AV43" s="49"/>
      <c r="AW43" s="108"/>
      <c r="AX43" s="49"/>
      <c r="AY43" s="108"/>
      <c r="AZ43" s="49"/>
      <c r="BA43" s="108"/>
      <c r="BB43" s="49"/>
      <c r="BC43" s="108"/>
      <c r="BD43" s="49"/>
      <c r="BE43" s="108"/>
      <c r="BF43" s="49"/>
      <c r="BG43" s="108"/>
      <c r="BH43" s="49"/>
      <c r="BI43" s="108"/>
      <c r="BJ43" s="49"/>
      <c r="BK43" s="108"/>
      <c r="BL43" s="49"/>
      <c r="BM43" s="108"/>
      <c r="BN43" s="49"/>
      <c r="BO43" s="108"/>
      <c r="BP43" s="49"/>
      <c r="BQ43" s="108"/>
      <c r="BR43" s="49"/>
      <c r="BS43" s="108"/>
      <c r="BT43" s="49"/>
      <c r="BU43" s="108"/>
      <c r="BV43" s="49"/>
      <c r="BW43" s="108"/>
      <c r="BX43" s="49"/>
      <c r="BY43" s="108"/>
      <c r="BZ43" s="49"/>
      <c r="CA43" s="109"/>
      <c r="CB43" s="47">
        <f>K43</f>
        <v>0</v>
      </c>
      <c r="CC43" s="56">
        <f>CB43*(E43/50)</f>
        <v>0</v>
      </c>
      <c r="CD43" s="56"/>
    </row>
    <row r="44" spans="1:82" s="47" customFormat="1" ht="5.25" customHeight="1" thickBot="1" x14ac:dyDescent="0.25">
      <c r="C44" s="37"/>
      <c r="D44" s="90"/>
      <c r="E44" s="91"/>
      <c r="F44" s="92"/>
      <c r="G44" s="91"/>
      <c r="H44" s="93"/>
      <c r="I44" s="93"/>
      <c r="J44" s="52"/>
      <c r="K44" s="94"/>
      <c r="L44" s="95"/>
      <c r="M44" s="96"/>
      <c r="N44" s="97"/>
      <c r="O44" s="95"/>
      <c r="P44" s="96"/>
      <c r="Q44" s="98"/>
      <c r="S44" s="55"/>
      <c r="U44" s="55"/>
      <c r="W44" s="55"/>
      <c r="Y44" s="55"/>
      <c r="AA44" s="55"/>
      <c r="AC44" s="55"/>
      <c r="AE44" s="55"/>
      <c r="AG44" s="55"/>
      <c r="AI44" s="55"/>
      <c r="AK44" s="55"/>
      <c r="AM44" s="55"/>
      <c r="AO44" s="55"/>
      <c r="AQ44" s="55"/>
      <c r="AS44" s="55"/>
      <c r="AU44" s="55"/>
      <c r="AW44" s="55"/>
      <c r="AY44" s="55"/>
      <c r="BA44" s="55"/>
      <c r="BC44" s="55"/>
      <c r="BE44" s="55"/>
      <c r="BG44" s="55"/>
      <c r="BI44" s="55"/>
      <c r="BK44" s="55"/>
      <c r="BM44" s="55"/>
      <c r="BO44" s="55"/>
      <c r="BQ44" s="55"/>
      <c r="BS44" s="55"/>
      <c r="BU44" s="55"/>
      <c r="BW44" s="55"/>
      <c r="BY44" s="55"/>
      <c r="CA44" s="55"/>
      <c r="CC44" s="56"/>
      <c r="CD44" s="56"/>
    </row>
    <row r="45" spans="1:82" s="47" customFormat="1" ht="33.75" customHeight="1" thickBot="1" x14ac:dyDescent="0.25">
      <c r="A45" s="99"/>
      <c r="B45" s="49"/>
      <c r="C45" s="156"/>
      <c r="D45" s="100"/>
      <c r="E45" s="101"/>
      <c r="F45" s="102"/>
      <c r="G45" s="101" t="e">
        <f>(E45/D45)/2</f>
        <v>#DIV/0!</v>
      </c>
      <c r="H45" s="103"/>
      <c r="I45" s="103"/>
      <c r="J45" s="104"/>
      <c r="K45" s="82">
        <f>J45-L45-O45</f>
        <v>0</v>
      </c>
      <c r="L45" s="83">
        <f>S45+U45+W45+Y45+AA45+AC45+AE45+AG45+AI45+AK45+AM45+AO45+AQ45+AS45+AU45+AW45+AY45+BA45+BC45+BE45+BG45+BI45+BK45+BM45+BO45+BQ45+BS45+BU45+BW45+BY45+CA45</f>
        <v>0</v>
      </c>
      <c r="M45" s="110"/>
      <c r="N45" s="111"/>
      <c r="O45" s="107"/>
      <c r="P45" s="110"/>
      <c r="Q45" s="87"/>
      <c r="R45" s="99"/>
      <c r="S45" s="108"/>
      <c r="T45" s="49"/>
      <c r="U45" s="108"/>
      <c r="V45" s="49"/>
      <c r="W45" s="108"/>
      <c r="X45" s="49"/>
      <c r="Y45" s="108"/>
      <c r="Z45" s="49"/>
      <c r="AA45" s="108"/>
      <c r="AB45" s="49"/>
      <c r="AC45" s="108"/>
      <c r="AD45" s="49"/>
      <c r="AE45" s="108"/>
      <c r="AF45" s="49"/>
      <c r="AG45" s="108"/>
      <c r="AH45" s="49"/>
      <c r="AI45" s="108"/>
      <c r="AJ45" s="49"/>
      <c r="AK45" s="108"/>
      <c r="AL45" s="49"/>
      <c r="AM45" s="108"/>
      <c r="AN45" s="49"/>
      <c r="AO45" s="108"/>
      <c r="AP45" s="49"/>
      <c r="AQ45" s="108"/>
      <c r="AR45" s="49"/>
      <c r="AS45" s="108"/>
      <c r="AT45" s="49"/>
      <c r="AU45" s="108"/>
      <c r="AV45" s="49"/>
      <c r="AW45" s="108"/>
      <c r="AX45" s="49"/>
      <c r="AY45" s="108"/>
      <c r="AZ45" s="49"/>
      <c r="BA45" s="108"/>
      <c r="BB45" s="49"/>
      <c r="BC45" s="108"/>
      <c r="BD45" s="49"/>
      <c r="BE45" s="108"/>
      <c r="BF45" s="49"/>
      <c r="BG45" s="108"/>
      <c r="BH45" s="49"/>
      <c r="BI45" s="108"/>
      <c r="BJ45" s="49"/>
      <c r="BK45" s="108"/>
      <c r="BL45" s="49"/>
      <c r="BM45" s="108"/>
      <c r="BN45" s="49"/>
      <c r="BO45" s="108"/>
      <c r="BP45" s="49"/>
      <c r="BQ45" s="108"/>
      <c r="BR45" s="49"/>
      <c r="BS45" s="108"/>
      <c r="BT45" s="49"/>
      <c r="BU45" s="108"/>
      <c r="BV45" s="49"/>
      <c r="BW45" s="108"/>
      <c r="BX45" s="49"/>
      <c r="BY45" s="108"/>
      <c r="BZ45" s="49"/>
      <c r="CA45" s="109"/>
      <c r="CB45" s="47">
        <f>K45</f>
        <v>0</v>
      </c>
      <c r="CC45" s="56">
        <f>CB45*(E45/50)</f>
        <v>0</v>
      </c>
      <c r="CD45" s="56"/>
    </row>
    <row r="46" spans="1:82" s="47" customFormat="1" ht="5.25" customHeight="1" thickBot="1" x14ac:dyDescent="0.25">
      <c r="C46" s="37"/>
      <c r="D46" s="90"/>
      <c r="E46" s="91"/>
      <c r="F46" s="92"/>
      <c r="G46" s="91"/>
      <c r="H46" s="93"/>
      <c r="I46" s="93"/>
      <c r="J46" s="52"/>
      <c r="K46" s="94"/>
      <c r="L46" s="95"/>
      <c r="M46" s="96"/>
      <c r="N46" s="97"/>
      <c r="O46" s="95"/>
      <c r="P46" s="96"/>
      <c r="Q46" s="98"/>
      <c r="S46" s="55"/>
      <c r="U46" s="55"/>
      <c r="W46" s="55"/>
      <c r="Y46" s="55"/>
      <c r="AA46" s="55"/>
      <c r="AC46" s="55"/>
      <c r="AE46" s="55"/>
      <c r="AG46" s="55"/>
      <c r="AI46" s="55"/>
      <c r="AK46" s="55"/>
      <c r="AM46" s="55"/>
      <c r="AO46" s="55"/>
      <c r="AQ46" s="55"/>
      <c r="AS46" s="55"/>
      <c r="AU46" s="55"/>
      <c r="AW46" s="55"/>
      <c r="AY46" s="55"/>
      <c r="BA46" s="55"/>
      <c r="BC46" s="55"/>
      <c r="BE46" s="55"/>
      <c r="BG46" s="55"/>
      <c r="BI46" s="55"/>
      <c r="BK46" s="55"/>
      <c r="BM46" s="55"/>
      <c r="BO46" s="55"/>
      <c r="BQ46" s="55"/>
      <c r="BS46" s="55"/>
      <c r="BU46" s="55"/>
      <c r="BW46" s="55"/>
      <c r="BY46" s="55"/>
      <c r="CA46" s="55"/>
      <c r="CC46" s="56"/>
      <c r="CD46" s="56"/>
    </row>
    <row r="47" spans="1:82" s="47" customFormat="1" ht="33.75" customHeight="1" thickBot="1" x14ac:dyDescent="0.25">
      <c r="A47" s="99"/>
      <c r="B47" s="49"/>
      <c r="C47" s="156"/>
      <c r="D47" s="100"/>
      <c r="E47" s="101"/>
      <c r="F47" s="102"/>
      <c r="G47" s="101" t="e">
        <f>(E47/D47)/2</f>
        <v>#DIV/0!</v>
      </c>
      <c r="H47" s="103"/>
      <c r="I47" s="103"/>
      <c r="J47" s="104"/>
      <c r="K47" s="82">
        <f>J47-L47-O47</f>
        <v>0</v>
      </c>
      <c r="L47" s="83">
        <f>S47+U47+W47+Y47+AA47+AC47+AE47+AG47+AI47+AK47+AM47+AO47+AQ47+AS47+AU47+AW47+AY47+BA47+BC47+BE47+BG47+BI47+BK47+BM47+BO47+BQ47+BS47+BU47+BW47+BY47+CA47</f>
        <v>0</v>
      </c>
      <c r="M47" s="110"/>
      <c r="N47" s="111"/>
      <c r="O47" s="107"/>
      <c r="P47" s="110"/>
      <c r="Q47" s="87"/>
      <c r="R47" s="99"/>
      <c r="S47" s="108"/>
      <c r="T47" s="49"/>
      <c r="U47" s="108"/>
      <c r="V47" s="49"/>
      <c r="W47" s="108"/>
      <c r="X47" s="49"/>
      <c r="Y47" s="108"/>
      <c r="Z47" s="49"/>
      <c r="AA47" s="108"/>
      <c r="AB47" s="49"/>
      <c r="AC47" s="108"/>
      <c r="AD47" s="49"/>
      <c r="AE47" s="108"/>
      <c r="AF47" s="49"/>
      <c r="AG47" s="108"/>
      <c r="AH47" s="49"/>
      <c r="AI47" s="108"/>
      <c r="AJ47" s="49"/>
      <c r="AK47" s="108"/>
      <c r="AL47" s="49"/>
      <c r="AM47" s="108"/>
      <c r="AN47" s="49"/>
      <c r="AO47" s="108"/>
      <c r="AP47" s="49"/>
      <c r="AQ47" s="108"/>
      <c r="AR47" s="49"/>
      <c r="AS47" s="108"/>
      <c r="AT47" s="49"/>
      <c r="AU47" s="108"/>
      <c r="AV47" s="49"/>
      <c r="AW47" s="108"/>
      <c r="AX47" s="49"/>
      <c r="AY47" s="108"/>
      <c r="AZ47" s="49"/>
      <c r="BA47" s="108"/>
      <c r="BB47" s="49"/>
      <c r="BC47" s="108"/>
      <c r="BD47" s="49"/>
      <c r="BE47" s="108"/>
      <c r="BF47" s="49"/>
      <c r="BG47" s="108"/>
      <c r="BH47" s="49"/>
      <c r="BI47" s="108"/>
      <c r="BJ47" s="49"/>
      <c r="BK47" s="108"/>
      <c r="BL47" s="49"/>
      <c r="BM47" s="108"/>
      <c r="BN47" s="49"/>
      <c r="BO47" s="108"/>
      <c r="BP47" s="49"/>
      <c r="BQ47" s="108"/>
      <c r="BR47" s="49"/>
      <c r="BS47" s="108"/>
      <c r="BT47" s="49"/>
      <c r="BU47" s="108"/>
      <c r="BV47" s="49"/>
      <c r="BW47" s="108"/>
      <c r="BX47" s="49"/>
      <c r="BY47" s="108"/>
      <c r="BZ47" s="49"/>
      <c r="CA47" s="109"/>
      <c r="CB47" s="47">
        <f>K47</f>
        <v>0</v>
      </c>
      <c r="CC47" s="56">
        <f>CB47*(E47/50)</f>
        <v>0</v>
      </c>
      <c r="CD47" s="56"/>
    </row>
    <row r="48" spans="1:82" s="47" customFormat="1" ht="5.25" customHeight="1" x14ac:dyDescent="0.2">
      <c r="D48" s="90"/>
      <c r="E48" s="91"/>
      <c r="F48" s="92"/>
      <c r="G48" s="91"/>
      <c r="H48" s="93"/>
      <c r="I48" s="93"/>
      <c r="K48" s="55"/>
      <c r="M48" s="96"/>
      <c r="N48" s="97"/>
      <c r="O48" s="52"/>
      <c r="P48" s="96"/>
      <c r="Q48" s="98"/>
      <c r="S48" s="55"/>
      <c r="U48" s="55"/>
      <c r="W48" s="55"/>
      <c r="Y48" s="55"/>
      <c r="AA48" s="55"/>
      <c r="AC48" s="55"/>
      <c r="AE48" s="55"/>
      <c r="AG48" s="55"/>
      <c r="AI48" s="55"/>
      <c r="AK48" s="55"/>
      <c r="AM48" s="55"/>
      <c r="AO48" s="55"/>
      <c r="AQ48" s="55"/>
      <c r="AS48" s="55"/>
      <c r="AU48" s="55"/>
      <c r="AW48" s="55"/>
      <c r="AY48" s="55"/>
      <c r="BA48" s="55"/>
      <c r="BC48" s="55"/>
      <c r="BE48" s="55"/>
      <c r="BG48" s="55"/>
      <c r="BI48" s="55"/>
      <c r="BK48" s="55"/>
      <c r="BM48" s="55"/>
      <c r="BO48" s="55"/>
      <c r="BQ48" s="55"/>
      <c r="BS48" s="55"/>
      <c r="BU48" s="55"/>
      <c r="BW48" s="55"/>
      <c r="BY48" s="55"/>
      <c r="CA48" s="55"/>
      <c r="CC48" s="56"/>
      <c r="CD48" s="56"/>
    </row>
    <row r="49" spans="1:82" s="37" customFormat="1" ht="22.5" customHeight="1" thickBot="1" x14ac:dyDescent="0.25">
      <c r="D49" s="121"/>
      <c r="E49" s="42"/>
      <c r="F49" s="43"/>
      <c r="G49" s="42"/>
      <c r="H49" s="122"/>
      <c r="I49" s="122"/>
      <c r="J49" s="123">
        <f>SUM(J8:J48)</f>
        <v>0</v>
      </c>
      <c r="K49" s="124">
        <f t="shared" ref="K49:O49" si="0">SUM(K8:K48)</f>
        <v>0</v>
      </c>
      <c r="L49" s="123">
        <f t="shared" si="0"/>
        <v>0</v>
      </c>
      <c r="M49" s="125" t="e">
        <f>SUM(M8:M47)</f>
        <v>#DIV/0!</v>
      </c>
      <c r="N49" s="113" t="e">
        <f t="shared" si="0"/>
        <v>#DIV/0!</v>
      </c>
      <c r="O49" s="123">
        <f t="shared" si="0"/>
        <v>0</v>
      </c>
      <c r="P49" s="125" t="e">
        <f>SUM(P8:P47)</f>
        <v>#DIV/0!</v>
      </c>
      <c r="Q49" s="126" t="e">
        <f>SUM(Q8:Q48)</f>
        <v>#DIV/0!</v>
      </c>
      <c r="S49" s="38">
        <f>SUM(S8:S48)</f>
        <v>0</v>
      </c>
      <c r="U49" s="38">
        <f t="shared" ref="U49" si="1">SUM(U8:U48)</f>
        <v>0</v>
      </c>
      <c r="W49" s="38">
        <f t="shared" ref="W49" si="2">SUM(W8:W48)</f>
        <v>0</v>
      </c>
      <c r="Y49" s="38">
        <f t="shared" ref="Y49" si="3">SUM(Y8:Y48)</f>
        <v>0</v>
      </c>
      <c r="AA49" s="38">
        <f t="shared" ref="AA49" si="4">SUM(AA8:AA48)</f>
        <v>0</v>
      </c>
      <c r="AC49" s="38">
        <f t="shared" ref="AC49" si="5">SUM(AC8:AC48)</f>
        <v>0</v>
      </c>
      <c r="AE49" s="38">
        <f t="shared" ref="AE49" si="6">SUM(AE8:AE48)</f>
        <v>0</v>
      </c>
      <c r="AG49" s="38">
        <f t="shared" ref="AG49" si="7">SUM(AG8:AG48)</f>
        <v>0</v>
      </c>
      <c r="AI49" s="38">
        <f t="shared" ref="AI49" si="8">SUM(AI8:AI48)</f>
        <v>0</v>
      </c>
      <c r="AK49" s="38">
        <f t="shared" ref="AK49" si="9">SUM(AK8:AK48)</f>
        <v>0</v>
      </c>
      <c r="AM49" s="38">
        <f t="shared" ref="AM49" si="10">SUM(AM8:AM48)</f>
        <v>0</v>
      </c>
      <c r="AO49" s="38">
        <f t="shared" ref="AO49" si="11">SUM(AO8:AO48)</f>
        <v>0</v>
      </c>
      <c r="AQ49" s="38">
        <f t="shared" ref="AQ49" si="12">SUM(AQ8:AQ48)</f>
        <v>0</v>
      </c>
      <c r="AS49" s="38">
        <f t="shared" ref="AS49" si="13">SUM(AS8:AS48)</f>
        <v>0</v>
      </c>
      <c r="AU49" s="38">
        <f t="shared" ref="AU49" si="14">SUM(AU8:AU48)</f>
        <v>0</v>
      </c>
      <c r="AW49" s="38">
        <f t="shared" ref="AW49" si="15">SUM(AW8:AW48)</f>
        <v>0</v>
      </c>
      <c r="AY49" s="38">
        <f t="shared" ref="AY49" si="16">SUM(AY8:AY48)</f>
        <v>0</v>
      </c>
      <c r="BA49" s="38">
        <f t="shared" ref="BA49" si="17">SUM(BA8:BA48)</f>
        <v>0</v>
      </c>
      <c r="BC49" s="38">
        <f t="shared" ref="BC49" si="18">SUM(BC8:BC48)</f>
        <v>0</v>
      </c>
      <c r="BE49" s="38">
        <f t="shared" ref="BE49" si="19">SUM(BE8:BE48)</f>
        <v>0</v>
      </c>
      <c r="BG49" s="38">
        <f t="shared" ref="BG49" si="20">SUM(BG8:BG48)</f>
        <v>0</v>
      </c>
      <c r="BI49" s="38">
        <f t="shared" ref="BI49" si="21">SUM(BI8:BI48)</f>
        <v>0</v>
      </c>
      <c r="BK49" s="38">
        <f t="shared" ref="BK49" si="22">SUM(BK8:BK48)</f>
        <v>0</v>
      </c>
      <c r="BM49" s="38">
        <f t="shared" ref="BM49" si="23">SUM(BM8:BM48)</f>
        <v>0</v>
      </c>
      <c r="BO49" s="38">
        <f t="shared" ref="BO49" si="24">SUM(BO8:BO48)</f>
        <v>0</v>
      </c>
      <c r="BQ49" s="38">
        <f t="shared" ref="BQ49" si="25">SUM(BQ8:BQ48)</f>
        <v>0</v>
      </c>
      <c r="BS49" s="38">
        <f t="shared" ref="BS49" si="26">SUM(BS8:BS48)</f>
        <v>0</v>
      </c>
      <c r="BU49" s="38">
        <f t="shared" ref="BU49" si="27">SUM(BU8:BU48)</f>
        <v>0</v>
      </c>
      <c r="BW49" s="38">
        <f t="shared" ref="BW49" si="28">SUM(BW8:BW48)</f>
        <v>0</v>
      </c>
      <c r="BY49" s="38">
        <f t="shared" ref="BY49" si="29">SUM(BY8:BY48)</f>
        <v>0</v>
      </c>
      <c r="CA49" s="38">
        <f t="shared" ref="CA49" si="30">SUM(CA8:CA48)</f>
        <v>0</v>
      </c>
      <c r="CB49" s="127">
        <f>SUM(CB8:CB48)</f>
        <v>0</v>
      </c>
      <c r="CC49" s="128">
        <f t="shared" ref="CC49:CD49" si="31">SUM(CC8:CC48)</f>
        <v>0</v>
      </c>
      <c r="CD49" s="128" t="e">
        <f t="shared" si="31"/>
        <v>#DIV/0!</v>
      </c>
    </row>
    <row r="50" spans="1:82" s="37" customFormat="1" ht="6" customHeight="1" thickTop="1" thickBot="1" x14ac:dyDescent="0.25">
      <c r="D50" s="121"/>
      <c r="E50" s="42"/>
      <c r="F50" s="43"/>
      <c r="G50" s="42"/>
      <c r="H50" s="122"/>
      <c r="I50" s="122"/>
      <c r="K50" s="38"/>
      <c r="M50" s="129"/>
      <c r="N50" s="130"/>
      <c r="O50" s="115"/>
      <c r="P50" s="129"/>
      <c r="Q50" s="131"/>
      <c r="S50" s="38"/>
      <c r="U50" s="38"/>
      <c r="W50" s="38"/>
      <c r="Y50" s="38"/>
      <c r="AA50" s="38"/>
      <c r="AC50" s="38"/>
      <c r="AE50" s="38"/>
      <c r="AG50" s="38"/>
      <c r="AI50" s="38"/>
      <c r="AK50" s="38"/>
      <c r="AM50" s="38"/>
      <c r="AO50" s="38"/>
      <c r="AQ50" s="38"/>
      <c r="AS50" s="38"/>
      <c r="AU50" s="38"/>
      <c r="AW50" s="38"/>
      <c r="AY50" s="38"/>
      <c r="BA50" s="38"/>
      <c r="BC50" s="38"/>
      <c r="BE50" s="38"/>
      <c r="BG50" s="38"/>
      <c r="BI50" s="38"/>
      <c r="BK50" s="38"/>
      <c r="BM50" s="38"/>
      <c r="BO50" s="38"/>
      <c r="BQ50" s="38"/>
      <c r="BS50" s="38"/>
      <c r="BU50" s="38"/>
      <c r="BW50" s="38"/>
      <c r="BY50" s="38"/>
      <c r="CA50" s="38"/>
      <c r="CC50" s="60"/>
      <c r="CD50" s="60"/>
    </row>
    <row r="51" spans="1:82" s="37" customFormat="1" ht="25.5" customHeight="1" thickBot="1" x14ac:dyDescent="0.25">
      <c r="A51" s="634" t="s">
        <v>43</v>
      </c>
      <c r="B51" s="634"/>
      <c r="C51" s="150">
        <f>(A9+A11+A13+A15+A17+A19+A21+A23+A25+A27+A29+A31+A33+A35+A37+A39+A41+A43+A45+A47)-C54</f>
        <v>0</v>
      </c>
      <c r="D51" s="635" t="s">
        <v>45</v>
      </c>
      <c r="E51" s="636"/>
      <c r="F51" s="132"/>
      <c r="G51" s="42"/>
      <c r="H51" s="122"/>
      <c r="I51" s="122"/>
      <c r="K51" s="38"/>
      <c r="M51" s="129"/>
      <c r="N51" s="130"/>
      <c r="O51" s="115"/>
      <c r="P51" s="129"/>
      <c r="Q51" s="133" t="s">
        <v>49</v>
      </c>
      <c r="R51" s="134" t="s">
        <v>57</v>
      </c>
      <c r="S51" s="135"/>
      <c r="T51" s="136"/>
      <c r="U51" s="135"/>
      <c r="V51" s="136"/>
      <c r="W51" s="135"/>
      <c r="X51" s="136"/>
      <c r="Y51" s="135"/>
      <c r="Z51" s="136"/>
      <c r="AA51" s="135"/>
      <c r="AB51" s="136"/>
      <c r="AC51" s="135"/>
      <c r="AD51" s="136"/>
      <c r="AE51" s="135"/>
      <c r="AF51" s="136"/>
      <c r="AG51" s="135"/>
      <c r="AH51" s="136"/>
      <c r="AI51" s="135"/>
      <c r="AJ51" s="136"/>
      <c r="AK51" s="135"/>
      <c r="AL51" s="136"/>
      <c r="AM51" s="135"/>
      <c r="AN51" s="136"/>
      <c r="AO51" s="135"/>
      <c r="AP51" s="136"/>
      <c r="AQ51" s="135"/>
      <c r="AR51" s="136"/>
      <c r="AS51" s="135"/>
      <c r="AT51" s="136"/>
      <c r="AU51" s="135"/>
      <c r="AV51" s="136"/>
      <c r="AW51" s="135"/>
      <c r="AX51" s="136"/>
      <c r="AY51" s="135"/>
      <c r="AZ51" s="136"/>
      <c r="BA51" s="135"/>
      <c r="BB51" s="136"/>
      <c r="BC51" s="135"/>
      <c r="BD51" s="136"/>
      <c r="BE51" s="135"/>
      <c r="BF51" s="136"/>
      <c r="BG51" s="135"/>
      <c r="BH51" s="136"/>
      <c r="BI51" s="135"/>
      <c r="BJ51" s="136"/>
      <c r="BK51" s="135"/>
      <c r="BL51" s="136"/>
      <c r="BM51" s="135"/>
      <c r="BN51" s="136"/>
      <c r="BO51" s="135"/>
      <c r="BP51" s="136"/>
      <c r="BQ51" s="135"/>
      <c r="BR51" s="136"/>
      <c r="BS51" s="135"/>
      <c r="BT51" s="136"/>
      <c r="BU51" s="135"/>
      <c r="BV51" s="136"/>
      <c r="BW51" s="135"/>
      <c r="BX51" s="136"/>
      <c r="BY51" s="135"/>
      <c r="BZ51" s="136"/>
      <c r="CA51" s="137"/>
      <c r="CC51" s="60"/>
      <c r="CD51" s="60"/>
    </row>
    <row r="52" spans="1:82" s="37" customFormat="1" ht="8.25" customHeight="1" x14ac:dyDescent="0.2">
      <c r="C52" s="151"/>
      <c r="D52" s="121"/>
      <c r="E52" s="42"/>
      <c r="F52" s="43"/>
      <c r="G52" s="42"/>
      <c r="H52" s="122"/>
      <c r="I52" s="122"/>
      <c r="K52" s="38"/>
      <c r="M52" s="129"/>
      <c r="N52" s="130"/>
      <c r="O52" s="115"/>
      <c r="P52" s="129"/>
      <c r="Q52" s="131"/>
      <c r="R52" s="138"/>
      <c r="S52" s="644" t="s">
        <v>59</v>
      </c>
      <c r="T52" s="644"/>
      <c r="U52" s="644"/>
      <c r="V52" s="644"/>
      <c r="W52" s="644"/>
      <c r="X52" s="139"/>
      <c r="Y52" s="644" t="s">
        <v>60</v>
      </c>
      <c r="Z52" s="644"/>
      <c r="AA52" s="140"/>
      <c r="AB52" s="644" t="s">
        <v>17</v>
      </c>
      <c r="AC52" s="644"/>
      <c r="AD52" s="644"/>
      <c r="AE52" s="140"/>
      <c r="AF52" s="139"/>
      <c r="AG52" s="644" t="s">
        <v>59</v>
      </c>
      <c r="AH52" s="644"/>
      <c r="AI52" s="644"/>
      <c r="AJ52" s="644"/>
      <c r="AK52" s="644"/>
      <c r="AL52" s="139"/>
      <c r="AM52" s="644" t="s">
        <v>60</v>
      </c>
      <c r="AN52" s="644"/>
      <c r="AO52" s="140"/>
      <c r="AP52" s="644" t="s">
        <v>17</v>
      </c>
      <c r="AQ52" s="644"/>
      <c r="AR52" s="644"/>
      <c r="AS52" s="140"/>
      <c r="AT52" s="139"/>
      <c r="AU52" s="140"/>
      <c r="AV52" s="139"/>
      <c r="AW52" s="140"/>
      <c r="AX52" s="139"/>
      <c r="AY52" s="140"/>
      <c r="AZ52" s="139"/>
      <c r="BA52" s="140"/>
      <c r="BB52" s="139"/>
      <c r="BC52" s="140"/>
      <c r="BD52" s="139"/>
      <c r="BE52" s="140"/>
      <c r="BF52" s="139"/>
      <c r="BG52" s="140"/>
      <c r="BH52" s="139"/>
      <c r="BI52" s="140"/>
      <c r="BJ52" s="139"/>
      <c r="BK52" s="140"/>
      <c r="BL52" s="139"/>
      <c r="BM52" s="140"/>
      <c r="BN52" s="139"/>
      <c r="BO52" s="140"/>
      <c r="BP52" s="139"/>
      <c r="BQ52" s="140"/>
      <c r="BR52" s="139"/>
      <c r="BS52" s="140"/>
      <c r="BT52" s="139"/>
      <c r="BU52" s="140"/>
      <c r="BV52" s="139"/>
      <c r="BW52" s="140"/>
      <c r="BX52" s="139"/>
      <c r="BY52" s="140"/>
      <c r="BZ52" s="139"/>
      <c r="CA52" s="141"/>
      <c r="CC52" s="60"/>
      <c r="CD52" s="60"/>
    </row>
    <row r="53" spans="1:82" s="37" customFormat="1" ht="8.25" customHeight="1" thickBot="1" x14ac:dyDescent="0.25">
      <c r="C53" s="151"/>
      <c r="D53" s="121"/>
      <c r="E53" s="42"/>
      <c r="F53" s="43"/>
      <c r="G53" s="42"/>
      <c r="H53" s="122"/>
      <c r="I53" s="122"/>
      <c r="K53" s="38"/>
      <c r="M53" s="129"/>
      <c r="N53" s="130"/>
      <c r="O53" s="115"/>
      <c r="P53" s="129"/>
      <c r="Q53" s="131"/>
      <c r="R53" s="138"/>
      <c r="S53" s="644"/>
      <c r="T53" s="644"/>
      <c r="U53" s="644"/>
      <c r="V53" s="644"/>
      <c r="W53" s="644"/>
      <c r="X53" s="139"/>
      <c r="Y53" s="644"/>
      <c r="Z53" s="644"/>
      <c r="AA53" s="140"/>
      <c r="AB53" s="644"/>
      <c r="AC53" s="644"/>
      <c r="AD53" s="644"/>
      <c r="AE53" s="140"/>
      <c r="AF53" s="139"/>
      <c r="AG53" s="644"/>
      <c r="AH53" s="644"/>
      <c r="AI53" s="644"/>
      <c r="AJ53" s="644"/>
      <c r="AK53" s="644"/>
      <c r="AL53" s="139"/>
      <c r="AM53" s="644"/>
      <c r="AN53" s="644"/>
      <c r="AO53" s="140"/>
      <c r="AP53" s="644"/>
      <c r="AQ53" s="644"/>
      <c r="AR53" s="644"/>
      <c r="AS53" s="140"/>
      <c r="AT53" s="139"/>
      <c r="AU53" s="140"/>
      <c r="AV53" s="139"/>
      <c r="AW53" s="140"/>
      <c r="AX53" s="139"/>
      <c r="AY53" s="140"/>
      <c r="AZ53" s="139"/>
      <c r="BA53" s="140"/>
      <c r="BB53" s="139"/>
      <c r="BC53" s="140"/>
      <c r="BD53" s="139"/>
      <c r="BE53" s="140"/>
      <c r="BF53" s="139"/>
      <c r="BG53" s="140"/>
      <c r="BH53" s="139"/>
      <c r="BI53" s="140"/>
      <c r="BJ53" s="139"/>
      <c r="BK53" s="140"/>
      <c r="BL53" s="139"/>
      <c r="BM53" s="140"/>
      <c r="BN53" s="139"/>
      <c r="BO53" s="140"/>
      <c r="BP53" s="139"/>
      <c r="BQ53" s="140"/>
      <c r="BR53" s="139"/>
      <c r="BS53" s="140"/>
      <c r="BT53" s="139"/>
      <c r="BU53" s="140"/>
      <c r="BV53" s="139"/>
      <c r="BW53" s="140"/>
      <c r="BX53" s="139"/>
      <c r="BY53" s="140"/>
      <c r="BZ53" s="139"/>
      <c r="CA53" s="141"/>
      <c r="CC53" s="60"/>
      <c r="CD53" s="60"/>
    </row>
    <row r="54" spans="1:82" s="37" customFormat="1" ht="25.5" customHeight="1" thickBot="1" x14ac:dyDescent="0.25">
      <c r="A54" s="634" t="s">
        <v>44</v>
      </c>
      <c r="B54" s="634"/>
      <c r="C54" s="152">
        <v>0</v>
      </c>
      <c r="D54" s="635" t="s">
        <v>45</v>
      </c>
      <c r="E54" s="636"/>
      <c r="F54" s="132"/>
      <c r="G54" s="42"/>
      <c r="H54" s="122"/>
      <c r="I54" s="122"/>
      <c r="K54" s="38"/>
      <c r="M54" s="129"/>
      <c r="N54" s="130"/>
      <c r="O54" s="115"/>
      <c r="P54" s="129"/>
      <c r="Q54" s="131"/>
      <c r="R54" s="138">
        <v>1</v>
      </c>
      <c r="S54" s="631"/>
      <c r="T54" s="631"/>
      <c r="U54" s="631"/>
      <c r="V54" s="631"/>
      <c r="W54" s="631"/>
      <c r="X54" s="139"/>
      <c r="Y54" s="632"/>
      <c r="Z54" s="632"/>
      <c r="AA54" s="140"/>
      <c r="AB54" s="633"/>
      <c r="AC54" s="633"/>
      <c r="AD54" s="633"/>
      <c r="AE54" s="140"/>
      <c r="AF54" s="139">
        <v>4</v>
      </c>
      <c r="AG54" s="631"/>
      <c r="AH54" s="631"/>
      <c r="AI54" s="631"/>
      <c r="AJ54" s="631"/>
      <c r="AK54" s="631"/>
      <c r="AL54" s="139"/>
      <c r="AM54" s="632"/>
      <c r="AN54" s="632"/>
      <c r="AO54" s="140"/>
      <c r="AP54" s="633"/>
      <c r="AQ54" s="633"/>
      <c r="AR54" s="633"/>
      <c r="AS54" s="140"/>
      <c r="AT54" s="139"/>
      <c r="AU54" s="140"/>
      <c r="AV54" s="139"/>
      <c r="AW54" s="140"/>
      <c r="AX54" s="139"/>
      <c r="AY54" s="140"/>
      <c r="AZ54" s="139"/>
      <c r="BA54" s="140"/>
      <c r="BB54" s="139"/>
      <c r="BC54" s="140"/>
      <c r="BD54" s="139"/>
      <c r="BE54" s="140"/>
      <c r="BF54" s="139"/>
      <c r="BG54" s="140"/>
      <c r="BH54" s="139"/>
      <c r="BI54" s="140"/>
      <c r="BJ54" s="139"/>
      <c r="BK54" s="140"/>
      <c r="BL54" s="139"/>
      <c r="BM54" s="140"/>
      <c r="BN54" s="139"/>
      <c r="BO54" s="140"/>
      <c r="BP54" s="139"/>
      <c r="BQ54" s="140"/>
      <c r="BR54" s="139"/>
      <c r="BS54" s="140"/>
      <c r="BT54" s="139"/>
      <c r="BU54" s="140"/>
      <c r="BV54" s="139"/>
      <c r="BW54" s="140"/>
      <c r="BX54" s="139"/>
      <c r="BY54" s="140"/>
      <c r="BZ54" s="139"/>
      <c r="CA54" s="141"/>
      <c r="CC54" s="60"/>
      <c r="CD54" s="60"/>
    </row>
    <row r="55" spans="1:82" s="37" customFormat="1" ht="9.75" customHeight="1" thickBot="1" x14ac:dyDescent="0.25">
      <c r="C55" s="151"/>
      <c r="D55" s="121"/>
      <c r="E55" s="42"/>
      <c r="F55" s="43"/>
      <c r="G55" s="42"/>
      <c r="H55" s="122"/>
      <c r="I55" s="122"/>
      <c r="K55" s="38"/>
      <c r="M55" s="129"/>
      <c r="N55" s="130"/>
      <c r="O55" s="115"/>
      <c r="P55" s="129"/>
      <c r="Q55" s="131"/>
      <c r="R55" s="138"/>
      <c r="S55" s="140"/>
      <c r="T55" s="139"/>
      <c r="U55" s="140"/>
      <c r="V55" s="139"/>
      <c r="W55" s="140"/>
      <c r="X55" s="139"/>
      <c r="Y55" s="142"/>
      <c r="Z55" s="142"/>
      <c r="AA55" s="140"/>
      <c r="AB55" s="143"/>
      <c r="AC55" s="144"/>
      <c r="AD55" s="143"/>
      <c r="AE55" s="140"/>
      <c r="AF55" s="139"/>
      <c r="AG55" s="140"/>
      <c r="AH55" s="139"/>
      <c r="AI55" s="140"/>
      <c r="AJ55" s="139"/>
      <c r="AK55" s="140"/>
      <c r="AL55" s="139"/>
      <c r="AM55" s="142"/>
      <c r="AN55" s="142"/>
      <c r="AO55" s="140"/>
      <c r="AP55" s="143"/>
      <c r="AQ55" s="144"/>
      <c r="AR55" s="143"/>
      <c r="AS55" s="140"/>
      <c r="AT55" s="139"/>
      <c r="AU55" s="140"/>
      <c r="AV55" s="139"/>
      <c r="AW55" s="140"/>
      <c r="AX55" s="139"/>
      <c r="AY55" s="140"/>
      <c r="AZ55" s="139"/>
      <c r="BA55" s="140"/>
      <c r="BB55" s="139"/>
      <c r="BC55" s="140"/>
      <c r="BD55" s="139"/>
      <c r="BE55" s="140"/>
      <c r="BF55" s="139"/>
      <c r="BG55" s="140"/>
      <c r="BH55" s="139"/>
      <c r="BI55" s="140"/>
      <c r="BJ55" s="139"/>
      <c r="BK55" s="140"/>
      <c r="BL55" s="139"/>
      <c r="BM55" s="140"/>
      <c r="BN55" s="139"/>
      <c r="BO55" s="140"/>
      <c r="BP55" s="139"/>
      <c r="BQ55" s="140"/>
      <c r="BR55" s="139"/>
      <c r="BS55" s="140"/>
      <c r="BT55" s="139"/>
      <c r="BU55" s="140"/>
      <c r="BV55" s="139"/>
      <c r="BW55" s="140"/>
      <c r="BX55" s="139"/>
      <c r="BY55" s="140"/>
      <c r="BZ55" s="139"/>
      <c r="CA55" s="141"/>
      <c r="CC55" s="60"/>
      <c r="CD55" s="60"/>
    </row>
    <row r="56" spans="1:82" s="37" customFormat="1" ht="25.5" customHeight="1" thickBot="1" x14ac:dyDescent="0.25">
      <c r="A56" s="634" t="s">
        <v>46</v>
      </c>
      <c r="B56" s="634"/>
      <c r="C56" s="150">
        <f>L49+O49</f>
        <v>0</v>
      </c>
      <c r="D56" s="638" t="s">
        <v>47</v>
      </c>
      <c r="E56" s="637"/>
      <c r="F56" s="43"/>
      <c r="G56" s="42" t="s">
        <v>16</v>
      </c>
      <c r="H56" s="154">
        <f>O49</f>
        <v>0</v>
      </c>
      <c r="I56" s="145" t="s">
        <v>47</v>
      </c>
      <c r="J56" s="639" t="e">
        <f>Q49</f>
        <v>#DIV/0!</v>
      </c>
      <c r="K56" s="640"/>
      <c r="L56" s="641"/>
      <c r="M56" s="129" t="s">
        <v>48</v>
      </c>
      <c r="N56" s="130"/>
      <c r="O56" s="115"/>
      <c r="P56" s="129"/>
      <c r="Q56" s="131"/>
      <c r="R56" s="138">
        <v>2</v>
      </c>
      <c r="S56" s="631"/>
      <c r="T56" s="631"/>
      <c r="U56" s="631"/>
      <c r="V56" s="631"/>
      <c r="W56" s="631"/>
      <c r="X56" s="139"/>
      <c r="Y56" s="632"/>
      <c r="Z56" s="632"/>
      <c r="AA56" s="140"/>
      <c r="AB56" s="633"/>
      <c r="AC56" s="633"/>
      <c r="AD56" s="633"/>
      <c r="AE56" s="140"/>
      <c r="AF56" s="139">
        <v>5</v>
      </c>
      <c r="AG56" s="631"/>
      <c r="AH56" s="631"/>
      <c r="AI56" s="631"/>
      <c r="AJ56" s="631"/>
      <c r="AK56" s="631"/>
      <c r="AL56" s="139"/>
      <c r="AM56" s="632"/>
      <c r="AN56" s="632"/>
      <c r="AO56" s="140"/>
      <c r="AP56" s="633"/>
      <c r="AQ56" s="633"/>
      <c r="AR56" s="633"/>
      <c r="AS56" s="140"/>
      <c r="AT56" s="139"/>
      <c r="AU56" s="140"/>
      <c r="AV56" s="139"/>
      <c r="AW56" s="140"/>
      <c r="AX56" s="139"/>
      <c r="AY56" s="140"/>
      <c r="AZ56" s="139"/>
      <c r="BA56" s="140"/>
      <c r="BB56" s="139"/>
      <c r="BC56" s="140"/>
      <c r="BD56" s="139"/>
      <c r="BE56" s="140"/>
      <c r="BF56" s="139"/>
      <c r="BG56" s="140"/>
      <c r="BH56" s="139"/>
      <c r="BI56" s="140"/>
      <c r="BJ56" s="139"/>
      <c r="BK56" s="140"/>
      <c r="BL56" s="139"/>
      <c r="BM56" s="140"/>
      <c r="BN56" s="139"/>
      <c r="BO56" s="140"/>
      <c r="BP56" s="139"/>
      <c r="BQ56" s="140"/>
      <c r="BR56" s="139"/>
      <c r="BS56" s="140"/>
      <c r="BT56" s="139"/>
      <c r="BU56" s="140"/>
      <c r="BV56" s="139"/>
      <c r="BW56" s="140"/>
      <c r="BX56" s="139"/>
      <c r="BY56" s="140"/>
      <c r="BZ56" s="139"/>
      <c r="CA56" s="141"/>
      <c r="CC56" s="60"/>
      <c r="CD56" s="60"/>
    </row>
    <row r="57" spans="1:82" s="37" customFormat="1" ht="9.75" customHeight="1" thickBot="1" x14ac:dyDescent="0.25">
      <c r="C57" s="151"/>
      <c r="D57" s="121"/>
      <c r="E57" s="42"/>
      <c r="F57" s="43"/>
      <c r="G57" s="42"/>
      <c r="H57" s="122"/>
      <c r="I57" s="122"/>
      <c r="K57" s="38"/>
      <c r="M57" s="129"/>
      <c r="N57" s="130"/>
      <c r="O57" s="115"/>
      <c r="P57" s="129"/>
      <c r="Q57" s="131"/>
      <c r="R57" s="138"/>
      <c r="S57" s="140"/>
      <c r="T57" s="139"/>
      <c r="U57" s="140"/>
      <c r="V57" s="139"/>
      <c r="W57" s="140"/>
      <c r="X57" s="139"/>
      <c r="Y57" s="142"/>
      <c r="Z57" s="142"/>
      <c r="AA57" s="140"/>
      <c r="AB57" s="143"/>
      <c r="AC57" s="144"/>
      <c r="AD57" s="143"/>
      <c r="AE57" s="140"/>
      <c r="AF57" s="139"/>
      <c r="AG57" s="140"/>
      <c r="AH57" s="139"/>
      <c r="AI57" s="140"/>
      <c r="AJ57" s="139"/>
      <c r="AK57" s="140"/>
      <c r="AL57" s="139"/>
      <c r="AM57" s="142"/>
      <c r="AN57" s="142"/>
      <c r="AO57" s="140"/>
      <c r="AP57" s="143"/>
      <c r="AQ57" s="144"/>
      <c r="AR57" s="143"/>
      <c r="AS57" s="140"/>
      <c r="AT57" s="139"/>
      <c r="AU57" s="140"/>
      <c r="AV57" s="139"/>
      <c r="AW57" s="140"/>
      <c r="AX57" s="139"/>
      <c r="AY57" s="140"/>
      <c r="AZ57" s="139"/>
      <c r="BA57" s="140"/>
      <c r="BB57" s="139"/>
      <c r="BC57" s="140"/>
      <c r="BD57" s="139"/>
      <c r="BE57" s="140"/>
      <c r="BF57" s="139"/>
      <c r="BG57" s="140"/>
      <c r="BH57" s="139"/>
      <c r="BI57" s="140"/>
      <c r="BJ57" s="139"/>
      <c r="BK57" s="140"/>
      <c r="BL57" s="139"/>
      <c r="BM57" s="140"/>
      <c r="BN57" s="139"/>
      <c r="BO57" s="140"/>
      <c r="BP57" s="139"/>
      <c r="BQ57" s="140"/>
      <c r="BR57" s="139"/>
      <c r="BS57" s="140"/>
      <c r="BT57" s="139"/>
      <c r="BU57" s="140"/>
      <c r="BV57" s="139"/>
      <c r="BW57" s="140"/>
      <c r="BX57" s="139"/>
      <c r="BY57" s="140"/>
      <c r="BZ57" s="139"/>
      <c r="CA57" s="141"/>
      <c r="CC57" s="60"/>
      <c r="CD57" s="60"/>
    </row>
    <row r="58" spans="1:82" s="37" customFormat="1" ht="25.5" customHeight="1" thickBot="1" x14ac:dyDescent="0.25">
      <c r="A58" s="634" t="s">
        <v>46</v>
      </c>
      <c r="B58" s="634"/>
      <c r="C58" s="153" t="e">
        <f>N49+Q49</f>
        <v>#DIV/0!</v>
      </c>
      <c r="D58" s="637" t="s">
        <v>48</v>
      </c>
      <c r="E58" s="637"/>
      <c r="F58" s="43"/>
      <c r="G58" s="42"/>
      <c r="H58" s="122"/>
      <c r="I58" s="122"/>
      <c r="K58" s="38"/>
      <c r="M58" s="129"/>
      <c r="N58" s="130"/>
      <c r="O58" s="115"/>
      <c r="P58" s="129"/>
      <c r="Q58" s="131"/>
      <c r="R58" s="138">
        <v>3</v>
      </c>
      <c r="S58" s="631"/>
      <c r="T58" s="631"/>
      <c r="U58" s="631"/>
      <c r="V58" s="631"/>
      <c r="W58" s="631"/>
      <c r="X58" s="139"/>
      <c r="Y58" s="632"/>
      <c r="Z58" s="632"/>
      <c r="AA58" s="140"/>
      <c r="AB58" s="633"/>
      <c r="AC58" s="633"/>
      <c r="AD58" s="633"/>
      <c r="AE58" s="140"/>
      <c r="AF58" s="139">
        <v>6</v>
      </c>
      <c r="AG58" s="631"/>
      <c r="AH58" s="631"/>
      <c r="AI58" s="631"/>
      <c r="AJ58" s="631"/>
      <c r="AK58" s="631"/>
      <c r="AL58" s="139"/>
      <c r="AM58" s="632"/>
      <c r="AN58" s="632"/>
      <c r="AO58" s="140"/>
      <c r="AP58" s="633"/>
      <c r="AQ58" s="633"/>
      <c r="AR58" s="633"/>
      <c r="AS58" s="140"/>
      <c r="AT58" s="139"/>
      <c r="AU58" s="140"/>
      <c r="AV58" s="139"/>
      <c r="AW58" s="140"/>
      <c r="AX58" s="139"/>
      <c r="AY58" s="140"/>
      <c r="AZ58" s="139"/>
      <c r="BA58" s="140"/>
      <c r="BB58" s="139"/>
      <c r="BC58" s="140"/>
      <c r="BD58" s="139"/>
      <c r="BE58" s="140"/>
      <c r="BF58" s="139"/>
      <c r="BG58" s="140"/>
      <c r="BH58" s="139"/>
      <c r="BI58" s="140"/>
      <c r="BJ58" s="139"/>
      <c r="BK58" s="140"/>
      <c r="BL58" s="139"/>
      <c r="BM58" s="140"/>
      <c r="BN58" s="139"/>
      <c r="BO58" s="140"/>
      <c r="BP58" s="139"/>
      <c r="BQ58" s="140"/>
      <c r="BR58" s="139"/>
      <c r="BS58" s="140"/>
      <c r="BT58" s="139"/>
      <c r="BU58" s="140"/>
      <c r="BV58" s="139"/>
      <c r="BW58" s="140"/>
      <c r="BX58" s="139"/>
      <c r="BY58" s="140"/>
      <c r="BZ58" s="139"/>
      <c r="CA58" s="141"/>
      <c r="CC58" s="60"/>
      <c r="CD58" s="60"/>
    </row>
    <row r="59" spans="1:82" s="37" customFormat="1" ht="6" customHeight="1" x14ac:dyDescent="0.2">
      <c r="C59" s="53"/>
      <c r="D59" s="42"/>
      <c r="E59" s="42"/>
      <c r="F59" s="43"/>
      <c r="G59" s="42"/>
      <c r="H59" s="122"/>
      <c r="I59" s="122"/>
      <c r="K59" s="38"/>
      <c r="M59" s="129"/>
      <c r="N59" s="130"/>
      <c r="O59" s="115"/>
      <c r="P59" s="129"/>
      <c r="Q59" s="131"/>
      <c r="R59" s="138"/>
      <c r="S59" s="140"/>
      <c r="T59" s="140"/>
      <c r="U59" s="140"/>
      <c r="V59" s="140"/>
      <c r="W59" s="140"/>
      <c r="X59" s="139"/>
      <c r="Y59" s="140"/>
      <c r="Z59" s="140"/>
      <c r="AA59" s="140"/>
      <c r="AB59" s="139"/>
      <c r="AC59" s="139"/>
      <c r="AD59" s="139"/>
      <c r="AE59" s="140"/>
      <c r="AF59" s="139"/>
      <c r="AG59" s="140"/>
      <c r="AH59" s="140"/>
      <c r="AI59" s="140"/>
      <c r="AJ59" s="140"/>
      <c r="AK59" s="140"/>
      <c r="AL59" s="139"/>
      <c r="AM59" s="140"/>
      <c r="AN59" s="140"/>
      <c r="AO59" s="140"/>
      <c r="AP59" s="139"/>
      <c r="AQ59" s="139"/>
      <c r="AR59" s="139"/>
      <c r="AS59" s="140"/>
      <c r="AT59" s="139"/>
      <c r="AU59" s="140"/>
      <c r="AV59" s="139"/>
      <c r="AW59" s="140"/>
      <c r="AX59" s="139"/>
      <c r="AY59" s="140"/>
      <c r="AZ59" s="139"/>
      <c r="BA59" s="140"/>
      <c r="BB59" s="139"/>
      <c r="BC59" s="140"/>
      <c r="BD59" s="139"/>
      <c r="BE59" s="140"/>
      <c r="BF59" s="139"/>
      <c r="BG59" s="140"/>
      <c r="BH59" s="139"/>
      <c r="BI59" s="140"/>
      <c r="BJ59" s="139"/>
      <c r="BK59" s="140"/>
      <c r="BL59" s="139"/>
      <c r="BM59" s="140"/>
      <c r="BN59" s="139"/>
      <c r="BO59" s="140"/>
      <c r="BP59" s="139"/>
      <c r="BQ59" s="140"/>
      <c r="BR59" s="139"/>
      <c r="BS59" s="140"/>
      <c r="BT59" s="139"/>
      <c r="BU59" s="140"/>
      <c r="BV59" s="139"/>
      <c r="BW59" s="140"/>
      <c r="BX59" s="139"/>
      <c r="BY59" s="140"/>
      <c r="BZ59" s="139"/>
      <c r="CA59" s="141"/>
      <c r="CC59" s="60"/>
      <c r="CD59" s="60"/>
    </row>
    <row r="60" spans="1:82" s="37" customFormat="1" ht="24.75" customHeight="1" thickBot="1" x14ac:dyDescent="0.25">
      <c r="D60" s="121"/>
      <c r="E60" s="42"/>
      <c r="F60" s="43"/>
      <c r="G60" s="42"/>
      <c r="H60" s="122"/>
      <c r="I60" s="122"/>
      <c r="K60" s="38"/>
      <c r="M60" s="129"/>
      <c r="N60" s="130"/>
      <c r="O60" s="115"/>
      <c r="P60" s="129"/>
      <c r="Q60" s="131"/>
      <c r="R60" s="146"/>
      <c r="S60" s="147"/>
      <c r="T60" s="148"/>
      <c r="U60" s="147"/>
      <c r="V60" s="148"/>
      <c r="W60" s="147"/>
      <c r="X60" s="148"/>
      <c r="Y60" s="147"/>
      <c r="Z60" s="148"/>
      <c r="AA60" s="147" t="s">
        <v>47</v>
      </c>
      <c r="AB60" s="627">
        <f>Y54+Y56+Y58+AM54+AM56+AM58</f>
        <v>0</v>
      </c>
      <c r="AC60" s="627"/>
      <c r="AD60" s="627"/>
      <c r="AE60" s="628" t="s">
        <v>17</v>
      </c>
      <c r="AF60" s="628"/>
      <c r="AG60" s="629">
        <f>AB54+AB56+AB58+AP54+AP56+AP58</f>
        <v>0</v>
      </c>
      <c r="AH60" s="629"/>
      <c r="AI60" s="629"/>
      <c r="AJ60" s="629"/>
      <c r="AK60" s="629"/>
      <c r="AL60" s="148"/>
      <c r="AM60" s="628"/>
      <c r="AN60" s="628"/>
      <c r="AO60" s="147"/>
      <c r="AP60" s="630"/>
      <c r="AQ60" s="630"/>
      <c r="AR60" s="630"/>
      <c r="AS60" s="147"/>
      <c r="AT60" s="148"/>
      <c r="AU60" s="147"/>
      <c r="AV60" s="148"/>
      <c r="AW60" s="147"/>
      <c r="AX60" s="148"/>
      <c r="AY60" s="147"/>
      <c r="AZ60" s="148"/>
      <c r="BA60" s="147"/>
      <c r="BB60" s="148"/>
      <c r="BC60" s="147"/>
      <c r="BD60" s="148"/>
      <c r="BE60" s="147"/>
      <c r="BF60" s="148"/>
      <c r="BG60" s="147"/>
      <c r="BH60" s="148"/>
      <c r="BI60" s="147"/>
      <c r="BJ60" s="148"/>
      <c r="BK60" s="147"/>
      <c r="BL60" s="148"/>
      <c r="BM60" s="147"/>
      <c r="BN60" s="148"/>
      <c r="BO60" s="147"/>
      <c r="BP60" s="148"/>
      <c r="BQ60" s="147"/>
      <c r="BR60" s="148"/>
      <c r="BS60" s="147"/>
      <c r="BT60" s="148"/>
      <c r="BU60" s="147"/>
      <c r="BV60" s="148"/>
      <c r="BW60" s="147"/>
      <c r="BX60" s="148"/>
      <c r="BY60" s="147"/>
      <c r="BZ60" s="148"/>
      <c r="CA60" s="149"/>
      <c r="CC60" s="60"/>
      <c r="CD60" s="60"/>
    </row>
    <row r="61" spans="1:82" s="45" customFormat="1" ht="15" x14ac:dyDescent="0.2">
      <c r="D61" s="25"/>
      <c r="E61" s="50"/>
      <c r="F61" s="51"/>
      <c r="G61" s="28"/>
      <c r="H61" s="29"/>
      <c r="I61" s="29"/>
      <c r="J61" s="24"/>
      <c r="K61" s="30"/>
      <c r="L61" s="24"/>
      <c r="M61" s="31"/>
      <c r="N61" s="32"/>
      <c r="O61" s="33"/>
      <c r="P61" s="31"/>
      <c r="Q61" s="34"/>
      <c r="S61" s="48"/>
      <c r="U61" s="48"/>
      <c r="W61" s="48"/>
      <c r="Y61" s="48"/>
      <c r="AA61" s="48"/>
      <c r="AC61" s="48"/>
      <c r="AE61" s="48"/>
      <c r="AG61" s="48"/>
      <c r="AI61" s="48"/>
      <c r="AK61" s="48"/>
      <c r="AM61" s="48"/>
      <c r="AO61" s="48"/>
      <c r="AQ61" s="48"/>
      <c r="AS61" s="48"/>
      <c r="AU61" s="48"/>
      <c r="AW61" s="48"/>
      <c r="AY61" s="48"/>
      <c r="BA61" s="48"/>
      <c r="BC61" s="48"/>
      <c r="BE61" s="48"/>
      <c r="BG61" s="48"/>
      <c r="BI61" s="48"/>
      <c r="BK61" s="48"/>
      <c r="BM61" s="48"/>
      <c r="BO61" s="48"/>
      <c r="BQ61" s="48"/>
      <c r="BS61" s="48"/>
      <c r="BU61" s="48"/>
      <c r="BW61" s="48"/>
      <c r="BY61" s="48"/>
      <c r="CA61" s="48"/>
      <c r="CC61" s="35"/>
      <c r="CD61" s="35"/>
    </row>
    <row r="62" spans="1:82" s="45" customFormat="1" ht="15" x14ac:dyDescent="0.2">
      <c r="D62" s="25"/>
      <c r="E62" s="50"/>
      <c r="F62" s="51"/>
      <c r="G62" s="28"/>
      <c r="H62" s="29"/>
      <c r="I62" s="29"/>
      <c r="J62" s="24"/>
      <c r="K62" s="30"/>
      <c r="L62" s="24"/>
      <c r="M62" s="31"/>
      <c r="N62" s="32"/>
      <c r="O62" s="33"/>
      <c r="P62" s="31"/>
      <c r="Q62" s="34"/>
      <c r="S62" s="48"/>
      <c r="U62" s="48"/>
      <c r="W62" s="48"/>
      <c r="Y62" s="48"/>
      <c r="AA62" s="48"/>
      <c r="AC62" s="48"/>
      <c r="AE62" s="48"/>
      <c r="AG62" s="48"/>
      <c r="AI62" s="48"/>
      <c r="AK62" s="48"/>
      <c r="AM62" s="48"/>
      <c r="AO62" s="48"/>
      <c r="AQ62" s="48"/>
      <c r="AS62" s="48"/>
      <c r="AU62" s="48"/>
      <c r="AW62" s="48"/>
      <c r="AY62" s="48"/>
      <c r="BA62" s="48"/>
      <c r="BC62" s="48"/>
      <c r="BE62" s="48"/>
      <c r="BG62" s="48"/>
      <c r="BI62" s="48"/>
      <c r="BK62" s="48"/>
      <c r="BM62" s="48"/>
      <c r="BO62" s="48"/>
      <c r="BQ62" s="48"/>
      <c r="BS62" s="48"/>
      <c r="BU62" s="48"/>
      <c r="BW62" s="48"/>
      <c r="BY62" s="48"/>
      <c r="CA62" s="48"/>
      <c r="CC62" s="35"/>
      <c r="CD62" s="35"/>
    </row>
    <row r="63" spans="1:82" s="45" customFormat="1" ht="15" x14ac:dyDescent="0.2">
      <c r="D63" s="25"/>
      <c r="E63" s="50"/>
      <c r="F63" s="51"/>
      <c r="G63" s="28"/>
      <c r="H63" s="29"/>
      <c r="I63" s="29"/>
      <c r="J63" s="24"/>
      <c r="K63" s="30"/>
      <c r="L63" s="24"/>
      <c r="M63" s="31"/>
      <c r="N63" s="32"/>
      <c r="O63" s="33"/>
      <c r="P63" s="31"/>
      <c r="Q63" s="34"/>
      <c r="S63" s="48"/>
      <c r="U63" s="48"/>
      <c r="W63" s="48"/>
      <c r="Y63" s="48"/>
      <c r="AA63" s="48"/>
      <c r="AC63" s="48"/>
      <c r="AE63" s="48"/>
      <c r="AG63" s="48"/>
      <c r="AI63" s="48"/>
      <c r="AK63" s="48"/>
      <c r="AM63" s="48"/>
      <c r="AO63" s="48"/>
      <c r="AQ63" s="48"/>
      <c r="AS63" s="48"/>
      <c r="AU63" s="48"/>
      <c r="AW63" s="48"/>
      <c r="AY63" s="48"/>
      <c r="BA63" s="48"/>
      <c r="BC63" s="48"/>
      <c r="BE63" s="48"/>
      <c r="BG63" s="48"/>
      <c r="BI63" s="48"/>
      <c r="BK63" s="48"/>
      <c r="BM63" s="48"/>
      <c r="BO63" s="48"/>
      <c r="BQ63" s="48"/>
      <c r="BS63" s="48"/>
      <c r="BU63" s="48"/>
      <c r="BW63" s="48"/>
      <c r="BY63" s="48"/>
      <c r="CA63" s="48"/>
      <c r="CC63" s="35"/>
      <c r="CD63" s="35"/>
    </row>
    <row r="64" spans="1:82" s="45" customFormat="1" ht="15" x14ac:dyDescent="0.2">
      <c r="D64" s="25"/>
      <c r="E64" s="50"/>
      <c r="F64" s="51"/>
      <c r="G64" s="28"/>
      <c r="H64" s="29"/>
      <c r="I64" s="29"/>
      <c r="J64" s="24"/>
      <c r="K64" s="30"/>
      <c r="L64" s="24"/>
      <c r="M64" s="31"/>
      <c r="N64" s="32"/>
      <c r="O64" s="33"/>
      <c r="P64" s="31"/>
      <c r="Q64" s="34"/>
      <c r="S64" s="48"/>
      <c r="U64" s="48"/>
      <c r="W64" s="48"/>
      <c r="Y64" s="48"/>
      <c r="AA64" s="48"/>
      <c r="AC64" s="48"/>
      <c r="AE64" s="48"/>
      <c r="AG64" s="48"/>
      <c r="AI64" s="48"/>
      <c r="AK64" s="48"/>
      <c r="AM64" s="48"/>
      <c r="AO64" s="48"/>
      <c r="AQ64" s="48"/>
      <c r="AS64" s="48"/>
      <c r="AU64" s="48"/>
      <c r="AW64" s="48"/>
      <c r="AY64" s="48"/>
      <c r="BA64" s="48"/>
      <c r="BC64" s="48"/>
      <c r="BE64" s="48"/>
      <c r="BG64" s="48"/>
      <c r="BI64" s="48"/>
      <c r="BK64" s="48"/>
      <c r="BM64" s="48"/>
      <c r="BO64" s="48"/>
      <c r="BQ64" s="48"/>
      <c r="BS64" s="48"/>
      <c r="BU64" s="48"/>
      <c r="BW64" s="48"/>
      <c r="BY64" s="48"/>
      <c r="CA64" s="48"/>
      <c r="CC64" s="35"/>
      <c r="CD64" s="35"/>
    </row>
    <row r="65" spans="4:82" s="45" customFormat="1" ht="15" x14ac:dyDescent="0.2">
      <c r="D65" s="25"/>
      <c r="E65" s="50"/>
      <c r="F65" s="51"/>
      <c r="G65" s="28"/>
      <c r="H65" s="29"/>
      <c r="I65" s="29"/>
      <c r="J65" s="24"/>
      <c r="K65" s="30"/>
      <c r="L65" s="24"/>
      <c r="M65" s="31"/>
      <c r="N65" s="32"/>
      <c r="O65" s="33"/>
      <c r="P65" s="31"/>
      <c r="Q65" s="34"/>
      <c r="S65" s="48"/>
      <c r="U65" s="48"/>
      <c r="W65" s="48"/>
      <c r="Y65" s="48"/>
      <c r="AA65" s="48"/>
      <c r="AC65" s="48"/>
      <c r="AE65" s="48"/>
      <c r="AG65" s="48"/>
      <c r="AI65" s="48"/>
      <c r="AK65" s="48"/>
      <c r="AM65" s="48"/>
      <c r="AO65" s="48"/>
      <c r="AQ65" s="48"/>
      <c r="AS65" s="48"/>
      <c r="AU65" s="48"/>
      <c r="AW65" s="48"/>
      <c r="AY65" s="48"/>
      <c r="BA65" s="48"/>
      <c r="BC65" s="48"/>
      <c r="BE65" s="48"/>
      <c r="BG65" s="48"/>
      <c r="BI65" s="48"/>
      <c r="BK65" s="48"/>
      <c r="BM65" s="48"/>
      <c r="BO65" s="48"/>
      <c r="BQ65" s="48"/>
      <c r="BS65" s="48"/>
      <c r="BU65" s="48"/>
      <c r="BW65" s="48"/>
      <c r="BY65" s="48"/>
      <c r="CA65" s="48"/>
      <c r="CC65" s="35"/>
      <c r="CD65" s="35"/>
    </row>
    <row r="66" spans="4:82" s="45" customFormat="1" ht="15" x14ac:dyDescent="0.2">
      <c r="D66" s="25"/>
      <c r="E66" s="50"/>
      <c r="F66" s="51"/>
      <c r="G66" s="28"/>
      <c r="H66" s="29"/>
      <c r="I66" s="29"/>
      <c r="J66" s="24"/>
      <c r="K66" s="30"/>
      <c r="L66" s="24"/>
      <c r="M66" s="31"/>
      <c r="N66" s="32"/>
      <c r="O66" s="33"/>
      <c r="P66" s="31"/>
      <c r="Q66" s="34"/>
      <c r="S66" s="48"/>
      <c r="U66" s="48"/>
      <c r="W66" s="48"/>
      <c r="Y66" s="48"/>
      <c r="AA66" s="48"/>
      <c r="AC66" s="48"/>
      <c r="AE66" s="48"/>
      <c r="AG66" s="48"/>
      <c r="AI66" s="48"/>
      <c r="AK66" s="48"/>
      <c r="AM66" s="48"/>
      <c r="AO66" s="48"/>
      <c r="AQ66" s="48"/>
      <c r="AS66" s="48"/>
      <c r="AU66" s="48"/>
      <c r="AW66" s="48"/>
      <c r="AY66" s="48"/>
      <c r="BA66" s="48"/>
      <c r="BC66" s="48"/>
      <c r="BE66" s="48"/>
      <c r="BG66" s="48"/>
      <c r="BI66" s="48"/>
      <c r="BK66" s="48"/>
      <c r="BM66" s="48"/>
      <c r="BO66" s="48"/>
      <c r="BQ66" s="48"/>
      <c r="BS66" s="48"/>
      <c r="BU66" s="48"/>
      <c r="BW66" s="48"/>
      <c r="BY66" s="48"/>
      <c r="CA66" s="48"/>
      <c r="CC66" s="35"/>
      <c r="CD66" s="35"/>
    </row>
    <row r="67" spans="4:82" s="45" customFormat="1" ht="15" x14ac:dyDescent="0.2">
      <c r="D67" s="25"/>
      <c r="E67" s="50"/>
      <c r="F67" s="51"/>
      <c r="G67" s="28"/>
      <c r="H67" s="29"/>
      <c r="I67" s="29"/>
      <c r="J67" s="24"/>
      <c r="K67" s="30"/>
      <c r="L67" s="24"/>
      <c r="M67" s="31"/>
      <c r="N67" s="32"/>
      <c r="O67" s="33"/>
      <c r="P67" s="31"/>
      <c r="Q67" s="34"/>
      <c r="S67" s="48"/>
      <c r="U67" s="48"/>
      <c r="W67" s="48"/>
      <c r="Y67" s="48"/>
      <c r="AA67" s="48"/>
      <c r="AC67" s="48"/>
      <c r="AE67" s="48"/>
      <c r="AG67" s="48"/>
      <c r="AI67" s="48"/>
      <c r="AK67" s="48"/>
      <c r="AM67" s="48"/>
      <c r="AO67" s="48"/>
      <c r="AQ67" s="48"/>
      <c r="AS67" s="48"/>
      <c r="AU67" s="48"/>
      <c r="AW67" s="48"/>
      <c r="AY67" s="48"/>
      <c r="BA67" s="48"/>
      <c r="BC67" s="48"/>
      <c r="BE67" s="48"/>
      <c r="BG67" s="48"/>
      <c r="BI67" s="48"/>
      <c r="BK67" s="48"/>
      <c r="BM67" s="48"/>
      <c r="BO67" s="48"/>
      <c r="BQ67" s="48"/>
      <c r="BS67" s="48"/>
      <c r="BU67" s="48"/>
      <c r="BW67" s="48"/>
      <c r="BY67" s="48"/>
      <c r="CA67" s="48"/>
      <c r="CC67" s="35"/>
      <c r="CD67" s="35"/>
    </row>
    <row r="68" spans="4:82" s="45" customFormat="1" ht="15" x14ac:dyDescent="0.2">
      <c r="D68" s="25"/>
      <c r="E68" s="50"/>
      <c r="F68" s="51"/>
      <c r="G68" s="28"/>
      <c r="H68" s="29"/>
      <c r="I68" s="29"/>
      <c r="J68" s="24"/>
      <c r="K68" s="30"/>
      <c r="L68" s="24"/>
      <c r="M68" s="31"/>
      <c r="N68" s="32"/>
      <c r="O68" s="33"/>
      <c r="P68" s="31"/>
      <c r="Q68" s="34"/>
      <c r="S68" s="48"/>
      <c r="U68" s="48"/>
      <c r="W68" s="48"/>
      <c r="Y68" s="48"/>
      <c r="AA68" s="48"/>
      <c r="AC68" s="48"/>
      <c r="AE68" s="48"/>
      <c r="AG68" s="48"/>
      <c r="AI68" s="48"/>
      <c r="AK68" s="48"/>
      <c r="AM68" s="48"/>
      <c r="AO68" s="48"/>
      <c r="AQ68" s="48"/>
      <c r="AS68" s="48"/>
      <c r="AU68" s="48"/>
      <c r="AW68" s="48"/>
      <c r="AY68" s="48"/>
      <c r="BA68" s="48"/>
      <c r="BC68" s="48"/>
      <c r="BE68" s="48"/>
      <c r="BG68" s="48"/>
      <c r="BI68" s="48"/>
      <c r="BK68" s="48"/>
      <c r="BM68" s="48"/>
      <c r="BO68" s="48"/>
      <c r="BQ68" s="48"/>
      <c r="BS68" s="48"/>
      <c r="BU68" s="48"/>
      <c r="BW68" s="48"/>
      <c r="BY68" s="48"/>
      <c r="CA68" s="48"/>
      <c r="CC68" s="35"/>
      <c r="CD68" s="35"/>
    </row>
    <row r="69" spans="4:82" s="45" customFormat="1" ht="15" x14ac:dyDescent="0.2">
      <c r="D69" s="25"/>
      <c r="E69" s="50"/>
      <c r="F69" s="51"/>
      <c r="G69" s="28"/>
      <c r="H69" s="29"/>
      <c r="I69" s="29"/>
      <c r="J69" s="24"/>
      <c r="K69" s="30"/>
      <c r="L69" s="24"/>
      <c r="M69" s="31"/>
      <c r="N69" s="32"/>
      <c r="O69" s="33"/>
      <c r="P69" s="31"/>
      <c r="Q69" s="34"/>
      <c r="S69" s="48"/>
      <c r="U69" s="48"/>
      <c r="W69" s="48"/>
      <c r="Y69" s="48"/>
      <c r="AA69" s="48"/>
      <c r="AC69" s="48"/>
      <c r="AE69" s="48"/>
      <c r="AG69" s="48"/>
      <c r="AI69" s="48"/>
      <c r="AK69" s="48"/>
      <c r="AM69" s="48"/>
      <c r="AO69" s="48"/>
      <c r="AQ69" s="48"/>
      <c r="AS69" s="48"/>
      <c r="AU69" s="48"/>
      <c r="AW69" s="48"/>
      <c r="AY69" s="48"/>
      <c r="BA69" s="48"/>
      <c r="BC69" s="48"/>
      <c r="BE69" s="48"/>
      <c r="BG69" s="48"/>
      <c r="BI69" s="48"/>
      <c r="BK69" s="48"/>
      <c r="BM69" s="48"/>
      <c r="BO69" s="48"/>
      <c r="BQ69" s="48"/>
      <c r="BS69" s="48"/>
      <c r="BU69" s="48"/>
      <c r="BW69" s="48"/>
      <c r="BY69" s="48"/>
      <c r="CA69" s="48"/>
      <c r="CC69" s="35"/>
      <c r="CD69" s="35"/>
    </row>
    <row r="70" spans="4:82" s="45" customFormat="1" ht="15" x14ac:dyDescent="0.2">
      <c r="D70" s="25"/>
      <c r="E70" s="50"/>
      <c r="F70" s="51"/>
      <c r="G70" s="28"/>
      <c r="H70" s="29"/>
      <c r="I70" s="29"/>
      <c r="J70" s="24"/>
      <c r="K70" s="30"/>
      <c r="L70" s="24"/>
      <c r="M70" s="31"/>
      <c r="N70" s="32"/>
      <c r="O70" s="33"/>
      <c r="P70" s="31"/>
      <c r="Q70" s="34"/>
      <c r="S70" s="48"/>
      <c r="U70" s="48"/>
      <c r="W70" s="48"/>
      <c r="Y70" s="48"/>
      <c r="AA70" s="48"/>
      <c r="AC70" s="48"/>
      <c r="AE70" s="48"/>
      <c r="AG70" s="48"/>
      <c r="AI70" s="48"/>
      <c r="AK70" s="48"/>
      <c r="AM70" s="48"/>
      <c r="AO70" s="48"/>
      <c r="AQ70" s="48"/>
      <c r="AS70" s="48"/>
      <c r="AU70" s="48"/>
      <c r="AW70" s="48"/>
      <c r="AY70" s="48"/>
      <c r="BA70" s="48"/>
      <c r="BC70" s="48"/>
      <c r="BE70" s="48"/>
      <c r="BG70" s="48"/>
      <c r="BI70" s="48"/>
      <c r="BK70" s="48"/>
      <c r="BM70" s="48"/>
      <c r="BO70" s="48"/>
      <c r="BQ70" s="48"/>
      <c r="BS70" s="48"/>
      <c r="BU70" s="48"/>
      <c r="BW70" s="48"/>
      <c r="BY70" s="48"/>
      <c r="CA70" s="48"/>
      <c r="CC70" s="35"/>
      <c r="CD70" s="35"/>
    </row>
    <row r="71" spans="4:82" s="45" customFormat="1" ht="15" x14ac:dyDescent="0.2">
      <c r="D71" s="25"/>
      <c r="E71" s="50"/>
      <c r="F71" s="51"/>
      <c r="G71" s="28"/>
      <c r="H71" s="29"/>
      <c r="I71" s="29"/>
      <c r="J71" s="24"/>
      <c r="K71" s="30"/>
      <c r="L71" s="24"/>
      <c r="M71" s="31"/>
      <c r="N71" s="32"/>
      <c r="O71" s="33"/>
      <c r="P71" s="31"/>
      <c r="Q71" s="34"/>
      <c r="S71" s="48"/>
      <c r="U71" s="48"/>
      <c r="W71" s="48"/>
      <c r="Y71" s="48"/>
      <c r="AA71" s="48"/>
      <c r="AC71" s="48"/>
      <c r="AE71" s="48"/>
      <c r="AG71" s="48"/>
      <c r="AI71" s="48"/>
      <c r="AK71" s="48"/>
      <c r="AM71" s="48"/>
      <c r="AO71" s="48"/>
      <c r="AQ71" s="48"/>
      <c r="AS71" s="48"/>
      <c r="AU71" s="48"/>
      <c r="AW71" s="48"/>
      <c r="AY71" s="48"/>
      <c r="BA71" s="48"/>
      <c r="BC71" s="48"/>
      <c r="BE71" s="48"/>
      <c r="BG71" s="48"/>
      <c r="BI71" s="48"/>
      <c r="BK71" s="48"/>
      <c r="BM71" s="48"/>
      <c r="BO71" s="48"/>
      <c r="BQ71" s="48"/>
      <c r="BS71" s="48"/>
      <c r="BU71" s="48"/>
      <c r="BW71" s="48"/>
      <c r="BY71" s="48"/>
      <c r="CA71" s="48"/>
      <c r="CC71" s="35"/>
      <c r="CD71" s="35"/>
    </row>
    <row r="72" spans="4:82" s="45" customFormat="1" ht="15" x14ac:dyDescent="0.2">
      <c r="D72" s="25"/>
      <c r="E72" s="50"/>
      <c r="F72" s="51"/>
      <c r="G72" s="28"/>
      <c r="H72" s="29"/>
      <c r="I72" s="29"/>
      <c r="J72" s="24"/>
      <c r="K72" s="30"/>
      <c r="L72" s="24"/>
      <c r="M72" s="31"/>
      <c r="N72" s="32"/>
      <c r="O72" s="33"/>
      <c r="P72" s="31"/>
      <c r="Q72" s="34"/>
      <c r="S72" s="48"/>
      <c r="U72" s="48"/>
      <c r="W72" s="48"/>
      <c r="Y72" s="48"/>
      <c r="AA72" s="48"/>
      <c r="AC72" s="48"/>
      <c r="AE72" s="48"/>
      <c r="AG72" s="48"/>
      <c r="AI72" s="48"/>
      <c r="AK72" s="48"/>
      <c r="AM72" s="48"/>
      <c r="AO72" s="48"/>
      <c r="AQ72" s="48"/>
      <c r="AS72" s="48"/>
      <c r="AU72" s="48"/>
      <c r="AW72" s="48"/>
      <c r="AY72" s="48"/>
      <c r="BA72" s="48"/>
      <c r="BC72" s="48"/>
      <c r="BE72" s="48"/>
      <c r="BG72" s="48"/>
      <c r="BI72" s="48"/>
      <c r="BK72" s="48"/>
      <c r="BM72" s="48"/>
      <c r="BO72" s="48"/>
      <c r="BQ72" s="48"/>
      <c r="BS72" s="48"/>
      <c r="BU72" s="48"/>
      <c r="BW72" s="48"/>
      <c r="BY72" s="48"/>
      <c r="CA72" s="48"/>
      <c r="CC72" s="35"/>
      <c r="CD72" s="35"/>
    </row>
    <row r="73" spans="4:82" s="45" customFormat="1" ht="15" x14ac:dyDescent="0.2">
      <c r="D73" s="25"/>
      <c r="E73" s="50"/>
      <c r="F73" s="51"/>
      <c r="G73" s="28"/>
      <c r="H73" s="29"/>
      <c r="I73" s="29"/>
      <c r="J73" s="24"/>
      <c r="K73" s="30"/>
      <c r="L73" s="24"/>
      <c r="M73" s="31"/>
      <c r="N73" s="32"/>
      <c r="O73" s="33"/>
      <c r="P73" s="31"/>
      <c r="Q73" s="34"/>
      <c r="S73" s="48"/>
      <c r="U73" s="48"/>
      <c r="W73" s="48"/>
      <c r="Y73" s="48"/>
      <c r="AA73" s="48"/>
      <c r="AC73" s="48"/>
      <c r="AE73" s="48"/>
      <c r="AG73" s="48"/>
      <c r="AI73" s="48"/>
      <c r="AK73" s="48"/>
      <c r="AM73" s="48"/>
      <c r="AO73" s="48"/>
      <c r="AQ73" s="48"/>
      <c r="AS73" s="48"/>
      <c r="AU73" s="48"/>
      <c r="AW73" s="48"/>
      <c r="AY73" s="48"/>
      <c r="BA73" s="48"/>
      <c r="BC73" s="48"/>
      <c r="BE73" s="48"/>
      <c r="BG73" s="48"/>
      <c r="BI73" s="48"/>
      <c r="BK73" s="48"/>
      <c r="BM73" s="48"/>
      <c r="BO73" s="48"/>
      <c r="BQ73" s="48"/>
      <c r="BS73" s="48"/>
      <c r="BU73" s="48"/>
      <c r="BW73" s="48"/>
      <c r="BY73" s="48"/>
      <c r="CA73" s="48"/>
      <c r="CC73" s="35"/>
      <c r="CD73" s="35"/>
    </row>
    <row r="74" spans="4:82" s="45" customFormat="1" ht="15" x14ac:dyDescent="0.2">
      <c r="D74" s="25"/>
      <c r="E74" s="50"/>
      <c r="F74" s="51"/>
      <c r="G74" s="28"/>
      <c r="H74" s="29"/>
      <c r="I74" s="29"/>
      <c r="J74" s="24"/>
      <c r="K74" s="30"/>
      <c r="L74" s="24"/>
      <c r="M74" s="31"/>
      <c r="N74" s="32"/>
      <c r="O74" s="33"/>
      <c r="P74" s="31"/>
      <c r="Q74" s="34"/>
      <c r="S74" s="48"/>
      <c r="U74" s="48"/>
      <c r="W74" s="48"/>
      <c r="Y74" s="48"/>
      <c r="AA74" s="48"/>
      <c r="AC74" s="48"/>
      <c r="AE74" s="48"/>
      <c r="AG74" s="48"/>
      <c r="AI74" s="48"/>
      <c r="AK74" s="48"/>
      <c r="AM74" s="48"/>
      <c r="AO74" s="48"/>
      <c r="AQ74" s="48"/>
      <c r="AS74" s="48"/>
      <c r="AU74" s="48"/>
      <c r="AW74" s="48"/>
      <c r="AY74" s="48"/>
      <c r="BA74" s="48"/>
      <c r="BC74" s="48"/>
      <c r="BE74" s="48"/>
      <c r="BG74" s="48"/>
      <c r="BI74" s="48"/>
      <c r="BK74" s="48"/>
      <c r="BM74" s="48"/>
      <c r="BO74" s="48"/>
      <c r="BQ74" s="48"/>
      <c r="BS74" s="48"/>
      <c r="BU74" s="48"/>
      <c r="BW74" s="48"/>
      <c r="BY74" s="48"/>
      <c r="CA74" s="48"/>
      <c r="CC74" s="35"/>
      <c r="CD74" s="35"/>
    </row>
    <row r="75" spans="4:82" s="45" customFormat="1" ht="15" x14ac:dyDescent="0.2">
      <c r="D75" s="25"/>
      <c r="E75" s="50"/>
      <c r="F75" s="51"/>
      <c r="G75" s="28"/>
      <c r="H75" s="29"/>
      <c r="I75" s="29"/>
      <c r="J75" s="24"/>
      <c r="K75" s="30"/>
      <c r="L75" s="24"/>
      <c r="M75" s="31"/>
      <c r="N75" s="32"/>
      <c r="O75" s="33"/>
      <c r="P75" s="31"/>
      <c r="Q75" s="34"/>
      <c r="S75" s="48"/>
      <c r="U75" s="48"/>
      <c r="W75" s="48"/>
      <c r="Y75" s="48"/>
      <c r="AA75" s="48"/>
      <c r="AC75" s="48"/>
      <c r="AE75" s="48"/>
      <c r="AG75" s="48"/>
      <c r="AI75" s="48"/>
      <c r="AK75" s="48"/>
      <c r="AM75" s="48"/>
      <c r="AO75" s="48"/>
      <c r="AQ75" s="48"/>
      <c r="AS75" s="48"/>
      <c r="AU75" s="48"/>
      <c r="AW75" s="48"/>
      <c r="AY75" s="48"/>
      <c r="BA75" s="48"/>
      <c r="BC75" s="48"/>
      <c r="BE75" s="48"/>
      <c r="BG75" s="48"/>
      <c r="BI75" s="48"/>
      <c r="BK75" s="48"/>
      <c r="BM75" s="48"/>
      <c r="BO75" s="48"/>
      <c r="BQ75" s="48"/>
      <c r="BS75" s="48"/>
      <c r="BU75" s="48"/>
      <c r="BW75" s="48"/>
      <c r="BY75" s="48"/>
      <c r="CA75" s="48"/>
      <c r="CC75" s="35"/>
      <c r="CD75" s="35"/>
    </row>
    <row r="76" spans="4:82" s="45" customFormat="1" ht="15" x14ac:dyDescent="0.2">
      <c r="D76" s="25"/>
      <c r="E76" s="50"/>
      <c r="F76" s="51"/>
      <c r="G76" s="28"/>
      <c r="H76" s="29"/>
      <c r="I76" s="29"/>
      <c r="J76" s="24"/>
      <c r="K76" s="30"/>
      <c r="L76" s="24"/>
      <c r="M76" s="31"/>
      <c r="N76" s="32"/>
      <c r="O76" s="33"/>
      <c r="P76" s="31"/>
      <c r="Q76" s="34"/>
      <c r="S76" s="48"/>
      <c r="U76" s="48"/>
      <c r="W76" s="48"/>
      <c r="Y76" s="48"/>
      <c r="AA76" s="48"/>
      <c r="AC76" s="48"/>
      <c r="AE76" s="48"/>
      <c r="AG76" s="48"/>
      <c r="AI76" s="48"/>
      <c r="AK76" s="48"/>
      <c r="AM76" s="48"/>
      <c r="AO76" s="48"/>
      <c r="AQ76" s="48"/>
      <c r="AS76" s="48"/>
      <c r="AU76" s="48"/>
      <c r="AW76" s="48"/>
      <c r="AY76" s="48"/>
      <c r="BA76" s="48"/>
      <c r="BC76" s="48"/>
      <c r="BE76" s="48"/>
      <c r="BG76" s="48"/>
      <c r="BI76" s="48"/>
      <c r="BK76" s="48"/>
      <c r="BM76" s="48"/>
      <c r="BO76" s="48"/>
      <c r="BQ76" s="48"/>
      <c r="BS76" s="48"/>
      <c r="BU76" s="48"/>
      <c r="BW76" s="48"/>
      <c r="BY76" s="48"/>
      <c r="CA76" s="48"/>
      <c r="CC76" s="35"/>
      <c r="CD76" s="35"/>
    </row>
    <row r="77" spans="4:82" s="45" customFormat="1" ht="15" x14ac:dyDescent="0.2">
      <c r="D77" s="25"/>
      <c r="E77" s="50"/>
      <c r="F77" s="51"/>
      <c r="G77" s="28"/>
      <c r="H77" s="29"/>
      <c r="I77" s="29"/>
      <c r="J77" s="24"/>
      <c r="K77" s="30"/>
      <c r="L77" s="24"/>
      <c r="M77" s="31"/>
      <c r="N77" s="32"/>
      <c r="O77" s="33"/>
      <c r="P77" s="31"/>
      <c r="Q77" s="34"/>
      <c r="S77" s="48"/>
      <c r="U77" s="48"/>
      <c r="W77" s="48"/>
      <c r="Y77" s="48"/>
      <c r="AA77" s="48"/>
      <c r="AC77" s="48"/>
      <c r="AE77" s="48"/>
      <c r="AG77" s="48"/>
      <c r="AI77" s="48"/>
      <c r="AK77" s="48"/>
      <c r="AM77" s="48"/>
      <c r="AO77" s="48"/>
      <c r="AQ77" s="48"/>
      <c r="AS77" s="48"/>
      <c r="AU77" s="48"/>
      <c r="AW77" s="48"/>
      <c r="AY77" s="48"/>
      <c r="BA77" s="48"/>
      <c r="BC77" s="48"/>
      <c r="BE77" s="48"/>
      <c r="BG77" s="48"/>
      <c r="BI77" s="48"/>
      <c r="BK77" s="48"/>
      <c r="BM77" s="48"/>
      <c r="BO77" s="48"/>
      <c r="BQ77" s="48"/>
      <c r="BS77" s="48"/>
      <c r="BU77" s="48"/>
      <c r="BW77" s="48"/>
      <c r="BY77" s="48"/>
      <c r="CA77" s="48"/>
      <c r="CC77" s="35"/>
      <c r="CD77" s="35"/>
    </row>
    <row r="78" spans="4:82" s="45" customFormat="1" ht="15" x14ac:dyDescent="0.2">
      <c r="D78" s="25"/>
      <c r="E78" s="50"/>
      <c r="F78" s="51"/>
      <c r="G78" s="28"/>
      <c r="H78" s="29"/>
      <c r="I78" s="29"/>
      <c r="J78" s="24"/>
      <c r="K78" s="30"/>
      <c r="L78" s="24"/>
      <c r="M78" s="31"/>
      <c r="N78" s="32"/>
      <c r="O78" s="33"/>
      <c r="P78" s="31"/>
      <c r="Q78" s="34"/>
      <c r="S78" s="48"/>
      <c r="U78" s="48"/>
      <c r="W78" s="48"/>
      <c r="Y78" s="48"/>
      <c r="AA78" s="48"/>
      <c r="AC78" s="48"/>
      <c r="AE78" s="48"/>
      <c r="AG78" s="48"/>
      <c r="AI78" s="48"/>
      <c r="AK78" s="48"/>
      <c r="AM78" s="48"/>
      <c r="AO78" s="48"/>
      <c r="AQ78" s="48"/>
      <c r="AS78" s="48"/>
      <c r="AU78" s="48"/>
      <c r="AW78" s="48"/>
      <c r="AY78" s="48"/>
      <c r="BA78" s="48"/>
      <c r="BC78" s="48"/>
      <c r="BE78" s="48"/>
      <c r="BG78" s="48"/>
      <c r="BI78" s="48"/>
      <c r="BK78" s="48"/>
      <c r="BM78" s="48"/>
      <c r="BO78" s="48"/>
      <c r="BQ78" s="48"/>
      <c r="BS78" s="48"/>
      <c r="BU78" s="48"/>
      <c r="BW78" s="48"/>
      <c r="BY78" s="48"/>
      <c r="CA78" s="48"/>
      <c r="CC78" s="35"/>
      <c r="CD78" s="35"/>
    </row>
    <row r="79" spans="4:82" s="45" customFormat="1" ht="15" x14ac:dyDescent="0.2">
      <c r="D79" s="25"/>
      <c r="E79" s="50"/>
      <c r="F79" s="51"/>
      <c r="G79" s="28"/>
      <c r="H79" s="29"/>
      <c r="I79" s="29"/>
      <c r="J79" s="24"/>
      <c r="K79" s="30"/>
      <c r="L79" s="24"/>
      <c r="M79" s="31"/>
      <c r="N79" s="32"/>
      <c r="O79" s="33"/>
      <c r="P79" s="31"/>
      <c r="Q79" s="34"/>
      <c r="S79" s="48"/>
      <c r="U79" s="48"/>
      <c r="W79" s="48"/>
      <c r="Y79" s="48"/>
      <c r="AA79" s="48"/>
      <c r="AC79" s="48"/>
      <c r="AE79" s="48"/>
      <c r="AG79" s="48"/>
      <c r="AI79" s="48"/>
      <c r="AK79" s="48"/>
      <c r="AM79" s="48"/>
      <c r="AO79" s="48"/>
      <c r="AQ79" s="48"/>
      <c r="AS79" s="48"/>
      <c r="AU79" s="48"/>
      <c r="AW79" s="48"/>
      <c r="AY79" s="48"/>
      <c r="BA79" s="48"/>
      <c r="BC79" s="48"/>
      <c r="BE79" s="48"/>
      <c r="BG79" s="48"/>
      <c r="BI79" s="48"/>
      <c r="BK79" s="48"/>
      <c r="BM79" s="48"/>
      <c r="BO79" s="48"/>
      <c r="BQ79" s="48"/>
      <c r="BS79" s="48"/>
      <c r="BU79" s="48"/>
      <c r="BW79" s="48"/>
      <c r="BY79" s="48"/>
      <c r="CA79" s="48"/>
      <c r="CC79" s="35"/>
      <c r="CD79" s="35"/>
    </row>
    <row r="80" spans="4:82" s="45" customFormat="1" ht="15" x14ac:dyDescent="0.2">
      <c r="D80" s="25"/>
      <c r="E80" s="50"/>
      <c r="F80" s="51"/>
      <c r="G80" s="28"/>
      <c r="H80" s="29"/>
      <c r="I80" s="29"/>
      <c r="J80" s="24"/>
      <c r="K80" s="30"/>
      <c r="L80" s="24"/>
      <c r="M80" s="31"/>
      <c r="N80" s="32"/>
      <c r="O80" s="33"/>
      <c r="P80" s="31"/>
      <c r="Q80" s="34"/>
      <c r="S80" s="48"/>
      <c r="U80" s="48"/>
      <c r="W80" s="48"/>
      <c r="Y80" s="48"/>
      <c r="AA80" s="48"/>
      <c r="AC80" s="48"/>
      <c r="AE80" s="48"/>
      <c r="AG80" s="48"/>
      <c r="AI80" s="48"/>
      <c r="AK80" s="48"/>
      <c r="AM80" s="48"/>
      <c r="AO80" s="48"/>
      <c r="AQ80" s="48"/>
      <c r="AS80" s="48"/>
      <c r="AU80" s="48"/>
      <c r="AW80" s="48"/>
      <c r="AY80" s="48"/>
      <c r="BA80" s="48"/>
      <c r="BC80" s="48"/>
      <c r="BE80" s="48"/>
      <c r="BG80" s="48"/>
      <c r="BI80" s="48"/>
      <c r="BK80" s="48"/>
      <c r="BM80" s="48"/>
      <c r="BO80" s="48"/>
      <c r="BQ80" s="48"/>
      <c r="BS80" s="48"/>
      <c r="BU80" s="48"/>
      <c r="BW80" s="48"/>
      <c r="BY80" s="48"/>
      <c r="CA80" s="48"/>
      <c r="CC80" s="35"/>
      <c r="CD80" s="35"/>
    </row>
    <row r="81" spans="4:82" s="45" customFormat="1" ht="15" x14ac:dyDescent="0.2">
      <c r="D81" s="25"/>
      <c r="E81" s="50"/>
      <c r="F81" s="51"/>
      <c r="G81" s="28"/>
      <c r="H81" s="29"/>
      <c r="I81" s="29"/>
      <c r="J81" s="24"/>
      <c r="K81" s="30"/>
      <c r="L81" s="24"/>
      <c r="M81" s="31"/>
      <c r="N81" s="32"/>
      <c r="O81" s="33"/>
      <c r="P81" s="31"/>
      <c r="Q81" s="34"/>
      <c r="S81" s="48"/>
      <c r="U81" s="48"/>
      <c r="W81" s="48"/>
      <c r="Y81" s="48"/>
      <c r="AA81" s="48"/>
      <c r="AC81" s="48"/>
      <c r="AE81" s="48"/>
      <c r="AG81" s="48"/>
      <c r="AI81" s="48"/>
      <c r="AK81" s="48"/>
      <c r="AM81" s="48"/>
      <c r="AO81" s="48"/>
      <c r="AQ81" s="48"/>
      <c r="AS81" s="48"/>
      <c r="AU81" s="48"/>
      <c r="AW81" s="48"/>
      <c r="AY81" s="48"/>
      <c r="BA81" s="48"/>
      <c r="BC81" s="48"/>
      <c r="BE81" s="48"/>
      <c r="BG81" s="48"/>
      <c r="BI81" s="48"/>
      <c r="BK81" s="48"/>
      <c r="BM81" s="48"/>
      <c r="BO81" s="48"/>
      <c r="BQ81" s="48"/>
      <c r="BS81" s="48"/>
      <c r="BU81" s="48"/>
      <c r="BW81" s="48"/>
      <c r="BY81" s="48"/>
      <c r="CA81" s="48"/>
      <c r="CC81" s="35"/>
      <c r="CD81" s="35"/>
    </row>
    <row r="82" spans="4:82" s="45" customFormat="1" ht="15" x14ac:dyDescent="0.2">
      <c r="D82" s="25"/>
      <c r="E82" s="50"/>
      <c r="F82" s="51"/>
      <c r="G82" s="28"/>
      <c r="H82" s="29"/>
      <c r="I82" s="29"/>
      <c r="J82" s="24"/>
      <c r="K82" s="30"/>
      <c r="L82" s="24"/>
      <c r="M82" s="31"/>
      <c r="N82" s="32"/>
      <c r="O82" s="33"/>
      <c r="P82" s="31"/>
      <c r="Q82" s="34"/>
      <c r="S82" s="48"/>
      <c r="U82" s="48"/>
      <c r="W82" s="48"/>
      <c r="Y82" s="48"/>
      <c r="AA82" s="48"/>
      <c r="AC82" s="48"/>
      <c r="AE82" s="48"/>
      <c r="AG82" s="48"/>
      <c r="AI82" s="48"/>
      <c r="AK82" s="48"/>
      <c r="AM82" s="48"/>
      <c r="AO82" s="48"/>
      <c r="AQ82" s="48"/>
      <c r="AS82" s="48"/>
      <c r="AU82" s="48"/>
      <c r="AW82" s="48"/>
      <c r="AY82" s="48"/>
      <c r="BA82" s="48"/>
      <c r="BC82" s="48"/>
      <c r="BE82" s="48"/>
      <c r="BG82" s="48"/>
      <c r="BI82" s="48"/>
      <c r="BK82" s="48"/>
      <c r="BM82" s="48"/>
      <c r="BO82" s="48"/>
      <c r="BQ82" s="48"/>
      <c r="BS82" s="48"/>
      <c r="BU82" s="48"/>
      <c r="BW82" s="48"/>
      <c r="BY82" s="48"/>
      <c r="CA82" s="48"/>
      <c r="CC82" s="35"/>
      <c r="CD82" s="35"/>
    </row>
    <row r="83" spans="4:82" s="45" customFormat="1" ht="15" x14ac:dyDescent="0.2">
      <c r="D83" s="25"/>
      <c r="E83" s="50"/>
      <c r="F83" s="51"/>
      <c r="G83" s="28"/>
      <c r="H83" s="29"/>
      <c r="I83" s="29"/>
      <c r="J83" s="24"/>
      <c r="K83" s="30"/>
      <c r="L83" s="24"/>
      <c r="M83" s="31"/>
      <c r="N83" s="32"/>
      <c r="O83" s="33"/>
      <c r="P83" s="31"/>
      <c r="Q83" s="34"/>
      <c r="S83" s="48"/>
      <c r="U83" s="48"/>
      <c r="W83" s="48"/>
      <c r="Y83" s="48"/>
      <c r="AA83" s="48"/>
      <c r="AC83" s="48"/>
      <c r="AE83" s="48"/>
      <c r="AG83" s="48"/>
      <c r="AI83" s="48"/>
      <c r="AK83" s="48"/>
      <c r="AM83" s="48"/>
      <c r="AO83" s="48"/>
      <c r="AQ83" s="48"/>
      <c r="AS83" s="48"/>
      <c r="AU83" s="48"/>
      <c r="AW83" s="48"/>
      <c r="AY83" s="48"/>
      <c r="BA83" s="48"/>
      <c r="BC83" s="48"/>
      <c r="BE83" s="48"/>
      <c r="BG83" s="48"/>
      <c r="BI83" s="48"/>
      <c r="BK83" s="48"/>
      <c r="BM83" s="48"/>
      <c r="BO83" s="48"/>
      <c r="BQ83" s="48"/>
      <c r="BS83" s="48"/>
      <c r="BU83" s="48"/>
      <c r="BW83" s="48"/>
      <c r="BY83" s="48"/>
      <c r="CA83" s="48"/>
      <c r="CC83" s="35"/>
      <c r="CD83" s="35"/>
    </row>
    <row r="84" spans="4:82" s="45" customFormat="1" ht="15" x14ac:dyDescent="0.2">
      <c r="D84" s="25"/>
      <c r="E84" s="50"/>
      <c r="F84" s="51"/>
      <c r="G84" s="28"/>
      <c r="H84" s="29"/>
      <c r="I84" s="29"/>
      <c r="J84" s="24"/>
      <c r="K84" s="30"/>
      <c r="L84" s="24"/>
      <c r="M84" s="31"/>
      <c r="N84" s="32"/>
      <c r="O84" s="33"/>
      <c r="P84" s="31"/>
      <c r="Q84" s="34"/>
      <c r="S84" s="48"/>
      <c r="U84" s="48"/>
      <c r="W84" s="48"/>
      <c r="Y84" s="48"/>
      <c r="AA84" s="48"/>
      <c r="AC84" s="48"/>
      <c r="AE84" s="48"/>
      <c r="AG84" s="48"/>
      <c r="AI84" s="48"/>
      <c r="AK84" s="48"/>
      <c r="AM84" s="48"/>
      <c r="AO84" s="48"/>
      <c r="AQ84" s="48"/>
      <c r="AS84" s="48"/>
      <c r="AU84" s="48"/>
      <c r="AW84" s="48"/>
      <c r="AY84" s="48"/>
      <c r="BA84" s="48"/>
      <c r="BC84" s="48"/>
      <c r="BE84" s="48"/>
      <c r="BG84" s="48"/>
      <c r="BI84" s="48"/>
      <c r="BK84" s="48"/>
      <c r="BM84" s="48"/>
      <c r="BO84" s="48"/>
      <c r="BQ84" s="48"/>
      <c r="BS84" s="48"/>
      <c r="BU84" s="48"/>
      <c r="BW84" s="48"/>
      <c r="BY84" s="48"/>
      <c r="CA84" s="48"/>
      <c r="CC84" s="35"/>
      <c r="CD84" s="35"/>
    </row>
    <row r="85" spans="4:82" s="45" customFormat="1" ht="15" x14ac:dyDescent="0.2">
      <c r="D85" s="25"/>
      <c r="E85" s="50"/>
      <c r="F85" s="51"/>
      <c r="G85" s="28"/>
      <c r="H85" s="29"/>
      <c r="I85" s="29"/>
      <c r="J85" s="24"/>
      <c r="K85" s="30"/>
      <c r="L85" s="24"/>
      <c r="M85" s="31"/>
      <c r="N85" s="32"/>
      <c r="O85" s="33"/>
      <c r="P85" s="31"/>
      <c r="Q85" s="34"/>
      <c r="S85" s="48"/>
      <c r="U85" s="48"/>
      <c r="W85" s="48"/>
      <c r="Y85" s="48"/>
      <c r="AA85" s="48"/>
      <c r="AC85" s="48"/>
      <c r="AE85" s="48"/>
      <c r="AG85" s="48"/>
      <c r="AI85" s="48"/>
      <c r="AK85" s="48"/>
      <c r="AM85" s="48"/>
      <c r="AO85" s="48"/>
      <c r="AQ85" s="48"/>
      <c r="AS85" s="48"/>
      <c r="AU85" s="48"/>
      <c r="AW85" s="48"/>
      <c r="AY85" s="48"/>
      <c r="BA85" s="48"/>
      <c r="BC85" s="48"/>
      <c r="BE85" s="48"/>
      <c r="BG85" s="48"/>
      <c r="BI85" s="48"/>
      <c r="BK85" s="48"/>
      <c r="BM85" s="48"/>
      <c r="BO85" s="48"/>
      <c r="BQ85" s="48"/>
      <c r="BS85" s="48"/>
      <c r="BU85" s="48"/>
      <c r="BW85" s="48"/>
      <c r="BY85" s="48"/>
      <c r="CA85" s="48"/>
      <c r="CC85" s="35"/>
      <c r="CD85" s="35"/>
    </row>
    <row r="86" spans="4:82" s="45" customFormat="1" ht="15" x14ac:dyDescent="0.2">
      <c r="D86" s="25"/>
      <c r="E86" s="50"/>
      <c r="F86" s="51"/>
      <c r="G86" s="28"/>
      <c r="H86" s="29"/>
      <c r="I86" s="29"/>
      <c r="J86" s="24"/>
      <c r="K86" s="30"/>
      <c r="L86" s="24"/>
      <c r="M86" s="31"/>
      <c r="N86" s="32"/>
      <c r="O86" s="33"/>
      <c r="P86" s="31"/>
      <c r="Q86" s="34"/>
      <c r="S86" s="48"/>
      <c r="U86" s="48"/>
      <c r="W86" s="48"/>
      <c r="Y86" s="48"/>
      <c r="AA86" s="48"/>
      <c r="AC86" s="48"/>
      <c r="AE86" s="48"/>
      <c r="AG86" s="48"/>
      <c r="AI86" s="48"/>
      <c r="AK86" s="48"/>
      <c r="AM86" s="48"/>
      <c r="AO86" s="48"/>
      <c r="AQ86" s="48"/>
      <c r="AS86" s="48"/>
      <c r="AU86" s="48"/>
      <c r="AW86" s="48"/>
      <c r="AY86" s="48"/>
      <c r="BA86" s="48"/>
      <c r="BC86" s="48"/>
      <c r="BE86" s="48"/>
      <c r="BG86" s="48"/>
      <c r="BI86" s="48"/>
      <c r="BK86" s="48"/>
      <c r="BM86" s="48"/>
      <c r="BO86" s="48"/>
      <c r="BQ86" s="48"/>
      <c r="BS86" s="48"/>
      <c r="BU86" s="48"/>
      <c r="BW86" s="48"/>
      <c r="BY86" s="48"/>
      <c r="CA86" s="48"/>
      <c r="CC86" s="35"/>
      <c r="CD86" s="35"/>
    </row>
    <row r="87" spans="4:82" s="45" customFormat="1" ht="15" x14ac:dyDescent="0.2">
      <c r="D87" s="25"/>
      <c r="E87" s="50"/>
      <c r="F87" s="51"/>
      <c r="G87" s="28"/>
      <c r="H87" s="29"/>
      <c r="I87" s="29"/>
      <c r="J87" s="24"/>
      <c r="K87" s="30"/>
      <c r="L87" s="24"/>
      <c r="M87" s="31"/>
      <c r="N87" s="32"/>
      <c r="O87" s="33"/>
      <c r="P87" s="31"/>
      <c r="Q87" s="34"/>
      <c r="S87" s="48"/>
      <c r="U87" s="48"/>
      <c r="W87" s="48"/>
      <c r="Y87" s="48"/>
      <c r="AA87" s="48"/>
      <c r="AC87" s="48"/>
      <c r="AE87" s="48"/>
      <c r="AG87" s="48"/>
      <c r="AI87" s="48"/>
      <c r="AK87" s="48"/>
      <c r="AM87" s="48"/>
      <c r="AO87" s="48"/>
      <c r="AQ87" s="48"/>
      <c r="AS87" s="48"/>
      <c r="AU87" s="48"/>
      <c r="AW87" s="48"/>
      <c r="AY87" s="48"/>
      <c r="BA87" s="48"/>
      <c r="BC87" s="48"/>
      <c r="BE87" s="48"/>
      <c r="BG87" s="48"/>
      <c r="BI87" s="48"/>
      <c r="BK87" s="48"/>
      <c r="BM87" s="48"/>
      <c r="BO87" s="48"/>
      <c r="BQ87" s="48"/>
      <c r="BS87" s="48"/>
      <c r="BU87" s="48"/>
      <c r="BW87" s="48"/>
      <c r="BY87" s="48"/>
      <c r="CA87" s="48"/>
      <c r="CC87" s="35"/>
      <c r="CD87" s="35"/>
    </row>
    <row r="88" spans="4:82" s="45" customFormat="1" ht="15" x14ac:dyDescent="0.2">
      <c r="D88" s="25"/>
      <c r="E88" s="50"/>
      <c r="F88" s="51"/>
      <c r="G88" s="28"/>
      <c r="H88" s="29"/>
      <c r="I88" s="29"/>
      <c r="J88" s="24"/>
      <c r="K88" s="30"/>
      <c r="L88" s="24"/>
      <c r="M88" s="31"/>
      <c r="N88" s="32"/>
      <c r="O88" s="33"/>
      <c r="P88" s="31"/>
      <c r="Q88" s="34"/>
      <c r="S88" s="48"/>
      <c r="U88" s="48"/>
      <c r="W88" s="48"/>
      <c r="Y88" s="48"/>
      <c r="AA88" s="48"/>
      <c r="AC88" s="48"/>
      <c r="AE88" s="48"/>
      <c r="AG88" s="48"/>
      <c r="AI88" s="48"/>
      <c r="AK88" s="48"/>
      <c r="AM88" s="48"/>
      <c r="AO88" s="48"/>
      <c r="AQ88" s="48"/>
      <c r="AS88" s="48"/>
      <c r="AU88" s="48"/>
      <c r="AW88" s="48"/>
      <c r="AY88" s="48"/>
      <c r="BA88" s="48"/>
      <c r="BC88" s="48"/>
      <c r="BE88" s="48"/>
      <c r="BG88" s="48"/>
      <c r="BI88" s="48"/>
      <c r="BK88" s="48"/>
      <c r="BM88" s="48"/>
      <c r="BO88" s="48"/>
      <c r="BQ88" s="48"/>
      <c r="BS88" s="48"/>
      <c r="BU88" s="48"/>
      <c r="BW88" s="48"/>
      <c r="BY88" s="48"/>
      <c r="CA88" s="48"/>
      <c r="CC88" s="35"/>
      <c r="CD88" s="35"/>
    </row>
    <row r="89" spans="4:82" s="45" customFormat="1" ht="15" x14ac:dyDescent="0.2">
      <c r="D89" s="25"/>
      <c r="E89" s="50"/>
      <c r="F89" s="51"/>
      <c r="G89" s="28"/>
      <c r="H89" s="29"/>
      <c r="I89" s="29"/>
      <c r="J89" s="24"/>
      <c r="K89" s="30"/>
      <c r="L89" s="24"/>
      <c r="M89" s="31"/>
      <c r="N89" s="32"/>
      <c r="O89" s="33"/>
      <c r="P89" s="31"/>
      <c r="Q89" s="34"/>
      <c r="S89" s="48"/>
      <c r="U89" s="48"/>
      <c r="W89" s="48"/>
      <c r="Y89" s="48"/>
      <c r="AA89" s="48"/>
      <c r="AC89" s="48"/>
      <c r="AE89" s="48"/>
      <c r="AG89" s="48"/>
      <c r="AI89" s="48"/>
      <c r="AK89" s="48"/>
      <c r="AM89" s="48"/>
      <c r="AO89" s="48"/>
      <c r="AQ89" s="48"/>
      <c r="AS89" s="48"/>
      <c r="AU89" s="48"/>
      <c r="AW89" s="48"/>
      <c r="AY89" s="48"/>
      <c r="BA89" s="48"/>
      <c r="BC89" s="48"/>
      <c r="BE89" s="48"/>
      <c r="BG89" s="48"/>
      <c r="BI89" s="48"/>
      <c r="BK89" s="48"/>
      <c r="BM89" s="48"/>
      <c r="BO89" s="48"/>
      <c r="BQ89" s="48"/>
      <c r="BS89" s="48"/>
      <c r="BU89" s="48"/>
      <c r="BW89" s="48"/>
      <c r="BY89" s="48"/>
      <c r="CA89" s="48"/>
      <c r="CC89" s="35"/>
      <c r="CD89" s="35"/>
    </row>
    <row r="90" spans="4:82" s="45" customFormat="1" ht="15" x14ac:dyDescent="0.2">
      <c r="D90" s="25"/>
      <c r="E90" s="50"/>
      <c r="F90" s="51"/>
      <c r="G90" s="28"/>
      <c r="H90" s="29"/>
      <c r="I90" s="29"/>
      <c r="J90" s="24"/>
      <c r="K90" s="30"/>
      <c r="L90" s="24"/>
      <c r="M90" s="31"/>
      <c r="N90" s="32"/>
      <c r="O90" s="33"/>
      <c r="P90" s="31"/>
      <c r="Q90" s="34"/>
      <c r="S90" s="48"/>
      <c r="U90" s="48"/>
      <c r="W90" s="48"/>
      <c r="Y90" s="48"/>
      <c r="AA90" s="48"/>
      <c r="AC90" s="48"/>
      <c r="AE90" s="48"/>
      <c r="AG90" s="48"/>
      <c r="AI90" s="48"/>
      <c r="AK90" s="48"/>
      <c r="AM90" s="48"/>
      <c r="AO90" s="48"/>
      <c r="AQ90" s="48"/>
      <c r="AS90" s="48"/>
      <c r="AU90" s="48"/>
      <c r="AW90" s="48"/>
      <c r="AY90" s="48"/>
      <c r="BA90" s="48"/>
      <c r="BC90" s="48"/>
      <c r="BE90" s="48"/>
      <c r="BG90" s="48"/>
      <c r="BI90" s="48"/>
      <c r="BK90" s="48"/>
      <c r="BM90" s="48"/>
      <c r="BO90" s="48"/>
      <c r="BQ90" s="48"/>
      <c r="BS90" s="48"/>
      <c r="BU90" s="48"/>
      <c r="BW90" s="48"/>
      <c r="BY90" s="48"/>
      <c r="CA90" s="48"/>
      <c r="CC90" s="35"/>
      <c r="CD90" s="35"/>
    </row>
    <row r="91" spans="4:82" s="45" customFormat="1" ht="15" x14ac:dyDescent="0.2">
      <c r="D91" s="25"/>
      <c r="E91" s="50"/>
      <c r="F91" s="51"/>
      <c r="G91" s="28"/>
      <c r="H91" s="29"/>
      <c r="I91" s="29"/>
      <c r="J91" s="24"/>
      <c r="K91" s="30"/>
      <c r="L91" s="24"/>
      <c r="M91" s="31"/>
      <c r="N91" s="32"/>
      <c r="O91" s="33"/>
      <c r="P91" s="31"/>
      <c r="Q91" s="34"/>
      <c r="S91" s="48"/>
      <c r="U91" s="48"/>
      <c r="W91" s="48"/>
      <c r="Y91" s="48"/>
      <c r="AA91" s="48"/>
      <c r="AC91" s="48"/>
      <c r="AE91" s="48"/>
      <c r="AG91" s="48"/>
      <c r="AI91" s="48"/>
      <c r="AK91" s="48"/>
      <c r="AM91" s="48"/>
      <c r="AO91" s="48"/>
      <c r="AQ91" s="48"/>
      <c r="AS91" s="48"/>
      <c r="AU91" s="48"/>
      <c r="AW91" s="48"/>
      <c r="AY91" s="48"/>
      <c r="BA91" s="48"/>
      <c r="BC91" s="48"/>
      <c r="BE91" s="48"/>
      <c r="BG91" s="48"/>
      <c r="BI91" s="48"/>
      <c r="BK91" s="48"/>
      <c r="BM91" s="48"/>
      <c r="BO91" s="48"/>
      <c r="BQ91" s="48"/>
      <c r="BS91" s="48"/>
      <c r="BU91" s="48"/>
      <c r="BW91" s="48"/>
      <c r="BY91" s="48"/>
      <c r="CA91" s="48"/>
      <c r="CC91" s="35"/>
      <c r="CD91" s="35"/>
    </row>
    <row r="92" spans="4:82" s="45" customFormat="1" ht="15" x14ac:dyDescent="0.2">
      <c r="D92" s="25"/>
      <c r="E92" s="50"/>
      <c r="F92" s="51"/>
      <c r="G92" s="28"/>
      <c r="H92" s="29"/>
      <c r="I92" s="29"/>
      <c r="J92" s="24"/>
      <c r="K92" s="30"/>
      <c r="L92" s="24"/>
      <c r="M92" s="31"/>
      <c r="N92" s="32"/>
      <c r="O92" s="33"/>
      <c r="P92" s="31"/>
      <c r="Q92" s="34"/>
      <c r="S92" s="48"/>
      <c r="U92" s="48"/>
      <c r="W92" s="48"/>
      <c r="Y92" s="48"/>
      <c r="AA92" s="48"/>
      <c r="AC92" s="48"/>
      <c r="AE92" s="48"/>
      <c r="AG92" s="48"/>
      <c r="AI92" s="48"/>
      <c r="AK92" s="48"/>
      <c r="AM92" s="48"/>
      <c r="AO92" s="48"/>
      <c r="AQ92" s="48"/>
      <c r="AS92" s="48"/>
      <c r="AU92" s="48"/>
      <c r="AW92" s="48"/>
      <c r="AY92" s="48"/>
      <c r="BA92" s="48"/>
      <c r="BC92" s="48"/>
      <c r="BE92" s="48"/>
      <c r="BG92" s="48"/>
      <c r="BI92" s="48"/>
      <c r="BK92" s="48"/>
      <c r="BM92" s="48"/>
      <c r="BO92" s="48"/>
      <c r="BQ92" s="48"/>
      <c r="BS92" s="48"/>
      <c r="BU92" s="48"/>
      <c r="BW92" s="48"/>
      <c r="BY92" s="48"/>
      <c r="CA92" s="48"/>
      <c r="CC92" s="35"/>
      <c r="CD92" s="35"/>
    </row>
    <row r="93" spans="4:82" s="45" customFormat="1" ht="15" x14ac:dyDescent="0.2">
      <c r="D93" s="25"/>
      <c r="E93" s="50"/>
      <c r="F93" s="51"/>
      <c r="G93" s="28"/>
      <c r="H93" s="29"/>
      <c r="I93" s="29"/>
      <c r="J93" s="24"/>
      <c r="K93" s="30"/>
      <c r="L93" s="24"/>
      <c r="M93" s="31"/>
      <c r="N93" s="32"/>
      <c r="O93" s="33"/>
      <c r="P93" s="31"/>
      <c r="Q93" s="34"/>
      <c r="S93" s="48"/>
      <c r="U93" s="48"/>
      <c r="W93" s="48"/>
      <c r="Y93" s="48"/>
      <c r="AA93" s="48"/>
      <c r="AC93" s="48"/>
      <c r="AE93" s="48"/>
      <c r="AG93" s="48"/>
      <c r="AI93" s="48"/>
      <c r="AK93" s="48"/>
      <c r="AM93" s="48"/>
      <c r="AO93" s="48"/>
      <c r="AQ93" s="48"/>
      <c r="AS93" s="48"/>
      <c r="AU93" s="48"/>
      <c r="AW93" s="48"/>
      <c r="AY93" s="48"/>
      <c r="BA93" s="48"/>
      <c r="BC93" s="48"/>
      <c r="BE93" s="48"/>
      <c r="BG93" s="48"/>
      <c r="BI93" s="48"/>
      <c r="BK93" s="48"/>
      <c r="BM93" s="48"/>
      <c r="BO93" s="48"/>
      <c r="BQ93" s="48"/>
      <c r="BS93" s="48"/>
      <c r="BU93" s="48"/>
      <c r="BW93" s="48"/>
      <c r="BY93" s="48"/>
      <c r="CA93" s="48"/>
      <c r="CC93" s="35"/>
      <c r="CD93" s="35"/>
    </row>
    <row r="94" spans="4:82" s="45" customFormat="1" ht="15" x14ac:dyDescent="0.2">
      <c r="D94" s="25"/>
      <c r="E94" s="50"/>
      <c r="F94" s="51"/>
      <c r="G94" s="28"/>
      <c r="H94" s="29"/>
      <c r="I94" s="29"/>
      <c r="J94" s="24"/>
      <c r="K94" s="30"/>
      <c r="L94" s="24"/>
      <c r="M94" s="31"/>
      <c r="N94" s="32"/>
      <c r="O94" s="33"/>
      <c r="P94" s="31"/>
      <c r="Q94" s="34"/>
      <c r="S94" s="48"/>
      <c r="U94" s="48"/>
      <c r="W94" s="48"/>
      <c r="Y94" s="48"/>
      <c r="AA94" s="48"/>
      <c r="AC94" s="48"/>
      <c r="AE94" s="48"/>
      <c r="AG94" s="48"/>
      <c r="AI94" s="48"/>
      <c r="AK94" s="48"/>
      <c r="AM94" s="48"/>
      <c r="AO94" s="48"/>
      <c r="AQ94" s="48"/>
      <c r="AS94" s="48"/>
      <c r="AU94" s="48"/>
      <c r="AW94" s="48"/>
      <c r="AY94" s="48"/>
      <c r="BA94" s="48"/>
      <c r="BC94" s="48"/>
      <c r="BE94" s="48"/>
      <c r="BG94" s="48"/>
      <c r="BI94" s="48"/>
      <c r="BK94" s="48"/>
      <c r="BM94" s="48"/>
      <c r="BO94" s="48"/>
      <c r="BQ94" s="48"/>
      <c r="BS94" s="48"/>
      <c r="BU94" s="48"/>
      <c r="BW94" s="48"/>
      <c r="BY94" s="48"/>
      <c r="CA94" s="48"/>
      <c r="CC94" s="35"/>
      <c r="CD94" s="35"/>
    </row>
    <row r="95" spans="4:82" s="45" customFormat="1" ht="15" x14ac:dyDescent="0.2">
      <c r="D95" s="25"/>
      <c r="E95" s="50"/>
      <c r="F95" s="51"/>
      <c r="G95" s="28"/>
      <c r="H95" s="29"/>
      <c r="I95" s="29"/>
      <c r="J95" s="24"/>
      <c r="K95" s="30"/>
      <c r="L95" s="24"/>
      <c r="M95" s="31"/>
      <c r="N95" s="32"/>
      <c r="O95" s="33"/>
      <c r="P95" s="31"/>
      <c r="Q95" s="34"/>
      <c r="S95" s="48"/>
      <c r="U95" s="48"/>
      <c r="W95" s="48"/>
      <c r="Y95" s="48"/>
      <c r="AA95" s="48"/>
      <c r="AC95" s="48"/>
      <c r="AE95" s="48"/>
      <c r="AG95" s="48"/>
      <c r="AI95" s="48"/>
      <c r="AK95" s="48"/>
      <c r="AM95" s="48"/>
      <c r="AO95" s="48"/>
      <c r="AQ95" s="48"/>
      <c r="AS95" s="48"/>
      <c r="AU95" s="48"/>
      <c r="AW95" s="48"/>
      <c r="AY95" s="48"/>
      <c r="BA95" s="48"/>
      <c r="BC95" s="48"/>
      <c r="BE95" s="48"/>
      <c r="BG95" s="48"/>
      <c r="BI95" s="48"/>
      <c r="BK95" s="48"/>
      <c r="BM95" s="48"/>
      <c r="BO95" s="48"/>
      <c r="BQ95" s="48"/>
      <c r="BS95" s="48"/>
      <c r="BU95" s="48"/>
      <c r="BW95" s="48"/>
      <c r="BY95" s="48"/>
      <c r="CA95" s="48"/>
      <c r="CC95" s="35"/>
      <c r="CD95" s="35"/>
    </row>
    <row r="96" spans="4:82" s="45" customFormat="1" ht="15" x14ac:dyDescent="0.2">
      <c r="D96" s="25"/>
      <c r="E96" s="50"/>
      <c r="F96" s="51"/>
      <c r="G96" s="28"/>
      <c r="H96" s="29"/>
      <c r="I96" s="29"/>
      <c r="J96" s="24"/>
      <c r="K96" s="30"/>
      <c r="L96" s="24"/>
      <c r="M96" s="31"/>
      <c r="N96" s="32"/>
      <c r="O96" s="33"/>
      <c r="P96" s="31"/>
      <c r="Q96" s="34"/>
      <c r="S96" s="48"/>
      <c r="U96" s="48"/>
      <c r="W96" s="48"/>
      <c r="Y96" s="48"/>
      <c r="AA96" s="48"/>
      <c r="AC96" s="48"/>
      <c r="AE96" s="48"/>
      <c r="AG96" s="48"/>
      <c r="AI96" s="48"/>
      <c r="AK96" s="48"/>
      <c r="AM96" s="48"/>
      <c r="AO96" s="48"/>
      <c r="AQ96" s="48"/>
      <c r="AS96" s="48"/>
      <c r="AU96" s="48"/>
      <c r="AW96" s="48"/>
      <c r="AY96" s="48"/>
      <c r="BA96" s="48"/>
      <c r="BC96" s="48"/>
      <c r="BE96" s="48"/>
      <c r="BG96" s="48"/>
      <c r="BI96" s="48"/>
      <c r="BK96" s="48"/>
      <c r="BM96" s="48"/>
      <c r="BO96" s="48"/>
      <c r="BQ96" s="48"/>
      <c r="BS96" s="48"/>
      <c r="BU96" s="48"/>
      <c r="BW96" s="48"/>
      <c r="BY96" s="48"/>
      <c r="CA96" s="48"/>
      <c r="CC96" s="35"/>
      <c r="CD96" s="35"/>
    </row>
    <row r="97" spans="4:82" s="45" customFormat="1" ht="15" x14ac:dyDescent="0.2">
      <c r="D97" s="25"/>
      <c r="E97" s="50"/>
      <c r="F97" s="51"/>
      <c r="G97" s="28"/>
      <c r="H97" s="29"/>
      <c r="I97" s="29"/>
      <c r="J97" s="24"/>
      <c r="K97" s="30"/>
      <c r="L97" s="24"/>
      <c r="M97" s="31"/>
      <c r="N97" s="32"/>
      <c r="O97" s="33"/>
      <c r="P97" s="31"/>
      <c r="Q97" s="34"/>
      <c r="S97" s="48"/>
      <c r="U97" s="48"/>
      <c r="W97" s="48"/>
      <c r="Y97" s="48"/>
      <c r="AA97" s="48"/>
      <c r="AC97" s="48"/>
      <c r="AE97" s="48"/>
      <c r="AG97" s="48"/>
      <c r="AI97" s="48"/>
      <c r="AK97" s="48"/>
      <c r="AM97" s="48"/>
      <c r="AO97" s="48"/>
      <c r="AQ97" s="48"/>
      <c r="AS97" s="48"/>
      <c r="AU97" s="48"/>
      <c r="AW97" s="48"/>
      <c r="AY97" s="48"/>
      <c r="BA97" s="48"/>
      <c r="BC97" s="48"/>
      <c r="BE97" s="48"/>
      <c r="BG97" s="48"/>
      <c r="BI97" s="48"/>
      <c r="BK97" s="48"/>
      <c r="BM97" s="48"/>
      <c r="BO97" s="48"/>
      <c r="BQ97" s="48"/>
      <c r="BS97" s="48"/>
      <c r="BU97" s="48"/>
      <c r="BW97" s="48"/>
      <c r="BY97" s="48"/>
      <c r="CA97" s="48"/>
      <c r="CC97" s="35"/>
      <c r="CD97" s="35"/>
    </row>
    <row r="98" spans="4:82" s="45" customFormat="1" ht="15" x14ac:dyDescent="0.2">
      <c r="D98" s="25"/>
      <c r="E98" s="50"/>
      <c r="F98" s="51"/>
      <c r="G98" s="28"/>
      <c r="H98" s="29"/>
      <c r="I98" s="29"/>
      <c r="J98" s="24"/>
      <c r="K98" s="30"/>
      <c r="L98" s="24"/>
      <c r="M98" s="31"/>
      <c r="N98" s="32"/>
      <c r="O98" s="33"/>
      <c r="P98" s="31"/>
      <c r="Q98" s="34"/>
      <c r="S98" s="48"/>
      <c r="U98" s="48"/>
      <c r="W98" s="48"/>
      <c r="Y98" s="48"/>
      <c r="AA98" s="48"/>
      <c r="AC98" s="48"/>
      <c r="AE98" s="48"/>
      <c r="AG98" s="48"/>
      <c r="AI98" s="48"/>
      <c r="AK98" s="48"/>
      <c r="AM98" s="48"/>
      <c r="AO98" s="48"/>
      <c r="AQ98" s="48"/>
      <c r="AS98" s="48"/>
      <c r="AU98" s="48"/>
      <c r="AW98" s="48"/>
      <c r="AY98" s="48"/>
      <c r="BA98" s="48"/>
      <c r="BC98" s="48"/>
      <c r="BE98" s="48"/>
      <c r="BG98" s="48"/>
      <c r="BI98" s="48"/>
      <c r="BK98" s="48"/>
      <c r="BM98" s="48"/>
      <c r="BO98" s="48"/>
      <c r="BQ98" s="48"/>
      <c r="BS98" s="48"/>
      <c r="BU98" s="48"/>
      <c r="BW98" s="48"/>
      <c r="BY98" s="48"/>
      <c r="CA98" s="48"/>
      <c r="CC98" s="35"/>
      <c r="CD98" s="35"/>
    </row>
    <row r="99" spans="4:82" s="45" customFormat="1" ht="15" x14ac:dyDescent="0.2">
      <c r="D99" s="25"/>
      <c r="E99" s="50"/>
      <c r="F99" s="51"/>
      <c r="G99" s="28"/>
      <c r="H99" s="29"/>
      <c r="I99" s="29"/>
      <c r="J99" s="24"/>
      <c r="K99" s="30"/>
      <c r="L99" s="24"/>
      <c r="M99" s="31"/>
      <c r="N99" s="32"/>
      <c r="O99" s="33"/>
      <c r="P99" s="31"/>
      <c r="Q99" s="34"/>
      <c r="S99" s="48"/>
      <c r="U99" s="48"/>
      <c r="W99" s="48"/>
      <c r="Y99" s="48"/>
      <c r="AA99" s="48"/>
      <c r="AC99" s="48"/>
      <c r="AE99" s="48"/>
      <c r="AG99" s="48"/>
      <c r="AI99" s="48"/>
      <c r="AK99" s="48"/>
      <c r="AM99" s="48"/>
      <c r="AO99" s="48"/>
      <c r="AQ99" s="48"/>
      <c r="AS99" s="48"/>
      <c r="AU99" s="48"/>
      <c r="AW99" s="48"/>
      <c r="AY99" s="48"/>
      <c r="BA99" s="48"/>
      <c r="BC99" s="48"/>
      <c r="BE99" s="48"/>
      <c r="BG99" s="48"/>
      <c r="BI99" s="48"/>
      <c r="BK99" s="48"/>
      <c r="BM99" s="48"/>
      <c r="BO99" s="48"/>
      <c r="BQ99" s="48"/>
      <c r="BS99" s="48"/>
      <c r="BU99" s="48"/>
      <c r="BW99" s="48"/>
      <c r="BY99" s="48"/>
      <c r="CA99" s="48"/>
      <c r="CC99" s="35"/>
      <c r="CD99" s="35"/>
    </row>
    <row r="100" spans="4:82" s="45" customFormat="1" ht="15" x14ac:dyDescent="0.2">
      <c r="D100" s="25"/>
      <c r="E100" s="50"/>
      <c r="F100" s="51"/>
      <c r="G100" s="28"/>
      <c r="H100" s="29"/>
      <c r="I100" s="29"/>
      <c r="J100" s="24"/>
      <c r="K100" s="30"/>
      <c r="L100" s="24"/>
      <c r="M100" s="31"/>
      <c r="N100" s="32"/>
      <c r="O100" s="33"/>
      <c r="P100" s="31"/>
      <c r="Q100" s="34"/>
      <c r="S100" s="48"/>
      <c r="U100" s="48"/>
      <c r="W100" s="48"/>
      <c r="Y100" s="48"/>
      <c r="AA100" s="48"/>
      <c r="AC100" s="48"/>
      <c r="AE100" s="48"/>
      <c r="AG100" s="48"/>
      <c r="AI100" s="48"/>
      <c r="AK100" s="48"/>
      <c r="AM100" s="48"/>
      <c r="AO100" s="48"/>
      <c r="AQ100" s="48"/>
      <c r="AS100" s="48"/>
      <c r="AU100" s="48"/>
      <c r="AW100" s="48"/>
      <c r="AY100" s="48"/>
      <c r="BA100" s="48"/>
      <c r="BC100" s="48"/>
      <c r="BE100" s="48"/>
      <c r="BG100" s="48"/>
      <c r="BI100" s="48"/>
      <c r="BK100" s="48"/>
      <c r="BM100" s="48"/>
      <c r="BO100" s="48"/>
      <c r="BQ100" s="48"/>
      <c r="BS100" s="48"/>
      <c r="BU100" s="48"/>
      <c r="BW100" s="48"/>
      <c r="BY100" s="48"/>
      <c r="CA100" s="48"/>
      <c r="CC100" s="35"/>
      <c r="CD100" s="35"/>
    </row>
    <row r="101" spans="4:82" s="45" customFormat="1" ht="15" x14ac:dyDescent="0.2">
      <c r="D101" s="25"/>
      <c r="E101" s="50"/>
      <c r="F101" s="51"/>
      <c r="G101" s="28"/>
      <c r="H101" s="29"/>
      <c r="I101" s="29"/>
      <c r="J101" s="24"/>
      <c r="K101" s="30"/>
      <c r="L101" s="24"/>
      <c r="M101" s="31"/>
      <c r="N101" s="32"/>
      <c r="O101" s="33"/>
      <c r="P101" s="31"/>
      <c r="Q101" s="34"/>
      <c r="S101" s="48"/>
      <c r="U101" s="48"/>
      <c r="W101" s="48"/>
      <c r="Y101" s="48"/>
      <c r="AA101" s="48"/>
      <c r="AC101" s="48"/>
      <c r="AE101" s="48"/>
      <c r="AG101" s="48"/>
      <c r="AI101" s="48"/>
      <c r="AK101" s="48"/>
      <c r="AM101" s="48"/>
      <c r="AO101" s="48"/>
      <c r="AQ101" s="48"/>
      <c r="AS101" s="48"/>
      <c r="AU101" s="48"/>
      <c r="AW101" s="48"/>
      <c r="AY101" s="48"/>
      <c r="BA101" s="48"/>
      <c r="BC101" s="48"/>
      <c r="BE101" s="48"/>
      <c r="BG101" s="48"/>
      <c r="BI101" s="48"/>
      <c r="BK101" s="48"/>
      <c r="BM101" s="48"/>
      <c r="BO101" s="48"/>
      <c r="BQ101" s="48"/>
      <c r="BS101" s="48"/>
      <c r="BU101" s="48"/>
      <c r="BW101" s="48"/>
      <c r="BY101" s="48"/>
      <c r="CA101" s="48"/>
      <c r="CC101" s="35"/>
      <c r="CD101" s="35"/>
    </row>
    <row r="102" spans="4:82" s="45" customFormat="1" ht="15" x14ac:dyDescent="0.2">
      <c r="D102" s="25"/>
      <c r="E102" s="50"/>
      <c r="F102" s="51"/>
      <c r="G102" s="28"/>
      <c r="H102" s="29"/>
      <c r="I102" s="29"/>
      <c r="J102" s="24"/>
      <c r="K102" s="30"/>
      <c r="L102" s="24"/>
      <c r="M102" s="31"/>
      <c r="N102" s="32"/>
      <c r="O102" s="33"/>
      <c r="P102" s="31"/>
      <c r="Q102" s="34"/>
      <c r="S102" s="48"/>
      <c r="U102" s="48"/>
      <c r="W102" s="48"/>
      <c r="Y102" s="48"/>
      <c r="AA102" s="48"/>
      <c r="AC102" s="48"/>
      <c r="AE102" s="48"/>
      <c r="AG102" s="48"/>
      <c r="AI102" s="48"/>
      <c r="AK102" s="48"/>
      <c r="AM102" s="48"/>
      <c r="AO102" s="48"/>
      <c r="AQ102" s="48"/>
      <c r="AS102" s="48"/>
      <c r="AU102" s="48"/>
      <c r="AW102" s="48"/>
      <c r="AY102" s="48"/>
      <c r="BA102" s="48"/>
      <c r="BC102" s="48"/>
      <c r="BE102" s="48"/>
      <c r="BG102" s="48"/>
      <c r="BI102" s="48"/>
      <c r="BK102" s="48"/>
      <c r="BM102" s="48"/>
      <c r="BO102" s="48"/>
      <c r="BQ102" s="48"/>
      <c r="BS102" s="48"/>
      <c r="BU102" s="48"/>
      <c r="BW102" s="48"/>
      <c r="BY102" s="48"/>
      <c r="CA102" s="48"/>
      <c r="CC102" s="35"/>
      <c r="CD102" s="35"/>
    </row>
    <row r="103" spans="4:82" s="45" customFormat="1" ht="15" x14ac:dyDescent="0.2">
      <c r="D103" s="25"/>
      <c r="E103" s="50"/>
      <c r="F103" s="51"/>
      <c r="G103" s="28"/>
      <c r="H103" s="29"/>
      <c r="I103" s="29"/>
      <c r="J103" s="24"/>
      <c r="K103" s="30"/>
      <c r="L103" s="24"/>
      <c r="M103" s="31"/>
      <c r="N103" s="32"/>
      <c r="O103" s="33"/>
      <c r="P103" s="31"/>
      <c r="Q103" s="34"/>
      <c r="S103" s="48"/>
      <c r="U103" s="48"/>
      <c r="W103" s="48"/>
      <c r="Y103" s="48"/>
      <c r="AA103" s="48"/>
      <c r="AC103" s="48"/>
      <c r="AE103" s="48"/>
      <c r="AG103" s="48"/>
      <c r="AI103" s="48"/>
      <c r="AK103" s="48"/>
      <c r="AM103" s="48"/>
      <c r="AO103" s="48"/>
      <c r="AQ103" s="48"/>
      <c r="AS103" s="48"/>
      <c r="AU103" s="48"/>
      <c r="AW103" s="48"/>
      <c r="AY103" s="48"/>
      <c r="BA103" s="48"/>
      <c r="BC103" s="48"/>
      <c r="BE103" s="48"/>
      <c r="BG103" s="48"/>
      <c r="BI103" s="48"/>
      <c r="BK103" s="48"/>
      <c r="BM103" s="48"/>
      <c r="BO103" s="48"/>
      <c r="BQ103" s="48"/>
      <c r="BS103" s="48"/>
      <c r="BU103" s="48"/>
      <c r="BW103" s="48"/>
      <c r="BY103" s="48"/>
      <c r="CA103" s="48"/>
      <c r="CC103" s="35"/>
      <c r="CD103" s="35"/>
    </row>
    <row r="104" spans="4:82" s="45" customFormat="1" ht="15" x14ac:dyDescent="0.2">
      <c r="D104" s="25"/>
      <c r="E104" s="50"/>
      <c r="F104" s="51"/>
      <c r="G104" s="28"/>
      <c r="H104" s="29"/>
      <c r="I104" s="29"/>
      <c r="J104" s="24"/>
      <c r="K104" s="30"/>
      <c r="L104" s="24"/>
      <c r="M104" s="31"/>
      <c r="N104" s="32"/>
      <c r="O104" s="33"/>
      <c r="P104" s="31"/>
      <c r="Q104" s="34"/>
      <c r="S104" s="48"/>
      <c r="U104" s="48"/>
      <c r="W104" s="48"/>
      <c r="Y104" s="48"/>
      <c r="AA104" s="48"/>
      <c r="AC104" s="48"/>
      <c r="AE104" s="48"/>
      <c r="AG104" s="48"/>
      <c r="AI104" s="48"/>
      <c r="AK104" s="48"/>
      <c r="AM104" s="48"/>
      <c r="AO104" s="48"/>
      <c r="AQ104" s="48"/>
      <c r="AS104" s="48"/>
      <c r="AU104" s="48"/>
      <c r="AW104" s="48"/>
      <c r="AY104" s="48"/>
      <c r="BA104" s="48"/>
      <c r="BC104" s="48"/>
      <c r="BE104" s="48"/>
      <c r="BG104" s="48"/>
      <c r="BI104" s="48"/>
      <c r="BK104" s="48"/>
      <c r="BM104" s="48"/>
      <c r="BO104" s="48"/>
      <c r="BQ104" s="48"/>
      <c r="BS104" s="48"/>
      <c r="BU104" s="48"/>
      <c r="BW104" s="48"/>
      <c r="BY104" s="48"/>
      <c r="CA104" s="48"/>
      <c r="CC104" s="35"/>
      <c r="CD104" s="35"/>
    </row>
    <row r="105" spans="4:82" s="45" customFormat="1" ht="15" x14ac:dyDescent="0.2">
      <c r="D105" s="25"/>
      <c r="E105" s="50"/>
      <c r="F105" s="51"/>
      <c r="G105" s="28"/>
      <c r="H105" s="29"/>
      <c r="I105" s="29"/>
      <c r="J105" s="24"/>
      <c r="K105" s="30"/>
      <c r="L105" s="24"/>
      <c r="M105" s="31"/>
      <c r="N105" s="32"/>
      <c r="O105" s="33"/>
      <c r="P105" s="31"/>
      <c r="Q105" s="34"/>
      <c r="S105" s="48"/>
      <c r="U105" s="48"/>
      <c r="W105" s="48"/>
      <c r="Y105" s="48"/>
      <c r="AA105" s="48"/>
      <c r="AC105" s="48"/>
      <c r="AE105" s="48"/>
      <c r="AG105" s="48"/>
      <c r="AI105" s="48"/>
      <c r="AK105" s="48"/>
      <c r="AM105" s="48"/>
      <c r="AO105" s="48"/>
      <c r="AQ105" s="48"/>
      <c r="AS105" s="48"/>
      <c r="AU105" s="48"/>
      <c r="AW105" s="48"/>
      <c r="AY105" s="48"/>
      <c r="BA105" s="48"/>
      <c r="BC105" s="48"/>
      <c r="BE105" s="48"/>
      <c r="BG105" s="48"/>
      <c r="BI105" s="48"/>
      <c r="BK105" s="48"/>
      <c r="BM105" s="48"/>
      <c r="BO105" s="48"/>
      <c r="BQ105" s="48"/>
      <c r="BS105" s="48"/>
      <c r="BU105" s="48"/>
      <c r="BW105" s="48"/>
      <c r="BY105" s="48"/>
      <c r="CA105" s="48"/>
      <c r="CC105" s="35"/>
      <c r="CD105" s="35"/>
    </row>
    <row r="106" spans="4:82" s="45" customFormat="1" ht="15" x14ac:dyDescent="0.2">
      <c r="D106" s="25"/>
      <c r="E106" s="50"/>
      <c r="F106" s="51"/>
      <c r="G106" s="28"/>
      <c r="H106" s="29"/>
      <c r="I106" s="29"/>
      <c r="J106" s="24"/>
      <c r="K106" s="30"/>
      <c r="L106" s="24"/>
      <c r="M106" s="31"/>
      <c r="N106" s="32"/>
      <c r="O106" s="33"/>
      <c r="P106" s="31"/>
      <c r="Q106" s="34"/>
      <c r="S106" s="48"/>
      <c r="U106" s="48"/>
      <c r="W106" s="48"/>
      <c r="Y106" s="48"/>
      <c r="AA106" s="48"/>
      <c r="AC106" s="48"/>
      <c r="AE106" s="48"/>
      <c r="AG106" s="48"/>
      <c r="AI106" s="48"/>
      <c r="AK106" s="48"/>
      <c r="AM106" s="48"/>
      <c r="AO106" s="48"/>
      <c r="AQ106" s="48"/>
      <c r="AS106" s="48"/>
      <c r="AU106" s="48"/>
      <c r="AW106" s="48"/>
      <c r="AY106" s="48"/>
      <c r="BA106" s="48"/>
      <c r="BC106" s="48"/>
      <c r="BE106" s="48"/>
      <c r="BG106" s="48"/>
      <c r="BI106" s="48"/>
      <c r="BK106" s="48"/>
      <c r="BM106" s="48"/>
      <c r="BO106" s="48"/>
      <c r="BQ106" s="48"/>
      <c r="BS106" s="48"/>
      <c r="BU106" s="48"/>
      <c r="BW106" s="48"/>
      <c r="BY106" s="48"/>
      <c r="CA106" s="48"/>
      <c r="CC106" s="35"/>
      <c r="CD106" s="35"/>
    </row>
    <row r="107" spans="4:82" s="45" customFormat="1" ht="15" x14ac:dyDescent="0.2">
      <c r="D107" s="25"/>
      <c r="E107" s="50"/>
      <c r="F107" s="51"/>
      <c r="G107" s="28"/>
      <c r="H107" s="29"/>
      <c r="I107" s="29"/>
      <c r="J107" s="24"/>
      <c r="K107" s="30"/>
      <c r="L107" s="24"/>
      <c r="M107" s="31"/>
      <c r="N107" s="32"/>
      <c r="O107" s="33"/>
      <c r="P107" s="31"/>
      <c r="Q107" s="34"/>
      <c r="S107" s="48"/>
      <c r="U107" s="48"/>
      <c r="W107" s="48"/>
      <c r="Y107" s="48"/>
      <c r="AA107" s="48"/>
      <c r="AC107" s="48"/>
      <c r="AE107" s="48"/>
      <c r="AG107" s="48"/>
      <c r="AI107" s="48"/>
      <c r="AK107" s="48"/>
      <c r="AM107" s="48"/>
      <c r="AO107" s="48"/>
      <c r="AQ107" s="48"/>
      <c r="AS107" s="48"/>
      <c r="AU107" s="48"/>
      <c r="AW107" s="48"/>
      <c r="AY107" s="48"/>
      <c r="BA107" s="48"/>
      <c r="BC107" s="48"/>
      <c r="BE107" s="48"/>
      <c r="BG107" s="48"/>
      <c r="BI107" s="48"/>
      <c r="BK107" s="48"/>
      <c r="BM107" s="48"/>
      <c r="BO107" s="48"/>
      <c r="BQ107" s="48"/>
      <c r="BS107" s="48"/>
      <c r="BU107" s="48"/>
      <c r="BW107" s="48"/>
      <c r="BY107" s="48"/>
      <c r="CA107" s="48"/>
      <c r="CC107" s="35"/>
      <c r="CD107" s="35"/>
    </row>
    <row r="108" spans="4:82" s="45" customFormat="1" ht="15" x14ac:dyDescent="0.2">
      <c r="D108" s="25"/>
      <c r="E108" s="50"/>
      <c r="F108" s="51"/>
      <c r="G108" s="28"/>
      <c r="H108" s="29"/>
      <c r="I108" s="29"/>
      <c r="J108" s="24"/>
      <c r="K108" s="30"/>
      <c r="L108" s="24"/>
      <c r="M108" s="31"/>
      <c r="N108" s="32"/>
      <c r="O108" s="33"/>
      <c r="P108" s="31"/>
      <c r="Q108" s="34"/>
      <c r="S108" s="48"/>
      <c r="U108" s="48"/>
      <c r="W108" s="48"/>
      <c r="Y108" s="48"/>
      <c r="AA108" s="48"/>
      <c r="AC108" s="48"/>
      <c r="AE108" s="48"/>
      <c r="AG108" s="48"/>
      <c r="AI108" s="48"/>
      <c r="AK108" s="48"/>
      <c r="AM108" s="48"/>
      <c r="AO108" s="48"/>
      <c r="AQ108" s="48"/>
      <c r="AS108" s="48"/>
      <c r="AU108" s="48"/>
      <c r="AW108" s="48"/>
      <c r="AY108" s="48"/>
      <c r="BA108" s="48"/>
      <c r="BC108" s="48"/>
      <c r="BE108" s="48"/>
      <c r="BG108" s="48"/>
      <c r="BI108" s="48"/>
      <c r="BK108" s="48"/>
      <c r="BM108" s="48"/>
      <c r="BO108" s="48"/>
      <c r="BQ108" s="48"/>
      <c r="BS108" s="48"/>
      <c r="BU108" s="48"/>
      <c r="BW108" s="48"/>
      <c r="BY108" s="48"/>
      <c r="CA108" s="48"/>
      <c r="CC108" s="35"/>
      <c r="CD108" s="35"/>
    </row>
    <row r="109" spans="4:82" s="45" customFormat="1" ht="15" x14ac:dyDescent="0.2">
      <c r="D109" s="25"/>
      <c r="E109" s="50"/>
      <c r="F109" s="51"/>
      <c r="G109" s="28"/>
      <c r="H109" s="29"/>
      <c r="I109" s="29"/>
      <c r="J109" s="24"/>
      <c r="K109" s="30"/>
      <c r="L109" s="24"/>
      <c r="M109" s="31"/>
      <c r="N109" s="32"/>
      <c r="O109" s="33"/>
      <c r="P109" s="31"/>
      <c r="Q109" s="34"/>
      <c r="S109" s="48"/>
      <c r="U109" s="48"/>
      <c r="W109" s="48"/>
      <c r="Y109" s="48"/>
      <c r="AA109" s="48"/>
      <c r="AC109" s="48"/>
      <c r="AE109" s="48"/>
      <c r="AG109" s="48"/>
      <c r="AI109" s="48"/>
      <c r="AK109" s="48"/>
      <c r="AM109" s="48"/>
      <c r="AO109" s="48"/>
      <c r="AQ109" s="48"/>
      <c r="AS109" s="48"/>
      <c r="AU109" s="48"/>
      <c r="AW109" s="48"/>
      <c r="AY109" s="48"/>
      <c r="BA109" s="48"/>
      <c r="BC109" s="48"/>
      <c r="BE109" s="48"/>
      <c r="BG109" s="48"/>
      <c r="BI109" s="48"/>
      <c r="BK109" s="48"/>
      <c r="BM109" s="48"/>
      <c r="BO109" s="48"/>
      <c r="BQ109" s="48"/>
      <c r="BS109" s="48"/>
      <c r="BU109" s="48"/>
      <c r="BW109" s="48"/>
      <c r="BY109" s="48"/>
      <c r="CA109" s="48"/>
      <c r="CC109" s="35"/>
      <c r="CD109" s="35"/>
    </row>
    <row r="110" spans="4:82" s="45" customFormat="1" ht="15" x14ac:dyDescent="0.2">
      <c r="D110" s="25"/>
      <c r="E110" s="50"/>
      <c r="F110" s="51"/>
      <c r="G110" s="28"/>
      <c r="H110" s="29"/>
      <c r="I110" s="29"/>
      <c r="J110" s="24"/>
      <c r="K110" s="30"/>
      <c r="L110" s="24"/>
      <c r="M110" s="31"/>
      <c r="N110" s="32"/>
      <c r="O110" s="33"/>
      <c r="P110" s="31"/>
      <c r="Q110" s="34"/>
      <c r="S110" s="48"/>
      <c r="U110" s="48"/>
      <c r="W110" s="48"/>
      <c r="Y110" s="48"/>
      <c r="AA110" s="48"/>
      <c r="AC110" s="48"/>
      <c r="AE110" s="48"/>
      <c r="AG110" s="48"/>
      <c r="AI110" s="48"/>
      <c r="AK110" s="48"/>
      <c r="AM110" s="48"/>
      <c r="AO110" s="48"/>
      <c r="AQ110" s="48"/>
      <c r="AS110" s="48"/>
      <c r="AU110" s="48"/>
      <c r="AW110" s="48"/>
      <c r="AY110" s="48"/>
      <c r="BA110" s="48"/>
      <c r="BC110" s="48"/>
      <c r="BE110" s="48"/>
      <c r="BG110" s="48"/>
      <c r="BI110" s="48"/>
      <c r="BK110" s="48"/>
      <c r="BM110" s="48"/>
      <c r="BO110" s="48"/>
      <c r="BQ110" s="48"/>
      <c r="BS110" s="48"/>
      <c r="BU110" s="48"/>
      <c r="BW110" s="48"/>
      <c r="BY110" s="48"/>
      <c r="CA110" s="48"/>
      <c r="CC110" s="35"/>
      <c r="CD110" s="35"/>
    </row>
    <row r="111" spans="4:82" s="45" customFormat="1" ht="15" x14ac:dyDescent="0.2">
      <c r="D111" s="25"/>
      <c r="E111" s="50"/>
      <c r="F111" s="51"/>
      <c r="G111" s="28"/>
      <c r="H111" s="29"/>
      <c r="I111" s="29"/>
      <c r="J111" s="24"/>
      <c r="K111" s="30"/>
      <c r="L111" s="24"/>
      <c r="M111" s="31"/>
      <c r="N111" s="32"/>
      <c r="O111" s="33"/>
      <c r="P111" s="31"/>
      <c r="Q111" s="34"/>
      <c r="S111" s="48"/>
      <c r="U111" s="48"/>
      <c r="W111" s="48"/>
      <c r="Y111" s="48"/>
      <c r="AA111" s="48"/>
      <c r="AC111" s="48"/>
      <c r="AE111" s="48"/>
      <c r="AG111" s="48"/>
      <c r="AI111" s="48"/>
      <c r="AK111" s="48"/>
      <c r="AM111" s="48"/>
      <c r="AO111" s="48"/>
      <c r="AQ111" s="48"/>
      <c r="AS111" s="48"/>
      <c r="AU111" s="48"/>
      <c r="AW111" s="48"/>
      <c r="AY111" s="48"/>
      <c r="BA111" s="48"/>
      <c r="BC111" s="48"/>
      <c r="BE111" s="48"/>
      <c r="BG111" s="48"/>
      <c r="BI111" s="48"/>
      <c r="BK111" s="48"/>
      <c r="BM111" s="48"/>
      <c r="BO111" s="48"/>
      <c r="BQ111" s="48"/>
      <c r="BS111" s="48"/>
      <c r="BU111" s="48"/>
      <c r="BW111" s="48"/>
      <c r="BY111" s="48"/>
      <c r="CA111" s="48"/>
      <c r="CC111" s="35"/>
      <c r="CD111" s="35"/>
    </row>
    <row r="112" spans="4:82" s="45" customFormat="1" ht="15" x14ac:dyDescent="0.2">
      <c r="D112" s="25"/>
      <c r="E112" s="50"/>
      <c r="F112" s="51"/>
      <c r="G112" s="28"/>
      <c r="H112" s="29"/>
      <c r="I112" s="29"/>
      <c r="J112" s="24"/>
      <c r="K112" s="30"/>
      <c r="L112" s="24"/>
      <c r="M112" s="31"/>
      <c r="N112" s="32"/>
      <c r="O112" s="33"/>
      <c r="P112" s="31"/>
      <c r="Q112" s="34"/>
      <c r="S112" s="48"/>
      <c r="U112" s="48"/>
      <c r="W112" s="48"/>
      <c r="Y112" s="48"/>
      <c r="AA112" s="48"/>
      <c r="AC112" s="48"/>
      <c r="AE112" s="48"/>
      <c r="AG112" s="48"/>
      <c r="AI112" s="48"/>
      <c r="AK112" s="48"/>
      <c r="AM112" s="48"/>
      <c r="AO112" s="48"/>
      <c r="AQ112" s="48"/>
      <c r="AS112" s="48"/>
      <c r="AU112" s="48"/>
      <c r="AW112" s="48"/>
      <c r="AY112" s="48"/>
      <c r="BA112" s="48"/>
      <c r="BC112" s="48"/>
      <c r="BE112" s="48"/>
      <c r="BG112" s="48"/>
      <c r="BI112" s="48"/>
      <c r="BK112" s="48"/>
      <c r="BM112" s="48"/>
      <c r="BO112" s="48"/>
      <c r="BQ112" s="48"/>
      <c r="BS112" s="48"/>
      <c r="BU112" s="48"/>
      <c r="BW112" s="48"/>
      <c r="BY112" s="48"/>
      <c r="CA112" s="48"/>
      <c r="CC112" s="35"/>
      <c r="CD112" s="35"/>
    </row>
    <row r="113" spans="4:82" s="45" customFormat="1" ht="15" x14ac:dyDescent="0.2">
      <c r="D113" s="25"/>
      <c r="E113" s="50"/>
      <c r="F113" s="51"/>
      <c r="G113" s="28"/>
      <c r="H113" s="29"/>
      <c r="I113" s="29"/>
      <c r="J113" s="24"/>
      <c r="K113" s="30"/>
      <c r="L113" s="24"/>
      <c r="M113" s="31"/>
      <c r="N113" s="32"/>
      <c r="O113" s="33"/>
      <c r="P113" s="31"/>
      <c r="Q113" s="34"/>
      <c r="S113" s="48"/>
      <c r="U113" s="48"/>
      <c r="W113" s="48"/>
      <c r="Y113" s="48"/>
      <c r="AA113" s="48"/>
      <c r="AC113" s="48"/>
      <c r="AE113" s="48"/>
      <c r="AG113" s="48"/>
      <c r="AI113" s="48"/>
      <c r="AK113" s="48"/>
      <c r="AM113" s="48"/>
      <c r="AO113" s="48"/>
      <c r="AQ113" s="48"/>
      <c r="AS113" s="48"/>
      <c r="AU113" s="48"/>
      <c r="AW113" s="48"/>
      <c r="AY113" s="48"/>
      <c r="BA113" s="48"/>
      <c r="BC113" s="48"/>
      <c r="BE113" s="48"/>
      <c r="BG113" s="48"/>
      <c r="BI113" s="48"/>
      <c r="BK113" s="48"/>
      <c r="BM113" s="48"/>
      <c r="BO113" s="48"/>
      <c r="BQ113" s="48"/>
      <c r="BS113" s="48"/>
      <c r="BU113" s="48"/>
      <c r="BW113" s="48"/>
      <c r="BY113" s="48"/>
      <c r="CA113" s="48"/>
      <c r="CC113" s="35"/>
      <c r="CD113" s="35"/>
    </row>
    <row r="114" spans="4:82" s="45" customFormat="1" ht="15" x14ac:dyDescent="0.2">
      <c r="D114" s="25"/>
      <c r="E114" s="50"/>
      <c r="F114" s="51"/>
      <c r="G114" s="28"/>
      <c r="H114" s="29"/>
      <c r="I114" s="29"/>
      <c r="J114" s="24"/>
      <c r="K114" s="30"/>
      <c r="L114" s="24"/>
      <c r="M114" s="31"/>
      <c r="N114" s="32"/>
      <c r="O114" s="33"/>
      <c r="P114" s="31"/>
      <c r="Q114" s="34"/>
      <c r="S114" s="48"/>
      <c r="U114" s="48"/>
      <c r="W114" s="48"/>
      <c r="Y114" s="48"/>
      <c r="AA114" s="48"/>
      <c r="AC114" s="48"/>
      <c r="AE114" s="48"/>
      <c r="AG114" s="48"/>
      <c r="AI114" s="48"/>
      <c r="AK114" s="48"/>
      <c r="AM114" s="48"/>
      <c r="AO114" s="48"/>
      <c r="AQ114" s="48"/>
      <c r="AS114" s="48"/>
      <c r="AU114" s="48"/>
      <c r="AW114" s="48"/>
      <c r="AY114" s="48"/>
      <c r="BA114" s="48"/>
      <c r="BC114" s="48"/>
      <c r="BE114" s="48"/>
      <c r="BG114" s="48"/>
      <c r="BI114" s="48"/>
      <c r="BK114" s="48"/>
      <c r="BM114" s="48"/>
      <c r="BO114" s="48"/>
      <c r="BQ114" s="48"/>
      <c r="BS114" s="48"/>
      <c r="BU114" s="48"/>
      <c r="BW114" s="48"/>
      <c r="BY114" s="48"/>
      <c r="CA114" s="48"/>
      <c r="CC114" s="35"/>
      <c r="CD114" s="35"/>
    </row>
    <row r="115" spans="4:82" s="45" customFormat="1" ht="15" x14ac:dyDescent="0.2">
      <c r="D115" s="25"/>
      <c r="E115" s="50"/>
      <c r="F115" s="51"/>
      <c r="G115" s="28"/>
      <c r="H115" s="29"/>
      <c r="I115" s="29"/>
      <c r="J115" s="24"/>
      <c r="K115" s="30"/>
      <c r="L115" s="24"/>
      <c r="M115" s="31"/>
      <c r="N115" s="32"/>
      <c r="O115" s="33"/>
      <c r="P115" s="31"/>
      <c r="Q115" s="34"/>
      <c r="S115" s="48"/>
      <c r="U115" s="48"/>
      <c r="W115" s="48"/>
      <c r="Y115" s="48"/>
      <c r="AA115" s="48"/>
      <c r="AC115" s="48"/>
      <c r="AE115" s="48"/>
      <c r="AG115" s="48"/>
      <c r="AI115" s="48"/>
      <c r="AK115" s="48"/>
      <c r="AM115" s="48"/>
      <c r="AO115" s="48"/>
      <c r="AQ115" s="48"/>
      <c r="AS115" s="48"/>
      <c r="AU115" s="48"/>
      <c r="AW115" s="48"/>
      <c r="AY115" s="48"/>
      <c r="BA115" s="48"/>
      <c r="BC115" s="48"/>
      <c r="BE115" s="48"/>
      <c r="BG115" s="48"/>
      <c r="BI115" s="48"/>
      <c r="BK115" s="48"/>
      <c r="BM115" s="48"/>
      <c r="BO115" s="48"/>
      <c r="BQ115" s="48"/>
      <c r="BS115" s="48"/>
      <c r="BU115" s="48"/>
      <c r="BW115" s="48"/>
      <c r="BY115" s="48"/>
      <c r="CA115" s="48"/>
      <c r="CC115" s="35"/>
      <c r="CD115" s="35"/>
    </row>
    <row r="116" spans="4:82" s="45" customFormat="1" ht="15" x14ac:dyDescent="0.2">
      <c r="D116" s="25"/>
      <c r="E116" s="50"/>
      <c r="F116" s="51"/>
      <c r="G116" s="28"/>
      <c r="H116" s="29"/>
      <c r="I116" s="29"/>
      <c r="J116" s="24"/>
      <c r="K116" s="30"/>
      <c r="L116" s="24"/>
      <c r="M116" s="31"/>
      <c r="N116" s="32"/>
      <c r="O116" s="33"/>
      <c r="P116" s="31"/>
      <c r="Q116" s="34"/>
      <c r="S116" s="48"/>
      <c r="U116" s="48"/>
      <c r="W116" s="48"/>
      <c r="Y116" s="48"/>
      <c r="AA116" s="48"/>
      <c r="AC116" s="48"/>
      <c r="AE116" s="48"/>
      <c r="AG116" s="48"/>
      <c r="AI116" s="48"/>
      <c r="AK116" s="48"/>
      <c r="AM116" s="48"/>
      <c r="AO116" s="48"/>
      <c r="AQ116" s="48"/>
      <c r="AS116" s="48"/>
      <c r="AU116" s="48"/>
      <c r="AW116" s="48"/>
      <c r="AY116" s="48"/>
      <c r="BA116" s="48"/>
      <c r="BC116" s="48"/>
      <c r="BE116" s="48"/>
      <c r="BG116" s="48"/>
      <c r="BI116" s="48"/>
      <c r="BK116" s="48"/>
      <c r="BM116" s="48"/>
      <c r="BO116" s="48"/>
      <c r="BQ116" s="48"/>
      <c r="BS116" s="48"/>
      <c r="BU116" s="48"/>
      <c r="BW116" s="48"/>
      <c r="BY116" s="48"/>
      <c r="CA116" s="48"/>
      <c r="CC116" s="35"/>
      <c r="CD116" s="35"/>
    </row>
    <row r="117" spans="4:82" s="45" customFormat="1" ht="15" x14ac:dyDescent="0.2">
      <c r="D117" s="25"/>
      <c r="E117" s="50"/>
      <c r="F117" s="51"/>
      <c r="G117" s="28"/>
      <c r="H117" s="29"/>
      <c r="I117" s="29"/>
      <c r="J117" s="24"/>
      <c r="K117" s="30"/>
      <c r="L117" s="24"/>
      <c r="M117" s="31"/>
      <c r="N117" s="32"/>
      <c r="O117" s="33"/>
      <c r="P117" s="31"/>
      <c r="Q117" s="34"/>
      <c r="S117" s="48"/>
      <c r="U117" s="48"/>
      <c r="W117" s="48"/>
      <c r="Y117" s="48"/>
      <c r="AA117" s="48"/>
      <c r="AC117" s="48"/>
      <c r="AE117" s="48"/>
      <c r="AG117" s="48"/>
      <c r="AI117" s="48"/>
      <c r="AK117" s="48"/>
      <c r="AM117" s="48"/>
      <c r="AO117" s="48"/>
      <c r="AQ117" s="48"/>
      <c r="AS117" s="48"/>
      <c r="AU117" s="48"/>
      <c r="AW117" s="48"/>
      <c r="AY117" s="48"/>
      <c r="BA117" s="48"/>
      <c r="BC117" s="48"/>
      <c r="BE117" s="48"/>
      <c r="BG117" s="48"/>
      <c r="BI117" s="48"/>
      <c r="BK117" s="48"/>
      <c r="BM117" s="48"/>
      <c r="BO117" s="48"/>
      <c r="BQ117" s="48"/>
      <c r="BS117" s="48"/>
      <c r="BU117" s="48"/>
      <c r="BW117" s="48"/>
      <c r="BY117" s="48"/>
      <c r="CA117" s="48"/>
      <c r="CC117" s="35"/>
      <c r="CD117" s="35"/>
    </row>
    <row r="118" spans="4:82" s="45" customFormat="1" ht="15" x14ac:dyDescent="0.2">
      <c r="D118" s="25"/>
      <c r="E118" s="50"/>
      <c r="F118" s="51"/>
      <c r="G118" s="28"/>
      <c r="H118" s="29"/>
      <c r="I118" s="29"/>
      <c r="J118" s="24"/>
      <c r="K118" s="30"/>
      <c r="L118" s="24"/>
      <c r="M118" s="31"/>
      <c r="N118" s="32"/>
      <c r="O118" s="33"/>
      <c r="P118" s="31"/>
      <c r="Q118" s="34"/>
      <c r="S118" s="48"/>
      <c r="U118" s="48"/>
      <c r="W118" s="48"/>
      <c r="Y118" s="48"/>
      <c r="AA118" s="48"/>
      <c r="AC118" s="48"/>
      <c r="AE118" s="48"/>
      <c r="AG118" s="48"/>
      <c r="AI118" s="48"/>
      <c r="AK118" s="48"/>
      <c r="AM118" s="48"/>
      <c r="AO118" s="48"/>
      <c r="AQ118" s="48"/>
      <c r="AS118" s="48"/>
      <c r="AU118" s="48"/>
      <c r="AW118" s="48"/>
      <c r="AY118" s="48"/>
      <c r="BA118" s="48"/>
      <c r="BC118" s="48"/>
      <c r="BE118" s="48"/>
      <c r="BG118" s="48"/>
      <c r="BI118" s="48"/>
      <c r="BK118" s="48"/>
      <c r="BM118" s="48"/>
      <c r="BO118" s="48"/>
      <c r="BQ118" s="48"/>
      <c r="BS118" s="48"/>
      <c r="BU118" s="48"/>
      <c r="BW118" s="48"/>
      <c r="BY118" s="48"/>
      <c r="CA118" s="48"/>
      <c r="CC118" s="35"/>
      <c r="CD118" s="35"/>
    </row>
    <row r="119" spans="4:82" s="45" customFormat="1" ht="15" x14ac:dyDescent="0.2">
      <c r="D119" s="25"/>
      <c r="E119" s="50"/>
      <c r="F119" s="51"/>
      <c r="G119" s="28"/>
      <c r="H119" s="29"/>
      <c r="I119" s="29"/>
      <c r="J119" s="24"/>
      <c r="K119" s="30"/>
      <c r="L119" s="24"/>
      <c r="M119" s="31"/>
      <c r="N119" s="32"/>
      <c r="O119" s="33"/>
      <c r="P119" s="31"/>
      <c r="Q119" s="34"/>
      <c r="S119" s="48"/>
      <c r="U119" s="48"/>
      <c r="W119" s="48"/>
      <c r="Y119" s="48"/>
      <c r="AA119" s="48"/>
      <c r="AC119" s="48"/>
      <c r="AE119" s="48"/>
      <c r="AG119" s="48"/>
      <c r="AI119" s="48"/>
      <c r="AK119" s="48"/>
      <c r="AM119" s="48"/>
      <c r="AO119" s="48"/>
      <c r="AQ119" s="48"/>
      <c r="AS119" s="48"/>
      <c r="AU119" s="48"/>
      <c r="AW119" s="48"/>
      <c r="AY119" s="48"/>
      <c r="BA119" s="48"/>
      <c r="BC119" s="48"/>
      <c r="BE119" s="48"/>
      <c r="BG119" s="48"/>
      <c r="BI119" s="48"/>
      <c r="BK119" s="48"/>
      <c r="BM119" s="48"/>
      <c r="BO119" s="48"/>
      <c r="BQ119" s="48"/>
      <c r="BS119" s="48"/>
      <c r="BU119" s="48"/>
      <c r="BW119" s="48"/>
      <c r="BY119" s="48"/>
      <c r="CA119" s="48"/>
      <c r="CC119" s="35"/>
      <c r="CD119" s="35"/>
    </row>
    <row r="120" spans="4:82" s="45" customFormat="1" ht="15" x14ac:dyDescent="0.2">
      <c r="D120" s="25"/>
      <c r="E120" s="50"/>
      <c r="F120" s="51"/>
      <c r="G120" s="28"/>
      <c r="H120" s="29"/>
      <c r="I120" s="29"/>
      <c r="J120" s="24"/>
      <c r="K120" s="30"/>
      <c r="L120" s="24"/>
      <c r="M120" s="31"/>
      <c r="N120" s="32"/>
      <c r="O120" s="33"/>
      <c r="P120" s="31"/>
      <c r="Q120" s="34"/>
      <c r="S120" s="48"/>
      <c r="U120" s="48"/>
      <c r="W120" s="48"/>
      <c r="Y120" s="48"/>
      <c r="AA120" s="48"/>
      <c r="AC120" s="48"/>
      <c r="AE120" s="48"/>
      <c r="AG120" s="48"/>
      <c r="AI120" s="48"/>
      <c r="AK120" s="48"/>
      <c r="AM120" s="48"/>
      <c r="AO120" s="48"/>
      <c r="AQ120" s="48"/>
      <c r="AS120" s="48"/>
      <c r="AU120" s="48"/>
      <c r="AW120" s="48"/>
      <c r="AY120" s="48"/>
      <c r="BA120" s="48"/>
      <c r="BC120" s="48"/>
      <c r="BE120" s="48"/>
      <c r="BG120" s="48"/>
      <c r="BI120" s="48"/>
      <c r="BK120" s="48"/>
      <c r="BM120" s="48"/>
      <c r="BO120" s="48"/>
      <c r="BQ120" s="48"/>
      <c r="BS120" s="48"/>
      <c r="BU120" s="48"/>
      <c r="BW120" s="48"/>
      <c r="BY120" s="48"/>
      <c r="CA120" s="48"/>
      <c r="CC120" s="35"/>
      <c r="CD120" s="35"/>
    </row>
    <row r="121" spans="4:82" s="45" customFormat="1" ht="15" x14ac:dyDescent="0.2">
      <c r="D121" s="25"/>
      <c r="E121" s="50"/>
      <c r="F121" s="51"/>
      <c r="G121" s="28"/>
      <c r="H121" s="29"/>
      <c r="I121" s="29"/>
      <c r="J121" s="24"/>
      <c r="K121" s="30"/>
      <c r="L121" s="24"/>
      <c r="M121" s="31"/>
      <c r="N121" s="32"/>
      <c r="O121" s="33"/>
      <c r="P121" s="31"/>
      <c r="Q121" s="34"/>
      <c r="S121" s="48"/>
      <c r="U121" s="48"/>
      <c r="W121" s="48"/>
      <c r="Y121" s="48"/>
      <c r="AA121" s="48"/>
      <c r="AC121" s="48"/>
      <c r="AE121" s="48"/>
      <c r="AG121" s="48"/>
      <c r="AI121" s="48"/>
      <c r="AK121" s="48"/>
      <c r="AM121" s="48"/>
      <c r="AO121" s="48"/>
      <c r="AQ121" s="48"/>
      <c r="AS121" s="48"/>
      <c r="AU121" s="48"/>
      <c r="AW121" s="48"/>
      <c r="AY121" s="48"/>
      <c r="BA121" s="48"/>
      <c r="BC121" s="48"/>
      <c r="BE121" s="48"/>
      <c r="BG121" s="48"/>
      <c r="BI121" s="48"/>
      <c r="BK121" s="48"/>
      <c r="BM121" s="48"/>
      <c r="BO121" s="48"/>
      <c r="BQ121" s="48"/>
      <c r="BS121" s="48"/>
      <c r="BU121" s="48"/>
      <c r="BW121" s="48"/>
      <c r="BY121" s="48"/>
      <c r="CA121" s="48"/>
      <c r="CC121" s="35"/>
      <c r="CD121" s="35"/>
    </row>
    <row r="122" spans="4:82" s="45" customFormat="1" ht="15" x14ac:dyDescent="0.2">
      <c r="D122" s="25"/>
      <c r="E122" s="50"/>
      <c r="F122" s="51"/>
      <c r="G122" s="28"/>
      <c r="H122" s="29"/>
      <c r="I122" s="29"/>
      <c r="J122" s="24"/>
      <c r="K122" s="30"/>
      <c r="L122" s="24"/>
      <c r="M122" s="31"/>
      <c r="N122" s="32"/>
      <c r="O122" s="33"/>
      <c r="P122" s="31"/>
      <c r="Q122" s="34"/>
      <c r="S122" s="48"/>
      <c r="U122" s="48"/>
      <c r="W122" s="48"/>
      <c r="Y122" s="48"/>
      <c r="AA122" s="48"/>
      <c r="AC122" s="48"/>
      <c r="AE122" s="48"/>
      <c r="AG122" s="48"/>
      <c r="AI122" s="48"/>
      <c r="AK122" s="48"/>
      <c r="AM122" s="48"/>
      <c r="AO122" s="48"/>
      <c r="AQ122" s="48"/>
      <c r="AS122" s="48"/>
      <c r="AU122" s="48"/>
      <c r="AW122" s="48"/>
      <c r="AY122" s="48"/>
      <c r="BA122" s="48"/>
      <c r="BC122" s="48"/>
      <c r="BE122" s="48"/>
      <c r="BG122" s="48"/>
      <c r="BI122" s="48"/>
      <c r="BK122" s="48"/>
      <c r="BM122" s="48"/>
      <c r="BO122" s="48"/>
      <c r="BQ122" s="48"/>
      <c r="BS122" s="48"/>
      <c r="BU122" s="48"/>
      <c r="BW122" s="48"/>
      <c r="BY122" s="48"/>
      <c r="CA122" s="48"/>
      <c r="CC122" s="35"/>
      <c r="CD122" s="35"/>
    </row>
    <row r="123" spans="4:82" s="45" customFormat="1" ht="15" x14ac:dyDescent="0.2">
      <c r="D123" s="25"/>
      <c r="E123" s="50"/>
      <c r="F123" s="51"/>
      <c r="G123" s="28"/>
      <c r="H123" s="29"/>
      <c r="I123" s="29"/>
      <c r="J123" s="24"/>
      <c r="K123" s="30"/>
      <c r="L123" s="24"/>
      <c r="M123" s="31"/>
      <c r="N123" s="32"/>
      <c r="O123" s="33"/>
      <c r="P123" s="31"/>
      <c r="Q123" s="34"/>
      <c r="S123" s="48"/>
      <c r="U123" s="48"/>
      <c r="W123" s="48"/>
      <c r="Y123" s="48"/>
      <c r="AA123" s="48"/>
      <c r="AC123" s="48"/>
      <c r="AE123" s="48"/>
      <c r="AG123" s="48"/>
      <c r="AI123" s="48"/>
      <c r="AK123" s="48"/>
      <c r="AM123" s="48"/>
      <c r="AO123" s="48"/>
      <c r="AQ123" s="48"/>
      <c r="AS123" s="48"/>
      <c r="AU123" s="48"/>
      <c r="AW123" s="48"/>
      <c r="AY123" s="48"/>
      <c r="BA123" s="48"/>
      <c r="BC123" s="48"/>
      <c r="BE123" s="48"/>
      <c r="BG123" s="48"/>
      <c r="BI123" s="48"/>
      <c r="BK123" s="48"/>
      <c r="BM123" s="48"/>
      <c r="BO123" s="48"/>
      <c r="BQ123" s="48"/>
      <c r="BS123" s="48"/>
      <c r="BU123" s="48"/>
      <c r="BW123" s="48"/>
      <c r="BY123" s="48"/>
      <c r="CA123" s="48"/>
      <c r="CC123" s="35"/>
      <c r="CD123" s="35"/>
    </row>
    <row r="124" spans="4:82" s="45" customFormat="1" ht="15" x14ac:dyDescent="0.2">
      <c r="D124" s="25"/>
      <c r="E124" s="50"/>
      <c r="F124" s="51"/>
      <c r="G124" s="28"/>
      <c r="H124" s="29"/>
      <c r="I124" s="29"/>
      <c r="J124" s="24"/>
      <c r="K124" s="30"/>
      <c r="L124" s="24"/>
      <c r="M124" s="31"/>
      <c r="N124" s="32"/>
      <c r="O124" s="33"/>
      <c r="P124" s="31"/>
      <c r="Q124" s="34"/>
      <c r="S124" s="48"/>
      <c r="U124" s="48"/>
      <c r="W124" s="48"/>
      <c r="Y124" s="48"/>
      <c r="AA124" s="48"/>
      <c r="AC124" s="48"/>
      <c r="AE124" s="48"/>
      <c r="AG124" s="48"/>
      <c r="AI124" s="48"/>
      <c r="AK124" s="48"/>
      <c r="AM124" s="48"/>
      <c r="AO124" s="48"/>
      <c r="AQ124" s="48"/>
      <c r="AS124" s="48"/>
      <c r="AU124" s="48"/>
      <c r="AW124" s="48"/>
      <c r="AY124" s="48"/>
      <c r="BA124" s="48"/>
      <c r="BC124" s="48"/>
      <c r="BE124" s="48"/>
      <c r="BG124" s="48"/>
      <c r="BI124" s="48"/>
      <c r="BK124" s="48"/>
      <c r="BM124" s="48"/>
      <c r="BO124" s="48"/>
      <c r="BQ124" s="48"/>
      <c r="BS124" s="48"/>
      <c r="BU124" s="48"/>
      <c r="BW124" s="48"/>
      <c r="BY124" s="48"/>
      <c r="CA124" s="48"/>
      <c r="CC124" s="35"/>
      <c r="CD124" s="35"/>
    </row>
    <row r="125" spans="4:82" s="45" customFormat="1" ht="15" x14ac:dyDescent="0.2">
      <c r="D125" s="25"/>
      <c r="E125" s="50"/>
      <c r="F125" s="51"/>
      <c r="G125" s="28"/>
      <c r="H125" s="29"/>
      <c r="I125" s="29"/>
      <c r="J125" s="24"/>
      <c r="K125" s="30"/>
      <c r="L125" s="24"/>
      <c r="M125" s="31"/>
      <c r="N125" s="32"/>
      <c r="O125" s="33"/>
      <c r="P125" s="31"/>
      <c r="Q125" s="34"/>
      <c r="S125" s="48"/>
      <c r="U125" s="48"/>
      <c r="W125" s="48"/>
      <c r="Y125" s="48"/>
      <c r="AA125" s="48"/>
      <c r="AC125" s="48"/>
      <c r="AE125" s="48"/>
      <c r="AG125" s="48"/>
      <c r="AI125" s="48"/>
      <c r="AK125" s="48"/>
      <c r="AM125" s="48"/>
      <c r="AO125" s="48"/>
      <c r="AQ125" s="48"/>
      <c r="AS125" s="48"/>
      <c r="AU125" s="48"/>
      <c r="AW125" s="48"/>
      <c r="AY125" s="48"/>
      <c r="BA125" s="48"/>
      <c r="BC125" s="48"/>
      <c r="BE125" s="48"/>
      <c r="BG125" s="48"/>
      <c r="BI125" s="48"/>
      <c r="BK125" s="48"/>
      <c r="BM125" s="48"/>
      <c r="BO125" s="48"/>
      <c r="BQ125" s="48"/>
      <c r="BS125" s="48"/>
      <c r="BU125" s="48"/>
      <c r="BW125" s="48"/>
      <c r="BY125" s="48"/>
      <c r="CA125" s="48"/>
      <c r="CC125" s="35"/>
      <c r="CD125" s="35"/>
    </row>
    <row r="126" spans="4:82" s="45" customFormat="1" ht="15" x14ac:dyDescent="0.2">
      <c r="D126" s="25"/>
      <c r="E126" s="50"/>
      <c r="F126" s="51"/>
      <c r="G126" s="28"/>
      <c r="H126" s="29"/>
      <c r="I126" s="29"/>
      <c r="J126" s="24"/>
      <c r="K126" s="30"/>
      <c r="L126" s="24"/>
      <c r="M126" s="31"/>
      <c r="N126" s="32"/>
      <c r="O126" s="33"/>
      <c r="P126" s="31"/>
      <c r="Q126" s="34"/>
      <c r="S126" s="48"/>
      <c r="U126" s="48"/>
      <c r="W126" s="48"/>
      <c r="Y126" s="48"/>
      <c r="AA126" s="48"/>
      <c r="AC126" s="48"/>
      <c r="AE126" s="48"/>
      <c r="AG126" s="48"/>
      <c r="AI126" s="48"/>
      <c r="AK126" s="48"/>
      <c r="AM126" s="48"/>
      <c r="AO126" s="48"/>
      <c r="AQ126" s="48"/>
      <c r="AS126" s="48"/>
      <c r="AU126" s="48"/>
      <c r="AW126" s="48"/>
      <c r="AY126" s="48"/>
      <c r="BA126" s="48"/>
      <c r="BC126" s="48"/>
      <c r="BE126" s="48"/>
      <c r="BG126" s="48"/>
      <c r="BI126" s="48"/>
      <c r="BK126" s="48"/>
      <c r="BM126" s="48"/>
      <c r="BO126" s="48"/>
      <c r="BQ126" s="48"/>
      <c r="BS126" s="48"/>
      <c r="BU126" s="48"/>
      <c r="BW126" s="48"/>
      <c r="BY126" s="48"/>
      <c r="CA126" s="48"/>
      <c r="CC126" s="35"/>
      <c r="CD126" s="35"/>
    </row>
    <row r="127" spans="4:82" s="45" customFormat="1" ht="15" x14ac:dyDescent="0.2">
      <c r="D127" s="25"/>
      <c r="E127" s="50"/>
      <c r="F127" s="51"/>
      <c r="G127" s="28"/>
      <c r="H127" s="29"/>
      <c r="I127" s="29"/>
      <c r="J127" s="24"/>
      <c r="K127" s="30"/>
      <c r="L127" s="24"/>
      <c r="M127" s="31"/>
      <c r="N127" s="32"/>
      <c r="O127" s="33"/>
      <c r="P127" s="31"/>
      <c r="Q127" s="34"/>
      <c r="S127" s="48"/>
      <c r="U127" s="48"/>
      <c r="W127" s="48"/>
      <c r="Y127" s="48"/>
      <c r="AA127" s="48"/>
      <c r="AC127" s="48"/>
      <c r="AE127" s="48"/>
      <c r="AG127" s="48"/>
      <c r="AI127" s="48"/>
      <c r="AK127" s="48"/>
      <c r="AM127" s="48"/>
      <c r="AO127" s="48"/>
      <c r="AQ127" s="48"/>
      <c r="AS127" s="48"/>
      <c r="AU127" s="48"/>
      <c r="AW127" s="48"/>
      <c r="AY127" s="48"/>
      <c r="BA127" s="48"/>
      <c r="BC127" s="48"/>
      <c r="BE127" s="48"/>
      <c r="BG127" s="48"/>
      <c r="BI127" s="48"/>
      <c r="BK127" s="48"/>
      <c r="BM127" s="48"/>
      <c r="BO127" s="48"/>
      <c r="BQ127" s="48"/>
      <c r="BS127" s="48"/>
      <c r="BU127" s="48"/>
      <c r="BW127" s="48"/>
      <c r="BY127" s="48"/>
      <c r="CA127" s="48"/>
      <c r="CC127" s="35"/>
      <c r="CD127" s="35"/>
    </row>
    <row r="128" spans="4:82" s="45" customFormat="1" ht="15" x14ac:dyDescent="0.2">
      <c r="D128" s="25"/>
      <c r="E128" s="50"/>
      <c r="F128" s="51"/>
      <c r="G128" s="28"/>
      <c r="H128" s="29"/>
      <c r="I128" s="29"/>
      <c r="J128" s="24"/>
      <c r="K128" s="30"/>
      <c r="L128" s="24"/>
      <c r="M128" s="31"/>
      <c r="N128" s="32"/>
      <c r="O128" s="33"/>
      <c r="P128" s="31"/>
      <c r="Q128" s="34"/>
      <c r="S128" s="48"/>
      <c r="U128" s="48"/>
      <c r="W128" s="48"/>
      <c r="Y128" s="48"/>
      <c r="AA128" s="48"/>
      <c r="AC128" s="48"/>
      <c r="AE128" s="48"/>
      <c r="AG128" s="48"/>
      <c r="AI128" s="48"/>
      <c r="AK128" s="48"/>
      <c r="AM128" s="48"/>
      <c r="AO128" s="48"/>
      <c r="AQ128" s="48"/>
      <c r="AS128" s="48"/>
      <c r="AU128" s="48"/>
      <c r="AW128" s="48"/>
      <c r="AY128" s="48"/>
      <c r="BA128" s="48"/>
      <c r="BC128" s="48"/>
      <c r="BE128" s="48"/>
      <c r="BG128" s="48"/>
      <c r="BI128" s="48"/>
      <c r="BK128" s="48"/>
      <c r="BM128" s="48"/>
      <c r="BO128" s="48"/>
      <c r="BQ128" s="48"/>
      <c r="BS128" s="48"/>
      <c r="BU128" s="48"/>
      <c r="BW128" s="48"/>
      <c r="BY128" s="48"/>
      <c r="CA128" s="48"/>
      <c r="CC128" s="35"/>
      <c r="CD128" s="35"/>
    </row>
    <row r="129" spans="4:82" s="45" customFormat="1" ht="15" x14ac:dyDescent="0.2">
      <c r="D129" s="25"/>
      <c r="E129" s="50"/>
      <c r="F129" s="51"/>
      <c r="G129" s="28"/>
      <c r="H129" s="29"/>
      <c r="I129" s="29"/>
      <c r="J129" s="24"/>
      <c r="K129" s="30"/>
      <c r="L129" s="24"/>
      <c r="M129" s="31"/>
      <c r="N129" s="32"/>
      <c r="O129" s="33"/>
      <c r="P129" s="31"/>
      <c r="Q129" s="34"/>
      <c r="S129" s="48"/>
      <c r="U129" s="48"/>
      <c r="W129" s="48"/>
      <c r="Y129" s="48"/>
      <c r="AA129" s="48"/>
      <c r="AC129" s="48"/>
      <c r="AE129" s="48"/>
      <c r="AG129" s="48"/>
      <c r="AI129" s="48"/>
      <c r="AK129" s="48"/>
      <c r="AM129" s="48"/>
      <c r="AO129" s="48"/>
      <c r="AQ129" s="48"/>
      <c r="AS129" s="48"/>
      <c r="AU129" s="48"/>
      <c r="AW129" s="48"/>
      <c r="AY129" s="48"/>
      <c r="BA129" s="48"/>
      <c r="BC129" s="48"/>
      <c r="BE129" s="48"/>
      <c r="BG129" s="48"/>
      <c r="BI129" s="48"/>
      <c r="BK129" s="48"/>
      <c r="BM129" s="48"/>
      <c r="BO129" s="48"/>
      <c r="BQ129" s="48"/>
      <c r="BS129" s="48"/>
      <c r="BU129" s="48"/>
      <c r="BW129" s="48"/>
      <c r="BY129" s="48"/>
      <c r="CA129" s="48"/>
      <c r="CC129" s="35"/>
      <c r="CD129" s="35"/>
    </row>
    <row r="130" spans="4:82" s="45" customFormat="1" ht="15" x14ac:dyDescent="0.2">
      <c r="D130" s="25"/>
      <c r="E130" s="50"/>
      <c r="F130" s="51"/>
      <c r="G130" s="28"/>
      <c r="H130" s="29"/>
      <c r="I130" s="29"/>
      <c r="J130" s="24"/>
      <c r="K130" s="30"/>
      <c r="L130" s="24"/>
      <c r="M130" s="31"/>
      <c r="N130" s="32"/>
      <c r="O130" s="33"/>
      <c r="P130" s="31"/>
      <c r="Q130" s="34"/>
      <c r="S130" s="48"/>
      <c r="U130" s="48"/>
      <c r="W130" s="48"/>
      <c r="Y130" s="48"/>
      <c r="AA130" s="48"/>
      <c r="AC130" s="48"/>
      <c r="AE130" s="48"/>
      <c r="AG130" s="48"/>
      <c r="AI130" s="48"/>
      <c r="AK130" s="48"/>
      <c r="AM130" s="48"/>
      <c r="AO130" s="48"/>
      <c r="AQ130" s="48"/>
      <c r="AS130" s="48"/>
      <c r="AU130" s="48"/>
      <c r="AW130" s="48"/>
      <c r="AY130" s="48"/>
      <c r="BA130" s="48"/>
      <c r="BC130" s="48"/>
      <c r="BE130" s="48"/>
      <c r="BG130" s="48"/>
      <c r="BI130" s="48"/>
      <c r="BK130" s="48"/>
      <c r="BM130" s="48"/>
      <c r="BO130" s="48"/>
      <c r="BQ130" s="48"/>
      <c r="BS130" s="48"/>
      <c r="BU130" s="48"/>
      <c r="BW130" s="48"/>
      <c r="BY130" s="48"/>
      <c r="CA130" s="48"/>
      <c r="CC130" s="35"/>
      <c r="CD130" s="35"/>
    </row>
    <row r="131" spans="4:82" s="45" customFormat="1" ht="15" x14ac:dyDescent="0.2">
      <c r="D131" s="25"/>
      <c r="E131" s="50"/>
      <c r="F131" s="51"/>
      <c r="G131" s="28"/>
      <c r="H131" s="29"/>
      <c r="I131" s="29"/>
      <c r="J131" s="24"/>
      <c r="K131" s="30"/>
      <c r="L131" s="24"/>
      <c r="M131" s="31"/>
      <c r="N131" s="32"/>
      <c r="O131" s="33"/>
      <c r="P131" s="31"/>
      <c r="Q131" s="34"/>
      <c r="S131" s="48"/>
      <c r="U131" s="48"/>
      <c r="W131" s="48"/>
      <c r="Y131" s="48"/>
      <c r="AA131" s="48"/>
      <c r="AC131" s="48"/>
      <c r="AE131" s="48"/>
      <c r="AG131" s="48"/>
      <c r="AI131" s="48"/>
      <c r="AK131" s="48"/>
      <c r="AM131" s="48"/>
      <c r="AO131" s="48"/>
      <c r="AQ131" s="48"/>
      <c r="AS131" s="48"/>
      <c r="AU131" s="48"/>
      <c r="AW131" s="48"/>
      <c r="AY131" s="48"/>
      <c r="BA131" s="48"/>
      <c r="BC131" s="48"/>
      <c r="BE131" s="48"/>
      <c r="BG131" s="48"/>
      <c r="BI131" s="48"/>
      <c r="BK131" s="48"/>
      <c r="BM131" s="48"/>
      <c r="BO131" s="48"/>
      <c r="BQ131" s="48"/>
      <c r="BS131" s="48"/>
      <c r="BU131" s="48"/>
      <c r="BW131" s="48"/>
      <c r="BY131" s="48"/>
      <c r="CA131" s="48"/>
      <c r="CC131" s="35"/>
      <c r="CD131" s="35"/>
    </row>
  </sheetData>
  <mergeCells count="124">
    <mergeCell ref="BU1:CA1"/>
    <mergeCell ref="A3:B3"/>
    <mergeCell ref="C3:G3"/>
    <mergeCell ref="I3:K3"/>
    <mergeCell ref="N3:Q3"/>
    <mergeCell ref="BQ3:BT3"/>
    <mergeCell ref="BU3:CA3"/>
    <mergeCell ref="AT5:AU5"/>
    <mergeCell ref="AV5:AW5"/>
    <mergeCell ref="AX5:AY5"/>
    <mergeCell ref="AZ5:BA5"/>
    <mergeCell ref="AD5:AE5"/>
    <mergeCell ref="AF5:AG5"/>
    <mergeCell ref="AH5:AI5"/>
    <mergeCell ref="AJ5:AK5"/>
    <mergeCell ref="AL5:AM5"/>
    <mergeCell ref="AN5:AO5"/>
    <mergeCell ref="BZ5:CA5"/>
    <mergeCell ref="BX5:BY5"/>
    <mergeCell ref="BB5:BC5"/>
    <mergeCell ref="BD5:BE5"/>
    <mergeCell ref="BF5:BG5"/>
    <mergeCell ref="BH5:BI5"/>
    <mergeCell ref="BJ5:BK5"/>
    <mergeCell ref="Z5:AA5"/>
    <mergeCell ref="AB5:AC5"/>
    <mergeCell ref="J6:J7"/>
    <mergeCell ref="K6:K7"/>
    <mergeCell ref="L6:L7"/>
    <mergeCell ref="M6:M7"/>
    <mergeCell ref="N6:N7"/>
    <mergeCell ref="O6:O7"/>
    <mergeCell ref="AP6:AQ6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BN5:BO5"/>
    <mergeCell ref="BV6:BW6"/>
    <mergeCell ref="AP5:AQ5"/>
    <mergeCell ref="AR5:AS5"/>
    <mergeCell ref="P6:P7"/>
    <mergeCell ref="Q6:Q7"/>
    <mergeCell ref="R6:S6"/>
    <mergeCell ref="T6:U6"/>
    <mergeCell ref="V6:W6"/>
    <mergeCell ref="X6:Y6"/>
    <mergeCell ref="BP5:BQ5"/>
    <mergeCell ref="BR5:BS5"/>
    <mergeCell ref="BT5:BU5"/>
    <mergeCell ref="BV5:BW5"/>
    <mergeCell ref="BD6:BE6"/>
    <mergeCell ref="BF6:BG6"/>
    <mergeCell ref="BH6:BI6"/>
    <mergeCell ref="AL6:AM6"/>
    <mergeCell ref="AN6:AO6"/>
    <mergeCell ref="BL5:BM5"/>
    <mergeCell ref="R5:S5"/>
    <mergeCell ref="T5:U5"/>
    <mergeCell ref="V5:W5"/>
    <mergeCell ref="X5:Y5"/>
    <mergeCell ref="AP52:AR53"/>
    <mergeCell ref="AT6:AU6"/>
    <mergeCell ref="AV6:AW6"/>
    <mergeCell ref="Z6:AA6"/>
    <mergeCell ref="AB6:AC6"/>
    <mergeCell ref="AD6:AE6"/>
    <mergeCell ref="AF6:AG6"/>
    <mergeCell ref="AH6:AI6"/>
    <mergeCell ref="AJ6:AK6"/>
    <mergeCell ref="AR6:AS6"/>
    <mergeCell ref="D56:E56"/>
    <mergeCell ref="J56:L56"/>
    <mergeCell ref="S56:W56"/>
    <mergeCell ref="Y56:Z56"/>
    <mergeCell ref="AB56:AD56"/>
    <mergeCell ref="AP58:AR58"/>
    <mergeCell ref="BX6:BY6"/>
    <mergeCell ref="BZ6:CA6"/>
    <mergeCell ref="A51:B51"/>
    <mergeCell ref="D51:E51"/>
    <mergeCell ref="S52:W53"/>
    <mergeCell ref="Y52:Z53"/>
    <mergeCell ref="AB52:AD53"/>
    <mergeCell ref="AG52:AK53"/>
    <mergeCell ref="AM52:AN53"/>
    <mergeCell ref="BJ6:BK6"/>
    <mergeCell ref="BL6:BM6"/>
    <mergeCell ref="BN6:BO6"/>
    <mergeCell ref="BP6:BQ6"/>
    <mergeCell ref="BR6:BS6"/>
    <mergeCell ref="BT6:BU6"/>
    <mergeCell ref="AX6:AY6"/>
    <mergeCell ref="AZ6:BA6"/>
    <mergeCell ref="BB6:BC6"/>
    <mergeCell ref="AB60:AD60"/>
    <mergeCell ref="AE60:AF60"/>
    <mergeCell ref="AG60:AK60"/>
    <mergeCell ref="AM60:AN60"/>
    <mergeCell ref="AP60:AR60"/>
    <mergeCell ref="AG56:AK56"/>
    <mergeCell ref="AM56:AN56"/>
    <mergeCell ref="AP56:AR56"/>
    <mergeCell ref="A54:B54"/>
    <mergeCell ref="D54:E54"/>
    <mergeCell ref="S54:W54"/>
    <mergeCell ref="Y54:Z54"/>
    <mergeCell ref="AB54:AD54"/>
    <mergeCell ref="AG54:AK54"/>
    <mergeCell ref="AM54:AN54"/>
    <mergeCell ref="AP54:AR54"/>
    <mergeCell ref="A58:B58"/>
    <mergeCell ref="D58:E58"/>
    <mergeCell ref="S58:W58"/>
    <mergeCell ref="Y58:Z58"/>
    <mergeCell ref="AB58:AD58"/>
    <mergeCell ref="AG58:AK58"/>
    <mergeCell ref="AM58:AN58"/>
    <mergeCell ref="A56:B56"/>
  </mergeCells>
  <conditionalFormatting sqref="K9 K11 K13 K15 K17 K19 K21 K23 K25 K27 K29 K31 K33 K35 K37 K39 K41 K43 K45 K47">
    <cfRule type="cellIs" dxfId="17" priority="18" operator="equal">
      <formula>0</formula>
    </cfRule>
  </conditionalFormatting>
  <conditionalFormatting sqref="K9 K11 K13 K15">
    <cfRule type="cellIs" dxfId="16" priority="17" operator="equal">
      <formula>0</formula>
    </cfRule>
  </conditionalFormatting>
  <conditionalFormatting sqref="K9 K11 K13 K15 K17 K19 K21 K23 K25 K27 K29 K31 K33 K35 K37 K39 K41 K43 K45 K47">
    <cfRule type="cellIs" dxfId="15" priority="16" operator="equal">
      <formula>0</formula>
    </cfRule>
  </conditionalFormatting>
  <conditionalFormatting sqref="K9 K11 K13 K15">
    <cfRule type="cellIs" dxfId="14" priority="15" operator="equal">
      <formula>0</formula>
    </cfRule>
  </conditionalFormatting>
  <conditionalFormatting sqref="K9 K11 K13 K15 K17 K19 K21 K23 K25 K27 K29 K31 K33 K35 K37 K39 K41 K43 K45 K47">
    <cfRule type="cellIs" dxfId="13" priority="14" operator="equal">
      <formula>0</formula>
    </cfRule>
  </conditionalFormatting>
  <conditionalFormatting sqref="K9 K11 K13 K15">
    <cfRule type="cellIs" dxfId="12" priority="13" operator="equal">
      <formula>0</formula>
    </cfRule>
  </conditionalFormatting>
  <conditionalFormatting sqref="K9 K11 K13 K15 K17 K19 K21 K23 K25 K27 K29 K31 K33 K35 K37 K39 K41 K43 K45 K47">
    <cfRule type="cellIs" dxfId="11" priority="12" operator="equal">
      <formula>0</formula>
    </cfRule>
  </conditionalFormatting>
  <conditionalFormatting sqref="K9 K11 K13 K15">
    <cfRule type="cellIs" dxfId="10" priority="11" operator="equal">
      <formula>0</formula>
    </cfRule>
  </conditionalFormatting>
  <conditionalFormatting sqref="K9 K11 K13 K15 K17 K19 K21 K23 K25 K27 K29 K31 K33 K35 K37 K39 K41 K43 K45 K47">
    <cfRule type="cellIs" dxfId="9" priority="10" operator="equal">
      <formula>0</formula>
    </cfRule>
  </conditionalFormatting>
  <conditionalFormatting sqref="K9 K11 K13 K15">
    <cfRule type="cellIs" dxfId="8" priority="9" operator="equal">
      <formula>0</formula>
    </cfRule>
  </conditionalFormatting>
  <conditionalFormatting sqref="K9 K11 K13 K15 K17 K19 K21 K23 K25 K27 K29 K31 K33 K35 K37 K39 K41 K43 K45 K47">
    <cfRule type="cellIs" dxfId="7" priority="8" operator="equal">
      <formula>0</formula>
    </cfRule>
  </conditionalFormatting>
  <conditionalFormatting sqref="K9 K11 K13 K15">
    <cfRule type="cellIs" dxfId="6" priority="7" operator="equal">
      <formula>0</formula>
    </cfRule>
  </conditionalFormatting>
  <conditionalFormatting sqref="K9 K11 K13 K15 K17 K19 K21 K23 K25 K27 K29 K31 K33 K35 K37 K39 K41 K43 K45 K47">
    <cfRule type="cellIs" dxfId="5" priority="6" operator="equal">
      <formula>0</formula>
    </cfRule>
  </conditionalFormatting>
  <conditionalFormatting sqref="K9 K11 K13 K15">
    <cfRule type="cellIs" dxfId="4" priority="5" operator="equal">
      <formula>0</formula>
    </cfRule>
  </conditionalFormatting>
  <conditionalFormatting sqref="K9 K11 K13 K15 K17 K19 K21 K23 K25 K27 K29 K31 K33 K35 K37 K39 K41 K43 K45 K47">
    <cfRule type="cellIs" dxfId="3" priority="4" operator="equal">
      <formula>0</formula>
    </cfRule>
  </conditionalFormatting>
  <conditionalFormatting sqref="K9 K11 K13 K15">
    <cfRule type="cellIs" dxfId="2" priority="3" operator="equal">
      <formula>0</formula>
    </cfRule>
  </conditionalFormatting>
  <conditionalFormatting sqref="K9 K11 K13 K15 K17 K19 K21 K23 K25 K27 K29 K31 K33 K35 K37 K39 K41 K43 K45 K47">
    <cfRule type="cellIs" dxfId="1" priority="2" operator="equal">
      <formula>0</formula>
    </cfRule>
  </conditionalFormatting>
  <conditionalFormatting sqref="K9 K11 K13 K15">
    <cfRule type="cellIs" dxfId="0" priority="1" operator="equal">
      <formula>0</formula>
    </cfRule>
  </conditionalFormatting>
  <pageMargins left="0.19685039370078741" right="0.19685039370078741" top="0.23622047244094491" bottom="0.23622047244094491" header="0.31496062992125984" footer="0.31496062992125984"/>
  <pageSetup paperSize="9" scale="47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F6" sqref="F6"/>
    </sheetView>
  </sheetViews>
  <sheetFormatPr defaultColWidth="9.125" defaultRowHeight="18.75" x14ac:dyDescent="0.2"/>
  <cols>
    <col min="1" max="1" width="2.875" style="21" customWidth="1"/>
    <col min="2" max="2" width="26.625" style="10" customWidth="1"/>
    <col min="3" max="3" width="26.75" style="10" customWidth="1"/>
    <col min="4" max="5" width="21.375" style="10" customWidth="1"/>
    <col min="6" max="6" width="38.375" style="10" customWidth="1"/>
    <col min="7" max="16384" width="9.125" style="10"/>
  </cols>
  <sheetData>
    <row r="1" spans="1:6" s="1" customFormat="1" ht="3" customHeight="1" x14ac:dyDescent="0.2">
      <c r="A1" s="17"/>
      <c r="C1" s="5"/>
    </row>
    <row r="2" spans="1:6" s="1" customFormat="1" ht="27" customHeight="1" thickBot="1" x14ac:dyDescent="0.25">
      <c r="A2" s="17"/>
      <c r="C2" s="5"/>
    </row>
    <row r="3" spans="1:6" s="6" customFormat="1" ht="15" customHeight="1" x14ac:dyDescent="0.2">
      <c r="A3" s="579" t="s">
        <v>0</v>
      </c>
      <c r="B3" s="574" t="s">
        <v>133</v>
      </c>
      <c r="C3" s="574" t="s">
        <v>134</v>
      </c>
      <c r="D3" s="576" t="s">
        <v>135</v>
      </c>
      <c r="E3" s="717" t="s">
        <v>77</v>
      </c>
      <c r="F3" s="576" t="s">
        <v>136</v>
      </c>
    </row>
    <row r="4" spans="1:6" s="6" customFormat="1" ht="32.25" customHeight="1" thickBot="1" x14ac:dyDescent="0.25">
      <c r="A4" s="580"/>
      <c r="B4" s="578"/>
      <c r="C4" s="578"/>
      <c r="D4" s="577"/>
      <c r="E4" s="718"/>
      <c r="F4" s="577"/>
    </row>
    <row r="5" spans="1:6" ht="30" customHeight="1" x14ac:dyDescent="0.2">
      <c r="A5" s="18">
        <v>1</v>
      </c>
      <c r="B5" s="270" t="s">
        <v>102</v>
      </c>
      <c r="C5" s="270" t="s">
        <v>139</v>
      </c>
      <c r="D5" s="270" t="s">
        <v>140</v>
      </c>
      <c r="E5" s="267" t="s">
        <v>138</v>
      </c>
      <c r="F5" s="266" t="s">
        <v>137</v>
      </c>
    </row>
    <row r="6" spans="1:6" ht="30" customHeight="1" x14ac:dyDescent="0.2">
      <c r="A6" s="19">
        <v>2</v>
      </c>
      <c r="B6" s="271" t="s">
        <v>141</v>
      </c>
      <c r="C6" s="271" t="s">
        <v>142</v>
      </c>
      <c r="D6" s="271" t="s">
        <v>143</v>
      </c>
      <c r="E6" s="269" t="s">
        <v>138</v>
      </c>
      <c r="F6" s="268" t="s">
        <v>137</v>
      </c>
    </row>
    <row r="7" spans="1:6" ht="30" customHeight="1" x14ac:dyDescent="0.2">
      <c r="A7" s="19">
        <v>3</v>
      </c>
      <c r="B7" s="271" t="s">
        <v>104</v>
      </c>
      <c r="C7" s="271" t="s">
        <v>144</v>
      </c>
      <c r="D7" s="271" t="s">
        <v>145</v>
      </c>
      <c r="E7" s="269" t="s">
        <v>138</v>
      </c>
      <c r="F7" s="268" t="s">
        <v>137</v>
      </c>
    </row>
    <row r="8" spans="1:6" ht="30" customHeight="1" x14ac:dyDescent="0.2">
      <c r="A8" s="19">
        <v>4</v>
      </c>
      <c r="B8" s="271" t="s">
        <v>87</v>
      </c>
      <c r="C8" s="271" t="s">
        <v>146</v>
      </c>
      <c r="D8" s="271" t="s">
        <v>147</v>
      </c>
      <c r="E8" s="269" t="s">
        <v>138</v>
      </c>
      <c r="F8" s="268" t="s">
        <v>137</v>
      </c>
    </row>
    <row r="9" spans="1:6" ht="30" customHeight="1" x14ac:dyDescent="0.2">
      <c r="A9" s="19">
        <v>5</v>
      </c>
      <c r="B9" s="11" t="s">
        <v>148</v>
      </c>
      <c r="C9" s="11" t="s">
        <v>149</v>
      </c>
      <c r="D9" s="11" t="s">
        <v>150</v>
      </c>
      <c r="E9" s="269" t="s">
        <v>138</v>
      </c>
      <c r="F9" s="268" t="s">
        <v>137</v>
      </c>
    </row>
    <row r="10" spans="1:6" ht="30" customHeight="1" x14ac:dyDescent="0.2">
      <c r="A10" s="19">
        <v>6</v>
      </c>
      <c r="B10" s="11" t="s">
        <v>151</v>
      </c>
      <c r="C10" s="11" t="s">
        <v>152</v>
      </c>
      <c r="D10" s="11" t="s">
        <v>153</v>
      </c>
      <c r="E10" s="269" t="s">
        <v>138</v>
      </c>
      <c r="F10" s="11"/>
    </row>
    <row r="11" spans="1:6" ht="30" customHeight="1" x14ac:dyDescent="0.2">
      <c r="A11" s="19">
        <v>7</v>
      </c>
      <c r="B11" s="11" t="s">
        <v>154</v>
      </c>
      <c r="C11" s="11" t="s">
        <v>155</v>
      </c>
      <c r="D11" s="11" t="s">
        <v>156</v>
      </c>
      <c r="E11" s="269" t="s">
        <v>138</v>
      </c>
      <c r="F11" s="268" t="s">
        <v>137</v>
      </c>
    </row>
    <row r="12" spans="1:6" ht="30" customHeight="1" x14ac:dyDescent="0.2">
      <c r="A12" s="19">
        <v>8</v>
      </c>
      <c r="B12" s="11"/>
      <c r="C12" s="11"/>
      <c r="D12" s="11"/>
      <c r="E12" s="269" t="s">
        <v>138</v>
      </c>
      <c r="F12" s="11"/>
    </row>
    <row r="13" spans="1:6" ht="30" customHeight="1" x14ac:dyDescent="0.2">
      <c r="A13" s="19">
        <v>9</v>
      </c>
      <c r="B13" s="11"/>
      <c r="C13" s="11"/>
      <c r="D13" s="11"/>
      <c r="E13" s="269" t="s">
        <v>138</v>
      </c>
      <c r="F13" s="11"/>
    </row>
    <row r="14" spans="1:6" ht="30" customHeight="1" x14ac:dyDescent="0.2">
      <c r="A14" s="19">
        <v>10</v>
      </c>
      <c r="B14" s="11"/>
      <c r="C14" s="11"/>
      <c r="D14" s="11"/>
      <c r="E14" s="269" t="s">
        <v>138</v>
      </c>
      <c r="F14" s="11"/>
    </row>
    <row r="15" spans="1:6" ht="21" customHeight="1" x14ac:dyDescent="0.2"/>
    <row r="16" spans="1:6" ht="21" customHeight="1" x14ac:dyDescent="0.2"/>
    <row r="17" spans="1:1" ht="21" customHeight="1" x14ac:dyDescent="0.2"/>
    <row r="18" spans="1:1" ht="21" customHeight="1" x14ac:dyDescent="0.2"/>
    <row r="19" spans="1:1" ht="21" customHeight="1" x14ac:dyDescent="0.2"/>
    <row r="20" spans="1:1" ht="21" customHeight="1" x14ac:dyDescent="0.2"/>
    <row r="21" spans="1:1" ht="21" customHeight="1" x14ac:dyDescent="0.2"/>
    <row r="22" spans="1:1" ht="21" customHeight="1" x14ac:dyDescent="0.2"/>
    <row r="23" spans="1:1" ht="21" customHeight="1" x14ac:dyDescent="0.2"/>
    <row r="24" spans="1:1" ht="21" customHeight="1" x14ac:dyDescent="0.2"/>
    <row r="25" spans="1:1" ht="21" customHeight="1" x14ac:dyDescent="0.2"/>
    <row r="26" spans="1:1" ht="21" customHeight="1" x14ac:dyDescent="0.2"/>
    <row r="27" spans="1:1" ht="17.25" x14ac:dyDescent="0.2">
      <c r="A27" s="10"/>
    </row>
    <row r="28" spans="1:1" ht="17.25" x14ac:dyDescent="0.2">
      <c r="A28" s="10"/>
    </row>
  </sheetData>
  <mergeCells count="6">
    <mergeCell ref="A3:A4"/>
    <mergeCell ref="B3:B4"/>
    <mergeCell ref="C3:C4"/>
    <mergeCell ref="D3:D4"/>
    <mergeCell ref="F3:F4"/>
    <mergeCell ref="E3:E4"/>
  </mergeCells>
  <hyperlinks>
    <hyperlink ref="F6" r:id="rId1"/>
    <hyperlink ref="F8" r:id="rId2"/>
    <hyperlink ref="F7" r:id="rId3"/>
    <hyperlink ref="F9" r:id="rId4"/>
    <hyperlink ref="F11" r:id="rId5"/>
  </hyperlinks>
  <pageMargins left="0.7" right="0.7" top="0.75" bottom="0.75" header="0.3" footer="0.3"/>
  <pageSetup paperSize="9" orientation="portrait" horizontalDpi="4294967293" verticalDpi="4294967293" r:id="rId6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workbookViewId="0">
      <selection activeCell="K26" sqref="K26"/>
    </sheetView>
  </sheetViews>
  <sheetFormatPr defaultRowHeight="14.25" x14ac:dyDescent="0.2"/>
  <cols>
    <col min="1" max="1" width="12.25" customWidth="1"/>
    <col min="2" max="2" width="11.125" customWidth="1"/>
    <col min="3" max="3" width="9.25" bestFit="1" customWidth="1"/>
    <col min="5" max="5" width="17" customWidth="1"/>
    <col min="6" max="6" width="6.25" customWidth="1"/>
    <col min="7" max="7" width="11.625" bestFit="1" customWidth="1"/>
    <col min="9" max="9" width="11.375" customWidth="1"/>
    <col min="11" max="11" width="11.625" bestFit="1" customWidth="1"/>
    <col min="12" max="12" width="6.375" customWidth="1"/>
    <col min="13" max="13" width="12.625" bestFit="1" customWidth="1"/>
    <col min="15" max="15" width="11.375" bestFit="1" customWidth="1"/>
  </cols>
  <sheetData>
    <row r="1" spans="1:13" x14ac:dyDescent="0.2">
      <c r="C1" s="360"/>
    </row>
    <row r="2" spans="1:13" ht="15" thickBot="1" x14ac:dyDescent="0.25">
      <c r="C2" s="360"/>
      <c r="E2" s="719" t="s">
        <v>200</v>
      </c>
      <c r="F2" s="719"/>
      <c r="G2" s="719"/>
      <c r="I2" t="s">
        <v>201</v>
      </c>
      <c r="K2" t="s">
        <v>177</v>
      </c>
      <c r="M2" t="s">
        <v>174</v>
      </c>
    </row>
    <row r="3" spans="1:13" ht="15" thickBot="1" x14ac:dyDescent="0.25">
      <c r="A3" s="334"/>
      <c r="B3" s="336"/>
      <c r="C3" s="360"/>
      <c r="F3" s="333" t="s">
        <v>176</v>
      </c>
      <c r="G3" t="s">
        <v>17</v>
      </c>
      <c r="H3" s="332"/>
      <c r="I3" s="329"/>
      <c r="J3" s="328"/>
      <c r="K3" s="362"/>
      <c r="L3" s="328"/>
      <c r="M3" s="331"/>
    </row>
    <row r="4" spans="1:13" x14ac:dyDescent="0.2">
      <c r="A4" s="334"/>
      <c r="B4" s="363"/>
      <c r="G4" s="350"/>
      <c r="H4" s="332"/>
      <c r="I4" s="329"/>
      <c r="J4" s="328"/>
      <c r="K4" s="362"/>
      <c r="L4" s="328"/>
      <c r="M4" s="331"/>
    </row>
    <row r="5" spans="1:13" x14ac:dyDescent="0.2">
      <c r="A5" s="335"/>
      <c r="B5" s="363"/>
      <c r="D5" s="354">
        <v>1</v>
      </c>
      <c r="E5" s="354" t="s">
        <v>174</v>
      </c>
      <c r="F5" s="354">
        <v>20</v>
      </c>
      <c r="G5" s="353">
        <v>14000</v>
      </c>
      <c r="H5" s="333"/>
      <c r="I5" s="329">
        <v>104183</v>
      </c>
      <c r="J5" s="328"/>
      <c r="K5" s="362"/>
      <c r="L5" s="328"/>
      <c r="M5" s="331"/>
    </row>
    <row r="6" spans="1:13" x14ac:dyDescent="0.2">
      <c r="A6" s="334"/>
      <c r="B6" s="363"/>
      <c r="D6">
        <v>2</v>
      </c>
      <c r="E6" t="s">
        <v>174</v>
      </c>
      <c r="F6" s="354">
        <v>20</v>
      </c>
      <c r="G6" s="353">
        <v>14000</v>
      </c>
      <c r="H6" s="332"/>
      <c r="I6" s="329"/>
      <c r="J6" s="328"/>
      <c r="K6" s="362"/>
      <c r="L6" s="328"/>
      <c r="M6" s="331"/>
    </row>
    <row r="7" spans="1:13" x14ac:dyDescent="0.2">
      <c r="A7" s="334"/>
      <c r="B7" s="363"/>
      <c r="D7" s="364">
        <v>3</v>
      </c>
      <c r="E7" s="364" t="s">
        <v>174</v>
      </c>
      <c r="F7" s="354">
        <v>20</v>
      </c>
      <c r="G7" s="365">
        <v>14000</v>
      </c>
      <c r="H7" s="332"/>
      <c r="I7" s="329"/>
      <c r="J7" s="328"/>
      <c r="K7" s="330"/>
      <c r="L7" s="328"/>
      <c r="M7" s="331"/>
    </row>
    <row r="8" spans="1:13" x14ac:dyDescent="0.2">
      <c r="A8" s="335"/>
      <c r="B8" s="363"/>
      <c r="D8" s="354">
        <v>4</v>
      </c>
      <c r="E8" s="354" t="s">
        <v>174</v>
      </c>
      <c r="F8" s="354">
        <v>20</v>
      </c>
      <c r="G8" s="353">
        <v>14000</v>
      </c>
      <c r="H8" s="332"/>
      <c r="I8" s="329"/>
      <c r="J8" s="328"/>
      <c r="K8" s="330"/>
      <c r="L8" s="328"/>
      <c r="M8" s="331"/>
    </row>
    <row r="9" spans="1:13" x14ac:dyDescent="0.2">
      <c r="B9" s="363"/>
      <c r="C9" s="360"/>
      <c r="D9" s="354">
        <v>5</v>
      </c>
      <c r="E9" s="354" t="s">
        <v>81</v>
      </c>
      <c r="F9" s="354">
        <v>20</v>
      </c>
      <c r="G9" s="353">
        <v>14000</v>
      </c>
      <c r="H9" s="328"/>
      <c r="I9" s="329"/>
      <c r="J9" s="328"/>
      <c r="K9" s="330"/>
      <c r="L9" s="328"/>
      <c r="M9" s="331"/>
    </row>
    <row r="10" spans="1:13" x14ac:dyDescent="0.2">
      <c r="B10" s="363"/>
      <c r="D10" s="354">
        <v>6</v>
      </c>
      <c r="E10" s="354" t="s">
        <v>82</v>
      </c>
      <c r="F10" s="354">
        <v>20</v>
      </c>
      <c r="G10" s="353">
        <v>14000</v>
      </c>
      <c r="H10" s="328"/>
      <c r="I10" s="329"/>
      <c r="J10" s="328"/>
      <c r="K10" s="330"/>
      <c r="L10" s="328"/>
      <c r="M10" s="331"/>
    </row>
    <row r="11" spans="1:13" x14ac:dyDescent="0.2">
      <c r="B11" s="363"/>
      <c r="D11" s="354">
        <v>7</v>
      </c>
      <c r="E11" s="354" t="s">
        <v>195</v>
      </c>
      <c r="F11" s="354">
        <v>20</v>
      </c>
      <c r="G11" s="340">
        <v>18000</v>
      </c>
      <c r="H11" s="328"/>
      <c r="I11" s="329"/>
      <c r="J11" s="328"/>
      <c r="K11" s="330"/>
      <c r="L11" s="328"/>
      <c r="M11" s="331"/>
    </row>
    <row r="12" spans="1:13" x14ac:dyDescent="0.2">
      <c r="C12" s="360"/>
      <c r="D12" s="354">
        <v>8</v>
      </c>
      <c r="E12" s="354" t="s">
        <v>106</v>
      </c>
      <c r="F12" s="354">
        <v>20</v>
      </c>
      <c r="G12" s="353">
        <v>18000</v>
      </c>
      <c r="H12" s="328"/>
      <c r="I12" s="329"/>
      <c r="J12" s="328"/>
      <c r="K12" s="330"/>
      <c r="L12" s="328"/>
      <c r="M12" s="331"/>
    </row>
    <row r="13" spans="1:13" x14ac:dyDescent="0.2">
      <c r="D13" s="360">
        <v>9</v>
      </c>
      <c r="E13" s="360" t="s">
        <v>196</v>
      </c>
      <c r="F13" s="354">
        <v>20</v>
      </c>
      <c r="G13" s="353">
        <v>18000</v>
      </c>
      <c r="H13" s="328"/>
      <c r="I13" s="329"/>
      <c r="J13" s="328"/>
      <c r="K13" s="330"/>
      <c r="L13" s="328"/>
      <c r="M13" s="331"/>
    </row>
    <row r="14" spans="1:13" x14ac:dyDescent="0.2">
      <c r="D14" s="354">
        <v>10</v>
      </c>
      <c r="E14" s="354"/>
      <c r="F14" s="354"/>
      <c r="G14" s="353"/>
      <c r="H14" s="328"/>
      <c r="I14" s="329"/>
      <c r="J14" s="328"/>
      <c r="K14" s="330"/>
      <c r="L14" s="328"/>
      <c r="M14" s="331"/>
    </row>
    <row r="15" spans="1:13" x14ac:dyDescent="0.2">
      <c r="D15" s="354"/>
      <c r="E15" s="354"/>
      <c r="F15" s="354"/>
      <c r="G15" s="353"/>
      <c r="H15" s="328"/>
      <c r="I15" s="329"/>
      <c r="J15" s="328"/>
      <c r="K15" s="330"/>
      <c r="L15" s="328"/>
      <c r="M15" s="331"/>
    </row>
    <row r="16" spans="1:13" x14ac:dyDescent="0.2">
      <c r="G16" s="350"/>
      <c r="H16" s="328"/>
      <c r="I16" s="329"/>
      <c r="J16" s="328"/>
      <c r="K16" s="330"/>
      <c r="L16" s="328"/>
      <c r="M16" s="331"/>
    </row>
    <row r="17" spans="1:15" x14ac:dyDescent="0.2">
      <c r="F17" s="354"/>
      <c r="G17" s="361"/>
      <c r="H17" s="328"/>
      <c r="I17" s="329"/>
      <c r="J17" s="328"/>
      <c r="K17" s="330"/>
      <c r="L17" s="328"/>
      <c r="M17" s="331"/>
    </row>
    <row r="18" spans="1:15" x14ac:dyDescent="0.2">
      <c r="F18" s="354"/>
      <c r="G18" s="355"/>
      <c r="H18" s="328"/>
      <c r="I18" s="329"/>
      <c r="J18" s="328"/>
      <c r="K18" s="330"/>
      <c r="L18" s="328"/>
      <c r="M18" s="331"/>
    </row>
    <row r="19" spans="1:15" x14ac:dyDescent="0.2">
      <c r="F19" s="354"/>
      <c r="G19" s="353"/>
      <c r="H19" s="328"/>
      <c r="I19" s="329"/>
      <c r="J19" s="328"/>
      <c r="K19" s="330"/>
      <c r="L19" s="328"/>
      <c r="M19" s="331"/>
    </row>
    <row r="20" spans="1:15" x14ac:dyDescent="0.2">
      <c r="C20" s="360"/>
      <c r="F20" s="354"/>
      <c r="G20" s="361"/>
      <c r="H20" s="328"/>
      <c r="I20" s="329"/>
      <c r="J20" s="328"/>
      <c r="K20" s="330"/>
      <c r="L20" s="328"/>
      <c r="M20" s="331"/>
      <c r="O20" t="s">
        <v>178</v>
      </c>
    </row>
    <row r="21" spans="1:15" x14ac:dyDescent="0.2">
      <c r="B21" s="339"/>
      <c r="F21">
        <f>SUM(F3:F20)</f>
        <v>180</v>
      </c>
      <c r="G21" s="341">
        <f>SUM(G3:G20)</f>
        <v>138000</v>
      </c>
      <c r="H21" s="341"/>
      <c r="I21" s="341">
        <f>SUM(I3:I20)</f>
        <v>104183</v>
      </c>
      <c r="J21" s="341"/>
      <c r="K21" s="341">
        <f>SUM(K3:K20)</f>
        <v>0</v>
      </c>
      <c r="L21" s="341"/>
      <c r="M21" s="341">
        <f>SUM(M3:M20)</f>
        <v>0</v>
      </c>
      <c r="N21" s="342"/>
      <c r="O21" s="351">
        <f>SUM(G21:N21)</f>
        <v>242183</v>
      </c>
    </row>
    <row r="22" spans="1:15" x14ac:dyDescent="0.2">
      <c r="G22" s="341"/>
    </row>
    <row r="24" spans="1:15" ht="18.75" x14ac:dyDescent="0.2">
      <c r="A24" s="158" t="s">
        <v>175</v>
      </c>
      <c r="B24" s="47"/>
    </row>
    <row r="25" spans="1:15" ht="18.75" x14ac:dyDescent="0.45">
      <c r="A25" s="158"/>
      <c r="B25" s="349">
        <f>G21</f>
        <v>138000</v>
      </c>
      <c r="C25" s="358"/>
    </row>
    <row r="26" spans="1:15" ht="18.75" x14ac:dyDescent="0.45">
      <c r="A26" s="158"/>
      <c r="B26" s="320">
        <f>(B25)/B29</f>
        <v>0.42248605489869517</v>
      </c>
      <c r="C26" s="359">
        <f>(C25)/B25</f>
        <v>0</v>
      </c>
    </row>
    <row r="27" spans="1:15" ht="18.75" x14ac:dyDescent="0.2">
      <c r="A27" s="158"/>
      <c r="B27" s="56"/>
    </row>
    <row r="28" spans="1:15" ht="18.75" x14ac:dyDescent="0.2">
      <c r="A28" s="158">
        <v>410</v>
      </c>
      <c r="B28" s="343">
        <v>326638</v>
      </c>
    </row>
    <row r="29" spans="1:15" ht="18.75" x14ac:dyDescent="0.2">
      <c r="A29" s="344">
        <f>SUM(A27:A28)</f>
        <v>410</v>
      </c>
      <c r="B29" s="345">
        <f>SUM(B27:B28)</f>
        <v>326638</v>
      </c>
    </row>
    <row r="30" spans="1:15" ht="18.75" x14ac:dyDescent="0.2">
      <c r="A30" s="344">
        <v>20</v>
      </c>
      <c r="B30" s="346" t="s">
        <v>169</v>
      </c>
    </row>
  </sheetData>
  <mergeCells count="1">
    <mergeCell ref="E2:G2"/>
  </mergeCells>
  <pageMargins left="0.70866141732283472" right="0.70866141732283472" top="0.74803149606299213" bottom="0.74803149606299213" header="0.31496062992125984" footer="0.31496062992125984"/>
  <pageSetup paperSize="9" orientation="landscape" horizontalDpi="4294967293" verticalDpi="4294967293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workbookViewId="0">
      <selection activeCell="R10" sqref="R10:R11"/>
    </sheetView>
  </sheetViews>
  <sheetFormatPr defaultRowHeight="14.25" x14ac:dyDescent="0.2"/>
  <cols>
    <col min="2" max="2" width="11.125" customWidth="1"/>
    <col min="3" max="3" width="9.25" bestFit="1" customWidth="1"/>
    <col min="5" max="5" width="15" customWidth="1"/>
    <col min="6" max="6" width="13.125" customWidth="1"/>
    <col min="7" max="7" width="9" customWidth="1"/>
    <col min="8" max="9" width="12.125" hidden="1" customWidth="1"/>
    <col min="10" max="10" width="11.625" bestFit="1" customWidth="1"/>
    <col min="11" max="11" width="12.75" customWidth="1"/>
    <col min="12" max="12" width="11.375" customWidth="1"/>
    <col min="13" max="13" width="0" hidden="1" customWidth="1"/>
    <col min="14" max="14" width="11.625" hidden="1" customWidth="1"/>
    <col min="15" max="15" width="6.375" hidden="1" customWidth="1"/>
    <col min="16" max="16" width="12.625" hidden="1" customWidth="1"/>
    <col min="17" max="17" width="0" hidden="1" customWidth="1"/>
    <col min="18" max="18" width="15.125" bestFit="1" customWidth="1"/>
  </cols>
  <sheetData>
    <row r="1" spans="1:16" x14ac:dyDescent="0.2">
      <c r="C1" s="352" t="s">
        <v>223</v>
      </c>
    </row>
    <row r="2" spans="1:16" ht="15" thickBot="1" x14ac:dyDescent="0.25">
      <c r="E2" t="s">
        <v>234</v>
      </c>
      <c r="G2" s="333" t="s">
        <v>176</v>
      </c>
      <c r="H2" t="s">
        <v>17</v>
      </c>
      <c r="J2" t="s">
        <v>235</v>
      </c>
      <c r="K2" t="s">
        <v>17</v>
      </c>
      <c r="L2" t="s">
        <v>66</v>
      </c>
      <c r="N2" t="s">
        <v>177</v>
      </c>
      <c r="P2" s="360"/>
    </row>
    <row r="3" spans="1:16" ht="15" thickBot="1" x14ac:dyDescent="0.25">
      <c r="A3" s="334"/>
      <c r="B3" s="336" t="s">
        <v>57</v>
      </c>
      <c r="C3" s="357" t="s">
        <v>224</v>
      </c>
      <c r="D3" s="476"/>
      <c r="E3" s="477"/>
      <c r="F3" s="477"/>
      <c r="G3" s="477"/>
      <c r="H3" s="477"/>
      <c r="I3" s="477"/>
      <c r="J3" s="478"/>
      <c r="K3" s="479"/>
      <c r="L3" s="480"/>
      <c r="M3" s="480"/>
      <c r="N3" s="481"/>
      <c r="O3" s="328"/>
      <c r="P3" s="363"/>
    </row>
    <row r="4" spans="1:16" x14ac:dyDescent="0.2">
      <c r="A4" s="334"/>
      <c r="B4" s="363"/>
      <c r="C4" s="364"/>
      <c r="D4" s="427">
        <v>1</v>
      </c>
      <c r="E4" s="428" t="s">
        <v>277</v>
      </c>
      <c r="F4" s="428">
        <v>30</v>
      </c>
      <c r="G4" s="526">
        <v>25500</v>
      </c>
      <c r="H4" s="527"/>
      <c r="I4" s="527"/>
      <c r="J4" s="528">
        <f>G4*100/107</f>
        <v>23831.775700934581</v>
      </c>
      <c r="K4" s="429"/>
      <c r="L4" s="435"/>
      <c r="M4" s="428"/>
      <c r="N4" s="467"/>
      <c r="O4" s="328"/>
      <c r="P4" s="363"/>
    </row>
    <row r="5" spans="1:16" x14ac:dyDescent="0.2">
      <c r="A5" s="335"/>
      <c r="B5" s="363"/>
      <c r="D5" s="427">
        <v>2</v>
      </c>
      <c r="E5" s="428" t="s">
        <v>278</v>
      </c>
      <c r="F5" s="428">
        <v>50</v>
      </c>
      <c r="G5" s="526">
        <v>40000</v>
      </c>
      <c r="H5" s="527"/>
      <c r="I5" s="527"/>
      <c r="J5" s="528">
        <f>G5*100/107</f>
        <v>37383.17757009346</v>
      </c>
      <c r="K5" s="429"/>
      <c r="L5" s="434"/>
      <c r="M5" s="468"/>
      <c r="N5" s="469"/>
      <c r="O5" s="328"/>
      <c r="P5" s="363"/>
    </row>
    <row r="6" spans="1:16" x14ac:dyDescent="0.2">
      <c r="A6" s="334"/>
      <c r="B6" s="363"/>
      <c r="C6" s="390"/>
      <c r="D6" s="427">
        <v>3</v>
      </c>
      <c r="E6" s="428"/>
      <c r="F6" s="428"/>
      <c r="G6" s="526"/>
      <c r="H6" s="527"/>
      <c r="I6" s="527"/>
      <c r="J6" s="527"/>
      <c r="K6" s="436"/>
      <c r="L6" s="475"/>
      <c r="M6" s="435"/>
      <c r="N6" s="470"/>
      <c r="O6" s="328"/>
      <c r="P6" s="363"/>
    </row>
    <row r="7" spans="1:16" x14ac:dyDescent="0.2">
      <c r="A7" s="334"/>
      <c r="B7" s="363"/>
      <c r="C7" s="354"/>
      <c r="D7" s="427">
        <v>4</v>
      </c>
      <c r="E7" s="428"/>
      <c r="F7" s="428"/>
      <c r="G7" s="526"/>
      <c r="H7" s="527"/>
      <c r="I7" s="527"/>
      <c r="J7" s="528"/>
      <c r="K7" s="429"/>
      <c r="L7" s="475"/>
      <c r="M7" s="428"/>
      <c r="N7" s="467"/>
      <c r="O7" s="328"/>
      <c r="P7" s="363"/>
    </row>
    <row r="8" spans="1:16" x14ac:dyDescent="0.2">
      <c r="A8" s="335"/>
      <c r="C8" s="354"/>
      <c r="D8" s="427">
        <v>5</v>
      </c>
      <c r="E8" s="428"/>
      <c r="F8" s="428"/>
      <c r="G8" s="526"/>
      <c r="H8" s="527"/>
      <c r="I8" s="527"/>
      <c r="J8" s="527"/>
      <c r="K8" s="436"/>
      <c r="L8" s="434"/>
      <c r="M8" s="428"/>
      <c r="N8" s="467"/>
      <c r="O8" s="328"/>
      <c r="P8" s="363"/>
    </row>
    <row r="9" spans="1:16" x14ac:dyDescent="0.2">
      <c r="D9" s="427">
        <v>6</v>
      </c>
      <c r="E9" s="428"/>
      <c r="F9" s="428"/>
      <c r="G9" s="526"/>
      <c r="H9" s="527"/>
      <c r="I9" s="527"/>
      <c r="J9" s="529"/>
      <c r="K9" s="429"/>
      <c r="L9" s="475"/>
      <c r="M9" s="435"/>
      <c r="N9" s="471"/>
      <c r="O9" s="328"/>
      <c r="P9" s="363"/>
    </row>
    <row r="10" spans="1:16" x14ac:dyDescent="0.2">
      <c r="D10" s="427">
        <v>7</v>
      </c>
      <c r="E10" s="428"/>
      <c r="F10" s="428"/>
      <c r="G10" s="526"/>
      <c r="H10" s="527"/>
      <c r="I10" s="527"/>
      <c r="J10" s="527"/>
      <c r="K10" s="436"/>
      <c r="L10" s="475"/>
      <c r="M10" s="435"/>
      <c r="N10" s="471"/>
      <c r="O10" s="328"/>
      <c r="P10" s="363"/>
    </row>
    <row r="11" spans="1:16" x14ac:dyDescent="0.2">
      <c r="C11" s="360"/>
      <c r="D11" s="427">
        <v>8</v>
      </c>
      <c r="E11" s="428"/>
      <c r="F11" s="428"/>
      <c r="G11" s="526"/>
      <c r="H11" s="527"/>
      <c r="I11" s="527"/>
      <c r="J11" s="527"/>
      <c r="K11" s="436"/>
      <c r="L11" s="434"/>
      <c r="M11" s="435"/>
      <c r="N11" s="471"/>
      <c r="O11" s="328"/>
      <c r="P11" s="363"/>
    </row>
    <row r="12" spans="1:16" x14ac:dyDescent="0.2">
      <c r="D12" s="427">
        <v>9</v>
      </c>
      <c r="E12" s="428"/>
      <c r="F12" s="428"/>
      <c r="G12" s="526"/>
      <c r="H12" s="527"/>
      <c r="I12" s="527"/>
      <c r="J12" s="527"/>
      <c r="K12" s="436"/>
      <c r="L12" s="475"/>
      <c r="M12" s="428"/>
      <c r="N12" s="467"/>
      <c r="O12" s="328"/>
      <c r="P12" s="363"/>
    </row>
    <row r="13" spans="1:16" x14ac:dyDescent="0.2">
      <c r="D13" s="427">
        <v>10</v>
      </c>
      <c r="E13" s="428"/>
      <c r="F13" s="428"/>
      <c r="G13" s="526"/>
      <c r="H13" s="527"/>
      <c r="I13" s="527"/>
      <c r="J13" s="529"/>
      <c r="K13" s="429"/>
      <c r="L13" s="475"/>
      <c r="M13" s="435"/>
      <c r="N13" s="471"/>
      <c r="O13" s="328"/>
      <c r="P13" s="363"/>
    </row>
    <row r="14" spans="1:16" x14ac:dyDescent="0.2">
      <c r="D14" s="427">
        <v>11</v>
      </c>
      <c r="E14" s="428"/>
      <c r="F14" s="428"/>
      <c r="G14" s="526"/>
      <c r="H14" s="527"/>
      <c r="I14" s="527"/>
      <c r="J14" s="527"/>
      <c r="K14" s="436"/>
      <c r="L14" s="435"/>
      <c r="M14" s="472"/>
      <c r="N14" s="473"/>
      <c r="O14" s="328"/>
      <c r="P14" s="363"/>
    </row>
    <row r="15" spans="1:16" x14ac:dyDescent="0.2">
      <c r="D15" s="427">
        <v>12</v>
      </c>
      <c r="E15" s="428"/>
      <c r="F15" s="428"/>
      <c r="G15" s="526"/>
      <c r="H15" s="527"/>
      <c r="I15" s="527"/>
      <c r="J15" s="527"/>
      <c r="K15" s="436"/>
      <c r="L15" s="435"/>
      <c r="M15" s="435"/>
      <c r="N15" s="471"/>
      <c r="O15" s="328"/>
      <c r="P15" s="363"/>
    </row>
    <row r="16" spans="1:16" x14ac:dyDescent="0.2">
      <c r="D16" s="427">
        <v>13</v>
      </c>
      <c r="E16" s="428"/>
      <c r="F16" s="428"/>
      <c r="G16" s="526"/>
      <c r="H16" s="527"/>
      <c r="I16" s="527"/>
      <c r="J16" s="527"/>
      <c r="K16" s="436"/>
      <c r="L16" s="435"/>
      <c r="M16" s="435"/>
      <c r="N16" s="471"/>
      <c r="O16" s="328"/>
      <c r="P16" s="363"/>
    </row>
    <row r="17" spans="1:18" x14ac:dyDescent="0.2">
      <c r="D17" s="427">
        <v>14</v>
      </c>
      <c r="E17" s="428"/>
      <c r="F17" s="428"/>
      <c r="G17" s="526"/>
      <c r="H17" s="527"/>
      <c r="I17" s="527"/>
      <c r="J17" s="528"/>
      <c r="K17" s="429"/>
      <c r="L17" s="435"/>
      <c r="M17" s="435"/>
      <c r="N17" s="471"/>
      <c r="O17" s="328"/>
      <c r="P17" s="363"/>
    </row>
    <row r="18" spans="1:18" x14ac:dyDescent="0.2">
      <c r="D18" s="427">
        <v>15</v>
      </c>
      <c r="E18" s="428"/>
      <c r="F18" s="428"/>
      <c r="G18" s="526"/>
      <c r="H18" s="527"/>
      <c r="I18" s="527"/>
      <c r="J18" s="529"/>
      <c r="K18" s="429"/>
      <c r="L18" s="436"/>
      <c r="M18" s="435"/>
      <c r="N18" s="471"/>
      <c r="O18" s="328"/>
      <c r="P18" s="363"/>
    </row>
    <row r="19" spans="1:18" x14ac:dyDescent="0.2">
      <c r="C19" s="357"/>
      <c r="D19" s="427">
        <v>16</v>
      </c>
      <c r="E19" s="428"/>
      <c r="F19" s="428"/>
      <c r="G19" s="526"/>
      <c r="H19" s="527"/>
      <c r="I19" s="527"/>
      <c r="J19" s="528"/>
      <c r="K19" s="429"/>
      <c r="L19" s="435"/>
      <c r="M19" s="436"/>
      <c r="N19" s="473"/>
      <c r="O19" s="328"/>
      <c r="P19" s="363"/>
      <c r="R19" t="s">
        <v>178</v>
      </c>
    </row>
    <row r="20" spans="1:18" x14ac:dyDescent="0.2">
      <c r="C20" s="357"/>
      <c r="D20" s="427">
        <v>17</v>
      </c>
      <c r="E20" s="428"/>
      <c r="F20" s="428"/>
      <c r="G20" s="526"/>
      <c r="H20" s="527"/>
      <c r="I20" s="527"/>
      <c r="J20" s="528"/>
      <c r="K20" s="429"/>
      <c r="L20" s="435"/>
      <c r="M20" s="428"/>
      <c r="N20" s="473"/>
      <c r="O20" s="328"/>
      <c r="P20" s="363"/>
    </row>
    <row r="21" spans="1:18" x14ac:dyDescent="0.2">
      <c r="C21" s="357"/>
      <c r="D21" s="427">
        <v>18</v>
      </c>
      <c r="E21" s="428"/>
      <c r="F21" s="428"/>
      <c r="G21" s="526"/>
      <c r="H21" s="527"/>
      <c r="I21" s="527"/>
      <c r="J21" s="529"/>
      <c r="K21" s="429"/>
      <c r="L21" s="435"/>
      <c r="M21" s="428"/>
      <c r="N21" s="473"/>
      <c r="O21" s="328"/>
      <c r="P21" s="363"/>
    </row>
    <row r="22" spans="1:18" x14ac:dyDescent="0.2">
      <c r="C22" s="357"/>
      <c r="D22" s="427">
        <v>19</v>
      </c>
      <c r="E22" s="428"/>
      <c r="F22" s="428"/>
      <c r="G22" s="526"/>
      <c r="H22" s="527"/>
      <c r="I22" s="527"/>
      <c r="J22" s="528"/>
      <c r="K22" s="429"/>
      <c r="L22" s="435"/>
      <c r="M22" s="428"/>
      <c r="N22" s="473"/>
      <c r="O22" s="328"/>
      <c r="P22" s="363"/>
    </row>
    <row r="23" spans="1:18" x14ac:dyDescent="0.2">
      <c r="C23" s="357"/>
      <c r="D23" s="427"/>
      <c r="E23" s="428"/>
      <c r="F23" s="428"/>
      <c r="G23" s="526"/>
      <c r="H23" s="527"/>
      <c r="I23" s="527"/>
      <c r="J23" s="527"/>
      <c r="K23" s="436"/>
      <c r="L23" s="435"/>
      <c r="M23" s="435"/>
      <c r="N23" s="471"/>
      <c r="O23" s="328"/>
      <c r="P23" s="363"/>
    </row>
    <row r="24" spans="1:18" ht="15" thickBot="1" x14ac:dyDescent="0.25">
      <c r="B24" s="339"/>
      <c r="D24" s="430"/>
      <c r="E24" s="431"/>
      <c r="F24" s="431"/>
      <c r="G24" s="530">
        <f>SUM(G3:G19)</f>
        <v>65500</v>
      </c>
      <c r="H24" s="530">
        <f>SUM(H4:H23)</f>
        <v>0</v>
      </c>
      <c r="I24" s="530">
        <f>SUM(I7:I23)</f>
        <v>0</v>
      </c>
      <c r="J24" s="530">
        <f>SUM(J3:J19)</f>
        <v>61214.95327102804</v>
      </c>
      <c r="K24" s="474">
        <f>SUM(K3:K19)</f>
        <v>0</v>
      </c>
      <c r="L24" s="432"/>
      <c r="M24" s="432"/>
      <c r="N24" s="433"/>
      <c r="O24" s="341"/>
      <c r="P24" s="341">
        <f>SUM(P3:P19)</f>
        <v>0</v>
      </c>
      <c r="Q24" s="342"/>
      <c r="R24" s="351">
        <f>SUM(J24:Q24)</f>
        <v>61214.95327102804</v>
      </c>
    </row>
    <row r="25" spans="1:18" x14ac:dyDescent="0.2">
      <c r="M25" s="437">
        <f>SUM(M3:M24)</f>
        <v>0</v>
      </c>
      <c r="N25" s="341">
        <f>SUM(N3:N24)</f>
        <v>0</v>
      </c>
      <c r="R25" s="351">
        <f>SUM(J25:Q25)*100/107</f>
        <v>0</v>
      </c>
    </row>
    <row r="27" spans="1:18" ht="18.75" x14ac:dyDescent="0.2">
      <c r="A27" s="380"/>
      <c r="B27" s="381"/>
      <c r="C27" s="382"/>
      <c r="D27" s="382"/>
      <c r="E27" s="382"/>
      <c r="F27" s="382"/>
      <c r="G27" s="382"/>
      <c r="H27" s="382"/>
      <c r="I27" s="382"/>
      <c r="J27" s="383"/>
    </row>
    <row r="28" spans="1:18" ht="18.75" x14ac:dyDescent="0.45">
      <c r="A28" s="380"/>
      <c r="B28" s="384"/>
      <c r="C28" s="385"/>
      <c r="D28" s="382"/>
      <c r="E28" s="382"/>
      <c r="F28" s="382"/>
      <c r="G28" s="382"/>
      <c r="H28" s="382"/>
      <c r="I28" s="382"/>
      <c r="J28" s="382"/>
    </row>
    <row r="29" spans="1:18" ht="18.75" x14ac:dyDescent="0.45">
      <c r="A29" s="380"/>
      <c r="B29" s="386"/>
      <c r="C29" s="387"/>
      <c r="D29" s="382"/>
      <c r="E29" s="382"/>
      <c r="F29" s="382"/>
      <c r="G29" s="382"/>
      <c r="H29" s="382"/>
      <c r="I29" s="382"/>
      <c r="J29" s="382"/>
    </row>
    <row r="30" spans="1:18" ht="18.75" x14ac:dyDescent="0.2">
      <c r="A30" s="380"/>
      <c r="B30" s="388"/>
      <c r="C30" s="382"/>
      <c r="D30" s="382"/>
      <c r="E30" s="382"/>
      <c r="F30" s="382"/>
      <c r="G30" s="382"/>
      <c r="H30" s="382"/>
      <c r="I30" s="382"/>
      <c r="J30" s="382"/>
    </row>
    <row r="31" spans="1:18" ht="18.75" x14ac:dyDescent="0.2">
      <c r="A31" s="380"/>
      <c r="B31" s="389"/>
      <c r="C31" s="382"/>
      <c r="D31" s="382"/>
      <c r="E31" s="382"/>
      <c r="F31" s="382"/>
      <c r="G31" s="382"/>
      <c r="H31" s="382"/>
      <c r="I31" s="382"/>
      <c r="J31" s="382"/>
    </row>
    <row r="32" spans="1:18" ht="18.75" x14ac:dyDescent="0.2">
      <c r="A32" s="380"/>
      <c r="B32" s="388"/>
      <c r="C32" s="382"/>
      <c r="D32" s="382"/>
      <c r="E32" s="382"/>
      <c r="F32" s="382"/>
      <c r="G32" s="382"/>
      <c r="H32" s="382"/>
      <c r="I32" s="382"/>
      <c r="J32" s="382"/>
    </row>
    <row r="33" spans="1:10" ht="18.75" x14ac:dyDescent="0.2">
      <c r="A33" s="380"/>
      <c r="B33" s="381"/>
      <c r="C33" s="382"/>
      <c r="D33" s="382"/>
      <c r="E33" s="382"/>
      <c r="F33" s="382"/>
      <c r="G33" s="382"/>
      <c r="H33" s="382"/>
      <c r="I33" s="382"/>
      <c r="J33" s="382"/>
    </row>
  </sheetData>
  <pageMargins left="0.70866141732283472" right="0.70866141732283472" top="0.74803149606299213" bottom="0.74803149606299213" header="0.31496062992125984" footer="0.31496062992125984"/>
  <pageSetup paperSize="9" scale="80" orientation="landscape" horizontalDpi="4294967293" verticalDpi="4294967293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PT Record</vt:lpstr>
      <vt:lpstr>MTD</vt:lpstr>
      <vt:lpstr>Master</vt:lpstr>
      <vt:lpstr>Summary</vt:lpstr>
      <vt:lpstr>Kae</vt:lpstr>
      <vt:lpstr>Thong</vt:lpstr>
      <vt:lpstr>Tom</vt:lpstr>
      <vt:lpstr>Aor</vt:lpstr>
      <vt:lpstr>Jeez</vt:lpstr>
      <vt:lpstr>Pruk</vt:lpstr>
      <vt:lpstr>Thanee</vt:lpstr>
      <vt:lpstr>Art</vt:lpstr>
      <vt:lpstr>Nui</vt:lpstr>
      <vt:lpstr>Pom</vt:lpstr>
      <vt:lpstr>Boon</vt:lpstr>
      <vt:lpstr>Pueng</vt:lpstr>
      <vt:lpstr>13</vt:lpstr>
      <vt:lpstr>14</vt:lpstr>
      <vt:lpstr>15</vt:lpstr>
      <vt:lpstr>Email</vt:lpstr>
      <vt:lpstr>Estimated</vt:lpstr>
      <vt:lpstr>Plan of Feb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Aranya.Rukmuang</cp:lastModifiedBy>
  <cp:lastPrinted>2013-12-24T07:54:31Z</cp:lastPrinted>
  <dcterms:created xsi:type="dcterms:W3CDTF">2012-11-23T08:36:31Z</dcterms:created>
  <dcterms:modified xsi:type="dcterms:W3CDTF">2015-01-15T08:03:58Z</dcterms:modified>
</cp:coreProperties>
</file>