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.ACER-3DF47200\Desktop\"/>
    </mc:Choice>
  </mc:AlternateContent>
  <bookViews>
    <workbookView xWindow="0" yWindow="0" windowWidth="13343" windowHeight="6240" activeTab="1"/>
  </bookViews>
  <sheets>
    <sheet name="example1" sheetId="1" r:id="rId1"/>
    <sheet name="example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4" l="1"/>
  <c r="N7" i="4" s="1"/>
  <c r="N1" i="4"/>
  <c r="L1" i="4"/>
  <c r="D6" i="4" s="1"/>
  <c r="G6" i="4" s="1"/>
  <c r="N7" i="1"/>
  <c r="N8" i="1" s="1"/>
  <c r="M7" i="1"/>
  <c r="L7" i="1"/>
  <c r="N6" i="1"/>
  <c r="L6" i="1"/>
  <c r="P1" i="1"/>
  <c r="N5" i="1"/>
  <c r="L5" i="1"/>
  <c r="N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L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C3" i="4" l="1"/>
  <c r="D3" i="4"/>
  <c r="G3" i="4" s="1"/>
  <c r="D5" i="4"/>
  <c r="G5" i="4" s="1"/>
  <c r="M7" i="4"/>
  <c r="C2" i="4"/>
  <c r="C4" i="4"/>
  <c r="C6" i="4"/>
  <c r="C5" i="4"/>
  <c r="D2" i="4"/>
  <c r="G2" i="4" s="1"/>
  <c r="D4" i="4"/>
  <c r="G4" i="4" s="1"/>
  <c r="F6" i="1"/>
  <c r="F7" i="1"/>
  <c r="F8" i="1"/>
  <c r="F9" i="1"/>
  <c r="L1" i="1"/>
  <c r="D3" i="1" s="1"/>
  <c r="G3" i="1" s="1"/>
  <c r="N1" i="1"/>
  <c r="C5" i="1" s="1"/>
  <c r="F5" i="4" l="1"/>
  <c r="E5" i="4"/>
  <c r="F3" i="4"/>
  <c r="E3" i="4"/>
  <c r="F4" i="4"/>
  <c r="E4" i="4"/>
  <c r="E2" i="4"/>
  <c r="F2" i="4"/>
  <c r="L5" i="4"/>
  <c r="E6" i="4"/>
  <c r="F6" i="4"/>
  <c r="D9" i="1"/>
  <c r="D8" i="1"/>
  <c r="D7" i="1"/>
  <c r="C9" i="1"/>
  <c r="D6" i="1"/>
  <c r="C13" i="1"/>
  <c r="C16" i="1"/>
  <c r="F16" i="1" s="1"/>
  <c r="C12" i="1"/>
  <c r="C8" i="1"/>
  <c r="C15" i="1"/>
  <c r="F15" i="1" s="1"/>
  <c r="C11" i="1"/>
  <c r="F11" i="1" s="1"/>
  <c r="C7" i="1"/>
  <c r="C14" i="1"/>
  <c r="C10" i="1"/>
  <c r="C6" i="1"/>
  <c r="D14" i="1"/>
  <c r="G14" i="1" s="1"/>
  <c r="D10" i="1"/>
  <c r="G10" i="1" s="1"/>
  <c r="D2" i="1"/>
  <c r="G2" i="1" s="1"/>
  <c r="D13" i="1"/>
  <c r="G13" i="1" s="1"/>
  <c r="D5" i="1"/>
  <c r="G5" i="1" s="1"/>
  <c r="D16" i="1"/>
  <c r="G16" i="1" s="1"/>
  <c r="D4" i="1"/>
  <c r="G4" i="1" s="1"/>
  <c r="D12" i="1"/>
  <c r="G12" i="1" s="1"/>
  <c r="D15" i="1"/>
  <c r="G15" i="1" s="1"/>
  <c r="D11" i="1"/>
  <c r="G11" i="1" s="1"/>
  <c r="C4" i="1"/>
  <c r="C3" i="1"/>
  <c r="E3" i="1" s="1"/>
  <c r="F5" i="1"/>
  <c r="C2" i="1"/>
  <c r="N2" i="4" l="1"/>
  <c r="L2" i="4"/>
  <c r="G9" i="1"/>
  <c r="E9" i="1"/>
  <c r="E8" i="1"/>
  <c r="G8" i="1"/>
  <c r="E7" i="1"/>
  <c r="G7" i="1"/>
  <c r="E5" i="1"/>
  <c r="E6" i="1"/>
  <c r="G6" i="1"/>
  <c r="E12" i="1"/>
  <c r="E4" i="1"/>
  <c r="F4" i="1"/>
  <c r="E15" i="1"/>
  <c r="F3" i="1"/>
  <c r="F12" i="1"/>
  <c r="E11" i="1"/>
  <c r="E16" i="1"/>
  <c r="F14" i="1"/>
  <c r="E14" i="1"/>
  <c r="E13" i="1"/>
  <c r="F13" i="1"/>
  <c r="E2" i="1"/>
  <c r="F2" i="1"/>
  <c r="F10" i="1"/>
  <c r="E10" i="1"/>
  <c r="L3" i="4" l="1"/>
  <c r="N3" i="4" s="1"/>
  <c r="N2" i="1"/>
  <c r="L2" i="1"/>
  <c r="I2" i="4" l="1"/>
  <c r="I5" i="4"/>
  <c r="I3" i="4"/>
  <c r="I6" i="4"/>
  <c r="I4" i="4"/>
  <c r="L3" i="1"/>
  <c r="N3" i="1" s="1"/>
  <c r="J3" i="4" l="1"/>
  <c r="H3" i="4"/>
  <c r="J5" i="4"/>
  <c r="H5" i="4"/>
  <c r="H4" i="4"/>
  <c r="J4" i="4"/>
  <c r="H6" i="4"/>
  <c r="J6" i="4"/>
  <c r="H2" i="4"/>
  <c r="J2" i="4"/>
  <c r="N4" i="4" l="1"/>
  <c r="L6" i="4" s="1"/>
  <c r="L4" i="4"/>
  <c r="N6" i="4" l="1"/>
  <c r="L7" i="4" s="1"/>
  <c r="N8" i="4" s="1"/>
  <c r="N5" i="4"/>
</calcChain>
</file>

<file path=xl/sharedStrings.xml><?xml version="1.0" encoding="utf-8"?>
<sst xmlns="http://schemas.openxmlformats.org/spreadsheetml/2006/main" count="56" uniqueCount="28">
  <si>
    <t>x_i</t>
  </si>
  <si>
    <t>y_i</t>
  </si>
  <si>
    <t>x_i-xbar</t>
  </si>
  <si>
    <t>y_i-ybar</t>
  </si>
  <si>
    <t>(x_i-xbar).(y_i-ybar)</t>
  </si>
  <si>
    <t>(x_i-xbar)^2</t>
  </si>
  <si>
    <t>(y_i-ybar)^2</t>
  </si>
  <si>
    <t>Sxx=</t>
  </si>
  <si>
    <t>b_1=</t>
  </si>
  <si>
    <t>Sxy=</t>
  </si>
  <si>
    <t>xbar=</t>
  </si>
  <si>
    <t>ybar=</t>
  </si>
  <si>
    <t>b_0=</t>
  </si>
  <si>
    <t>y_i hat</t>
  </si>
  <si>
    <t>SS_reg=</t>
  </si>
  <si>
    <t>SS_res=</t>
  </si>
  <si>
    <t>SS_T=</t>
  </si>
  <si>
    <t>Verification=</t>
  </si>
  <si>
    <t>MS_res=</t>
  </si>
  <si>
    <t>n=</t>
  </si>
  <si>
    <t>MS-reg=</t>
  </si>
  <si>
    <t>F_0=</t>
  </si>
  <si>
    <t>Alpha=</t>
  </si>
  <si>
    <t>Reject H_0 ?</t>
  </si>
  <si>
    <t>H_0:</t>
  </si>
  <si>
    <t>\beta_1=0</t>
  </si>
  <si>
    <t>(y_i dot-y_bar)^2</t>
  </si>
  <si>
    <t>(y_i-y_i dot)^2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</si>
</sst>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Figure 161:Ship's</a:t>
            </a:r>
            <a:r>
              <a:rPr lang="fr-FR" baseline="0"/>
              <a:t> </a:t>
            </a:r>
            <a:r>
              <a:rPr lang="fr-FR"/>
              <a:t>Fuel consumption  as function of speed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example1!$A$2:$A$16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13</c:v>
                </c:pt>
                <c:pt idx="7">
                  <c:v>10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</c:numCache>
            </c:numRef>
          </c:xVal>
          <c:yVal>
            <c:numRef>
              <c:f>example1!$B$2:$B$16</c:f>
              <c:numCache>
                <c:formatCode>General</c:formatCode>
                <c:ptCount val="1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38</c:v>
                </c:pt>
                <c:pt idx="4">
                  <c:v>43</c:v>
                </c:pt>
                <c:pt idx="5">
                  <c:v>30</c:v>
                </c:pt>
                <c:pt idx="6">
                  <c:v>35</c:v>
                </c:pt>
                <c:pt idx="7">
                  <c:v>20</c:v>
                </c:pt>
                <c:pt idx="8">
                  <c:v>40</c:v>
                </c:pt>
                <c:pt idx="9">
                  <c:v>42</c:v>
                </c:pt>
                <c:pt idx="10">
                  <c:v>43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A-4817-A84C-1689A3AF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03823"/>
        <c:axId val="362304239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example1!$A$2:$A$16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13</c:v>
                </c:pt>
                <c:pt idx="7">
                  <c:v>10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</c:numCache>
            </c:numRef>
          </c:xVal>
          <c:yVal>
            <c:numRef>
              <c:f>example1!$I$2:$I$16</c:f>
              <c:numCache>
                <c:formatCode>0.00</c:formatCode>
                <c:ptCount val="15"/>
                <c:pt idx="0">
                  <c:v>12.829225352112672</c:v>
                </c:pt>
                <c:pt idx="1">
                  <c:v>19.2737676056338</c:v>
                </c:pt>
                <c:pt idx="2">
                  <c:v>22.496038732394364</c:v>
                </c:pt>
                <c:pt idx="3">
                  <c:v>35.385123239436616</c:v>
                </c:pt>
                <c:pt idx="4">
                  <c:v>35.385123239436616</c:v>
                </c:pt>
                <c:pt idx="5">
                  <c:v>32.162852112676056</c:v>
                </c:pt>
                <c:pt idx="6">
                  <c:v>38.607394366197184</c:v>
                </c:pt>
                <c:pt idx="7">
                  <c:v>28.940580985915489</c:v>
                </c:pt>
                <c:pt idx="8">
                  <c:v>41.829665492957744</c:v>
                </c:pt>
                <c:pt idx="9">
                  <c:v>45.051936619718312</c:v>
                </c:pt>
                <c:pt idx="10">
                  <c:v>48.274207746478872</c:v>
                </c:pt>
                <c:pt idx="11">
                  <c:v>51.496478873239433</c:v>
                </c:pt>
                <c:pt idx="12">
                  <c:v>57.94102112676056</c:v>
                </c:pt>
                <c:pt idx="13">
                  <c:v>61.163292253521121</c:v>
                </c:pt>
                <c:pt idx="14">
                  <c:v>61.163292253521121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A-4817-A84C-1689A3AF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90399"/>
        <c:axId val="547600047"/>
      </c:scatterChart>
      <c:valAx>
        <c:axId val="3623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Speed in knots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2304239"/>
        <c:crosses val="autoZero"/>
        <c:crossBetween val="midCat"/>
      </c:valAx>
      <c:valAx>
        <c:axId val="3623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Fuel consumption in tons/day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2303823"/>
        <c:crosses val="autoZero"/>
        <c:crossBetween val="midCat"/>
      </c:valAx>
      <c:valAx>
        <c:axId val="54760004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0390399"/>
        <c:crosses val="max"/>
        <c:crossBetween val="midCat"/>
      </c:valAx>
      <c:valAx>
        <c:axId val="360390399"/>
        <c:scaling>
          <c:orientation val="minMax"/>
        </c:scaling>
        <c:delete val="0"/>
        <c:axPos val="t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600047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Figure 161:Ship's</a:t>
            </a:r>
            <a:r>
              <a:rPr lang="fr-FR" baseline="0"/>
              <a:t> </a:t>
            </a:r>
            <a:r>
              <a:rPr lang="fr-FR"/>
              <a:t>Fuel consumption  as function of speed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example2!$A$2:$A$16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example2!$B$2:$B$16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B-4D25-9596-9CE21434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03823"/>
        <c:axId val="362304239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example2!$I$2:$I$16</c:f>
              <c:numCache>
                <c:formatCode>0.00</c:formatCode>
                <c:ptCount val="15"/>
                <c:pt idx="0">
                  <c:v>0.60000000000000031</c:v>
                </c:pt>
                <c:pt idx="1">
                  <c:v>1.3000000000000003</c:v>
                </c:pt>
                <c:pt idx="2">
                  <c:v>2</c:v>
                </c:pt>
                <c:pt idx="3">
                  <c:v>2.7</c:v>
                </c:pt>
                <c:pt idx="4">
                  <c:v>3.4000000000000004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B-4D25-9596-9CE21434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90399"/>
        <c:axId val="547600047"/>
      </c:scatterChart>
      <c:valAx>
        <c:axId val="3623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Speed in knots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2304239"/>
        <c:crosses val="autoZero"/>
        <c:crossBetween val="midCat"/>
      </c:valAx>
      <c:valAx>
        <c:axId val="3623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Fuel consumption in tons/day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2303823"/>
        <c:crosses val="autoZero"/>
        <c:crossBetween val="midCat"/>
      </c:valAx>
      <c:valAx>
        <c:axId val="54760004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0390399"/>
        <c:crosses val="max"/>
        <c:crossBetween val="midCat"/>
      </c:valAx>
      <c:valAx>
        <c:axId val="360390399"/>
        <c:scaling>
          <c:orientation val="minMax"/>
        </c:scaling>
        <c:delete val="0"/>
        <c:axPos val="t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600047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8</xdr:row>
      <xdr:rowOff>107159</xdr:rowOff>
    </xdr:from>
    <xdr:to>
      <xdr:col>11</xdr:col>
      <xdr:colOff>71437</xdr:colOff>
      <xdr:row>23</xdr:row>
      <xdr:rowOff>135734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57151</xdr:colOff>
      <xdr:row>0</xdr:row>
      <xdr:rowOff>0</xdr:rowOff>
    </xdr:from>
    <xdr:ext cx="15728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ZoneTexte 2"/>
            <xdr:cNvSpPr txBox="1"/>
          </xdr:nvSpPr>
          <xdr:spPr>
            <a:xfrm>
              <a:off x="57151" y="0"/>
              <a:ext cx="1572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fr-FR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3" name="ZoneTexte 2"/>
            <xdr:cNvSpPr txBox="1"/>
          </xdr:nvSpPr>
          <xdr:spPr>
            <a:xfrm>
              <a:off x="57151" y="0"/>
              <a:ext cx="1572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𝒙_𝒊</a:t>
              </a:r>
              <a:endParaRPr lang="fr-FR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61913</xdr:colOff>
      <xdr:row>0</xdr:row>
      <xdr:rowOff>0</xdr:rowOff>
    </xdr:from>
    <xdr:ext cx="1602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ZoneTexte 3"/>
            <xdr:cNvSpPr txBox="1"/>
          </xdr:nvSpPr>
          <xdr:spPr>
            <a:xfrm>
              <a:off x="319088" y="0"/>
              <a:ext cx="160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fr-FR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4" name="ZoneTexte 3"/>
            <xdr:cNvSpPr txBox="1"/>
          </xdr:nvSpPr>
          <xdr:spPr>
            <a:xfrm>
              <a:off x="319088" y="0"/>
              <a:ext cx="160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𝒚_𝒊</a:t>
              </a:r>
              <a:endParaRPr lang="fr-FR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100013</xdr:colOff>
      <xdr:row>0</xdr:row>
      <xdr:rowOff>0</xdr:rowOff>
    </xdr:from>
    <xdr:ext cx="4238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ZoneTexte 4"/>
            <xdr:cNvSpPr txBox="1"/>
          </xdr:nvSpPr>
          <xdr:spPr>
            <a:xfrm>
              <a:off x="666751" y="0"/>
              <a:ext cx="423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fr-FR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5" name="ZoneTexte 4"/>
            <xdr:cNvSpPr txBox="1"/>
          </xdr:nvSpPr>
          <xdr:spPr>
            <a:xfrm>
              <a:off x="666751" y="0"/>
              <a:ext cx="423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𝒙_𝒊−𝒙 ̅</a:t>
              </a:r>
              <a:endParaRPr lang="fr-FR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95251</xdr:colOff>
      <xdr:row>0</xdr:row>
      <xdr:rowOff>0</xdr:rowOff>
    </xdr:from>
    <xdr:ext cx="4238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ZoneTexte 5"/>
            <xdr:cNvSpPr txBox="1"/>
          </xdr:nvSpPr>
          <xdr:spPr>
            <a:xfrm>
              <a:off x="1219201" y="0"/>
              <a:ext cx="423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fr-FR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6" name="ZoneTexte 5"/>
            <xdr:cNvSpPr txBox="1"/>
          </xdr:nvSpPr>
          <xdr:spPr>
            <a:xfrm>
              <a:off x="1219201" y="0"/>
              <a:ext cx="423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𝒚_𝒊−𝒚 ̅</a:t>
              </a:r>
              <a:endParaRPr lang="fr-FR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23813</xdr:colOff>
      <xdr:row>0</xdr:row>
      <xdr:rowOff>0</xdr:rowOff>
    </xdr:from>
    <xdr:ext cx="110013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ZoneTexte 6"/>
            <xdr:cNvSpPr txBox="1"/>
          </xdr:nvSpPr>
          <xdr:spPr>
            <a:xfrm>
              <a:off x="1704976" y="0"/>
              <a:ext cx="11001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b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fr-FR" sz="11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e>
                    </m:d>
                    <m:r>
                      <a:rPr lang="fr-FR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.(</m:t>
                    </m:r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𝒚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acc>
                      <m:accPr>
                        <m:chr m:val="̅"/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𝒚</m:t>
                        </m:r>
                      </m:e>
                    </m:acc>
                    <m:r>
                      <a:rPr lang="fr-FR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fr-FR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7" name="ZoneTexte 6"/>
            <xdr:cNvSpPr txBox="1"/>
          </xdr:nvSpPr>
          <xdr:spPr>
            <a:xfrm>
              <a:off x="1704976" y="0"/>
              <a:ext cx="11001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(𝒙_𝒊−𝒙 ̅ ).(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𝒚_𝒊−𝒚 ̅</a:t>
              </a:r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)</a:t>
              </a:r>
              <a:endParaRPr lang="fr-FR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57151</xdr:colOff>
      <xdr:row>0</xdr:row>
      <xdr:rowOff>0</xdr:rowOff>
    </xdr:from>
    <xdr:ext cx="647699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ZoneTexte 7"/>
            <xdr:cNvSpPr txBox="1"/>
          </xdr:nvSpPr>
          <xdr:spPr>
            <a:xfrm>
              <a:off x="2824164" y="0"/>
              <a:ext cx="647699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</m:acc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fr-FR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8" name="ZoneTexte 7"/>
            <xdr:cNvSpPr txBox="1"/>
          </xdr:nvSpPr>
          <xdr:spPr>
            <a:xfrm>
              <a:off x="2824164" y="0"/>
              <a:ext cx="647699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〖(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𝒙_𝒊−𝒙 ̅</a:t>
              </a:r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)〗^𝟐</a:t>
              </a:r>
              <a:endParaRPr lang="fr-FR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90487</xdr:colOff>
      <xdr:row>0</xdr:row>
      <xdr:rowOff>0</xdr:rowOff>
    </xdr:from>
    <xdr:ext cx="647699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ZoneTexte 8"/>
            <xdr:cNvSpPr txBox="1"/>
          </xdr:nvSpPr>
          <xdr:spPr>
            <a:xfrm>
              <a:off x="3562350" y="0"/>
              <a:ext cx="647699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𝒚</m:t>
                            </m:r>
                          </m:e>
                          <m:sub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𝒚</m:t>
                            </m:r>
                          </m:e>
                        </m:acc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fr-FR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9" name="ZoneTexte 8"/>
            <xdr:cNvSpPr txBox="1"/>
          </xdr:nvSpPr>
          <xdr:spPr>
            <a:xfrm>
              <a:off x="3562350" y="0"/>
              <a:ext cx="647699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〖(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𝒚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_𝒊−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𝒚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)〗^𝟐</a:t>
              </a:r>
              <a:endParaRPr lang="fr-FR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71438</xdr:colOff>
      <xdr:row>0</xdr:row>
      <xdr:rowOff>0</xdr:rowOff>
    </xdr:from>
    <xdr:ext cx="66674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ZoneTexte 9"/>
            <xdr:cNvSpPr txBox="1"/>
          </xdr:nvSpPr>
          <xdr:spPr>
            <a:xfrm>
              <a:off x="4214813" y="0"/>
              <a:ext cx="66674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0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fr-FR" sz="1100" b="0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̇"/>
                                <m:ctrlPr>
                                  <a:rPr lang="fr-FR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fr-FR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acc>
                          </m:e>
                          <m:sub>
                            <m:r>
                              <a:rPr lang="fr-FR" sz="1100" b="0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fr-FR" sz="1100" b="0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𝒚</m:t>
                            </m:r>
                          </m:e>
                        </m:acc>
                        <m:r>
                          <a:rPr lang="fr-FR" sz="1100" b="0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fr-FR">
                            <a:solidFill>
                              <a:schemeClr val="bg1"/>
                            </a:solidFill>
                            <a:effectLst/>
                          </a:rPr>
                          <m:t> </m:t>
                        </m:r>
                      </m:e>
                      <m:sup>
                        <m:r>
                          <a:rPr lang="fr-FR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0" name="ZoneTexte 9"/>
            <xdr:cNvSpPr txBox="1"/>
          </xdr:nvSpPr>
          <xdr:spPr>
            <a:xfrm>
              <a:off x="4214813" y="0"/>
              <a:ext cx="66674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(𝑦 ̇_𝑖−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𝒚 ̅</a:t>
              </a:r>
              <a:r>
                <a:rPr lang="fr-FR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)"</a:t>
              </a:r>
              <a:r>
                <a:rPr lang="fr-FR" i="0">
                  <a:solidFill>
                    <a:schemeClr val="bg1"/>
                  </a:solidFill>
                  <a:effectLst/>
                </a:rPr>
                <a:t> </a:t>
              </a:r>
              <a:r>
                <a:rPr lang="fr-FR" sz="110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</a:rPr>
                <a:t>" 〗^</a:t>
              </a:r>
              <a:r>
                <a:rPr lang="fr-FR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2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191231</xdr:colOff>
      <xdr:row>0</xdr:row>
      <xdr:rowOff>0</xdr:rowOff>
    </xdr:from>
    <xdr:ext cx="1519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ZoneTexte 10"/>
            <xdr:cNvSpPr txBox="1"/>
          </xdr:nvSpPr>
          <xdr:spPr>
            <a:xfrm>
              <a:off x="4924423" y="0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̇"/>
                            <m:ctrlPr>
                              <a:rPr lang="fr-FR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fr-FR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fr-FR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1" name="ZoneTexte 10"/>
            <xdr:cNvSpPr txBox="1"/>
          </xdr:nvSpPr>
          <xdr:spPr>
            <a:xfrm>
              <a:off x="4924423" y="0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𝑦 ̇_𝑖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104042</xdr:colOff>
      <xdr:row>0</xdr:row>
      <xdr:rowOff>0</xdr:rowOff>
    </xdr:from>
    <xdr:ext cx="647699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ZoneTexte 11"/>
            <xdr:cNvSpPr txBox="1"/>
          </xdr:nvSpPr>
          <xdr:spPr>
            <a:xfrm>
              <a:off x="5331802" y="0"/>
              <a:ext cx="647699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𝒚</m:t>
                            </m:r>
                          </m:e>
                          <m:sub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fr-FR" sz="1100" b="0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̇"/>
                                <m:ctrlPr>
                                  <a:rPr lang="fr-FR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fr-FR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acc>
                          </m:e>
                          <m:sub>
                            <m:r>
                              <a:rPr lang="fr-FR" sz="1100" b="0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fr-FR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2" name="ZoneTexte 11"/>
            <xdr:cNvSpPr txBox="1"/>
          </xdr:nvSpPr>
          <xdr:spPr>
            <a:xfrm>
              <a:off x="5331802" y="0"/>
              <a:ext cx="647699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〖(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𝒚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_𝒊−</a:t>
              </a:r>
              <a:r>
                <a:rPr lang="fr-FR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𝑦 ̇_𝑖</a:t>
              </a:r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)〗^𝟐</a:t>
              </a:r>
              <a:endParaRPr lang="fr-FR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264501</xdr:colOff>
      <xdr:row>0</xdr:row>
      <xdr:rowOff>0</xdr:rowOff>
    </xdr:from>
    <xdr:ext cx="26077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ZoneTexte 12"/>
            <xdr:cNvSpPr txBox="1"/>
          </xdr:nvSpPr>
          <xdr:spPr>
            <a:xfrm>
              <a:off x="6210299" y="0"/>
              <a:ext cx="260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𝒚</m:t>
                        </m:r>
                      </m:e>
                    </m:acc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3" name="ZoneTexte 12"/>
            <xdr:cNvSpPr txBox="1"/>
          </xdr:nvSpPr>
          <xdr:spPr>
            <a:xfrm>
              <a:off x="6210299" y="0"/>
              <a:ext cx="260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𝒚 ̅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150934</xdr:colOff>
      <xdr:row>0</xdr:row>
      <xdr:rowOff>178410</xdr:rowOff>
    </xdr:from>
    <xdr:ext cx="383246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ZoneTexte 13"/>
            <xdr:cNvSpPr txBox="1"/>
          </xdr:nvSpPr>
          <xdr:spPr>
            <a:xfrm>
              <a:off x="6096732" y="178410"/>
              <a:ext cx="383246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𝒙𝒚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4" name="ZoneTexte 13"/>
            <xdr:cNvSpPr txBox="1"/>
          </xdr:nvSpPr>
          <xdr:spPr>
            <a:xfrm>
              <a:off x="6096732" y="178410"/>
              <a:ext cx="383246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𝑺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𝒙𝒚=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197826</xdr:colOff>
      <xdr:row>2</xdr:row>
      <xdr:rowOff>7327</xdr:rowOff>
    </xdr:from>
    <xdr:ext cx="3295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ZoneTexte 15"/>
            <xdr:cNvSpPr txBox="1"/>
          </xdr:nvSpPr>
          <xdr:spPr>
            <a:xfrm>
              <a:off x="6143624" y="366346"/>
              <a:ext cx="3295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6" name="ZoneTexte 15"/>
            <xdr:cNvSpPr txBox="1"/>
          </xdr:nvSpPr>
          <xdr:spPr>
            <a:xfrm>
              <a:off x="6143624" y="366346"/>
              <a:ext cx="3295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𝒃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3672</xdr:colOff>
      <xdr:row>3</xdr:row>
      <xdr:rowOff>0</xdr:rowOff>
    </xdr:from>
    <xdr:ext cx="523861" cy="185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ZoneTexte 16"/>
            <xdr:cNvSpPr txBox="1"/>
          </xdr:nvSpPr>
          <xdr:spPr>
            <a:xfrm>
              <a:off x="5949470" y="538529"/>
              <a:ext cx="523861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𝑺𝑺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𝒓𝒆𝒈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7" name="ZoneTexte 16"/>
            <xdr:cNvSpPr txBox="1"/>
          </xdr:nvSpPr>
          <xdr:spPr>
            <a:xfrm>
              <a:off x="5949470" y="538529"/>
              <a:ext cx="523861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𝑺𝑺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𝒓𝒆𝒈=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117231</xdr:colOff>
      <xdr:row>3</xdr:row>
      <xdr:rowOff>179509</xdr:rowOff>
    </xdr:from>
    <xdr:ext cx="40652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ZoneTexte 17"/>
            <xdr:cNvSpPr txBox="1"/>
          </xdr:nvSpPr>
          <xdr:spPr>
            <a:xfrm>
              <a:off x="6063029" y="718038"/>
              <a:ext cx="406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𝑺𝑺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𝑻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8" name="ZoneTexte 17"/>
            <xdr:cNvSpPr txBox="1"/>
          </xdr:nvSpPr>
          <xdr:spPr>
            <a:xfrm>
              <a:off x="6063029" y="718038"/>
              <a:ext cx="406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𝑺𝑺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𝑻=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692393</xdr:colOff>
      <xdr:row>5</xdr:row>
      <xdr:rowOff>7327</xdr:rowOff>
    </xdr:from>
    <xdr:ext cx="5546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ZoneTexte 18"/>
            <xdr:cNvSpPr txBox="1"/>
          </xdr:nvSpPr>
          <xdr:spPr>
            <a:xfrm>
              <a:off x="5920153" y="904875"/>
              <a:ext cx="554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𝑴𝑺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𝒓𝒆𝒔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9" name="ZoneTexte 18"/>
            <xdr:cNvSpPr txBox="1"/>
          </xdr:nvSpPr>
          <xdr:spPr>
            <a:xfrm>
              <a:off x="5920153" y="904875"/>
              <a:ext cx="554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𝑴𝑺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𝒓𝒆𝒔=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201491</xdr:colOff>
      <xdr:row>6</xdr:row>
      <xdr:rowOff>7327</xdr:rowOff>
    </xdr:from>
    <xdr:ext cx="33400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ZoneTexte 20"/>
            <xdr:cNvSpPr txBox="1"/>
          </xdr:nvSpPr>
          <xdr:spPr>
            <a:xfrm>
              <a:off x="6147289" y="1084385"/>
              <a:ext cx="3340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𝑭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1" name="ZoneTexte 20"/>
            <xdr:cNvSpPr txBox="1"/>
          </xdr:nvSpPr>
          <xdr:spPr>
            <a:xfrm>
              <a:off x="6147289" y="1084385"/>
              <a:ext cx="3340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𝑭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707044</xdr:colOff>
      <xdr:row>0</xdr:row>
      <xdr:rowOff>7326</xdr:rowOff>
    </xdr:from>
    <xdr:ext cx="2578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ZoneTexte 21"/>
            <xdr:cNvSpPr txBox="1"/>
          </xdr:nvSpPr>
          <xdr:spPr>
            <a:xfrm>
              <a:off x="7806832" y="7326"/>
              <a:ext cx="257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2" name="ZoneTexte 21"/>
            <xdr:cNvSpPr txBox="1"/>
          </xdr:nvSpPr>
          <xdr:spPr>
            <a:xfrm>
              <a:off x="7806832" y="7326"/>
              <a:ext cx="257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575164</xdr:colOff>
      <xdr:row>1</xdr:row>
      <xdr:rowOff>10991</xdr:rowOff>
    </xdr:from>
    <xdr:ext cx="38106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ZoneTexte 23"/>
            <xdr:cNvSpPr txBox="1"/>
          </xdr:nvSpPr>
          <xdr:spPr>
            <a:xfrm>
              <a:off x="7674952" y="190501"/>
              <a:ext cx="3810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𝒙𝒙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4" name="ZoneTexte 23"/>
            <xdr:cNvSpPr txBox="1"/>
          </xdr:nvSpPr>
          <xdr:spPr>
            <a:xfrm>
              <a:off x="7674952" y="190501"/>
              <a:ext cx="3810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𝑺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𝒙𝒙=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637441</xdr:colOff>
      <xdr:row>2</xdr:row>
      <xdr:rowOff>3664</xdr:rowOff>
    </xdr:from>
    <xdr:ext cx="3295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ZoneTexte 25"/>
            <xdr:cNvSpPr txBox="1"/>
          </xdr:nvSpPr>
          <xdr:spPr>
            <a:xfrm>
              <a:off x="7737229" y="362683"/>
              <a:ext cx="329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6" name="ZoneTexte 25"/>
            <xdr:cNvSpPr txBox="1"/>
          </xdr:nvSpPr>
          <xdr:spPr>
            <a:xfrm>
              <a:off x="7737229" y="362683"/>
              <a:ext cx="329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𝒃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454269</xdr:colOff>
      <xdr:row>3</xdr:row>
      <xdr:rowOff>18318</xdr:rowOff>
    </xdr:from>
    <xdr:ext cx="50584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ZoneTexte 26"/>
            <xdr:cNvSpPr txBox="1"/>
          </xdr:nvSpPr>
          <xdr:spPr>
            <a:xfrm>
              <a:off x="7554057" y="556847"/>
              <a:ext cx="5058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𝑺𝑺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𝒓𝒆𝒔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7" name="ZoneTexte 26"/>
            <xdr:cNvSpPr txBox="1"/>
          </xdr:nvSpPr>
          <xdr:spPr>
            <a:xfrm>
              <a:off x="7554057" y="556847"/>
              <a:ext cx="5058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𝑺𝑺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𝒓𝒆𝒔=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417635</xdr:colOff>
      <xdr:row>5</xdr:row>
      <xdr:rowOff>14654</xdr:rowOff>
    </xdr:from>
    <xdr:ext cx="572657" cy="185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ZoneTexte 27"/>
            <xdr:cNvSpPr txBox="1"/>
          </xdr:nvSpPr>
          <xdr:spPr>
            <a:xfrm>
              <a:off x="7517423" y="912202"/>
              <a:ext cx="57265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𝑴𝑺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𝒓𝒆𝒈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8" name="ZoneTexte 27"/>
            <xdr:cNvSpPr txBox="1"/>
          </xdr:nvSpPr>
          <xdr:spPr>
            <a:xfrm>
              <a:off x="7517423" y="912202"/>
              <a:ext cx="57265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𝑴𝑺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𝒓𝒆𝒈=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300405</xdr:colOff>
      <xdr:row>6</xdr:row>
      <xdr:rowOff>5860</xdr:rowOff>
    </xdr:from>
    <xdr:ext cx="765663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ZoneTexte 28"/>
            <xdr:cNvSpPr txBox="1"/>
          </xdr:nvSpPr>
          <xdr:spPr>
            <a:xfrm>
              <a:off x="7400193" y="1082918"/>
              <a:ext cx="76566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𝑭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𝜶</m:t>
                        </m:r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𝟏</m:t>
                        </m:r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𝒏</m:t>
                        </m:r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9" name="ZoneTexte 28"/>
            <xdr:cNvSpPr txBox="1"/>
          </xdr:nvSpPr>
          <xdr:spPr>
            <a:xfrm>
              <a:off x="7400193" y="1082918"/>
              <a:ext cx="76566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𝑭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𝜶,𝟏,𝒏−𝟐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243986</xdr:colOff>
      <xdr:row>6</xdr:row>
      <xdr:rowOff>174380</xdr:rowOff>
    </xdr:from>
    <xdr:ext cx="69320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ZoneTexte 29"/>
            <xdr:cNvSpPr txBox="1"/>
          </xdr:nvSpPr>
          <xdr:spPr>
            <a:xfrm>
              <a:off x="7343774" y="1251438"/>
              <a:ext cx="693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𝑹𝒋𝒆𝒄𝒕</m:t>
                        </m:r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𝑯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?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30" name="ZoneTexte 29"/>
            <xdr:cNvSpPr txBox="1"/>
          </xdr:nvSpPr>
          <xdr:spPr>
            <a:xfrm>
              <a:off x="7343774" y="1251438"/>
              <a:ext cx="693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𝑹𝒋𝒆𝒄𝒕 𝑯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  ?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14</xdr:col>
      <xdr:colOff>315788</xdr:colOff>
      <xdr:row>1</xdr:row>
      <xdr:rowOff>2566</xdr:rowOff>
    </xdr:from>
    <xdr:ext cx="265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ZoneTexte 30"/>
            <xdr:cNvSpPr txBox="1"/>
          </xdr:nvSpPr>
          <xdr:spPr>
            <a:xfrm>
              <a:off x="8862644" y="182076"/>
              <a:ext cx="265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fr-FR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31" name="ZoneTexte 30"/>
            <xdr:cNvSpPr txBox="1"/>
          </xdr:nvSpPr>
          <xdr:spPr>
            <a:xfrm>
              <a:off x="8862644" y="182076"/>
              <a:ext cx="265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fr-FR" sz="11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315057</xdr:colOff>
      <xdr:row>6</xdr:row>
      <xdr:rowOff>164856</xdr:rowOff>
    </xdr:from>
    <xdr:ext cx="24769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ZoneTexte 31"/>
            <xdr:cNvSpPr txBox="1"/>
          </xdr:nvSpPr>
          <xdr:spPr>
            <a:xfrm>
              <a:off x="6260855" y="1241914"/>
              <a:ext cx="2476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𝑯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32" name="ZoneTexte 31"/>
            <xdr:cNvSpPr txBox="1"/>
          </xdr:nvSpPr>
          <xdr:spPr>
            <a:xfrm>
              <a:off x="6260855" y="1241914"/>
              <a:ext cx="2476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𝑯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𝟎: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31506</xdr:colOff>
      <xdr:row>6</xdr:row>
      <xdr:rowOff>170718</xdr:rowOff>
    </xdr:from>
    <xdr:ext cx="4630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ZoneTexte 32"/>
            <xdr:cNvSpPr txBox="1"/>
          </xdr:nvSpPr>
          <xdr:spPr>
            <a:xfrm>
              <a:off x="6501179" y="1247776"/>
              <a:ext cx="4630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33" name="ZoneTexte 32"/>
            <xdr:cNvSpPr txBox="1"/>
          </xdr:nvSpPr>
          <xdr:spPr>
            <a:xfrm>
              <a:off x="6501179" y="1247776"/>
              <a:ext cx="4630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𝜷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𝟏=𝟎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8</xdr:row>
      <xdr:rowOff>107159</xdr:rowOff>
    </xdr:from>
    <xdr:to>
      <xdr:col>11</xdr:col>
      <xdr:colOff>71437</xdr:colOff>
      <xdr:row>23</xdr:row>
      <xdr:rowOff>135734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57151</xdr:colOff>
      <xdr:row>0</xdr:row>
      <xdr:rowOff>0</xdr:rowOff>
    </xdr:from>
    <xdr:ext cx="15728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ZoneTexte 2"/>
            <xdr:cNvSpPr txBox="1"/>
          </xdr:nvSpPr>
          <xdr:spPr>
            <a:xfrm>
              <a:off x="57151" y="0"/>
              <a:ext cx="1572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fr-FR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3" name="ZoneTexte 2"/>
            <xdr:cNvSpPr txBox="1"/>
          </xdr:nvSpPr>
          <xdr:spPr>
            <a:xfrm>
              <a:off x="57151" y="0"/>
              <a:ext cx="1572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𝒙_𝒊</a:t>
              </a:r>
              <a:endParaRPr lang="fr-FR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61913</xdr:colOff>
      <xdr:row>0</xdr:row>
      <xdr:rowOff>0</xdr:rowOff>
    </xdr:from>
    <xdr:ext cx="1602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ZoneTexte 3"/>
            <xdr:cNvSpPr txBox="1"/>
          </xdr:nvSpPr>
          <xdr:spPr>
            <a:xfrm>
              <a:off x="319088" y="0"/>
              <a:ext cx="160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fr-FR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4" name="ZoneTexte 3"/>
            <xdr:cNvSpPr txBox="1"/>
          </xdr:nvSpPr>
          <xdr:spPr>
            <a:xfrm>
              <a:off x="319088" y="0"/>
              <a:ext cx="160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𝒚_𝒊</a:t>
              </a:r>
              <a:endParaRPr lang="fr-FR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100013</xdr:colOff>
      <xdr:row>0</xdr:row>
      <xdr:rowOff>0</xdr:rowOff>
    </xdr:from>
    <xdr:ext cx="4238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ZoneTexte 4"/>
            <xdr:cNvSpPr txBox="1"/>
          </xdr:nvSpPr>
          <xdr:spPr>
            <a:xfrm>
              <a:off x="666751" y="0"/>
              <a:ext cx="423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fr-FR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5" name="ZoneTexte 4"/>
            <xdr:cNvSpPr txBox="1"/>
          </xdr:nvSpPr>
          <xdr:spPr>
            <a:xfrm>
              <a:off x="666751" y="0"/>
              <a:ext cx="423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𝒙_𝒊−𝒙 ̅</a:t>
              </a:r>
              <a:endParaRPr lang="fr-FR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95251</xdr:colOff>
      <xdr:row>0</xdr:row>
      <xdr:rowOff>0</xdr:rowOff>
    </xdr:from>
    <xdr:ext cx="4238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ZoneTexte 5"/>
            <xdr:cNvSpPr txBox="1"/>
          </xdr:nvSpPr>
          <xdr:spPr>
            <a:xfrm>
              <a:off x="1219201" y="0"/>
              <a:ext cx="423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fr-FR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6" name="ZoneTexte 5"/>
            <xdr:cNvSpPr txBox="1"/>
          </xdr:nvSpPr>
          <xdr:spPr>
            <a:xfrm>
              <a:off x="1219201" y="0"/>
              <a:ext cx="423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𝒚_𝒊−𝒚 ̅</a:t>
              </a:r>
              <a:endParaRPr lang="fr-FR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23813</xdr:colOff>
      <xdr:row>0</xdr:row>
      <xdr:rowOff>0</xdr:rowOff>
    </xdr:from>
    <xdr:ext cx="110013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ZoneTexte 6"/>
            <xdr:cNvSpPr txBox="1"/>
          </xdr:nvSpPr>
          <xdr:spPr>
            <a:xfrm>
              <a:off x="1704976" y="0"/>
              <a:ext cx="11001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b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fr-FR" sz="11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e>
                    </m:d>
                    <m:r>
                      <a:rPr lang="fr-FR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.(</m:t>
                    </m:r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𝒚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acc>
                      <m:accPr>
                        <m:chr m:val="̅"/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𝒚</m:t>
                        </m:r>
                      </m:e>
                    </m:acc>
                    <m:r>
                      <a:rPr lang="fr-FR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fr-FR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7" name="ZoneTexte 6"/>
            <xdr:cNvSpPr txBox="1"/>
          </xdr:nvSpPr>
          <xdr:spPr>
            <a:xfrm>
              <a:off x="1704976" y="0"/>
              <a:ext cx="11001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(𝒙_𝒊−𝒙 ̅ ).(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𝒚_𝒊−𝒚 ̅</a:t>
              </a:r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)</a:t>
              </a:r>
              <a:endParaRPr lang="fr-FR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57151</xdr:colOff>
      <xdr:row>0</xdr:row>
      <xdr:rowOff>0</xdr:rowOff>
    </xdr:from>
    <xdr:ext cx="647699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ZoneTexte 7"/>
            <xdr:cNvSpPr txBox="1"/>
          </xdr:nvSpPr>
          <xdr:spPr>
            <a:xfrm>
              <a:off x="2824164" y="0"/>
              <a:ext cx="647699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</m:acc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fr-FR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8" name="ZoneTexte 7"/>
            <xdr:cNvSpPr txBox="1"/>
          </xdr:nvSpPr>
          <xdr:spPr>
            <a:xfrm>
              <a:off x="2824164" y="0"/>
              <a:ext cx="647699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〖(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𝒙_𝒊−𝒙 ̅</a:t>
              </a:r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)〗^𝟐</a:t>
              </a:r>
              <a:endParaRPr lang="fr-FR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90487</xdr:colOff>
      <xdr:row>0</xdr:row>
      <xdr:rowOff>0</xdr:rowOff>
    </xdr:from>
    <xdr:ext cx="647699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ZoneTexte 8"/>
            <xdr:cNvSpPr txBox="1"/>
          </xdr:nvSpPr>
          <xdr:spPr>
            <a:xfrm>
              <a:off x="3562350" y="0"/>
              <a:ext cx="647699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𝒚</m:t>
                            </m:r>
                          </m:e>
                          <m:sub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𝒚</m:t>
                            </m:r>
                          </m:e>
                        </m:acc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fr-FR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9" name="ZoneTexte 8"/>
            <xdr:cNvSpPr txBox="1"/>
          </xdr:nvSpPr>
          <xdr:spPr>
            <a:xfrm>
              <a:off x="3562350" y="0"/>
              <a:ext cx="647699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〖(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𝒚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_𝒊−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𝒚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)〗^𝟐</a:t>
              </a:r>
              <a:endParaRPr lang="fr-FR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71438</xdr:colOff>
      <xdr:row>0</xdr:row>
      <xdr:rowOff>0</xdr:rowOff>
    </xdr:from>
    <xdr:ext cx="66674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ZoneTexte 9"/>
            <xdr:cNvSpPr txBox="1"/>
          </xdr:nvSpPr>
          <xdr:spPr>
            <a:xfrm>
              <a:off x="4143376" y="0"/>
              <a:ext cx="66674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0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fr-FR" sz="1100" b="0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̇"/>
                                <m:ctrlPr>
                                  <a:rPr lang="fr-FR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fr-FR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acc>
                          </m:e>
                          <m:sub>
                            <m:r>
                              <a:rPr lang="fr-FR" sz="1100" b="0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fr-FR" sz="1100" b="0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𝒚</m:t>
                            </m:r>
                          </m:e>
                        </m:acc>
                        <m:r>
                          <a:rPr lang="fr-FR" sz="1100" b="0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fr-FR">
                            <a:solidFill>
                              <a:schemeClr val="bg1"/>
                            </a:solidFill>
                            <a:effectLst/>
                          </a:rPr>
                          <m:t> </m:t>
                        </m:r>
                      </m:e>
                      <m:sup>
                        <m:r>
                          <a:rPr lang="fr-FR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0" name="ZoneTexte 9"/>
            <xdr:cNvSpPr txBox="1"/>
          </xdr:nvSpPr>
          <xdr:spPr>
            <a:xfrm>
              <a:off x="4143376" y="0"/>
              <a:ext cx="66674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(𝑦 ̇_𝑖−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𝒚 ̅</a:t>
              </a:r>
              <a:r>
                <a:rPr lang="fr-FR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)"</a:t>
              </a:r>
              <a:r>
                <a:rPr lang="fr-FR" i="0">
                  <a:solidFill>
                    <a:schemeClr val="bg1"/>
                  </a:solidFill>
                  <a:effectLst/>
                </a:rPr>
                <a:t> </a:t>
              </a:r>
              <a:r>
                <a:rPr lang="fr-FR" sz="110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</a:rPr>
                <a:t>" 〗^</a:t>
              </a:r>
              <a:r>
                <a:rPr lang="fr-FR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2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191231</xdr:colOff>
      <xdr:row>0</xdr:row>
      <xdr:rowOff>0</xdr:rowOff>
    </xdr:from>
    <xdr:ext cx="1519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ZoneTexte 10"/>
            <xdr:cNvSpPr txBox="1"/>
          </xdr:nvSpPr>
          <xdr:spPr>
            <a:xfrm>
              <a:off x="4925156" y="0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̇"/>
                            <m:ctrlPr>
                              <a:rPr lang="fr-FR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fr-FR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fr-FR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1" name="ZoneTexte 10"/>
            <xdr:cNvSpPr txBox="1"/>
          </xdr:nvSpPr>
          <xdr:spPr>
            <a:xfrm>
              <a:off x="4925156" y="0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𝑦 ̇_𝑖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104042</xdr:colOff>
      <xdr:row>0</xdr:row>
      <xdr:rowOff>0</xdr:rowOff>
    </xdr:from>
    <xdr:ext cx="647699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ZoneTexte 11"/>
            <xdr:cNvSpPr txBox="1"/>
          </xdr:nvSpPr>
          <xdr:spPr>
            <a:xfrm>
              <a:off x="5333267" y="0"/>
              <a:ext cx="647699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𝒚</m:t>
                            </m:r>
                          </m:e>
                          <m:sub>
                            <m:r>
                              <a:rPr lang="fr-FR" sz="1100" b="1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fr-FR" sz="1100" b="0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̇"/>
                                <m:ctrlPr>
                                  <a:rPr lang="fr-FR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fr-FR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acc>
                          </m:e>
                          <m:sub>
                            <m:r>
                              <a:rPr lang="fr-FR" sz="1100" b="0" i="1">
                                <a:solidFill>
                                  <a:schemeClr val="bg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fr-F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fr-FR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2" name="ZoneTexte 11"/>
            <xdr:cNvSpPr txBox="1"/>
          </xdr:nvSpPr>
          <xdr:spPr>
            <a:xfrm>
              <a:off x="5333267" y="0"/>
              <a:ext cx="647699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〖(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𝒚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_𝒊−</a:t>
              </a:r>
              <a:r>
                <a:rPr lang="fr-FR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𝑦 ̇_𝑖</a:t>
              </a:r>
              <a:r>
                <a:rPr lang="fr-F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)〗^𝟐</a:t>
              </a:r>
              <a:endParaRPr lang="fr-FR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264501</xdr:colOff>
      <xdr:row>0</xdr:row>
      <xdr:rowOff>0</xdr:rowOff>
    </xdr:from>
    <xdr:ext cx="26077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ZoneTexte 12"/>
            <xdr:cNvSpPr txBox="1"/>
          </xdr:nvSpPr>
          <xdr:spPr>
            <a:xfrm>
              <a:off x="6212864" y="0"/>
              <a:ext cx="260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𝒚</m:t>
                        </m:r>
                      </m:e>
                    </m:acc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3" name="ZoneTexte 12"/>
            <xdr:cNvSpPr txBox="1"/>
          </xdr:nvSpPr>
          <xdr:spPr>
            <a:xfrm>
              <a:off x="6212864" y="0"/>
              <a:ext cx="260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𝒚 ̅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150934</xdr:colOff>
      <xdr:row>0</xdr:row>
      <xdr:rowOff>178410</xdr:rowOff>
    </xdr:from>
    <xdr:ext cx="383246" cy="185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ZoneTexte 13"/>
            <xdr:cNvSpPr txBox="1"/>
          </xdr:nvSpPr>
          <xdr:spPr>
            <a:xfrm>
              <a:off x="6099297" y="178410"/>
              <a:ext cx="383246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𝒙𝒚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4" name="ZoneTexte 13"/>
            <xdr:cNvSpPr txBox="1"/>
          </xdr:nvSpPr>
          <xdr:spPr>
            <a:xfrm>
              <a:off x="6099297" y="178410"/>
              <a:ext cx="383246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𝑺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𝒙𝒚=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197826</xdr:colOff>
      <xdr:row>2</xdr:row>
      <xdr:rowOff>7327</xdr:rowOff>
    </xdr:from>
    <xdr:ext cx="3295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ZoneTexte 14"/>
            <xdr:cNvSpPr txBox="1"/>
          </xdr:nvSpPr>
          <xdr:spPr>
            <a:xfrm>
              <a:off x="6146189" y="369277"/>
              <a:ext cx="3295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5" name="ZoneTexte 14"/>
            <xdr:cNvSpPr txBox="1"/>
          </xdr:nvSpPr>
          <xdr:spPr>
            <a:xfrm>
              <a:off x="6146189" y="369277"/>
              <a:ext cx="3295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𝒃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3672</xdr:colOff>
      <xdr:row>3</xdr:row>
      <xdr:rowOff>0</xdr:rowOff>
    </xdr:from>
    <xdr:ext cx="523861" cy="185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ZoneTexte 15"/>
            <xdr:cNvSpPr txBox="1"/>
          </xdr:nvSpPr>
          <xdr:spPr>
            <a:xfrm>
              <a:off x="5952035" y="542925"/>
              <a:ext cx="523861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𝑺𝑺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𝒓𝒆𝒈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6" name="ZoneTexte 15"/>
            <xdr:cNvSpPr txBox="1"/>
          </xdr:nvSpPr>
          <xdr:spPr>
            <a:xfrm>
              <a:off x="5952035" y="542925"/>
              <a:ext cx="523861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𝑺𝑺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𝒓𝒆𝒈=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117231</xdr:colOff>
      <xdr:row>3</xdr:row>
      <xdr:rowOff>179509</xdr:rowOff>
    </xdr:from>
    <xdr:ext cx="40652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ZoneTexte 16"/>
            <xdr:cNvSpPr txBox="1"/>
          </xdr:nvSpPr>
          <xdr:spPr>
            <a:xfrm>
              <a:off x="6065594" y="722434"/>
              <a:ext cx="406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𝑺𝑺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𝑻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7" name="ZoneTexte 16"/>
            <xdr:cNvSpPr txBox="1"/>
          </xdr:nvSpPr>
          <xdr:spPr>
            <a:xfrm>
              <a:off x="6065594" y="722434"/>
              <a:ext cx="406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𝑺𝑺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𝑻=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692393</xdr:colOff>
      <xdr:row>5</xdr:row>
      <xdr:rowOff>7327</xdr:rowOff>
    </xdr:from>
    <xdr:ext cx="5546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ZoneTexte 17"/>
            <xdr:cNvSpPr txBox="1"/>
          </xdr:nvSpPr>
          <xdr:spPr>
            <a:xfrm>
              <a:off x="5921618" y="912202"/>
              <a:ext cx="554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𝑴𝑺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𝒓𝒆𝒔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8" name="ZoneTexte 17"/>
            <xdr:cNvSpPr txBox="1"/>
          </xdr:nvSpPr>
          <xdr:spPr>
            <a:xfrm>
              <a:off x="5921618" y="912202"/>
              <a:ext cx="554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𝑴𝑺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𝒓𝒆𝒔=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201491</xdr:colOff>
      <xdr:row>6</xdr:row>
      <xdr:rowOff>7327</xdr:rowOff>
    </xdr:from>
    <xdr:ext cx="33400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ZoneTexte 18"/>
            <xdr:cNvSpPr txBox="1"/>
          </xdr:nvSpPr>
          <xdr:spPr>
            <a:xfrm>
              <a:off x="6149854" y="1093177"/>
              <a:ext cx="3340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𝑭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9" name="ZoneTexte 18"/>
            <xdr:cNvSpPr txBox="1"/>
          </xdr:nvSpPr>
          <xdr:spPr>
            <a:xfrm>
              <a:off x="6149854" y="1093177"/>
              <a:ext cx="3340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𝑭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707044</xdr:colOff>
      <xdr:row>0</xdr:row>
      <xdr:rowOff>7326</xdr:rowOff>
    </xdr:from>
    <xdr:ext cx="2578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ZoneTexte 19"/>
            <xdr:cNvSpPr txBox="1"/>
          </xdr:nvSpPr>
          <xdr:spPr>
            <a:xfrm>
              <a:off x="7807932" y="7326"/>
              <a:ext cx="257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0" name="ZoneTexte 19"/>
            <xdr:cNvSpPr txBox="1"/>
          </xdr:nvSpPr>
          <xdr:spPr>
            <a:xfrm>
              <a:off x="7807932" y="7326"/>
              <a:ext cx="257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575164</xdr:colOff>
      <xdr:row>1</xdr:row>
      <xdr:rowOff>10991</xdr:rowOff>
    </xdr:from>
    <xdr:ext cx="38106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ZoneTexte 20"/>
            <xdr:cNvSpPr txBox="1"/>
          </xdr:nvSpPr>
          <xdr:spPr>
            <a:xfrm>
              <a:off x="7676052" y="191966"/>
              <a:ext cx="3810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𝒙𝒙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1" name="ZoneTexte 20"/>
            <xdr:cNvSpPr txBox="1"/>
          </xdr:nvSpPr>
          <xdr:spPr>
            <a:xfrm>
              <a:off x="7676052" y="191966"/>
              <a:ext cx="3810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𝑺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𝒙𝒙=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637441</xdr:colOff>
      <xdr:row>2</xdr:row>
      <xdr:rowOff>3664</xdr:rowOff>
    </xdr:from>
    <xdr:ext cx="3295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ZoneTexte 21"/>
            <xdr:cNvSpPr txBox="1"/>
          </xdr:nvSpPr>
          <xdr:spPr>
            <a:xfrm>
              <a:off x="7738329" y="365614"/>
              <a:ext cx="329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2" name="ZoneTexte 21"/>
            <xdr:cNvSpPr txBox="1"/>
          </xdr:nvSpPr>
          <xdr:spPr>
            <a:xfrm>
              <a:off x="7738329" y="365614"/>
              <a:ext cx="329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𝒃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454269</xdr:colOff>
      <xdr:row>3</xdr:row>
      <xdr:rowOff>18318</xdr:rowOff>
    </xdr:from>
    <xdr:ext cx="50584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ZoneTexte 22"/>
            <xdr:cNvSpPr txBox="1"/>
          </xdr:nvSpPr>
          <xdr:spPr>
            <a:xfrm>
              <a:off x="7555157" y="561243"/>
              <a:ext cx="5058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𝑺𝑺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𝒓𝒆𝒔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3" name="ZoneTexte 22"/>
            <xdr:cNvSpPr txBox="1"/>
          </xdr:nvSpPr>
          <xdr:spPr>
            <a:xfrm>
              <a:off x="7555157" y="561243"/>
              <a:ext cx="5058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𝑺𝑺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𝒓𝒆𝒔=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417635</xdr:colOff>
      <xdr:row>5</xdr:row>
      <xdr:rowOff>14654</xdr:rowOff>
    </xdr:from>
    <xdr:ext cx="572657" cy="185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ZoneTexte 23"/>
            <xdr:cNvSpPr txBox="1"/>
          </xdr:nvSpPr>
          <xdr:spPr>
            <a:xfrm>
              <a:off x="7518523" y="919529"/>
              <a:ext cx="57265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𝑴𝑺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𝒓𝒆𝒈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4" name="ZoneTexte 23"/>
            <xdr:cNvSpPr txBox="1"/>
          </xdr:nvSpPr>
          <xdr:spPr>
            <a:xfrm>
              <a:off x="7518523" y="919529"/>
              <a:ext cx="57265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𝑴𝑺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𝒓𝒆𝒈=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300405</xdr:colOff>
      <xdr:row>6</xdr:row>
      <xdr:rowOff>5860</xdr:rowOff>
    </xdr:from>
    <xdr:ext cx="765663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ZoneTexte 24"/>
            <xdr:cNvSpPr txBox="1"/>
          </xdr:nvSpPr>
          <xdr:spPr>
            <a:xfrm>
              <a:off x="7401293" y="1091710"/>
              <a:ext cx="76566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𝑭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𝜶</m:t>
                        </m:r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𝟏</m:t>
                        </m:r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𝒏</m:t>
                        </m:r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5" name="ZoneTexte 24"/>
            <xdr:cNvSpPr txBox="1"/>
          </xdr:nvSpPr>
          <xdr:spPr>
            <a:xfrm>
              <a:off x="7401293" y="1091710"/>
              <a:ext cx="76566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𝑭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𝜶,𝟏,𝒏−𝟐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243986</xdr:colOff>
      <xdr:row>6</xdr:row>
      <xdr:rowOff>174380</xdr:rowOff>
    </xdr:from>
    <xdr:ext cx="69320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ZoneTexte 25"/>
            <xdr:cNvSpPr txBox="1"/>
          </xdr:nvSpPr>
          <xdr:spPr>
            <a:xfrm>
              <a:off x="7344874" y="1260230"/>
              <a:ext cx="693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𝑹𝒋𝒆𝒄𝒕</m:t>
                        </m:r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𝑯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?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6" name="ZoneTexte 25"/>
            <xdr:cNvSpPr txBox="1"/>
          </xdr:nvSpPr>
          <xdr:spPr>
            <a:xfrm>
              <a:off x="7344874" y="1260230"/>
              <a:ext cx="693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𝑹𝒋𝒆𝒄𝒕 𝑯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  ?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14</xdr:col>
      <xdr:colOff>315788</xdr:colOff>
      <xdr:row>1</xdr:row>
      <xdr:rowOff>2566</xdr:rowOff>
    </xdr:from>
    <xdr:ext cx="265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ZoneTexte 26"/>
            <xdr:cNvSpPr txBox="1"/>
          </xdr:nvSpPr>
          <xdr:spPr>
            <a:xfrm>
              <a:off x="8864476" y="183541"/>
              <a:ext cx="265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fr-FR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7" name="ZoneTexte 26"/>
            <xdr:cNvSpPr txBox="1"/>
          </xdr:nvSpPr>
          <xdr:spPr>
            <a:xfrm>
              <a:off x="8864476" y="183541"/>
              <a:ext cx="265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fr-FR" sz="11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315057</xdr:colOff>
      <xdr:row>6</xdr:row>
      <xdr:rowOff>164856</xdr:rowOff>
    </xdr:from>
    <xdr:ext cx="24769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ZoneTexte 27"/>
            <xdr:cNvSpPr txBox="1"/>
          </xdr:nvSpPr>
          <xdr:spPr>
            <a:xfrm>
              <a:off x="6263420" y="1250706"/>
              <a:ext cx="2476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𝑯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8" name="ZoneTexte 27"/>
            <xdr:cNvSpPr txBox="1"/>
          </xdr:nvSpPr>
          <xdr:spPr>
            <a:xfrm>
              <a:off x="6263420" y="1250706"/>
              <a:ext cx="2476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𝑯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𝟎: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31506</xdr:colOff>
      <xdr:row>6</xdr:row>
      <xdr:rowOff>170718</xdr:rowOff>
    </xdr:from>
    <xdr:ext cx="4630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ZoneTexte 28"/>
            <xdr:cNvSpPr txBox="1"/>
          </xdr:nvSpPr>
          <xdr:spPr>
            <a:xfrm>
              <a:off x="6503744" y="1256568"/>
              <a:ext cx="4630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fr-FR" sz="11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fr-FR" sz="11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</m:t>
                    </m:r>
                  </m:oMath>
                </m:oMathPara>
              </a14:m>
              <a:endParaRPr lang="fr-F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9" name="ZoneTexte 28"/>
            <xdr:cNvSpPr txBox="1"/>
          </xdr:nvSpPr>
          <xdr:spPr>
            <a:xfrm>
              <a:off x="6503744" y="1256568"/>
              <a:ext cx="4630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𝜷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𝟏=𝟎</a:t>
              </a:r>
              <a:endParaRPr lang="fr-F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I1" zoomScale="130" zoomScaleNormal="130" workbookViewId="0">
      <selection activeCell="N7" sqref="N7"/>
    </sheetView>
  </sheetViews>
  <sheetFormatPr baseColWidth="10" defaultColWidth="7.796875" defaultRowHeight="14.25" x14ac:dyDescent="0.45"/>
  <cols>
    <col min="1" max="1" width="3.59765625" style="1" customWidth="1"/>
    <col min="2" max="2" width="4.33203125" style="1" customWidth="1"/>
    <col min="3" max="4" width="7.796875" style="1"/>
    <col min="5" max="5" width="15.19921875" style="1" customWidth="1"/>
    <col min="6" max="6" width="9.86328125" style="1" customWidth="1"/>
    <col min="7" max="7" width="8.3984375" style="3" customWidth="1"/>
    <col min="8" max="8" width="9.265625" style="3" customWidth="1"/>
    <col min="9" max="9" width="6.9296875" style="3" customWidth="1"/>
    <col min="10" max="10" width="10.06640625" style="1" customWidth="1"/>
    <col min="11" max="11" width="7.33203125" style="1" customWidth="1"/>
    <col min="12" max="12" width="8.796875" style="1" customWidth="1"/>
    <col min="13" max="13" width="13.33203125" style="1" customWidth="1"/>
    <col min="14" max="14" width="6.9296875" style="1" customWidth="1"/>
    <col min="15" max="15" width="7.796875" style="1"/>
    <col min="16" max="16" width="8.86328125" style="1" bestFit="1" customWidth="1"/>
    <col min="17" max="17" width="8.06640625" style="1" customWidth="1"/>
    <col min="18" max="18" width="7.796875" style="1"/>
    <col min="19" max="19" width="9.265625" style="1" customWidth="1"/>
    <col min="20" max="20" width="10.796875" style="1" customWidth="1"/>
    <col min="21" max="16384" width="7.796875" style="1"/>
  </cols>
  <sheetData>
    <row r="1" spans="1:16" x14ac:dyDescent="0.4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  <c r="H1" s="7" t="s">
        <v>26</v>
      </c>
      <c r="I1" s="8" t="s">
        <v>13</v>
      </c>
      <c r="J1" s="7" t="s">
        <v>27</v>
      </c>
      <c r="K1" s="10" t="s">
        <v>11</v>
      </c>
      <c r="L1" s="4">
        <f>+AVERAGE($B$2:$B$10004)</f>
        <v>39.466666666666669</v>
      </c>
      <c r="M1" s="10" t="s">
        <v>10</v>
      </c>
      <c r="N1" s="4">
        <f>+AVERAGE($A$2:$A$10004)</f>
        <v>13.266666666666667</v>
      </c>
      <c r="O1" s="2" t="s">
        <v>19</v>
      </c>
      <c r="P1" s="4">
        <f>+COUNTA(A2:A10000)</f>
        <v>15</v>
      </c>
    </row>
    <row r="2" spans="1:16" x14ac:dyDescent="0.45">
      <c r="A2" s="9">
        <v>5</v>
      </c>
      <c r="B2" s="9">
        <v>15</v>
      </c>
      <c r="C2" s="3">
        <f>+A2-$N$1</f>
        <v>-8.2666666666666675</v>
      </c>
      <c r="D2" s="3">
        <f>+B2-$L$1</f>
        <v>-24.466666666666669</v>
      </c>
      <c r="E2" s="3">
        <f>+C2*D2</f>
        <v>202.25777777777782</v>
      </c>
      <c r="F2" s="3">
        <f>+POWER(C2,2)</f>
        <v>68.337777777777788</v>
      </c>
      <c r="G2" s="3">
        <f>+POWER(D2,2)</f>
        <v>598.61777777777786</v>
      </c>
      <c r="H2" s="3">
        <f>POWER(I2-$L$1,2)</f>
        <v>709.55327978630817</v>
      </c>
      <c r="I2" s="3">
        <f>+$N$3+$L$3*A2</f>
        <v>12.829225352112672</v>
      </c>
      <c r="J2" s="3">
        <f>+POWER(I2-B2,2)</f>
        <v>4.712262571910351</v>
      </c>
      <c r="K2" s="10" t="s">
        <v>9</v>
      </c>
      <c r="L2" s="5">
        <f>+SUM(E2:E10004)</f>
        <v>976.13333333333333</v>
      </c>
      <c r="M2" s="10" t="s">
        <v>7</v>
      </c>
      <c r="N2" s="5">
        <f>+SUM(F2:F10004)</f>
        <v>302.93333333333334</v>
      </c>
      <c r="O2" s="10" t="s">
        <v>22</v>
      </c>
      <c r="P2" s="4">
        <v>0.05</v>
      </c>
    </row>
    <row r="3" spans="1:16" x14ac:dyDescent="0.45">
      <c r="A3" s="9">
        <v>7</v>
      </c>
      <c r="B3" s="9">
        <v>20</v>
      </c>
      <c r="C3" s="3">
        <f>+A3-$N$1</f>
        <v>-6.2666666666666675</v>
      </c>
      <c r="D3" s="3">
        <f t="shared" ref="D3:D16" si="0">+B3-$L$1</f>
        <v>-19.466666666666669</v>
      </c>
      <c r="E3" s="3">
        <f t="shared" ref="E3:E16" si="1">+C3*D3</f>
        <v>121.99111111111114</v>
      </c>
      <c r="F3" s="3">
        <f t="shared" ref="F3:F16" si="2">+POWER(C3,2)</f>
        <v>39.271111111111118</v>
      </c>
      <c r="G3" s="3">
        <f t="shared" ref="G3:G16" si="3">+POWER(D3,2)</f>
        <v>378.95111111111117</v>
      </c>
      <c r="H3" s="3">
        <f t="shared" ref="H3:H16" si="4">POWER(I3-$L$1,2)</f>
        <v>407.75317248906208</v>
      </c>
      <c r="I3" s="3">
        <f>+$N$3+$L$3*A3</f>
        <v>19.2737676056338</v>
      </c>
      <c r="J3" s="3">
        <f t="shared" ref="J3:J16" si="5">+POWER(I3-B3,2)</f>
        <v>0.52741349062686338</v>
      </c>
      <c r="K3" s="10" t="s">
        <v>8</v>
      </c>
      <c r="L3" s="5">
        <f>+L2/N2</f>
        <v>3.2222711267605635</v>
      </c>
      <c r="M3" s="10" t="s">
        <v>12</v>
      </c>
      <c r="N3" s="4">
        <f>+L1-L3*N1</f>
        <v>-3.2821302816901436</v>
      </c>
    </row>
    <row r="4" spans="1:16" x14ac:dyDescent="0.45">
      <c r="A4" s="9">
        <v>8</v>
      </c>
      <c r="B4" s="9">
        <v>25</v>
      </c>
      <c r="C4" s="3">
        <f>+A4-$N$1</f>
        <v>-5.2666666666666675</v>
      </c>
      <c r="D4" s="3">
        <f t="shared" si="0"/>
        <v>-14.466666666666669</v>
      </c>
      <c r="E4" s="3">
        <f t="shared" si="1"/>
        <v>76.191111111111127</v>
      </c>
      <c r="F4" s="3">
        <f t="shared" si="2"/>
        <v>27.737777777777787</v>
      </c>
      <c r="G4" s="3">
        <f t="shared" si="3"/>
        <v>209.28444444444449</v>
      </c>
      <c r="H4" s="3">
        <f t="shared" si="4"/>
        <v>288.00221248350346</v>
      </c>
      <c r="I4" s="3">
        <f>+$N$3+$L$3*A4</f>
        <v>22.496038732394364</v>
      </c>
      <c r="J4" s="3">
        <f t="shared" si="5"/>
        <v>6.2698220296692222</v>
      </c>
      <c r="K4" s="10" t="s">
        <v>14</v>
      </c>
      <c r="L4" s="5">
        <f>+SUM(H2:H10000)</f>
        <v>3145.3662558685437</v>
      </c>
      <c r="M4" s="10" t="s">
        <v>15</v>
      </c>
      <c r="N4" s="5">
        <f>+SUM(J2:J10000)</f>
        <v>292.36707746478879</v>
      </c>
    </row>
    <row r="5" spans="1:16" x14ac:dyDescent="0.45">
      <c r="A5" s="9">
        <v>12</v>
      </c>
      <c r="B5" s="9">
        <v>38</v>
      </c>
      <c r="C5" s="3">
        <f>+A5-$N$1</f>
        <v>-1.2666666666666675</v>
      </c>
      <c r="D5" s="3">
        <f t="shared" si="0"/>
        <v>-1.4666666666666686</v>
      </c>
      <c r="E5" s="3">
        <f t="shared" si="1"/>
        <v>1.8577777777777813</v>
      </c>
      <c r="F5" s="3">
        <f t="shared" si="2"/>
        <v>1.6044444444444466</v>
      </c>
      <c r="G5" s="3">
        <f t="shared" si="3"/>
        <v>2.1511111111111165</v>
      </c>
      <c r="H5" s="3">
        <f t="shared" si="4"/>
        <v>16.658996748364839</v>
      </c>
      <c r="I5" s="3">
        <f>+$N$3+$L$3*A5</f>
        <v>35.385123239436616</v>
      </c>
      <c r="J5" s="3">
        <f t="shared" si="5"/>
        <v>6.8375804729344551</v>
      </c>
      <c r="K5" s="10" t="s">
        <v>16</v>
      </c>
      <c r="L5" s="5">
        <f>+SUM(G2:G10000)</f>
        <v>3437.7333333333327</v>
      </c>
      <c r="M5" s="2" t="s">
        <v>17</v>
      </c>
      <c r="N5" s="5">
        <f>+L5-L4-N4</f>
        <v>0</v>
      </c>
    </row>
    <row r="6" spans="1:16" x14ac:dyDescent="0.45">
      <c r="A6" s="9">
        <v>12</v>
      </c>
      <c r="B6" s="9">
        <v>43</v>
      </c>
      <c r="C6" s="3">
        <f t="shared" ref="C6:C16" si="6">+A6-$N$1</f>
        <v>-1.2666666666666675</v>
      </c>
      <c r="D6" s="3">
        <f t="shared" si="0"/>
        <v>3.5333333333333314</v>
      </c>
      <c r="E6" s="3">
        <f t="shared" si="1"/>
        <v>-4.4755555555555562</v>
      </c>
      <c r="F6" s="3">
        <f t="shared" si="2"/>
        <v>1.6044444444444466</v>
      </c>
      <c r="G6" s="3">
        <f t="shared" si="3"/>
        <v>12.484444444444431</v>
      </c>
      <c r="H6" s="3">
        <f t="shared" si="4"/>
        <v>16.658996748364839</v>
      </c>
      <c r="I6" s="3">
        <f>+$N$3+$L$3*A6</f>
        <v>35.385123239436616</v>
      </c>
      <c r="J6" s="3">
        <f t="shared" si="5"/>
        <v>57.986348078568291</v>
      </c>
      <c r="K6" s="10" t="s">
        <v>18</v>
      </c>
      <c r="L6" s="5">
        <f>+N4/(P1-2)</f>
        <v>22.489775189599136</v>
      </c>
      <c r="M6" s="10" t="s">
        <v>20</v>
      </c>
      <c r="N6" s="1">
        <f>+L4/1</f>
        <v>3145.3662558685437</v>
      </c>
    </row>
    <row r="7" spans="1:16" x14ac:dyDescent="0.45">
      <c r="A7" s="9">
        <v>11</v>
      </c>
      <c r="B7" s="9">
        <v>30</v>
      </c>
      <c r="C7" s="3">
        <f t="shared" si="6"/>
        <v>-2.2666666666666675</v>
      </c>
      <c r="D7" s="3">
        <f t="shared" si="0"/>
        <v>-9.4666666666666686</v>
      </c>
      <c r="E7" s="3">
        <f t="shared" si="1"/>
        <v>21.457777777777789</v>
      </c>
      <c r="F7" s="3">
        <f t="shared" si="2"/>
        <v>5.1377777777777816</v>
      </c>
      <c r="G7" s="3">
        <f t="shared" si="3"/>
        <v>89.617777777777818</v>
      </c>
      <c r="H7" s="3">
        <f t="shared" si="4"/>
        <v>53.345707039085092</v>
      </c>
      <c r="I7" s="3">
        <f>+$N$3+$L$3*A7</f>
        <v>32.162852112676056</v>
      </c>
      <c r="J7" s="3">
        <f t="shared" si="5"/>
        <v>4.6779292613072787</v>
      </c>
      <c r="K7" s="10" t="s">
        <v>21</v>
      </c>
      <c r="L7" s="5">
        <f>+N6/L6</f>
        <v>139.85761215270767</v>
      </c>
      <c r="M7" s="10" t="str">
        <f>"F_{Alpha,1,"&amp;(P1-2)&amp;"}="</f>
        <v>F_{Alpha,1,13}=</v>
      </c>
      <c r="N7" s="3">
        <f>_xlfn.F.INV(0.95,1,P1-2)</f>
        <v>4.6671927318268489</v>
      </c>
    </row>
    <row r="8" spans="1:16" x14ac:dyDescent="0.45">
      <c r="A8" s="9">
        <v>13</v>
      </c>
      <c r="B8" s="9">
        <v>35</v>
      </c>
      <c r="C8" s="3">
        <f t="shared" si="6"/>
        <v>-0.2666666666666675</v>
      </c>
      <c r="D8" s="3">
        <f t="shared" si="0"/>
        <v>-4.4666666666666686</v>
      </c>
      <c r="E8" s="3">
        <f t="shared" si="1"/>
        <v>1.1911111111111152</v>
      </c>
      <c r="F8" s="3">
        <f t="shared" si="2"/>
        <v>7.1111111111111555E-2</v>
      </c>
      <c r="G8" s="3">
        <f t="shared" si="3"/>
        <v>19.951111111111128</v>
      </c>
      <c r="H8" s="3">
        <f t="shared" si="4"/>
        <v>0.73834888635412033</v>
      </c>
      <c r="I8" s="3">
        <f>+$N$3+$L$3*A8</f>
        <v>38.607394366197184</v>
      </c>
      <c r="J8" s="3">
        <f t="shared" si="5"/>
        <v>13.013294113271183</v>
      </c>
      <c r="K8" s="10" t="s">
        <v>24</v>
      </c>
      <c r="L8" s="7" t="s">
        <v>25</v>
      </c>
      <c r="M8" s="10" t="s">
        <v>23</v>
      </c>
      <c r="N8" s="11" t="str">
        <f>+IF(L7&gt;N7,"yes","no")</f>
        <v>yes</v>
      </c>
    </row>
    <row r="9" spans="1:16" x14ac:dyDescent="0.45">
      <c r="A9" s="9">
        <v>10</v>
      </c>
      <c r="B9" s="9">
        <v>20</v>
      </c>
      <c r="C9" s="3">
        <f t="shared" si="6"/>
        <v>-3.2666666666666675</v>
      </c>
      <c r="D9" s="3">
        <f t="shared" si="0"/>
        <v>-19.466666666666669</v>
      </c>
      <c r="E9" s="3">
        <f t="shared" si="1"/>
        <v>63.591111111111132</v>
      </c>
      <c r="F9" s="3">
        <f t="shared" si="2"/>
        <v>10.671111111111117</v>
      </c>
      <c r="G9" s="3">
        <f t="shared" si="3"/>
        <v>378.95111111111117</v>
      </c>
      <c r="H9" s="3">
        <f t="shared" si="4"/>
        <v>110.79847975851503</v>
      </c>
      <c r="I9" s="3">
        <f>+$N$3+$L$3*A9</f>
        <v>28.940580985915489</v>
      </c>
      <c r="J9" s="3">
        <f t="shared" si="5"/>
        <v>79.933988365713574</v>
      </c>
    </row>
    <row r="10" spans="1:16" x14ac:dyDescent="0.45">
      <c r="A10" s="9">
        <v>14</v>
      </c>
      <c r="B10" s="9">
        <v>40</v>
      </c>
      <c r="C10" s="3">
        <f t="shared" si="6"/>
        <v>0.7333333333333325</v>
      </c>
      <c r="D10" s="3">
        <f t="shared" si="0"/>
        <v>0.53333333333333144</v>
      </c>
      <c r="E10" s="3">
        <f t="shared" si="1"/>
        <v>0.3911111111111093</v>
      </c>
      <c r="F10" s="3">
        <f t="shared" si="2"/>
        <v>0.53777777777777658</v>
      </c>
      <c r="G10" s="3">
        <f t="shared" si="3"/>
        <v>0.28444444444444245</v>
      </c>
      <c r="H10" s="3">
        <f t="shared" si="4"/>
        <v>5.5837634530530016</v>
      </c>
      <c r="I10" s="3">
        <f>+$N$3+$L$3*A10</f>
        <v>41.829665492957744</v>
      </c>
      <c r="J10" s="3">
        <f t="shared" si="5"/>
        <v>3.3476758161203053</v>
      </c>
    </row>
    <row r="11" spans="1:16" x14ac:dyDescent="0.45">
      <c r="A11" s="9">
        <v>15</v>
      </c>
      <c r="B11" s="9">
        <v>42</v>
      </c>
      <c r="C11" s="3">
        <f t="shared" si="6"/>
        <v>1.7333333333333325</v>
      </c>
      <c r="D11" s="3">
        <f t="shared" si="0"/>
        <v>2.5333333333333314</v>
      </c>
      <c r="E11" s="3">
        <f t="shared" si="1"/>
        <v>4.3911111111111056</v>
      </c>
      <c r="F11" s="3">
        <f t="shared" si="2"/>
        <v>3.0044444444444416</v>
      </c>
      <c r="G11" s="3">
        <f t="shared" si="3"/>
        <v>6.4177777777777685</v>
      </c>
      <c r="H11" s="3">
        <f t="shared" si="4"/>
        <v>31.195240448461504</v>
      </c>
      <c r="I11" s="3">
        <f>+$N$3+$L$3*A11</f>
        <v>45.051936619718312</v>
      </c>
      <c r="J11" s="3">
        <f t="shared" si="5"/>
        <v>9.3143171307776349</v>
      </c>
    </row>
    <row r="12" spans="1:16" x14ac:dyDescent="0.45">
      <c r="A12" s="9">
        <v>16</v>
      </c>
      <c r="B12" s="9">
        <v>43</v>
      </c>
      <c r="C12" s="3">
        <f t="shared" si="6"/>
        <v>2.7333333333333325</v>
      </c>
      <c r="D12" s="3">
        <f t="shared" si="0"/>
        <v>3.5333333333333314</v>
      </c>
      <c r="E12" s="3">
        <f t="shared" si="1"/>
        <v>9.6577777777777705</v>
      </c>
      <c r="F12" s="3">
        <f t="shared" si="2"/>
        <v>7.4711111111111066</v>
      </c>
      <c r="G12" s="3">
        <f t="shared" si="3"/>
        <v>12.484444444444431</v>
      </c>
      <c r="H12" s="3">
        <f t="shared" si="4"/>
        <v>77.572779872579517</v>
      </c>
      <c r="I12" s="3">
        <f>+$N$3+$L$3*A12</f>
        <v>48.274207746478872</v>
      </c>
      <c r="J12" s="3">
        <f t="shared" si="5"/>
        <v>27.817267353017744</v>
      </c>
    </row>
    <row r="13" spans="1:16" x14ac:dyDescent="0.45">
      <c r="A13" s="9">
        <v>17</v>
      </c>
      <c r="B13" s="9">
        <v>60</v>
      </c>
      <c r="C13" s="3">
        <f t="shared" si="6"/>
        <v>3.7333333333333325</v>
      </c>
      <c r="D13" s="3">
        <f t="shared" si="0"/>
        <v>20.533333333333331</v>
      </c>
      <c r="E13" s="3">
        <f t="shared" si="1"/>
        <v>76.657777777777753</v>
      </c>
      <c r="F13" s="3">
        <f t="shared" si="2"/>
        <v>13.937777777777772</v>
      </c>
      <c r="G13" s="3">
        <f t="shared" si="3"/>
        <v>421.61777777777769</v>
      </c>
      <c r="H13" s="3">
        <f t="shared" si="4"/>
        <v>144.71638172540708</v>
      </c>
      <c r="I13" s="3">
        <f>+$N$3+$L$3*A13</f>
        <v>51.496478873239433</v>
      </c>
      <c r="J13" s="3">
        <f t="shared" si="5"/>
        <v>72.309871553263307</v>
      </c>
    </row>
    <row r="14" spans="1:16" x14ac:dyDescent="0.45">
      <c r="A14" s="9">
        <v>19</v>
      </c>
      <c r="B14" s="9">
        <v>60</v>
      </c>
      <c r="C14" s="3">
        <f t="shared" si="6"/>
        <v>5.7333333333333325</v>
      </c>
      <c r="D14" s="3">
        <f t="shared" si="0"/>
        <v>20.533333333333331</v>
      </c>
      <c r="E14" s="3">
        <f t="shared" si="1"/>
        <v>117.72444444444442</v>
      </c>
      <c r="F14" s="3">
        <f t="shared" si="2"/>
        <v>32.871111111111098</v>
      </c>
      <c r="G14" s="3">
        <f t="shared" si="3"/>
        <v>421.61777777777769</v>
      </c>
      <c r="H14" s="3">
        <f t="shared" si="4"/>
        <v>341.30177271719106</v>
      </c>
      <c r="I14" s="3">
        <f>+$N$3+$L$3*A14</f>
        <v>57.94102112676056</v>
      </c>
      <c r="J14" s="3">
        <f t="shared" si="5"/>
        <v>4.2393940004463522</v>
      </c>
    </row>
    <row r="15" spans="1:16" x14ac:dyDescent="0.45">
      <c r="A15" s="9">
        <v>20</v>
      </c>
      <c r="B15" s="9">
        <v>60</v>
      </c>
      <c r="C15" s="3">
        <f t="shared" si="6"/>
        <v>6.7333333333333325</v>
      </c>
      <c r="D15" s="3">
        <f t="shared" si="0"/>
        <v>20.533333333333331</v>
      </c>
      <c r="E15" s="3">
        <f t="shared" si="1"/>
        <v>138.25777777777776</v>
      </c>
      <c r="F15" s="3">
        <f t="shared" si="2"/>
        <v>45.337777777777767</v>
      </c>
      <c r="G15" s="3">
        <f t="shared" si="3"/>
        <v>421.61777777777769</v>
      </c>
      <c r="H15" s="3">
        <f t="shared" si="4"/>
        <v>470.74356185614732</v>
      </c>
      <c r="I15" s="3">
        <f>+$N$3+$L$3*A15</f>
        <v>61.163292253521121</v>
      </c>
      <c r="J15" s="3">
        <f t="shared" si="5"/>
        <v>1.3532488671022476</v>
      </c>
    </row>
    <row r="16" spans="1:16" x14ac:dyDescent="0.45">
      <c r="A16" s="9">
        <v>20</v>
      </c>
      <c r="B16" s="9">
        <v>61</v>
      </c>
      <c r="C16" s="3">
        <f t="shared" si="6"/>
        <v>6.7333333333333325</v>
      </c>
      <c r="D16" s="3">
        <f t="shared" si="0"/>
        <v>21.533333333333331</v>
      </c>
      <c r="E16" s="3">
        <f t="shared" si="1"/>
        <v>144.99111111111108</v>
      </c>
      <c r="F16" s="3">
        <f t="shared" si="2"/>
        <v>45.337777777777767</v>
      </c>
      <c r="G16" s="3">
        <f t="shared" si="3"/>
        <v>463.68444444444435</v>
      </c>
      <c r="H16" s="3">
        <f t="shared" si="4"/>
        <v>470.74356185614732</v>
      </c>
      <c r="I16" s="3">
        <f>+$N$3+$L$3*A16</f>
        <v>61.163292253521121</v>
      </c>
      <c r="J16" s="3">
        <f t="shared" si="5"/>
        <v>2.6664360060005974E-2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topLeftCell="F1" zoomScale="130" zoomScaleNormal="130" workbookViewId="0">
      <selection activeCell="M10" sqref="M10"/>
    </sheetView>
  </sheetViews>
  <sheetFormatPr baseColWidth="10" defaultColWidth="7.796875" defaultRowHeight="14.25" x14ac:dyDescent="0.45"/>
  <cols>
    <col min="1" max="1" width="3.59765625" style="1" customWidth="1"/>
    <col min="2" max="2" width="4.33203125" style="1" customWidth="1"/>
    <col min="3" max="4" width="7.796875" style="1"/>
    <col min="5" max="5" width="15.19921875" style="1" customWidth="1"/>
    <col min="6" max="6" width="9.86328125" style="1" customWidth="1"/>
    <col min="7" max="7" width="8.3984375" style="3" customWidth="1"/>
    <col min="8" max="8" width="9.265625" style="3" customWidth="1"/>
    <col min="9" max="9" width="6.9296875" style="3" customWidth="1"/>
    <col min="10" max="10" width="10.06640625" style="1" customWidth="1"/>
    <col min="11" max="11" width="7.33203125" style="1" customWidth="1"/>
    <col min="12" max="12" width="8.796875" style="1" customWidth="1"/>
    <col min="13" max="13" width="13.33203125" style="1" customWidth="1"/>
    <col min="14" max="14" width="6.9296875" style="1" customWidth="1"/>
    <col min="15" max="15" width="7.796875" style="1"/>
    <col min="16" max="16" width="8.86328125" style="1" bestFit="1" customWidth="1"/>
    <col min="17" max="17" width="8.06640625" style="1" customWidth="1"/>
    <col min="18" max="18" width="7.796875" style="1"/>
    <col min="19" max="19" width="9.265625" style="1" customWidth="1"/>
    <col min="20" max="20" width="10.796875" style="1" customWidth="1"/>
    <col min="21" max="16384" width="7.796875" style="1"/>
  </cols>
  <sheetData>
    <row r="1" spans="1:16" x14ac:dyDescent="0.4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  <c r="H1" s="7" t="s">
        <v>26</v>
      </c>
      <c r="I1" s="8" t="s">
        <v>13</v>
      </c>
      <c r="J1" s="7" t="s">
        <v>27</v>
      </c>
      <c r="K1" s="10" t="s">
        <v>11</v>
      </c>
      <c r="L1" s="4">
        <f>+AVERAGE($B$2:$B$10004)</f>
        <v>2</v>
      </c>
      <c r="M1" s="10" t="s">
        <v>10</v>
      </c>
      <c r="N1" s="4">
        <f>+AVERAGE($A$2:$A$10004)</f>
        <v>3</v>
      </c>
      <c r="O1" s="2" t="s">
        <v>19</v>
      </c>
      <c r="P1" s="4">
        <f>+COUNTA(A2:A10000)</f>
        <v>5</v>
      </c>
    </row>
    <row r="2" spans="1:16" x14ac:dyDescent="0.45">
      <c r="A2" s="9">
        <v>1</v>
      </c>
      <c r="B2" s="9">
        <v>1</v>
      </c>
      <c r="C2" s="3">
        <f>+A2-$N$1</f>
        <v>-2</v>
      </c>
      <c r="D2" s="3">
        <f>+B2-$L$1</f>
        <v>-1</v>
      </c>
      <c r="E2" s="3">
        <f>+C2*D2</f>
        <v>2</v>
      </c>
      <c r="F2" s="3">
        <f>+POWER(C2,2)</f>
        <v>4</v>
      </c>
      <c r="G2" s="3">
        <f>+POWER(D2,2)</f>
        <v>1</v>
      </c>
      <c r="H2" s="3">
        <f>POWER(I2-$L$1,2)</f>
        <v>1.9599999999999991</v>
      </c>
      <c r="I2" s="3">
        <f>+$N$3+$L$3*A2</f>
        <v>0.60000000000000031</v>
      </c>
      <c r="J2" s="3">
        <f>+POWER(I2-B2,2)</f>
        <v>0.15999999999999975</v>
      </c>
      <c r="K2" s="10" t="s">
        <v>9</v>
      </c>
      <c r="L2" s="5">
        <f>+SUM(E2:E10004)</f>
        <v>7</v>
      </c>
      <c r="M2" s="10" t="s">
        <v>7</v>
      </c>
      <c r="N2" s="5">
        <f>+SUM(F2:F10004)</f>
        <v>10</v>
      </c>
      <c r="O2" s="10" t="s">
        <v>22</v>
      </c>
      <c r="P2" s="4">
        <v>0.05</v>
      </c>
    </row>
    <row r="3" spans="1:16" x14ac:dyDescent="0.45">
      <c r="A3" s="9">
        <v>2</v>
      </c>
      <c r="B3" s="9">
        <v>1</v>
      </c>
      <c r="C3" s="3">
        <f>+A3-$N$1</f>
        <v>-1</v>
      </c>
      <c r="D3" s="3">
        <f t="shared" ref="D3:D16" si="0">+B3-$L$1</f>
        <v>-1</v>
      </c>
      <c r="E3" s="3">
        <f t="shared" ref="E3:E16" si="1">+C3*D3</f>
        <v>1</v>
      </c>
      <c r="F3" s="3">
        <f t="shared" ref="F3:G16" si="2">+POWER(C3,2)</f>
        <v>1</v>
      </c>
      <c r="G3" s="3">
        <f t="shared" si="2"/>
        <v>1</v>
      </c>
      <c r="H3" s="3">
        <f t="shared" ref="H3:H16" si="3">POWER(I3-$L$1,2)</f>
        <v>0.4899999999999996</v>
      </c>
      <c r="I3" s="3">
        <f>+$N$3+$L$3*A3</f>
        <v>1.3000000000000003</v>
      </c>
      <c r="J3" s="3">
        <f t="shared" ref="J3:J16" si="4">+POWER(I3-B3,2)</f>
        <v>9.0000000000000163E-2</v>
      </c>
      <c r="K3" s="10" t="s">
        <v>8</v>
      </c>
      <c r="L3" s="5">
        <f>+L2/N2</f>
        <v>0.7</v>
      </c>
      <c r="M3" s="10" t="s">
        <v>12</v>
      </c>
      <c r="N3" s="4">
        <f>+L1-L3*N1</f>
        <v>-9.9999999999999645E-2</v>
      </c>
    </row>
    <row r="4" spans="1:16" x14ac:dyDescent="0.45">
      <c r="A4" s="9">
        <v>3</v>
      </c>
      <c r="B4" s="9">
        <v>2</v>
      </c>
      <c r="C4" s="3">
        <f>+A4-$N$1</f>
        <v>0</v>
      </c>
      <c r="D4" s="3">
        <f t="shared" si="0"/>
        <v>0</v>
      </c>
      <c r="E4" s="3">
        <f t="shared" si="1"/>
        <v>0</v>
      </c>
      <c r="F4" s="3">
        <f t="shared" si="2"/>
        <v>0</v>
      </c>
      <c r="G4" s="3">
        <f t="shared" si="2"/>
        <v>0</v>
      </c>
      <c r="H4" s="3">
        <f t="shared" si="3"/>
        <v>0</v>
      </c>
      <c r="I4" s="3">
        <f>+$N$3+$L$3*A4</f>
        <v>2</v>
      </c>
      <c r="J4" s="3">
        <f t="shared" si="4"/>
        <v>0</v>
      </c>
      <c r="K4" s="10" t="s">
        <v>14</v>
      </c>
      <c r="L4" s="5">
        <f>+SUM(H2:H10000)</f>
        <v>4.9000000000000004</v>
      </c>
      <c r="M4" s="10" t="s">
        <v>15</v>
      </c>
      <c r="N4" s="5">
        <f>+SUM(J2:J10000)</f>
        <v>1.0999999999999999</v>
      </c>
    </row>
    <row r="5" spans="1:16" x14ac:dyDescent="0.45">
      <c r="A5" s="9">
        <v>4</v>
      </c>
      <c r="B5" s="9">
        <v>2</v>
      </c>
      <c r="C5" s="3">
        <f>+A5-$N$1</f>
        <v>1</v>
      </c>
      <c r="D5" s="3">
        <f t="shared" si="0"/>
        <v>0</v>
      </c>
      <c r="E5" s="3">
        <f t="shared" si="1"/>
        <v>0</v>
      </c>
      <c r="F5" s="3">
        <f t="shared" si="2"/>
        <v>1</v>
      </c>
      <c r="G5" s="3">
        <f t="shared" si="2"/>
        <v>0</v>
      </c>
      <c r="H5" s="3">
        <f t="shared" si="3"/>
        <v>0.49000000000000027</v>
      </c>
      <c r="I5" s="3">
        <f>+$N$3+$L$3*A5</f>
        <v>2.7</v>
      </c>
      <c r="J5" s="3">
        <f t="shared" si="4"/>
        <v>0.49000000000000027</v>
      </c>
      <c r="K5" s="10" t="s">
        <v>16</v>
      </c>
      <c r="L5" s="5">
        <f>+SUM(G2:G10000)</f>
        <v>6</v>
      </c>
      <c r="M5" s="2" t="s">
        <v>17</v>
      </c>
      <c r="N5" s="5">
        <f>+L5-L4-N4</f>
        <v>0</v>
      </c>
    </row>
    <row r="6" spans="1:16" x14ac:dyDescent="0.45">
      <c r="A6" s="9">
        <v>5</v>
      </c>
      <c r="B6" s="9">
        <v>4</v>
      </c>
      <c r="C6" s="3">
        <f t="shared" ref="C6:C16" si="5">+A6-$N$1</f>
        <v>2</v>
      </c>
      <c r="D6" s="3">
        <f t="shared" si="0"/>
        <v>2</v>
      </c>
      <c r="E6" s="3">
        <f t="shared" si="1"/>
        <v>4</v>
      </c>
      <c r="F6" s="3">
        <f t="shared" si="2"/>
        <v>4</v>
      </c>
      <c r="G6" s="3">
        <f t="shared" si="2"/>
        <v>4</v>
      </c>
      <c r="H6" s="3">
        <f t="shared" si="3"/>
        <v>1.9600000000000011</v>
      </c>
      <c r="I6" s="3">
        <f>+$N$3+$L$3*A6</f>
        <v>3.4000000000000004</v>
      </c>
      <c r="J6" s="3">
        <f t="shared" si="4"/>
        <v>0.3599999999999996</v>
      </c>
      <c r="K6" s="10" t="s">
        <v>18</v>
      </c>
      <c r="L6" s="5">
        <f>+N4/(P1-2)</f>
        <v>0.36666666666666664</v>
      </c>
      <c r="M6" s="10" t="s">
        <v>20</v>
      </c>
      <c r="N6" s="1">
        <f>+L4/1</f>
        <v>4.9000000000000004</v>
      </c>
    </row>
    <row r="7" spans="1:16" x14ac:dyDescent="0.45">
      <c r="A7" s="9"/>
      <c r="B7" s="9"/>
      <c r="C7" s="3"/>
      <c r="D7" s="3"/>
      <c r="E7" s="3"/>
      <c r="F7" s="3"/>
      <c r="J7" s="3"/>
      <c r="K7" s="10" t="s">
        <v>21</v>
      </c>
      <c r="L7" s="5">
        <f>+N6/L6</f>
        <v>13.363636363636365</v>
      </c>
      <c r="M7" s="10" t="str">
        <f>"F_{Alpha,1,"&amp;(P1-2)&amp;"}="</f>
        <v>F_{Alpha,1,3}=</v>
      </c>
      <c r="N7" s="3">
        <f>_xlfn.F.INV(0.95,1,P1-2)</f>
        <v>10.127964486013925</v>
      </c>
    </row>
    <row r="8" spans="1:16" x14ac:dyDescent="0.45">
      <c r="A8" s="9"/>
      <c r="B8" s="9"/>
      <c r="C8" s="3"/>
      <c r="D8" s="3"/>
      <c r="E8" s="3"/>
      <c r="F8" s="3"/>
      <c r="J8" s="3"/>
      <c r="K8" s="10" t="s">
        <v>24</v>
      </c>
      <c r="L8" s="7" t="s">
        <v>25</v>
      </c>
      <c r="M8" s="10" t="s">
        <v>23</v>
      </c>
      <c r="N8" s="11" t="str">
        <f>+IF(L7&gt;N7,"yes","no")</f>
        <v>yes</v>
      </c>
    </row>
    <row r="9" spans="1:16" x14ac:dyDescent="0.45">
      <c r="A9" s="9"/>
      <c r="B9" s="9"/>
      <c r="C9" s="3"/>
      <c r="D9" s="3"/>
      <c r="E9" s="3"/>
      <c r="F9" s="3"/>
      <c r="J9" s="3"/>
    </row>
    <row r="10" spans="1:16" x14ac:dyDescent="0.45">
      <c r="A10" s="9"/>
      <c r="B10" s="9"/>
      <c r="C10" s="3"/>
      <c r="D10" s="3"/>
      <c r="E10" s="3"/>
      <c r="F10" s="3"/>
      <c r="J10" s="3"/>
    </row>
    <row r="11" spans="1:16" x14ac:dyDescent="0.45">
      <c r="A11" s="9"/>
      <c r="B11" s="9"/>
      <c r="C11" s="3"/>
      <c r="D11" s="3"/>
      <c r="E11" s="3"/>
      <c r="F11" s="3"/>
      <c r="J11" s="3"/>
    </row>
    <row r="12" spans="1:16" x14ac:dyDescent="0.45">
      <c r="A12" s="9"/>
      <c r="B12" s="9"/>
      <c r="C12" s="3"/>
      <c r="D12" s="3"/>
      <c r="E12" s="3"/>
      <c r="F12" s="3"/>
      <c r="J12" s="3"/>
    </row>
    <row r="13" spans="1:16" x14ac:dyDescent="0.45">
      <c r="A13" s="9"/>
      <c r="B13" s="9"/>
      <c r="C13" s="3"/>
      <c r="D13" s="3"/>
      <c r="E13" s="3"/>
      <c r="F13" s="3"/>
      <c r="J13" s="3"/>
    </row>
    <row r="14" spans="1:16" x14ac:dyDescent="0.45">
      <c r="A14" s="9"/>
      <c r="B14" s="9"/>
      <c r="C14" s="3"/>
      <c r="D14" s="3"/>
      <c r="E14" s="3"/>
      <c r="F14" s="3"/>
      <c r="J14" s="3"/>
    </row>
    <row r="15" spans="1:16" x14ac:dyDescent="0.45">
      <c r="A15" s="9"/>
      <c r="B15" s="9"/>
      <c r="C15" s="3"/>
      <c r="D15" s="3"/>
      <c r="E15" s="3"/>
      <c r="F15" s="3"/>
      <c r="J15" s="3"/>
    </row>
    <row r="16" spans="1:16" x14ac:dyDescent="0.45">
      <c r="A16" s="9"/>
      <c r="B16" s="9"/>
      <c r="C16" s="3"/>
      <c r="D16" s="3"/>
      <c r="E16" s="3"/>
      <c r="F16" s="3"/>
      <c r="J16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example1</vt:lpstr>
      <vt:lpstr>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2022-06-21T08:05:11Z</dcterms:created>
  <dcterms:modified xsi:type="dcterms:W3CDTF">2022-06-23T16:13:49Z</dcterms:modified>
</cp:coreProperties>
</file>